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הלוואות!$B$7:$R$984</definedName>
    <definedName name="_xlnm._FilterDatabase" localSheetId="25" hidden="1">'השקעות אחרות '!$B$7:$K$94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מזומנים!$B$7:$L$194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C43" i="88" l="1"/>
  <c r="P33" i="78" l="1"/>
  <c r="P12" i="78"/>
  <c r="P11" i="78" l="1"/>
  <c r="K38" i="64"/>
  <c r="K35" i="64"/>
  <c r="I76" i="63"/>
  <c r="I57" i="63"/>
  <c r="I46" i="63"/>
  <c r="L171" i="62"/>
  <c r="K145" i="62"/>
  <c r="L145" i="62"/>
  <c r="L97" i="62"/>
  <c r="L12" i="62" s="1"/>
  <c r="R13" i="61"/>
  <c r="R12" i="61" s="1"/>
  <c r="I11" i="81"/>
  <c r="I10" i="81" s="1"/>
  <c r="C37" i="88" s="1"/>
  <c r="J21" i="58"/>
  <c r="J11" i="58" s="1"/>
  <c r="J10" i="58" s="1"/>
  <c r="J256" i="76"/>
  <c r="J255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0" i="76"/>
  <c r="J239" i="76"/>
  <c r="J238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6" i="74"/>
  <c r="K15" i="74"/>
  <c r="K14" i="74"/>
  <c r="K13" i="74"/>
  <c r="K12" i="74"/>
  <c r="K11" i="74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6" i="65"/>
  <c r="K15" i="65"/>
  <c r="K14" i="65"/>
  <c r="K13" i="65"/>
  <c r="K12" i="65"/>
  <c r="K11" i="65"/>
  <c r="N39" i="64"/>
  <c r="N38" i="64"/>
  <c r="N37" i="64"/>
  <c r="N36" i="64"/>
  <c r="N35" i="64"/>
  <c r="N34" i="64"/>
  <c r="N33" i="64"/>
  <c r="N32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4" i="63"/>
  <c r="M93" i="63"/>
  <c r="M92" i="63"/>
  <c r="M91" i="63"/>
  <c r="M90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L144" i="62" l="1"/>
  <c r="K44" i="58"/>
  <c r="K45" i="58"/>
  <c r="K29" i="58"/>
  <c r="K12" i="58"/>
  <c r="K41" i="58"/>
  <c r="K25" i="58"/>
  <c r="K33" i="58"/>
  <c r="K37" i="58"/>
  <c r="K21" i="58"/>
  <c r="K16" i="58"/>
  <c r="R11" i="61"/>
  <c r="T348" i="61" s="1"/>
  <c r="T332" i="61"/>
  <c r="T300" i="61"/>
  <c r="T268" i="61"/>
  <c r="T233" i="61"/>
  <c r="T200" i="61"/>
  <c r="T168" i="61"/>
  <c r="T136" i="61"/>
  <c r="T104" i="61"/>
  <c r="T72" i="61"/>
  <c r="T40" i="61"/>
  <c r="T346" i="61"/>
  <c r="T314" i="61"/>
  <c r="T282" i="61"/>
  <c r="T249" i="61"/>
  <c r="T214" i="61"/>
  <c r="T194" i="61"/>
  <c r="T174" i="61"/>
  <c r="T150" i="61"/>
  <c r="T130" i="61"/>
  <c r="T110" i="61"/>
  <c r="T86" i="61"/>
  <c r="T66" i="61"/>
  <c r="T46" i="61"/>
  <c r="P10" i="78"/>
  <c r="L11" i="62"/>
  <c r="N97" i="62" s="1"/>
  <c r="N164" i="62"/>
  <c r="N258" i="62"/>
  <c r="N37" i="62"/>
  <c r="N66" i="62"/>
  <c r="N86" i="62"/>
  <c r="N111" i="62"/>
  <c r="N131" i="62"/>
  <c r="N152" i="62"/>
  <c r="N172" i="62"/>
  <c r="N192" i="62"/>
  <c r="N213" i="62"/>
  <c r="N240" i="62"/>
  <c r="J14" i="81"/>
  <c r="J10" i="81"/>
  <c r="J13" i="81"/>
  <c r="J12" i="81"/>
  <c r="J11" i="81"/>
  <c r="C11" i="88"/>
  <c r="K17" i="58"/>
  <c r="K22" i="58"/>
  <c r="K26" i="58"/>
  <c r="K30" i="58"/>
  <c r="K34" i="58"/>
  <c r="K38" i="58"/>
  <c r="K42" i="58"/>
  <c r="K46" i="58"/>
  <c r="K13" i="58"/>
  <c r="K10" i="58"/>
  <c r="K14" i="58"/>
  <c r="K18" i="58"/>
  <c r="K23" i="58"/>
  <c r="K27" i="58"/>
  <c r="K31" i="58"/>
  <c r="K35" i="58"/>
  <c r="K39" i="58"/>
  <c r="K43" i="58"/>
  <c r="K47" i="58"/>
  <c r="K11" i="58"/>
  <c r="K15" i="58"/>
  <c r="K19" i="58"/>
  <c r="K24" i="58"/>
  <c r="K28" i="58"/>
  <c r="K32" i="58"/>
  <c r="K36" i="58"/>
  <c r="K40" i="58"/>
  <c r="T30" i="61" l="1"/>
  <c r="T54" i="61"/>
  <c r="T78" i="61"/>
  <c r="T38" i="61"/>
  <c r="T62" i="61"/>
  <c r="T82" i="61"/>
  <c r="T102" i="61"/>
  <c r="T126" i="61"/>
  <c r="T146" i="61"/>
  <c r="T166" i="61"/>
  <c r="T190" i="61"/>
  <c r="T210" i="61"/>
  <c r="T244" i="61"/>
  <c r="T278" i="61"/>
  <c r="T310" i="61"/>
  <c r="T342" i="61"/>
  <c r="T36" i="61"/>
  <c r="T68" i="61"/>
  <c r="T100" i="61"/>
  <c r="T132" i="61"/>
  <c r="T164" i="61"/>
  <c r="T196" i="61"/>
  <c r="T229" i="61"/>
  <c r="T264" i="61"/>
  <c r="T296" i="61"/>
  <c r="T328" i="61"/>
  <c r="T12" i="61"/>
  <c r="T50" i="61"/>
  <c r="T70" i="61"/>
  <c r="T94" i="61"/>
  <c r="T114" i="61"/>
  <c r="T134" i="61"/>
  <c r="T159" i="61"/>
  <c r="T178" i="61"/>
  <c r="T198" i="61"/>
  <c r="T227" i="61"/>
  <c r="T262" i="61"/>
  <c r="T294" i="61"/>
  <c r="T326" i="61"/>
  <c r="T20" i="61"/>
  <c r="T52" i="61"/>
  <c r="T84" i="61"/>
  <c r="T116" i="61"/>
  <c r="T148" i="61"/>
  <c r="T180" i="61"/>
  <c r="T212" i="61"/>
  <c r="T246" i="61"/>
  <c r="T280" i="61"/>
  <c r="T312" i="61"/>
  <c r="T344" i="61"/>
  <c r="T34" i="61"/>
  <c r="T98" i="61"/>
  <c r="T118" i="61"/>
  <c r="T142" i="61"/>
  <c r="T162" i="61"/>
  <c r="T182" i="61"/>
  <c r="T206" i="61"/>
  <c r="T231" i="61"/>
  <c r="T266" i="61"/>
  <c r="T298" i="61"/>
  <c r="T330" i="61"/>
  <c r="T24" i="61"/>
  <c r="T56" i="61"/>
  <c r="T88" i="61"/>
  <c r="T120" i="61"/>
  <c r="T152" i="61"/>
  <c r="T184" i="61"/>
  <c r="T216" i="61"/>
  <c r="T251" i="61"/>
  <c r="T284" i="61"/>
  <c r="T316" i="61"/>
  <c r="T349" i="61"/>
  <c r="T341" i="61"/>
  <c r="T333" i="61"/>
  <c r="T325" i="61"/>
  <c r="T317" i="61"/>
  <c r="T309" i="61"/>
  <c r="T301" i="61"/>
  <c r="T293" i="61"/>
  <c r="T285" i="61"/>
  <c r="T277" i="61"/>
  <c r="T269" i="61"/>
  <c r="T261" i="61"/>
  <c r="T252" i="61"/>
  <c r="T243" i="61"/>
  <c r="T234" i="61"/>
  <c r="T226" i="61"/>
  <c r="T217" i="61"/>
  <c r="T209" i="61"/>
  <c r="T201" i="61"/>
  <c r="T193" i="61"/>
  <c r="T185" i="61"/>
  <c r="T177" i="61"/>
  <c r="T169" i="61"/>
  <c r="T221" i="61"/>
  <c r="T154" i="61"/>
  <c r="T145" i="61"/>
  <c r="T137" i="61"/>
  <c r="T129" i="61"/>
  <c r="T121" i="61"/>
  <c r="T113" i="61"/>
  <c r="T105" i="61"/>
  <c r="T97" i="61"/>
  <c r="T89" i="61"/>
  <c r="T81" i="61"/>
  <c r="T73" i="61"/>
  <c r="T65" i="61"/>
  <c r="T57" i="61"/>
  <c r="T49" i="61"/>
  <c r="T41" i="61"/>
  <c r="T33" i="61"/>
  <c r="T26" i="61"/>
  <c r="T21" i="61"/>
  <c r="T15" i="61"/>
  <c r="T347" i="61"/>
  <c r="T339" i="61"/>
  <c r="T331" i="61"/>
  <c r="T323" i="61"/>
  <c r="T315" i="61"/>
  <c r="T307" i="61"/>
  <c r="T299" i="61"/>
  <c r="T291" i="61"/>
  <c r="T283" i="61"/>
  <c r="T275" i="61"/>
  <c r="T267" i="61"/>
  <c r="T259" i="61"/>
  <c r="T250" i="61"/>
  <c r="T241" i="61"/>
  <c r="T232" i="61"/>
  <c r="T224" i="61"/>
  <c r="T215" i="61"/>
  <c r="T207" i="61"/>
  <c r="T199" i="61"/>
  <c r="T191" i="61"/>
  <c r="T183" i="61"/>
  <c r="T175" i="61"/>
  <c r="T167" i="61"/>
  <c r="T160" i="61"/>
  <c r="T151" i="61"/>
  <c r="T143" i="61"/>
  <c r="T135" i="61"/>
  <c r="T127" i="61"/>
  <c r="T119" i="61"/>
  <c r="T111" i="61"/>
  <c r="T103" i="61"/>
  <c r="T95" i="61"/>
  <c r="T87" i="61"/>
  <c r="T79" i="61"/>
  <c r="T71" i="61"/>
  <c r="T63" i="61"/>
  <c r="T55" i="61"/>
  <c r="T47" i="61"/>
  <c r="T39" i="61"/>
  <c r="T31" i="61"/>
  <c r="T25" i="61"/>
  <c r="T19" i="61"/>
  <c r="T345" i="61"/>
  <c r="T337" i="61"/>
  <c r="T329" i="61"/>
  <c r="T321" i="61"/>
  <c r="T313" i="61"/>
  <c r="T305" i="61"/>
  <c r="T297" i="61"/>
  <c r="T289" i="61"/>
  <c r="T281" i="61"/>
  <c r="T273" i="61"/>
  <c r="T265" i="61"/>
  <c r="T256" i="61"/>
  <c r="T248" i="61"/>
  <c r="T239" i="61"/>
  <c r="T230" i="61"/>
  <c r="T222" i="61"/>
  <c r="T213" i="61"/>
  <c r="T205" i="61"/>
  <c r="T197" i="61"/>
  <c r="T189" i="61"/>
  <c r="T181" i="61"/>
  <c r="T173" i="61"/>
  <c r="T165" i="61"/>
  <c r="T158" i="61"/>
  <c r="T149" i="61"/>
  <c r="T141" i="61"/>
  <c r="T133" i="61"/>
  <c r="T125" i="61"/>
  <c r="T117" i="61"/>
  <c r="T109" i="61"/>
  <c r="T101" i="61"/>
  <c r="T93" i="61"/>
  <c r="T85" i="61"/>
  <c r="T77" i="61"/>
  <c r="T69" i="61"/>
  <c r="T61" i="61"/>
  <c r="T53" i="61"/>
  <c r="T45" i="61"/>
  <c r="T37" i="61"/>
  <c r="T29" i="61"/>
  <c r="T23" i="61"/>
  <c r="T18" i="61"/>
  <c r="T351" i="61"/>
  <c r="T343" i="61"/>
  <c r="T335" i="61"/>
  <c r="T327" i="61"/>
  <c r="T319" i="61"/>
  <c r="T311" i="61"/>
  <c r="T303" i="61"/>
  <c r="T295" i="61"/>
  <c r="T287" i="61"/>
  <c r="T279" i="61"/>
  <c r="T271" i="61"/>
  <c r="T263" i="61"/>
  <c r="T254" i="61"/>
  <c r="T245" i="61"/>
  <c r="T236" i="61"/>
  <c r="T211" i="61"/>
  <c r="T179" i="61"/>
  <c r="T147" i="61"/>
  <c r="T115" i="61"/>
  <c r="T83" i="61"/>
  <c r="T51" i="61"/>
  <c r="T22" i="61"/>
  <c r="T203" i="61"/>
  <c r="T171" i="61"/>
  <c r="T139" i="61"/>
  <c r="T107" i="61"/>
  <c r="T75" i="61"/>
  <c r="T43" i="61"/>
  <c r="T17" i="61"/>
  <c r="T228" i="61"/>
  <c r="T195" i="61"/>
  <c r="T163" i="61"/>
  <c r="T131" i="61"/>
  <c r="T99" i="61"/>
  <c r="T67" i="61"/>
  <c r="T35" i="61"/>
  <c r="T14" i="61"/>
  <c r="T219" i="61"/>
  <c r="T187" i="61"/>
  <c r="T156" i="61"/>
  <c r="T123" i="61"/>
  <c r="T91" i="61"/>
  <c r="T59" i="61"/>
  <c r="T27" i="61"/>
  <c r="T11" i="61"/>
  <c r="T13" i="61"/>
  <c r="T42" i="61"/>
  <c r="T58" i="61"/>
  <c r="T74" i="61"/>
  <c r="T90" i="61"/>
  <c r="T106" i="61"/>
  <c r="T122" i="61"/>
  <c r="T138" i="61"/>
  <c r="T155" i="61"/>
  <c r="T170" i="61"/>
  <c r="T186" i="61"/>
  <c r="T202" i="61"/>
  <c r="T218" i="61"/>
  <c r="T235" i="61"/>
  <c r="T253" i="61"/>
  <c r="T270" i="61"/>
  <c r="T286" i="61"/>
  <c r="T302" i="61"/>
  <c r="T318" i="61"/>
  <c r="T334" i="61"/>
  <c r="T350" i="61"/>
  <c r="T28" i="61"/>
  <c r="T44" i="61"/>
  <c r="T60" i="61"/>
  <c r="T76" i="61"/>
  <c r="T92" i="61"/>
  <c r="T108" i="61"/>
  <c r="T124" i="61"/>
  <c r="T140" i="61"/>
  <c r="T157" i="61"/>
  <c r="T172" i="61"/>
  <c r="T188" i="61"/>
  <c r="T204" i="61"/>
  <c r="T220" i="61"/>
  <c r="T237" i="61"/>
  <c r="T255" i="61"/>
  <c r="T272" i="61"/>
  <c r="T288" i="61"/>
  <c r="T304" i="61"/>
  <c r="T320" i="61"/>
  <c r="T336" i="61"/>
  <c r="T352" i="61"/>
  <c r="T223" i="61"/>
  <c r="T240" i="61"/>
  <c r="T258" i="61"/>
  <c r="T274" i="61"/>
  <c r="T290" i="61"/>
  <c r="T306" i="61"/>
  <c r="T322" i="61"/>
  <c r="T338" i="61"/>
  <c r="T16" i="61"/>
  <c r="T32" i="61"/>
  <c r="T48" i="61"/>
  <c r="T64" i="61"/>
  <c r="T80" i="61"/>
  <c r="T96" i="61"/>
  <c r="T112" i="61"/>
  <c r="T128" i="61"/>
  <c r="T144" i="61"/>
  <c r="T161" i="61"/>
  <c r="T176" i="61"/>
  <c r="T192" i="61"/>
  <c r="T208" i="61"/>
  <c r="T225" i="61"/>
  <c r="T242" i="61"/>
  <c r="T260" i="61"/>
  <c r="T276" i="61"/>
  <c r="T292" i="61"/>
  <c r="T308" i="61"/>
  <c r="T324" i="61"/>
  <c r="T340" i="61"/>
  <c r="C15" i="88"/>
  <c r="C33" i="88"/>
  <c r="Q261" i="78"/>
  <c r="Q257" i="78"/>
  <c r="Q253" i="78"/>
  <c r="Q249" i="78"/>
  <c r="Q245" i="78"/>
  <c r="Q241" i="78"/>
  <c r="Q237" i="78"/>
  <c r="Q233" i="78"/>
  <c r="Q229" i="78"/>
  <c r="Q225" i="78"/>
  <c r="Q221" i="78"/>
  <c r="Q217" i="78"/>
  <c r="Q213" i="78"/>
  <c r="Q209" i="78"/>
  <c r="Q205" i="78"/>
  <c r="Q201" i="78"/>
  <c r="Q197" i="78"/>
  <c r="Q193" i="78"/>
  <c r="Q189" i="78"/>
  <c r="Q185" i="78"/>
  <c r="Q181" i="78"/>
  <c r="Q177" i="78"/>
  <c r="Q173" i="78"/>
  <c r="Q169" i="78"/>
  <c r="Q165" i="78"/>
  <c r="Q161" i="78"/>
  <c r="Q157" i="78"/>
  <c r="Q153" i="78"/>
  <c r="Q148" i="78"/>
  <c r="Q144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1" i="78"/>
  <c r="Q27" i="78"/>
  <c r="Q23" i="78"/>
  <c r="Q19" i="78"/>
  <c r="Q15" i="78"/>
  <c r="Q260" i="78"/>
  <c r="Q256" i="78"/>
  <c r="Q252" i="78"/>
  <c r="Q248" i="78"/>
  <c r="Q244" i="78"/>
  <c r="Q240" i="78"/>
  <c r="Q236" i="78"/>
  <c r="Q232" i="78"/>
  <c r="Q228" i="78"/>
  <c r="Q224" i="78"/>
  <c r="Q220" i="78"/>
  <c r="Q216" i="78"/>
  <c r="Q212" i="78"/>
  <c r="Q208" i="78"/>
  <c r="Q204" i="78"/>
  <c r="Q200" i="78"/>
  <c r="Q196" i="78"/>
  <c r="Q192" i="78"/>
  <c r="Q188" i="78"/>
  <c r="Q184" i="78"/>
  <c r="Q180" i="78"/>
  <c r="Q254" i="78"/>
  <c r="Q246" i="78"/>
  <c r="Q238" i="78"/>
  <c r="Q230" i="78"/>
  <c r="Q222" i="78"/>
  <c r="Q214" i="78"/>
  <c r="Q206" i="78"/>
  <c r="Q198" i="78"/>
  <c r="Q190" i="78"/>
  <c r="Q182" i="78"/>
  <c r="Q175" i="78"/>
  <c r="Q170" i="78"/>
  <c r="Q164" i="78"/>
  <c r="Q159" i="78"/>
  <c r="Q154" i="78"/>
  <c r="Q147" i="78"/>
  <c r="Q142" i="78"/>
  <c r="Q137" i="78"/>
  <c r="Q131" i="78"/>
  <c r="Q126" i="78"/>
  <c r="Q121" i="78"/>
  <c r="Q115" i="78"/>
  <c r="Q110" i="78"/>
  <c r="Q105" i="78"/>
  <c r="Q99" i="78"/>
  <c r="Q94" i="78"/>
  <c r="Q89" i="78"/>
  <c r="Q83" i="78"/>
  <c r="Q78" i="78"/>
  <c r="Q73" i="78"/>
  <c r="Q67" i="78"/>
  <c r="Q62" i="78"/>
  <c r="Q57" i="78"/>
  <c r="Q51" i="78"/>
  <c r="Q46" i="78"/>
  <c r="Q41" i="78"/>
  <c r="Q35" i="78"/>
  <c r="Q29" i="78"/>
  <c r="Q24" i="78"/>
  <c r="Q18" i="78"/>
  <c r="Q13" i="78"/>
  <c r="Q259" i="78"/>
  <c r="Q251" i="78"/>
  <c r="Q243" i="78"/>
  <c r="Q235" i="78"/>
  <c r="Q227" i="78"/>
  <c r="Q219" i="78"/>
  <c r="Q211" i="78"/>
  <c r="Q203" i="78"/>
  <c r="Q195" i="78"/>
  <c r="Q187" i="78"/>
  <c r="Q179" i="78"/>
  <c r="Q174" i="78"/>
  <c r="Q168" i="78"/>
  <c r="Q163" i="78"/>
  <c r="Q158" i="78"/>
  <c r="Q152" i="78"/>
  <c r="Q146" i="78"/>
  <c r="Q141" i="78"/>
  <c r="Q135" i="78"/>
  <c r="Q130" i="78"/>
  <c r="Q125" i="78"/>
  <c r="Q119" i="78"/>
  <c r="Q114" i="78"/>
  <c r="Q109" i="78"/>
  <c r="Q103" i="78"/>
  <c r="Q98" i="78"/>
  <c r="Q93" i="78"/>
  <c r="Q87" i="78"/>
  <c r="Q82" i="78"/>
  <c r="Q77" i="78"/>
  <c r="Q71" i="78"/>
  <c r="Q66" i="78"/>
  <c r="Q61" i="78"/>
  <c r="Q55" i="78"/>
  <c r="Q50" i="78"/>
  <c r="Q45" i="78"/>
  <c r="Q39" i="78"/>
  <c r="Q34" i="78"/>
  <c r="Q28" i="78"/>
  <c r="Q22" i="78"/>
  <c r="Q17" i="78"/>
  <c r="Q12" i="78"/>
  <c r="Q258" i="78"/>
  <c r="Q250" i="78"/>
  <c r="Q239" i="78"/>
  <c r="Q223" i="78"/>
  <c r="Q207" i="78"/>
  <c r="Q191" i="78"/>
  <c r="Q176" i="78"/>
  <c r="Q166" i="78"/>
  <c r="Q155" i="78"/>
  <c r="Q143" i="78"/>
  <c r="Q133" i="78"/>
  <c r="Q122" i="78"/>
  <c r="Q111" i="78"/>
  <c r="Q101" i="78"/>
  <c r="Q90" i="78"/>
  <c r="Q79" i="78"/>
  <c r="Q69" i="78"/>
  <c r="Q58" i="78"/>
  <c r="Q47" i="78"/>
  <c r="Q37" i="78"/>
  <c r="Q25" i="78"/>
  <c r="Q14" i="78"/>
  <c r="Q255" i="78"/>
  <c r="Q234" i="78"/>
  <c r="Q218" i="78"/>
  <c r="Q202" i="78"/>
  <c r="Q186" i="78"/>
  <c r="Q172" i="78"/>
  <c r="Q162" i="78"/>
  <c r="Q151" i="78"/>
  <c r="Q139" i="78"/>
  <c r="Q129" i="78"/>
  <c r="Q118" i="78"/>
  <c r="Q107" i="78"/>
  <c r="Q97" i="78"/>
  <c r="Q86" i="78"/>
  <c r="Q75" i="78"/>
  <c r="Q65" i="78"/>
  <c r="Q54" i="78"/>
  <c r="Q43" i="78"/>
  <c r="Q33" i="78"/>
  <c r="Q21" i="78"/>
  <c r="Q10" i="78"/>
  <c r="Q247" i="78"/>
  <c r="Q231" i="78"/>
  <c r="Q215" i="78"/>
  <c r="Q199" i="78"/>
  <c r="Q183" i="78"/>
  <c r="Q171" i="78"/>
  <c r="Q160" i="78"/>
  <c r="Q149" i="78"/>
  <c r="Q138" i="78"/>
  <c r="Q127" i="78"/>
  <c r="Q117" i="78"/>
  <c r="Q106" i="78"/>
  <c r="Q95" i="78"/>
  <c r="Q85" i="78"/>
  <c r="Q74" i="78"/>
  <c r="Q63" i="78"/>
  <c r="Q53" i="78"/>
  <c r="Q42" i="78"/>
  <c r="Q30" i="78"/>
  <c r="Q20" i="78"/>
  <c r="Q242" i="78"/>
  <c r="Q226" i="78"/>
  <c r="Q210" i="78"/>
  <c r="Q194" i="78"/>
  <c r="Q178" i="78"/>
  <c r="Q167" i="78"/>
  <c r="Q156" i="78"/>
  <c r="Q145" i="78"/>
  <c r="Q134" i="78"/>
  <c r="Q123" i="78"/>
  <c r="Q113" i="78"/>
  <c r="Q102" i="78"/>
  <c r="Q91" i="78"/>
  <c r="Q81" i="78"/>
  <c r="Q70" i="78"/>
  <c r="Q59" i="78"/>
  <c r="Q49" i="78"/>
  <c r="Q38" i="78"/>
  <c r="Q26" i="78"/>
  <c r="Q16" i="78"/>
  <c r="Q11" i="78"/>
  <c r="N206" i="62"/>
  <c r="N112" i="62"/>
  <c r="N230" i="62"/>
  <c r="N148" i="62"/>
  <c r="N62" i="62"/>
  <c r="N87" i="62"/>
  <c r="N257" i="62"/>
  <c r="N209" i="62"/>
  <c r="N188" i="62"/>
  <c r="N163" i="62"/>
  <c r="N127" i="62"/>
  <c r="N103" i="62"/>
  <c r="N82" i="62"/>
  <c r="N33" i="62"/>
  <c r="N242" i="62"/>
  <c r="N197" i="62"/>
  <c r="N198" i="62"/>
  <c r="N249" i="62"/>
  <c r="N226" i="62"/>
  <c r="N205" i="62"/>
  <c r="N180" i="62"/>
  <c r="N161" i="62"/>
  <c r="N144" i="62"/>
  <c r="N119" i="62"/>
  <c r="N99" i="62"/>
  <c r="N78" i="62"/>
  <c r="N54" i="62"/>
  <c r="N21" i="62"/>
  <c r="N232" i="62"/>
  <c r="N189" i="62"/>
  <c r="N136" i="62"/>
  <c r="N71" i="62"/>
  <c r="N245" i="62"/>
  <c r="N222" i="62"/>
  <c r="N196" i="62"/>
  <c r="N176" i="62"/>
  <c r="N158" i="62"/>
  <c r="N135" i="62"/>
  <c r="N115" i="62"/>
  <c r="N94" i="62"/>
  <c r="N70" i="62"/>
  <c r="N46" i="62"/>
  <c r="N13" i="62"/>
  <c r="N223" i="62"/>
  <c r="N173" i="62"/>
  <c r="N120" i="62"/>
  <c r="N55" i="62"/>
  <c r="N50" i="62"/>
  <c r="N29" i="62"/>
  <c r="N250" i="62"/>
  <c r="N215" i="62"/>
  <c r="N181" i="62"/>
  <c r="N145" i="62"/>
  <c r="N104" i="62"/>
  <c r="N22" i="62"/>
  <c r="N159" i="62"/>
  <c r="N128" i="62"/>
  <c r="N95" i="62"/>
  <c r="N38" i="62"/>
  <c r="N79" i="62"/>
  <c r="N63" i="62"/>
  <c r="N47" i="62"/>
  <c r="N30" i="62"/>
  <c r="N14" i="62"/>
  <c r="N17" i="62"/>
  <c r="N254" i="62"/>
  <c r="N237" i="62"/>
  <c r="N219" i="62"/>
  <c r="N202" i="62"/>
  <c r="N185" i="62"/>
  <c r="N168" i="62"/>
  <c r="N156" i="62"/>
  <c r="N140" i="62"/>
  <c r="N124" i="62"/>
  <c r="N108" i="62"/>
  <c r="N91" i="62"/>
  <c r="N75" i="62"/>
  <c r="N59" i="62"/>
  <c r="N42" i="62"/>
  <c r="N26" i="62"/>
  <c r="N261" i="62"/>
  <c r="N256" i="62"/>
  <c r="N248" i="62"/>
  <c r="N239" i="62"/>
  <c r="N229" i="62"/>
  <c r="N221" i="62"/>
  <c r="N212" i="62"/>
  <c r="N204" i="62"/>
  <c r="N195" i="62"/>
  <c r="N187" i="62"/>
  <c r="N179" i="62"/>
  <c r="N171" i="62"/>
  <c r="N241" i="62"/>
  <c r="N157" i="62"/>
  <c r="N151" i="62"/>
  <c r="N142" i="62"/>
  <c r="N134" i="62"/>
  <c r="N126" i="62"/>
  <c r="N118" i="62"/>
  <c r="N110" i="62"/>
  <c r="N102" i="62"/>
  <c r="N93" i="62"/>
  <c r="N85" i="62"/>
  <c r="N77" i="62"/>
  <c r="N69" i="62"/>
  <c r="N61" i="62"/>
  <c r="N53" i="62"/>
  <c r="N45" i="62"/>
  <c r="N36" i="62"/>
  <c r="N28" i="62"/>
  <c r="N20" i="62"/>
  <c r="N260" i="62"/>
  <c r="N235" i="62"/>
  <c r="N217" i="62"/>
  <c r="N200" i="62"/>
  <c r="N183" i="62"/>
  <c r="N166" i="62"/>
  <c r="N154" i="62"/>
  <c r="N138" i="62"/>
  <c r="N122" i="62"/>
  <c r="N98" i="62"/>
  <c r="N89" i="62"/>
  <c r="N65" i="62"/>
  <c r="N49" i="62"/>
  <c r="N24" i="62"/>
  <c r="N263" i="62"/>
  <c r="N255" i="62"/>
  <c r="N247" i="62"/>
  <c r="N238" i="62"/>
  <c r="N228" i="62"/>
  <c r="N220" i="62"/>
  <c r="N211" i="62"/>
  <c r="N203" i="62"/>
  <c r="N194" i="62"/>
  <c r="N186" i="62"/>
  <c r="N178" i="62"/>
  <c r="N169" i="62"/>
  <c r="N162" i="62"/>
  <c r="N214" i="62"/>
  <c r="N150" i="62"/>
  <c r="N141" i="62"/>
  <c r="N133" i="62"/>
  <c r="N125" i="62"/>
  <c r="N117" i="62"/>
  <c r="N109" i="62"/>
  <c r="N101" i="62"/>
  <c r="N92" i="62"/>
  <c r="N84" i="62"/>
  <c r="N76" i="62"/>
  <c r="N68" i="62"/>
  <c r="N60" i="62"/>
  <c r="N52" i="62"/>
  <c r="N43" i="62"/>
  <c r="N35" i="62"/>
  <c r="N27" i="62"/>
  <c r="N19" i="62"/>
  <c r="N11" i="62"/>
  <c r="N252" i="62"/>
  <c r="N244" i="62"/>
  <c r="N225" i="62"/>
  <c r="N208" i="62"/>
  <c r="N175" i="62"/>
  <c r="N231" i="62"/>
  <c r="N147" i="62"/>
  <c r="N130" i="62"/>
  <c r="N114" i="62"/>
  <c r="N81" i="62"/>
  <c r="N57" i="62"/>
  <c r="N32" i="62"/>
  <c r="N16" i="62"/>
  <c r="C16" i="88"/>
  <c r="N259" i="62"/>
  <c r="N251" i="62"/>
  <c r="N243" i="62"/>
  <c r="N233" i="62"/>
  <c r="N224" i="62"/>
  <c r="N216" i="62"/>
  <c r="N207" i="62"/>
  <c r="N199" i="62"/>
  <c r="N190" i="62"/>
  <c r="N182" i="62"/>
  <c r="N174" i="62"/>
  <c r="N165" i="62"/>
  <c r="N160" i="62"/>
  <c r="N153" i="62"/>
  <c r="N146" i="62"/>
  <c r="N137" i="62"/>
  <c r="N129" i="62"/>
  <c r="N121" i="62"/>
  <c r="N113" i="62"/>
  <c r="N105" i="62"/>
  <c r="N88" i="62"/>
  <c r="N80" i="62"/>
  <c r="N72" i="62"/>
  <c r="N64" i="62"/>
  <c r="N56" i="62"/>
  <c r="N48" i="62"/>
  <c r="N39" i="62"/>
  <c r="N31" i="62"/>
  <c r="N23" i="62"/>
  <c r="N15" i="62"/>
  <c r="N191" i="62"/>
  <c r="N106" i="62"/>
  <c r="N73" i="62"/>
  <c r="N40" i="62"/>
  <c r="N253" i="62"/>
  <c r="N236" i="62"/>
  <c r="N218" i="62"/>
  <c r="N201" i="62"/>
  <c r="N184" i="62"/>
  <c r="N167" i="62"/>
  <c r="N155" i="62"/>
  <c r="N139" i="62"/>
  <c r="N123" i="62"/>
  <c r="N107" i="62"/>
  <c r="N90" i="62"/>
  <c r="N74" i="62"/>
  <c r="N58" i="62"/>
  <c r="N41" i="62"/>
  <c r="N25" i="62"/>
  <c r="N262" i="62"/>
  <c r="N246" i="62"/>
  <c r="N227" i="62"/>
  <c r="N210" i="62"/>
  <c r="N193" i="62"/>
  <c r="N177" i="62"/>
  <c r="N234" i="62"/>
  <c r="N149" i="62"/>
  <c r="N132" i="62"/>
  <c r="N116" i="62"/>
  <c r="N100" i="62"/>
  <c r="N83" i="62"/>
  <c r="N67" i="62"/>
  <c r="N51" i="62"/>
  <c r="N34" i="62"/>
  <c r="N18" i="62"/>
  <c r="N12" i="62"/>
  <c r="C12" i="88" l="1"/>
  <c r="C10" i="88" l="1"/>
  <c r="C42" i="88" l="1"/>
  <c r="D10" i="88" s="1"/>
  <c r="D37" i="88" l="1"/>
  <c r="K12" i="81"/>
  <c r="R254" i="78"/>
  <c r="R244" i="78"/>
  <c r="R234" i="78"/>
  <c r="R226" i="78"/>
  <c r="R218" i="78"/>
  <c r="R259" i="78"/>
  <c r="R251" i="78"/>
  <c r="R243" i="78"/>
  <c r="R235" i="78"/>
  <c r="R227" i="78"/>
  <c r="R219" i="78"/>
  <c r="R211" i="78"/>
  <c r="R203" i="78"/>
  <c r="R195" i="78"/>
  <c r="R187" i="78"/>
  <c r="R179" i="78"/>
  <c r="R171" i="78"/>
  <c r="R163" i="78"/>
  <c r="R155" i="78"/>
  <c r="R148" i="78"/>
  <c r="R140" i="78"/>
  <c r="R132" i="78"/>
  <c r="R124" i="78"/>
  <c r="R116" i="78"/>
  <c r="R108" i="78"/>
  <c r="R98" i="78"/>
  <c r="R202" i="78"/>
  <c r="R170" i="78"/>
  <c r="R139" i="78"/>
  <c r="R107" i="78"/>
  <c r="R88" i="78"/>
  <c r="R80" i="78"/>
  <c r="R72" i="78"/>
  <c r="R64" i="78"/>
  <c r="R56" i="78"/>
  <c r="R48" i="78"/>
  <c r="R40" i="78"/>
  <c r="R31" i="78"/>
  <c r="R23" i="78"/>
  <c r="R15" i="78"/>
  <c r="K253" i="76"/>
  <c r="K245" i="76"/>
  <c r="K235" i="76"/>
  <c r="K227" i="76"/>
  <c r="K219" i="76"/>
  <c r="K211" i="76"/>
  <c r="K203" i="76"/>
  <c r="R212" i="78"/>
  <c r="R180" i="78"/>
  <c r="R149" i="78"/>
  <c r="R117" i="78"/>
  <c r="R214" i="78"/>
  <c r="R182" i="78"/>
  <c r="R119" i="78"/>
  <c r="R91" i="78"/>
  <c r="R83" i="78"/>
  <c r="R75" i="78"/>
  <c r="R67" i="78"/>
  <c r="R59" i="78"/>
  <c r="R51" i="78"/>
  <c r="R43" i="78"/>
  <c r="R35" i="78"/>
  <c r="R26" i="78"/>
  <c r="R18" i="78"/>
  <c r="R10" i="78"/>
  <c r="K248" i="76"/>
  <c r="K239" i="76"/>
  <c r="K230" i="76"/>
  <c r="K222" i="76"/>
  <c r="K214" i="76"/>
  <c r="K206" i="76"/>
  <c r="K198" i="76"/>
  <c r="R208" i="78"/>
  <c r="R103" i="78"/>
  <c r="K31" i="76"/>
  <c r="R137" i="78"/>
  <c r="K188" i="76"/>
  <c r="K179" i="76"/>
  <c r="K171" i="76"/>
  <c r="K163" i="76"/>
  <c r="K155" i="76"/>
  <c r="K147" i="76"/>
  <c r="K139" i="76"/>
  <c r="R260" i="78"/>
  <c r="R248" i="78"/>
  <c r="R238" i="78"/>
  <c r="R230" i="78"/>
  <c r="R222" i="78"/>
  <c r="K11" i="81"/>
  <c r="R255" i="78"/>
  <c r="R247" i="78"/>
  <c r="R239" i="78"/>
  <c r="R231" i="78"/>
  <c r="R223" i="78"/>
  <c r="R215" i="78"/>
  <c r="R207" i="78"/>
  <c r="R199" i="78"/>
  <c r="R191" i="78"/>
  <c r="R183" i="78"/>
  <c r="R175" i="78"/>
  <c r="R167" i="78"/>
  <c r="R159" i="78"/>
  <c r="R151" i="78"/>
  <c r="R144" i="78"/>
  <c r="R136" i="78"/>
  <c r="R128" i="78"/>
  <c r="R120" i="78"/>
  <c r="R112" i="78"/>
  <c r="R102" i="78"/>
  <c r="R94" i="78"/>
  <c r="R186" i="78"/>
  <c r="R154" i="78"/>
  <c r="R123" i="78"/>
  <c r="R92" i="78"/>
  <c r="R84" i="78"/>
  <c r="R76" i="78"/>
  <c r="R68" i="78"/>
  <c r="R60" i="78"/>
  <c r="R52" i="78"/>
  <c r="R44" i="78"/>
  <c r="R36" i="78"/>
  <c r="R27" i="78"/>
  <c r="R19" i="78"/>
  <c r="R11" i="78"/>
  <c r="K249" i="76"/>
  <c r="K240" i="76"/>
  <c r="K231" i="76"/>
  <c r="K223" i="76"/>
  <c r="K215" i="76"/>
  <c r="K207" i="76"/>
  <c r="K199" i="76"/>
  <c r="R196" i="78"/>
  <c r="R164" i="78"/>
  <c r="R133" i="78"/>
  <c r="R104" i="78"/>
  <c r="R198" i="78"/>
  <c r="R166" i="78"/>
  <c r="R135" i="78"/>
  <c r="R101" i="78"/>
  <c r="R87" i="78"/>
  <c r="R79" i="78"/>
  <c r="R71" i="78"/>
  <c r="R63" i="78"/>
  <c r="R55" i="78"/>
  <c r="R47" i="78"/>
  <c r="R39" i="78"/>
  <c r="R30" i="78"/>
  <c r="R22" i="78"/>
  <c r="R14" i="78"/>
  <c r="K252" i="76"/>
  <c r="K244" i="76"/>
  <c r="K234" i="76"/>
  <c r="K226" i="76"/>
  <c r="K218" i="76"/>
  <c r="K210" i="76"/>
  <c r="K202" i="76"/>
  <c r="K192" i="76"/>
  <c r="R145" i="78"/>
  <c r="K191" i="76"/>
  <c r="R200" i="78"/>
  <c r="R95" i="78"/>
  <c r="K183" i="76"/>
  <c r="K175" i="76"/>
  <c r="R256" i="78"/>
  <c r="R246" i="78"/>
  <c r="R236" i="78"/>
  <c r="R228" i="78"/>
  <c r="R220" i="78"/>
  <c r="R261" i="78"/>
  <c r="R253" i="78"/>
  <c r="R245" i="78"/>
  <c r="R237" i="78"/>
  <c r="R229" i="78"/>
  <c r="R221" i="78"/>
  <c r="R213" i="78"/>
  <c r="R205" i="78"/>
  <c r="R197" i="78"/>
  <c r="R189" i="78"/>
  <c r="R181" i="78"/>
  <c r="R173" i="78"/>
  <c r="R165" i="78"/>
  <c r="R157" i="78"/>
  <c r="R142" i="78"/>
  <c r="R134" i="78"/>
  <c r="R126" i="78"/>
  <c r="R118" i="78"/>
  <c r="R110" i="78"/>
  <c r="R100" i="78"/>
  <c r="R210" i="78"/>
  <c r="R178" i="78"/>
  <c r="R147" i="78"/>
  <c r="R115" i="78"/>
  <c r="R90" i="78"/>
  <c r="R82" i="78"/>
  <c r="R74" i="78"/>
  <c r="R66" i="78"/>
  <c r="R58" i="78"/>
  <c r="R50" i="78"/>
  <c r="R42" i="78"/>
  <c r="R34" i="78"/>
  <c r="R25" i="78"/>
  <c r="R17" i="78"/>
  <c r="K256" i="76"/>
  <c r="K247" i="76"/>
  <c r="K238" i="76"/>
  <c r="K229" i="76"/>
  <c r="K221" i="76"/>
  <c r="K213" i="76"/>
  <c r="K205" i="76"/>
  <c r="K197" i="76"/>
  <c r="R188" i="78"/>
  <c r="R156" i="78"/>
  <c r="R125" i="78"/>
  <c r="R99" i="78"/>
  <c r="R190" i="78"/>
  <c r="R158" i="78"/>
  <c r="R127" i="78"/>
  <c r="R93" i="78"/>
  <c r="R85" i="78"/>
  <c r="R77" i="78"/>
  <c r="R69" i="78"/>
  <c r="R61" i="78"/>
  <c r="R53" i="78"/>
  <c r="R45" i="78"/>
  <c r="R37" i="78"/>
  <c r="R28" i="78"/>
  <c r="R20" i="78"/>
  <c r="R12" i="78"/>
  <c r="K250" i="76"/>
  <c r="K242" i="76"/>
  <c r="K232" i="76"/>
  <c r="K224" i="76"/>
  <c r="K216" i="76"/>
  <c r="K208" i="76"/>
  <c r="K200" i="76"/>
  <c r="K190" i="76"/>
  <c r="R113" i="78"/>
  <c r="R252" i="78"/>
  <c r="R216" i="78"/>
  <c r="R233" i="78"/>
  <c r="R201" i="78"/>
  <c r="R169" i="78"/>
  <c r="R138" i="78"/>
  <c r="R106" i="78"/>
  <c r="R131" i="78"/>
  <c r="R70" i="78"/>
  <c r="R38" i="78"/>
  <c r="K251" i="76"/>
  <c r="K217" i="76"/>
  <c r="R172" i="78"/>
  <c r="R174" i="78"/>
  <c r="R81" i="78"/>
  <c r="R49" i="78"/>
  <c r="R16" i="78"/>
  <c r="K228" i="76"/>
  <c r="K194" i="76"/>
  <c r="K25" i="76"/>
  <c r="K186" i="76"/>
  <c r="K169" i="76"/>
  <c r="K159" i="76"/>
  <c r="K149" i="76"/>
  <c r="K137" i="76"/>
  <c r="K129" i="76"/>
  <c r="K121" i="76"/>
  <c r="K113" i="76"/>
  <c r="K105" i="76"/>
  <c r="K97" i="76"/>
  <c r="K89" i="76"/>
  <c r="K81" i="76"/>
  <c r="K73" i="76"/>
  <c r="K65" i="76"/>
  <c r="K55" i="76"/>
  <c r="K47" i="76"/>
  <c r="K39" i="76"/>
  <c r="K29" i="76"/>
  <c r="R129" i="78"/>
  <c r="R121" i="78"/>
  <c r="K182" i="76"/>
  <c r="K174" i="76"/>
  <c r="K166" i="76"/>
  <c r="K158" i="76"/>
  <c r="K150" i="76"/>
  <c r="K142" i="76"/>
  <c r="K134" i="76"/>
  <c r="K126" i="76"/>
  <c r="K118" i="76"/>
  <c r="K110" i="76"/>
  <c r="K102" i="76"/>
  <c r="K94" i="76"/>
  <c r="K86" i="76"/>
  <c r="K78" i="76"/>
  <c r="K70" i="76"/>
  <c r="K62" i="76"/>
  <c r="K30" i="76"/>
  <c r="O173" i="62"/>
  <c r="O154" i="62"/>
  <c r="O134" i="62"/>
  <c r="O111" i="62"/>
  <c r="O90" i="62"/>
  <c r="O70" i="62"/>
  <c r="O52" i="62"/>
  <c r="K40" i="76"/>
  <c r="K20" i="76"/>
  <c r="K12" i="76"/>
  <c r="S34" i="71"/>
  <c r="S25" i="71"/>
  <c r="S17" i="71"/>
  <c r="K13" i="67"/>
  <c r="L19" i="66"/>
  <c r="L16" i="65"/>
  <c r="O37" i="64"/>
  <c r="O28" i="64"/>
  <c r="O20" i="64"/>
  <c r="O12" i="64"/>
  <c r="N87" i="63"/>
  <c r="N79" i="63"/>
  <c r="N71" i="63"/>
  <c r="N63" i="63"/>
  <c r="N55" i="63"/>
  <c r="N47" i="63"/>
  <c r="N39" i="63"/>
  <c r="N30" i="63"/>
  <c r="N21" i="63"/>
  <c r="N13" i="63"/>
  <c r="O258" i="62"/>
  <c r="R240" i="78"/>
  <c r="R257" i="78"/>
  <c r="R225" i="78"/>
  <c r="R193" i="78"/>
  <c r="R161" i="78"/>
  <c r="R130" i="78"/>
  <c r="R96" i="78"/>
  <c r="R97" i="78"/>
  <c r="R62" i="78"/>
  <c r="R29" i="78"/>
  <c r="K243" i="76"/>
  <c r="K209" i="76"/>
  <c r="R141" i="78"/>
  <c r="R143" i="78"/>
  <c r="R73" i="78"/>
  <c r="R41" i="78"/>
  <c r="K255" i="76"/>
  <c r="K220" i="76"/>
  <c r="R176" i="78"/>
  <c r="R168" i="78"/>
  <c r="K181" i="76"/>
  <c r="K167" i="76"/>
  <c r="K157" i="76"/>
  <c r="K145" i="76"/>
  <c r="K135" i="76"/>
  <c r="K127" i="76"/>
  <c r="K119" i="76"/>
  <c r="K111" i="76"/>
  <c r="K103" i="76"/>
  <c r="K95" i="76"/>
  <c r="K87" i="76"/>
  <c r="K79" i="76"/>
  <c r="K71" i="76"/>
  <c r="K61" i="76"/>
  <c r="K53" i="76"/>
  <c r="K45" i="76"/>
  <c r="K37" i="76"/>
  <c r="K27" i="76"/>
  <c r="K195" i="76"/>
  <c r="K189" i="76"/>
  <c r="K180" i="76"/>
  <c r="K172" i="76"/>
  <c r="K164" i="76"/>
  <c r="K156" i="76"/>
  <c r="K148" i="76"/>
  <c r="K140" i="76"/>
  <c r="K132" i="76"/>
  <c r="K124" i="76"/>
  <c r="K116" i="76"/>
  <c r="K108" i="76"/>
  <c r="K100" i="76"/>
  <c r="K92" i="76"/>
  <c r="K84" i="76"/>
  <c r="K76" i="76"/>
  <c r="K68" i="76"/>
  <c r="K54" i="76"/>
  <c r="O237" i="62"/>
  <c r="O166" i="62"/>
  <c r="O151" i="62"/>
  <c r="O130" i="62"/>
  <c r="O105" i="62"/>
  <c r="O84" i="62"/>
  <c r="O66" i="62"/>
  <c r="O43" i="62"/>
  <c r="K32" i="76"/>
  <c r="K18" i="76"/>
  <c r="L16" i="74"/>
  <c r="S32" i="71"/>
  <c r="R232" i="78"/>
  <c r="R249" i="78"/>
  <c r="R217" i="78"/>
  <c r="R185" i="78"/>
  <c r="R153" i="78"/>
  <c r="R122" i="78"/>
  <c r="R194" i="78"/>
  <c r="R86" i="78"/>
  <c r="R54" i="78"/>
  <c r="R21" i="78"/>
  <c r="K233" i="76"/>
  <c r="K201" i="76"/>
  <c r="R109" i="78"/>
  <c r="R111" i="78"/>
  <c r="R65" i="78"/>
  <c r="R33" i="78"/>
  <c r="K246" i="76"/>
  <c r="K212" i="76"/>
  <c r="K196" i="76"/>
  <c r="R105" i="78"/>
  <c r="K177" i="76"/>
  <c r="K165" i="76"/>
  <c r="K153" i="76"/>
  <c r="K143" i="76"/>
  <c r="K133" i="76"/>
  <c r="K125" i="76"/>
  <c r="K117" i="76"/>
  <c r="K109" i="76"/>
  <c r="K101" i="76"/>
  <c r="K93" i="76"/>
  <c r="K85" i="76"/>
  <c r="K77" i="76"/>
  <c r="K69" i="76"/>
  <c r="K59" i="76"/>
  <c r="K51" i="76"/>
  <c r="K43" i="76"/>
  <c r="K35" i="76"/>
  <c r="R192" i="78"/>
  <c r="R184" i="78"/>
  <c r="K187" i="76"/>
  <c r="K178" i="76"/>
  <c r="K170" i="76"/>
  <c r="K162" i="76"/>
  <c r="K154" i="76"/>
  <c r="K146" i="76"/>
  <c r="K138" i="76"/>
  <c r="K130" i="76"/>
  <c r="K122" i="76"/>
  <c r="K114" i="76"/>
  <c r="K106" i="76"/>
  <c r="K98" i="76"/>
  <c r="K90" i="76"/>
  <c r="K82" i="76"/>
  <c r="K74" i="76"/>
  <c r="K66" i="76"/>
  <c r="K46" i="76"/>
  <c r="O187" i="62"/>
  <c r="O234" i="62"/>
  <c r="O147" i="62"/>
  <c r="O119" i="62"/>
  <c r="O99" i="62"/>
  <c r="O80" i="62"/>
  <c r="O62" i="62"/>
  <c r="K56" i="76"/>
  <c r="K24" i="76"/>
  <c r="K16" i="76"/>
  <c r="L14" i="74"/>
  <c r="S30" i="71"/>
  <c r="S21" i="71"/>
  <c r="S13" i="71"/>
  <c r="L23" i="66"/>
  <c r="L14" i="66"/>
  <c r="L12" i="65"/>
  <c r="O33" i="64"/>
  <c r="O24" i="64"/>
  <c r="O16" i="64"/>
  <c r="N92" i="63"/>
  <c r="N83" i="63"/>
  <c r="N75" i="63"/>
  <c r="N67" i="63"/>
  <c r="N59" i="63"/>
  <c r="N51" i="63"/>
  <c r="N43" i="63"/>
  <c r="N34" i="63"/>
  <c r="N26" i="63"/>
  <c r="K10" i="81"/>
  <c r="R224" i="78"/>
  <c r="R241" i="78"/>
  <c r="R209" i="78"/>
  <c r="R177" i="78"/>
  <c r="R146" i="78"/>
  <c r="R114" i="78"/>
  <c r="R162" i="78"/>
  <c r="R78" i="78"/>
  <c r="R46" i="78"/>
  <c r="R13" i="78"/>
  <c r="K225" i="76"/>
  <c r="R204" i="78"/>
  <c r="R206" i="78"/>
  <c r="R89" i="78"/>
  <c r="R57" i="78"/>
  <c r="R24" i="78"/>
  <c r="K236" i="76"/>
  <c r="K204" i="76"/>
  <c r="K63" i="76"/>
  <c r="K193" i="76"/>
  <c r="K173" i="76"/>
  <c r="K161" i="76"/>
  <c r="K151" i="76"/>
  <c r="K141" i="76"/>
  <c r="K131" i="76"/>
  <c r="K123" i="76"/>
  <c r="K115" i="76"/>
  <c r="K107" i="76"/>
  <c r="K99" i="76"/>
  <c r="K91" i="76"/>
  <c r="K83" i="76"/>
  <c r="K75" i="76"/>
  <c r="K67" i="76"/>
  <c r="K57" i="76"/>
  <c r="K49" i="76"/>
  <c r="K41" i="76"/>
  <c r="K33" i="76"/>
  <c r="R160" i="78"/>
  <c r="R152" i="78"/>
  <c r="K185" i="76"/>
  <c r="K176" i="76"/>
  <c r="K152" i="76"/>
  <c r="K120" i="76"/>
  <c r="K88" i="76"/>
  <c r="K38" i="76"/>
  <c r="O115" i="62"/>
  <c r="K48" i="76"/>
  <c r="S28" i="71"/>
  <c r="S11" i="71"/>
  <c r="L12" i="66"/>
  <c r="O30" i="64"/>
  <c r="O14" i="64"/>
  <c r="N81" i="63"/>
  <c r="N65" i="63"/>
  <c r="N49" i="63"/>
  <c r="N32" i="63"/>
  <c r="N17" i="63"/>
  <c r="O260" i="62"/>
  <c r="O250" i="62"/>
  <c r="O242" i="62"/>
  <c r="O229" i="62"/>
  <c r="O221" i="62"/>
  <c r="O212" i="62"/>
  <c r="O204" i="62"/>
  <c r="O195" i="62"/>
  <c r="O185" i="62"/>
  <c r="O175" i="62"/>
  <c r="O241" i="62"/>
  <c r="O198" i="62"/>
  <c r="O138" i="62"/>
  <c r="O126" i="62"/>
  <c r="O113" i="62"/>
  <c r="O101" i="62"/>
  <c r="O86" i="62"/>
  <c r="O72" i="62"/>
  <c r="O56" i="62"/>
  <c r="K58" i="76"/>
  <c r="K26" i="76"/>
  <c r="K36" i="76"/>
  <c r="K19" i="76"/>
  <c r="K11" i="76"/>
  <c r="S33" i="71"/>
  <c r="S24" i="71"/>
  <c r="S16" i="71"/>
  <c r="K12" i="67"/>
  <c r="L17" i="66"/>
  <c r="L15" i="65"/>
  <c r="O36" i="64"/>
  <c r="O27" i="64"/>
  <c r="O19" i="64"/>
  <c r="O11" i="64"/>
  <c r="N86" i="63"/>
  <c r="N54" i="63"/>
  <c r="N20" i="63"/>
  <c r="O240" i="62"/>
  <c r="O205" i="62"/>
  <c r="O172" i="62"/>
  <c r="O144" i="62"/>
  <c r="O112" i="62"/>
  <c r="O79" i="62"/>
  <c r="O47" i="62"/>
  <c r="U180" i="61"/>
  <c r="U162" i="61"/>
  <c r="U141" i="61"/>
  <c r="U121" i="61"/>
  <c r="U101" i="61"/>
  <c r="U83" i="61"/>
  <c r="U65" i="61"/>
  <c r="U49" i="61"/>
  <c r="U33" i="61"/>
  <c r="U13" i="61"/>
  <c r="R42" i="59"/>
  <c r="R27" i="59"/>
  <c r="O15" i="62"/>
  <c r="U319" i="61"/>
  <c r="U281" i="61"/>
  <c r="U243" i="61"/>
  <c r="U209" i="61"/>
  <c r="U177" i="61"/>
  <c r="U144" i="61"/>
  <c r="U114" i="61"/>
  <c r="U82" i="61"/>
  <c r="U44" i="61"/>
  <c r="U16" i="61"/>
  <c r="R39" i="59"/>
  <c r="N80" i="63"/>
  <c r="N48" i="63"/>
  <c r="N14" i="63"/>
  <c r="O233" i="62"/>
  <c r="O199" i="62"/>
  <c r="O165" i="62"/>
  <c r="O137" i="62"/>
  <c r="O106" i="62"/>
  <c r="O73" i="62"/>
  <c r="O41" i="62"/>
  <c r="O33" i="62"/>
  <c r="O25" i="62"/>
  <c r="O17" i="62"/>
  <c r="U350" i="61"/>
  <c r="U342" i="61"/>
  <c r="U334" i="61"/>
  <c r="U326" i="61"/>
  <c r="U318" i="61"/>
  <c r="K144" i="76"/>
  <c r="K112" i="76"/>
  <c r="K80" i="76"/>
  <c r="O179" i="62"/>
  <c r="O94" i="62"/>
  <c r="K22" i="76"/>
  <c r="S23" i="71"/>
  <c r="K11" i="67"/>
  <c r="L14" i="65"/>
  <c r="O26" i="64"/>
  <c r="N94" i="63"/>
  <c r="N77" i="63"/>
  <c r="N61" i="63"/>
  <c r="N45" i="63"/>
  <c r="N28" i="63"/>
  <c r="N15" i="63"/>
  <c r="O256" i="62"/>
  <c r="O248" i="62"/>
  <c r="O239" i="62"/>
  <c r="O227" i="62"/>
  <c r="O219" i="62"/>
  <c r="O210" i="62"/>
  <c r="O202" i="62"/>
  <c r="O193" i="62"/>
  <c r="O183" i="62"/>
  <c r="O171" i="62"/>
  <c r="O231" i="62"/>
  <c r="O149" i="62"/>
  <c r="O136" i="62"/>
  <c r="O123" i="62"/>
  <c r="O109" i="62"/>
  <c r="O97" i="62"/>
  <c r="O82" i="62"/>
  <c r="O68" i="62"/>
  <c r="O54" i="62"/>
  <c r="K50" i="76"/>
  <c r="K60" i="76"/>
  <c r="K28" i="76"/>
  <c r="K17" i="76"/>
  <c r="L15" i="74"/>
  <c r="S31" i="71"/>
  <c r="S22" i="71"/>
  <c r="S14" i="71"/>
  <c r="L24" i="66"/>
  <c r="L15" i="66"/>
  <c r="L13" i="65"/>
  <c r="O34" i="64"/>
  <c r="O25" i="64"/>
  <c r="O17" i="64"/>
  <c r="N93" i="63"/>
  <c r="N78" i="63"/>
  <c r="N46" i="63"/>
  <c r="N12" i="63"/>
  <c r="O230" i="62"/>
  <c r="O196" i="62"/>
  <c r="O163" i="62"/>
  <c r="O135" i="62"/>
  <c r="O104" i="62"/>
  <c r="O71" i="62"/>
  <c r="O45" i="62"/>
  <c r="U176" i="61"/>
  <c r="U159" i="61"/>
  <c r="U135" i="61"/>
  <c r="U117" i="61"/>
  <c r="U97" i="61"/>
  <c r="U77" i="61"/>
  <c r="U61" i="61"/>
  <c r="U45" i="61"/>
  <c r="U29" i="61"/>
  <c r="R58" i="59"/>
  <c r="R38" i="59"/>
  <c r="R20" i="59"/>
  <c r="U345" i="61"/>
  <c r="U311" i="61"/>
  <c r="U273" i="61"/>
  <c r="U232" i="61"/>
  <c r="U197" i="61"/>
  <c r="U169" i="61"/>
  <c r="U136" i="61"/>
  <c r="U106" i="61"/>
  <c r="U74" i="61"/>
  <c r="U38" i="61"/>
  <c r="R59" i="59"/>
  <c r="R30" i="59"/>
  <c r="N72" i="63"/>
  <c r="K168" i="76"/>
  <c r="K136" i="76"/>
  <c r="K104" i="76"/>
  <c r="K72" i="76"/>
  <c r="O157" i="62"/>
  <c r="O76" i="62"/>
  <c r="K14" i="76"/>
  <c r="S19" i="71"/>
  <c r="L21" i="66"/>
  <c r="O39" i="64"/>
  <c r="O22" i="64"/>
  <c r="N90" i="63"/>
  <c r="N73" i="63"/>
  <c r="N57" i="63"/>
  <c r="N41" i="63"/>
  <c r="N23" i="63"/>
  <c r="N11" i="63"/>
  <c r="O254" i="62"/>
  <c r="O246" i="62"/>
  <c r="O235" i="62"/>
  <c r="O225" i="62"/>
  <c r="O217" i="62"/>
  <c r="O208" i="62"/>
  <c r="O200" i="62"/>
  <c r="O191" i="62"/>
  <c r="O181" i="62"/>
  <c r="O168" i="62"/>
  <c r="O159" i="62"/>
  <c r="O145" i="62"/>
  <c r="O132" i="62"/>
  <c r="O121" i="62"/>
  <c r="O107" i="62"/>
  <c r="O92" i="62"/>
  <c r="O78" i="62"/>
  <c r="O64" i="62"/>
  <c r="O50" i="62"/>
  <c r="K42" i="76"/>
  <c r="K52" i="76"/>
  <c r="K23" i="76"/>
  <c r="K15" i="76"/>
  <c r="L13" i="74"/>
  <c r="S29" i="71"/>
  <c r="S20" i="71"/>
  <c r="S12" i="71"/>
  <c r="L22" i="66"/>
  <c r="L13" i="66"/>
  <c r="L11" i="65"/>
  <c r="O32" i="64"/>
  <c r="O23" i="64"/>
  <c r="O15" i="64"/>
  <c r="N91" i="63"/>
  <c r="N70" i="63"/>
  <c r="N38" i="63"/>
  <c r="O257" i="62"/>
  <c r="O222" i="62"/>
  <c r="O188" i="62"/>
  <c r="O158" i="62"/>
  <c r="O127" i="62"/>
  <c r="O95" i="62"/>
  <c r="O63" i="62"/>
  <c r="U202" i="61"/>
  <c r="U172" i="61"/>
  <c r="U155" i="61"/>
  <c r="U131" i="61"/>
  <c r="U111" i="61"/>
  <c r="U93" i="61"/>
  <c r="U73" i="61"/>
  <c r="U57" i="61"/>
  <c r="U41" i="61"/>
  <c r="U23" i="61"/>
  <c r="R52" i="59"/>
  <c r="R33" i="59"/>
  <c r="R14" i="59"/>
  <c r="U333" i="61"/>
  <c r="U303" i="61"/>
  <c r="U263" i="61"/>
  <c r="U226" i="61"/>
  <c r="U189" i="61"/>
  <c r="U221" i="61"/>
  <c r="U128" i="61"/>
  <c r="K160" i="76"/>
  <c r="K128" i="76"/>
  <c r="K96" i="76"/>
  <c r="K64" i="76"/>
  <c r="O140" i="62"/>
  <c r="O58" i="62"/>
  <c r="L12" i="74"/>
  <c r="S15" i="71"/>
  <c r="L16" i="66"/>
  <c r="O35" i="64"/>
  <c r="O18" i="64"/>
  <c r="N85" i="63"/>
  <c r="N69" i="63"/>
  <c r="N53" i="63"/>
  <c r="N37" i="63"/>
  <c r="N19" i="63"/>
  <c r="O262" i="62"/>
  <c r="O252" i="62"/>
  <c r="O244" i="62"/>
  <c r="O232" i="62"/>
  <c r="O223" i="62"/>
  <c r="O215" i="62"/>
  <c r="O206" i="62"/>
  <c r="O197" i="62"/>
  <c r="O189" i="62"/>
  <c r="O177" i="62"/>
  <c r="O164" i="62"/>
  <c r="O156" i="62"/>
  <c r="O142" i="62"/>
  <c r="O128" i="62"/>
  <c r="O117" i="62"/>
  <c r="O103" i="62"/>
  <c r="O88" i="62"/>
  <c r="O74" i="62"/>
  <c r="O60" i="62"/>
  <c r="O48" i="62"/>
  <c r="K34" i="76"/>
  <c r="K44" i="76"/>
  <c r="K21" i="76"/>
  <c r="K13" i="76"/>
  <c r="L11" i="74"/>
  <c r="S27" i="71"/>
  <c r="S18" i="71"/>
  <c r="K14" i="67"/>
  <c r="L20" i="66"/>
  <c r="L11" i="66"/>
  <c r="O38" i="64"/>
  <c r="O29" i="64"/>
  <c r="O21" i="64"/>
  <c r="N62" i="63"/>
  <c r="O180" i="62"/>
  <c r="O55" i="62"/>
  <c r="U125" i="61"/>
  <c r="U53" i="61"/>
  <c r="R31" i="59"/>
  <c r="U252" i="61"/>
  <c r="U120" i="61"/>
  <c r="U52" i="61"/>
  <c r="R47" i="59"/>
  <c r="N56" i="63"/>
  <c r="O259" i="62"/>
  <c r="O216" i="62"/>
  <c r="O174" i="62"/>
  <c r="O129" i="62"/>
  <c r="O89" i="62"/>
  <c r="O49" i="62"/>
  <c r="O31" i="62"/>
  <c r="O21" i="62"/>
  <c r="U352" i="61"/>
  <c r="U340" i="61"/>
  <c r="U330" i="61"/>
  <c r="U320" i="61"/>
  <c r="U310" i="61"/>
  <c r="U302" i="61"/>
  <c r="U294" i="61"/>
  <c r="U286" i="61"/>
  <c r="U278" i="61"/>
  <c r="U270" i="61"/>
  <c r="U262" i="61"/>
  <c r="U253" i="61"/>
  <c r="U244" i="61"/>
  <c r="U235" i="61"/>
  <c r="U227" i="61"/>
  <c r="U218" i="61"/>
  <c r="U210" i="61"/>
  <c r="U200" i="61"/>
  <c r="U192" i="61"/>
  <c r="U182" i="61"/>
  <c r="U166" i="61"/>
  <c r="U152" i="61"/>
  <c r="U139" i="61"/>
  <c r="U127" i="61"/>
  <c r="U113" i="61"/>
  <c r="U99" i="61"/>
  <c r="U85" i="61"/>
  <c r="U71" i="61"/>
  <c r="U55" i="61"/>
  <c r="U39" i="61"/>
  <c r="U25" i="61"/>
  <c r="U11" i="61"/>
  <c r="R46" i="59"/>
  <c r="R29" i="59"/>
  <c r="R16" i="59"/>
  <c r="O20" i="62"/>
  <c r="U349" i="61"/>
  <c r="U331" i="61"/>
  <c r="U313" i="61"/>
  <c r="U297" i="61"/>
  <c r="U283" i="61"/>
  <c r="U267" i="61"/>
  <c r="U250" i="61"/>
  <c r="U234" i="61"/>
  <c r="U215" i="61"/>
  <c r="U201" i="61"/>
  <c r="U181" i="61"/>
  <c r="U165" i="61"/>
  <c r="U147" i="61"/>
  <c r="U132" i="61"/>
  <c r="U112" i="61"/>
  <c r="U96" i="61"/>
  <c r="U80" i="61"/>
  <c r="U66" i="61"/>
  <c r="U50" i="61"/>
  <c r="U32" i="61"/>
  <c r="U12" i="61"/>
  <c r="R43" i="59"/>
  <c r="R21" i="59"/>
  <c r="N74" i="63"/>
  <c r="N42" i="63"/>
  <c r="O261" i="62"/>
  <c r="O226" i="62"/>
  <c r="O192" i="62"/>
  <c r="O161" i="62"/>
  <c r="O131" i="62"/>
  <c r="O100" i="62"/>
  <c r="O67" i="62"/>
  <c r="N84" i="63"/>
  <c r="N52" i="63"/>
  <c r="N18" i="63"/>
  <c r="O238" i="62"/>
  <c r="O203" i="62"/>
  <c r="O169" i="62"/>
  <c r="O141" i="62"/>
  <c r="O110" i="62"/>
  <c r="O77" i="62"/>
  <c r="O42" i="62"/>
  <c r="O34" i="62"/>
  <c r="O18" i="62"/>
  <c r="U335" i="61"/>
  <c r="U307" i="61"/>
  <c r="U277" i="61"/>
  <c r="U248" i="61"/>
  <c r="U213" i="61"/>
  <c r="U185" i="61"/>
  <c r="U156" i="61"/>
  <c r="U130" i="61"/>
  <c r="U102" i="61"/>
  <c r="U70" i="61"/>
  <c r="U40" i="61"/>
  <c r="U14" i="61"/>
  <c r="R25" i="59"/>
  <c r="D20" i="88"/>
  <c r="L42" i="58"/>
  <c r="L34" i="58"/>
  <c r="L47" i="58"/>
  <c r="L21" i="58"/>
  <c r="L26" i="58"/>
  <c r="L39" i="58"/>
  <c r="L13" i="58"/>
  <c r="L41" i="58"/>
  <c r="L28" i="58"/>
  <c r="D16" i="88"/>
  <c r="D21" i="88"/>
  <c r="D23" i="88"/>
  <c r="L17" i="58"/>
  <c r="L22" i="58"/>
  <c r="L30" i="58"/>
  <c r="L24" i="58"/>
  <c r="D15" i="88"/>
  <c r="D42" i="88"/>
  <c r="D31" i="88"/>
  <c r="O46" i="62"/>
  <c r="O178" i="62"/>
  <c r="O85" i="62"/>
  <c r="O24" i="62"/>
  <c r="U315" i="61"/>
  <c r="U193" i="61"/>
  <c r="U134" i="61"/>
  <c r="U20" i="61"/>
  <c r="L44" i="58"/>
  <c r="L36" i="58"/>
  <c r="L12" i="58"/>
  <c r="L35" i="58"/>
  <c r="D26" i="88"/>
  <c r="N29" i="63"/>
  <c r="O152" i="62"/>
  <c r="U188" i="61"/>
  <c r="U105" i="61"/>
  <c r="U37" i="61"/>
  <c r="O26" i="62"/>
  <c r="U217" i="61"/>
  <c r="U98" i="61"/>
  <c r="U30" i="61"/>
  <c r="R23" i="59"/>
  <c r="N40" i="63"/>
  <c r="O251" i="62"/>
  <c r="O207" i="62"/>
  <c r="O160" i="62"/>
  <c r="O122" i="62"/>
  <c r="O81" i="62"/>
  <c r="O39" i="62"/>
  <c r="O29" i="62"/>
  <c r="O19" i="62"/>
  <c r="U348" i="61"/>
  <c r="U338" i="61"/>
  <c r="U328" i="61"/>
  <c r="U316" i="61"/>
  <c r="U308" i="61"/>
  <c r="U300" i="61"/>
  <c r="U292" i="61"/>
  <c r="U284" i="61"/>
  <c r="U276" i="61"/>
  <c r="U268" i="61"/>
  <c r="U260" i="61"/>
  <c r="U251" i="61"/>
  <c r="U242" i="61"/>
  <c r="U233" i="61"/>
  <c r="U225" i="61"/>
  <c r="U216" i="61"/>
  <c r="U208" i="61"/>
  <c r="U198" i="61"/>
  <c r="U190" i="61"/>
  <c r="U178" i="61"/>
  <c r="U164" i="61"/>
  <c r="U148" i="61"/>
  <c r="U137" i="61"/>
  <c r="U123" i="61"/>
  <c r="U109" i="61"/>
  <c r="U95" i="61"/>
  <c r="U81" i="61"/>
  <c r="U67" i="61"/>
  <c r="U51" i="61"/>
  <c r="U35" i="61"/>
  <c r="U21" i="61"/>
  <c r="R57" i="59"/>
  <c r="R44" i="59"/>
  <c r="R24" i="59"/>
  <c r="R12" i="59"/>
  <c r="O16" i="62"/>
  <c r="U343" i="61"/>
  <c r="U325" i="61"/>
  <c r="U309" i="61"/>
  <c r="U295" i="61"/>
  <c r="U279" i="61"/>
  <c r="U265" i="61"/>
  <c r="U245" i="61"/>
  <c r="U230" i="61"/>
  <c r="U211" i="61"/>
  <c r="U195" i="61"/>
  <c r="U175" i="61"/>
  <c r="U160" i="61"/>
  <c r="U146" i="61"/>
  <c r="U126" i="61"/>
  <c r="U108" i="61"/>
  <c r="U92" i="61"/>
  <c r="U76" i="61"/>
  <c r="U62" i="61"/>
  <c r="U46" i="61"/>
  <c r="U26" i="61"/>
  <c r="R56" i="59"/>
  <c r="R37" i="59"/>
  <c r="R17" i="59"/>
  <c r="N66" i="63"/>
  <c r="N33" i="63"/>
  <c r="O253" i="62"/>
  <c r="O218" i="62"/>
  <c r="O184" i="62"/>
  <c r="O155" i="62"/>
  <c r="O124" i="62"/>
  <c r="O91" i="62"/>
  <c r="O59" i="62"/>
  <c r="N76" i="63"/>
  <c r="N44" i="63"/>
  <c r="O263" i="62"/>
  <c r="O228" i="62"/>
  <c r="O194" i="62"/>
  <c r="O162" i="62"/>
  <c r="O133" i="62"/>
  <c r="O102" i="62"/>
  <c r="O69" i="62"/>
  <c r="O40" i="62"/>
  <c r="O32" i="62"/>
  <c r="O11" i="62"/>
  <c r="U329" i="61"/>
  <c r="U299" i="61"/>
  <c r="U269" i="61"/>
  <c r="U236" i="61"/>
  <c r="U205" i="61"/>
  <c r="U179" i="61"/>
  <c r="U149" i="61"/>
  <c r="U124" i="61"/>
  <c r="U94" i="61"/>
  <c r="U64" i="61"/>
  <c r="U34" i="61"/>
  <c r="R49" i="59"/>
  <c r="R19" i="59"/>
  <c r="D17" i="88"/>
  <c r="L40" i="58"/>
  <c r="L32" i="58"/>
  <c r="L31" i="58"/>
  <c r="L29" i="58"/>
  <c r="L33" i="58"/>
  <c r="O247" i="62"/>
  <c r="U285" i="61"/>
  <c r="U110" i="61"/>
  <c r="R34" i="59"/>
  <c r="L11" i="58"/>
  <c r="D38" i="88"/>
  <c r="O13" i="64"/>
  <c r="O249" i="62"/>
  <c r="O120" i="62"/>
  <c r="U168" i="61"/>
  <c r="U87" i="61"/>
  <c r="U19" i="61"/>
  <c r="U327" i="61"/>
  <c r="U183" i="61"/>
  <c r="U90" i="61"/>
  <c r="U24" i="61"/>
  <c r="R15" i="59"/>
  <c r="N31" i="63"/>
  <c r="O243" i="62"/>
  <c r="O190" i="62"/>
  <c r="O153" i="62"/>
  <c r="O114" i="62"/>
  <c r="O65" i="62"/>
  <c r="O37" i="62"/>
  <c r="O27" i="62"/>
  <c r="O14" i="62"/>
  <c r="U346" i="61"/>
  <c r="U336" i="61"/>
  <c r="U324" i="61"/>
  <c r="U314" i="61"/>
  <c r="U306" i="61"/>
  <c r="U298" i="61"/>
  <c r="U290" i="61"/>
  <c r="U282" i="61"/>
  <c r="U274" i="61"/>
  <c r="U266" i="61"/>
  <c r="U258" i="61"/>
  <c r="U249" i="61"/>
  <c r="U240" i="61"/>
  <c r="U231" i="61"/>
  <c r="U223" i="61"/>
  <c r="U214" i="61"/>
  <c r="U206" i="61"/>
  <c r="U196" i="61"/>
  <c r="U186" i="61"/>
  <c r="U174" i="61"/>
  <c r="U161" i="61"/>
  <c r="U145" i="61"/>
  <c r="U133" i="61"/>
  <c r="U119" i="61"/>
  <c r="U107" i="61"/>
  <c r="U91" i="61"/>
  <c r="U79" i="61"/>
  <c r="U63" i="61"/>
  <c r="U47" i="61"/>
  <c r="U31" i="61"/>
  <c r="U17" i="61"/>
  <c r="R54" i="59"/>
  <c r="R40" i="59"/>
  <c r="R22" i="59"/>
  <c r="O28" i="62"/>
  <c r="O13" i="62"/>
  <c r="U341" i="61"/>
  <c r="U323" i="61"/>
  <c r="U305" i="61"/>
  <c r="U289" i="61"/>
  <c r="U275" i="61"/>
  <c r="U259" i="61"/>
  <c r="U241" i="61"/>
  <c r="U224" i="61"/>
  <c r="U207" i="61"/>
  <c r="U191" i="61"/>
  <c r="U173" i="61"/>
  <c r="U158" i="61"/>
  <c r="U142" i="61"/>
  <c r="U122" i="61"/>
  <c r="U104" i="61"/>
  <c r="U88" i="61"/>
  <c r="U72" i="61"/>
  <c r="U58" i="61"/>
  <c r="U42" i="61"/>
  <c r="U22" i="61"/>
  <c r="R51" i="59"/>
  <c r="R32" i="59"/>
  <c r="R13" i="59"/>
  <c r="N58" i="63"/>
  <c r="N25" i="63"/>
  <c r="O245" i="62"/>
  <c r="O209" i="62"/>
  <c r="O176" i="62"/>
  <c r="O148" i="62"/>
  <c r="O116" i="62"/>
  <c r="O83" i="62"/>
  <c r="O51" i="62"/>
  <c r="N68" i="63"/>
  <c r="N35" i="63"/>
  <c r="O255" i="62"/>
  <c r="O220" i="62"/>
  <c r="O186" i="62"/>
  <c r="O214" i="62"/>
  <c r="O125" i="62"/>
  <c r="O93" i="62"/>
  <c r="O61" i="62"/>
  <c r="O38" i="62"/>
  <c r="O30" i="62"/>
  <c r="U347" i="61"/>
  <c r="U321" i="61"/>
  <c r="U291" i="61"/>
  <c r="U261" i="61"/>
  <c r="U228" i="61"/>
  <c r="U199" i="61"/>
  <c r="U171" i="61"/>
  <c r="U140" i="61"/>
  <c r="U116" i="61"/>
  <c r="U86" i="61"/>
  <c r="U54" i="61"/>
  <c r="U28" i="61"/>
  <c r="R41" i="59"/>
  <c r="R11" i="59"/>
  <c r="L46" i="58"/>
  <c r="L38" i="58"/>
  <c r="L45" i="58"/>
  <c r="L27" i="58"/>
  <c r="L15" i="58"/>
  <c r="L16" i="58"/>
  <c r="L25" i="58"/>
  <c r="L18" i="58"/>
  <c r="L43" i="58"/>
  <c r="L14" i="58"/>
  <c r="D18" i="88"/>
  <c r="D11" i="88"/>
  <c r="D19" i="88"/>
  <c r="U18" i="61"/>
  <c r="N82" i="63"/>
  <c r="N16" i="63"/>
  <c r="O236" i="62"/>
  <c r="O167" i="62"/>
  <c r="O139" i="62"/>
  <c r="O108" i="62"/>
  <c r="N60" i="63"/>
  <c r="O211" i="62"/>
  <c r="O150" i="62"/>
  <c r="O118" i="62"/>
  <c r="O53" i="62"/>
  <c r="U339" i="61"/>
  <c r="U254" i="61"/>
  <c r="U163" i="61"/>
  <c r="U78" i="61"/>
  <c r="D29" i="88"/>
  <c r="L23" i="58"/>
  <c r="L19" i="58"/>
  <c r="L10" i="58"/>
  <c r="D33" i="88"/>
  <c r="N88" i="63"/>
  <c r="O213" i="62"/>
  <c r="O87" i="62"/>
  <c r="U150" i="61"/>
  <c r="U69" i="61"/>
  <c r="R48" i="59"/>
  <c r="U293" i="61"/>
  <c r="U151" i="61"/>
  <c r="U60" i="61"/>
  <c r="R53" i="59"/>
  <c r="N64" i="63"/>
  <c r="N22" i="63"/>
  <c r="O224" i="62"/>
  <c r="O182" i="62"/>
  <c r="O146" i="62"/>
  <c r="O98" i="62"/>
  <c r="O57" i="62"/>
  <c r="O35" i="62"/>
  <c r="O23" i="62"/>
  <c r="O12" i="62"/>
  <c r="U344" i="61"/>
  <c r="U332" i="61"/>
  <c r="U322" i="61"/>
  <c r="U312" i="61"/>
  <c r="U304" i="61"/>
  <c r="U296" i="61"/>
  <c r="U288" i="61"/>
  <c r="U280" i="61"/>
  <c r="U272" i="61"/>
  <c r="U264" i="61"/>
  <c r="U255" i="61"/>
  <c r="U246" i="61"/>
  <c r="U237" i="61"/>
  <c r="U229" i="61"/>
  <c r="U220" i="61"/>
  <c r="U212" i="61"/>
  <c r="U204" i="61"/>
  <c r="U194" i="61"/>
  <c r="U184" i="61"/>
  <c r="U170" i="61"/>
  <c r="U157" i="61"/>
  <c r="U143" i="61"/>
  <c r="U129" i="61"/>
  <c r="U115" i="61"/>
  <c r="U103" i="61"/>
  <c r="U89" i="61"/>
  <c r="U75" i="61"/>
  <c r="U59" i="61"/>
  <c r="U43" i="61"/>
  <c r="U27" i="61"/>
  <c r="U15" i="61"/>
  <c r="R50" i="59"/>
  <c r="R35" i="59"/>
  <c r="R18" i="59"/>
  <c r="O22" i="62"/>
  <c r="U351" i="61"/>
  <c r="U337" i="61"/>
  <c r="U317" i="61"/>
  <c r="U301" i="61"/>
  <c r="U287" i="61"/>
  <c r="U271" i="61"/>
  <c r="U256" i="61"/>
  <c r="U239" i="61"/>
  <c r="U219" i="61"/>
  <c r="U203" i="61"/>
  <c r="U187" i="61"/>
  <c r="U167" i="61"/>
  <c r="U154" i="61"/>
  <c r="U138" i="61"/>
  <c r="U118" i="61"/>
  <c r="U100" i="61"/>
  <c r="U84" i="61"/>
  <c r="U68" i="61"/>
  <c r="U56" i="61"/>
  <c r="U36" i="61"/>
  <c r="R45" i="59"/>
  <c r="R28" i="59"/>
  <c r="N50" i="63"/>
  <c r="O201" i="62"/>
  <c r="O75" i="62"/>
  <c r="N27" i="63"/>
  <c r="O36" i="62"/>
  <c r="U222" i="61"/>
  <c r="U48" i="61"/>
  <c r="L37" i="58"/>
  <c r="D13" i="88"/>
  <c r="R258" i="78"/>
  <c r="K13" i="81"/>
  <c r="R242" i="78"/>
  <c r="K14" i="81"/>
  <c r="R250" i="7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01231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9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4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</valueMetadata>
</metadata>
</file>

<file path=xl/sharedStrings.xml><?xml version="1.0" encoding="utf-8"?>
<sst xmlns="http://schemas.openxmlformats.org/spreadsheetml/2006/main" count="9486" uniqueCount="2675">
  <si>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</si>
  <si>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</si>
  <si>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</si>
  <si>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</si>
  <si>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</si>
  <si>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</si>
  <si>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</si>
  <si>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</si>
  <si>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</si>
  <si>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</si>
  <si>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</si>
  <si>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</si>
  <si>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</si>
  <si>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</si>
  <si>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</si>
  <si>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</si>
  <si>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</si>
  <si>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</si>
  <si>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</si>
  <si>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</si>
  <si>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</si>
  <si>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</si>
  <si>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</si>
  <si>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</si>
  <si>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</si>
  <si>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</si>
  <si>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</si>
  <si>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</si>
  <si>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</si>
  <si>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</si>
  <si>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</si>
  <si>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</si>
  <si>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</si>
  <si>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</si>
  <si>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</si>
  <si>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</si>
  <si>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</si>
  <si>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</si>
  <si>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</si>
  <si>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</si>
  <si>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</si>
  <si>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</si>
  <si>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</si>
  <si>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</si>
  <si>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</si>
  <si>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</si>
  <si>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</si>
  <si>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</si>
  <si>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</si>
  <si>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</si>
  <si>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</si>
  <si>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</si>
  <si>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</si>
  <si>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</si>
  <si>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</si>
  <si>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</si>
  <si>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</si>
  <si>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</si>
  <si>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</si>
  <si>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</si>
  <si>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</si>
  <si>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</si>
  <si>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</si>
  <si>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</si>
  <si>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</si>
  <si>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</si>
  <si>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</si>
  <si>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</si>
  <si>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</si>
  <si>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</si>
  <si>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</si>
  <si>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</si>
  <si>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</si>
  <si>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</si>
  <si>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</si>
  <si>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</si>
  <si>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</si>
  <si>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</si>
  <si>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</si>
  <si>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</si>
  <si>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</si>
  <si>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</si>
  <si>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</si>
  <si>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</si>
  <si>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</si>
  <si>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</si>
  <si>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</si>
  <si>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</si>
  <si>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</si>
  <si>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</si>
  <si>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</si>
  <si>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</si>
  <si>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</si>
  <si>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</si>
  <si>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</si>
  <si>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</si>
  <si>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</si>
  <si>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</si>
  <si>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</si>
  <si>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</si>
  <si>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</si>
  <si>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</si>
  <si>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</si>
  <si>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</si>
  <si>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</si>
  <si>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</si>
  <si>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</si>
  <si>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</si>
  <si>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</si>
  <si>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</si>
  <si>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</si>
  <si>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</si>
  <si>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</si>
  <si>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</si>
  <si>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</si>
  <si>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</si>
  <si>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</si>
  <si>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</si>
  <si>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</si>
  <si>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</si>
  <si>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</si>
  <si>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</si>
  <si>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</si>
  <si>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</si>
  <si>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</si>
  <si>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</si>
  <si>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</si>
  <si>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</si>
  <si>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</si>
  <si>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</si>
  <si>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</si>
  <si>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</si>
  <si>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</si>
  <si>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</si>
  <si>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</si>
  <si>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</si>
  <si>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</si>
  <si>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</si>
  <si>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</si>
  <si>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</si>
  <si>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</si>
  <si>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</si>
  <si>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</si>
  <si>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</si>
  <si>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</si>
  <si>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</si>
  <si>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</si>
  <si>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</si>
  <si>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</si>
  <si>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</si>
  <si>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</si>
  <si>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</si>
  <si>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</si>
  <si>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</si>
  <si>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</si>
  <si>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</si>
  <si>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</si>
  <si>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</si>
  <si>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</si>
  <si>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</si>
  <si>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</si>
  <si>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</si>
  <si>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</si>
  <si>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</si>
  <si>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</si>
  <si>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</si>
  <si>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</si>
  <si>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</si>
  <si>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</si>
  <si>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</si>
  <si>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</si>
  <si>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</si>
  <si>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</si>
  <si>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</si>
  <si>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</si>
  <si>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</si>
  <si>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</si>
  <si>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</si>
  <si>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</si>
  <si>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</si>
  <si>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</si>
  <si>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</si>
  <si>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</si>
  <si>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</si>
  <si>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</si>
  <si>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</si>
  <si>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</si>
  <si>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</si>
  <si>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</si>
  <si>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</si>
  <si>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</si>
  <si>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</si>
  <si>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</si>
  <si>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</si>
  <si>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</si>
  <si>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</si>
  <si>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</si>
  <si>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</si>
  <si>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</si>
  <si>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</si>
  <si>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</si>
  <si>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</si>
  <si>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</si>
  <si>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</si>
  <si>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</si>
  <si>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</si>
  <si>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</si>
  <si>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</si>
  <si>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</si>
  <si>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</si>
  <si>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</si>
  <si>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</si>
  <si>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</si>
  <si>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</si>
  <si>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</si>
  <si>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</si>
  <si>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</si>
  <si>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</si>
  <si>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</si>
  <si>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</si>
  <si>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</si>
  <si>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</si>
  <si>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</si>
  <si>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>מגדל מקפת משלימה (מספר אוצר 659)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</si>
  <si>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</si>
  <si>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</si>
  <si>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</si>
  <si>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</si>
  <si>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</si>
  <si>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</si>
  <si>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</si>
  <si>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</si>
  <si>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</si>
  <si>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</si>
  <si>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</si>
  <si>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</si>
  <si>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</si>
  <si>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</si>
  <si>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</si>
  <si>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</si>
  <si>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</si>
  <si>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</si>
  <si>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</si>
  <si>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</si>
  <si>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</si>
  <si>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</si>
  <si>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</si>
  <si>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</si>
  <si>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</si>
  <si>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</si>
  <si>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</si>
  <si>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</si>
  <si>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</si>
  <si>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</si>
  <si>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</si>
  <si>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</si>
  <si>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</si>
  <si>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</si>
  <si>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</si>
  <si>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</si>
  <si>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</si>
  <si>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</si>
  <si>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</si>
  <si>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</si>
  <si>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</si>
  <si>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</si>
  <si>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</si>
  <si>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</si>
  <si>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</si>
  <si>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</si>
  <si>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</si>
  <si>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</si>
  <si>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</si>
  <si>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</si>
  <si>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</si>
  <si>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</si>
  <si>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</si>
  <si>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</si>
  <si>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</si>
  <si>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</si>
  <si>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</si>
  <si>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</si>
  <si>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</si>
  <si>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</si>
  <si>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</si>
  <si>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</si>
  <si>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</si>
  <si>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</si>
  <si>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</si>
  <si>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</si>
  <si>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</si>
  <si>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</si>
  <si>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</si>
  <si>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</si>
  <si>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</si>
  <si>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</si>
  <si>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</si>
  <si>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</si>
  <si>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</si>
  <si>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</si>
  <si>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</si>
  <si>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</si>
  <si>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</si>
  <si>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</si>
  <si>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</si>
  <si>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</si>
  <si>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</si>
  <si>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</si>
  <si>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</si>
  <si>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</si>
  <si>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</si>
  <si>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</si>
  <si>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</si>
  <si>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</si>
  <si>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</si>
  <si>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</si>
  <si>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</si>
  <si>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</si>
  <si>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</si>
  <si>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</si>
  <si>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</si>
  <si>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</si>
  <si>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</si>
  <si>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</si>
  <si>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</si>
  <si>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</si>
  <si>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</si>
  <si>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</si>
  <si>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</si>
  <si>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</si>
  <si>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</si>
  <si>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</si>
  <si>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</si>
  <si>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</si>
  <si>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</si>
  <si>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</si>
  <si>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</si>
  <si>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</si>
  <si>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</si>
  <si>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</si>
  <si>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</si>
  <si>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</si>
  <si>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</si>
  <si>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</si>
  <si>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</si>
  <si>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</si>
  <si>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</si>
  <si>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</si>
  <si>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</si>
  <si>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</si>
  <si>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</si>
  <si>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</si>
  <si>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</si>
  <si>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</si>
  <si>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</si>
  <si>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</si>
  <si>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</si>
  <si>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</si>
  <si>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</si>
  <si>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</si>
  <si>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</si>
  <si>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</si>
  <si>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</si>
  <si>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</si>
  <si>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</si>
  <si>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</si>
  <si>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</si>
  <si>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</si>
  <si>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</si>
  <si>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</si>
  <si>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</si>
  <si>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</si>
  <si>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</si>
  <si>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</si>
  <si>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</si>
  <si>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</si>
  <si>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</si>
  <si>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</si>
  <si>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</si>
  <si>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</si>
  <si>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</si>
  <si>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</si>
  <si>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</si>
  <si>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</si>
  <si>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</si>
  <si>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</si>
  <si>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</si>
  <si>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</si>
  <si>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</si>
  <si>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</si>
  <si>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</si>
  <si>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</si>
  <si>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</si>
  <si>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</si>
  <si>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</si>
  <si>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</si>
  <si>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</si>
  <si>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</si>
  <si>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</si>
  <si>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</si>
  <si>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</si>
  <si>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</si>
  <si>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</si>
  <si>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</si>
  <si>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</si>
  <si>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</si>
  <si>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</si>
  <si>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</si>
  <si>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</si>
  <si>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</si>
  <si>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</si>
  <si>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</si>
  <si>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</si>
  <si>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</si>
  <si>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</si>
  <si>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</si>
  <si>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</si>
  <si>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</si>
  <si>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</si>
  <si>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</si>
  <si>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</si>
  <si>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</si>
  <si>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</si>
  <si>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</si>
  <si>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</si>
  <si>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</si>
  <si>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</si>
  <si>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</si>
  <si>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</si>
  <si>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</si>
  <si>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</si>
  <si>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</si>
  <si>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</si>
  <si>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</si>
  <si>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</si>
  <si>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</si>
  <si>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</si>
  <si>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</si>
  <si>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</si>
  <si>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</si>
  <si>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</si>
  <si>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</si>
  <si>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</si>
  <si>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</si>
  <si>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</si>
  <si>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</si>
  <si>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</si>
  <si>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</si>
  <si>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</si>
  <si>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</si>
  <si>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</si>
  <si>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</si>
  <si>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</si>
  <si>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</si>
  <si>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</si>
  <si>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</si>
  <si>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</si>
  <si>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</si>
  <si>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</si>
  <si>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</si>
  <si>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</si>
  <si>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</si>
  <si>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</si>
  <si>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</si>
  <si>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</si>
  <si>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</si>
  <si>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</si>
  <si>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</si>
  <si>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</si>
  <si>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</si>
  <si>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</si>
  <si>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</si>
  <si>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</si>
  <si>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</si>
  <si>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</si>
  <si>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</si>
  <si>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</si>
  <si>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</si>
  <si>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</si>
  <si>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</si>
  <si>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</si>
  <si>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</si>
  <si>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</si>
  <si>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</si>
  <si>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</si>
  <si>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</si>
  <si>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</si>
  <si>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</si>
  <si>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</si>
  <si>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</si>
  <si>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</si>
  <si>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</si>
  <si>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</si>
  <si>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</si>
  <si>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</si>
  <si>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</si>
  <si>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</si>
  <si>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</si>
  <si>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</si>
  <si>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</si>
  <si>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</si>
  <si>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</si>
  <si>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</si>
  <si>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</si>
  <si>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</si>
  <si>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</si>
  <si>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</si>
  <si>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</si>
  <si>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</si>
  <si>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</si>
  <si>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</si>
  <si>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</si>
  <si>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</si>
  <si>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</si>
  <si>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</si>
  <si>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</si>
  <si>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</si>
  <si>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</si>
  <si>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</si>
  <si>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</si>
  <si>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</si>
  <si>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</si>
  <si>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</si>
  <si>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</si>
  <si>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</si>
  <si>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</si>
  <si>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</si>
  <si>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</si>
  <si>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</si>
  <si>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</si>
  <si>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</si>
  <si>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</si>
  <si>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</si>
  <si>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</si>
  <si>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</si>
  <si>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</si>
  <si>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</si>
  <si>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</si>
  <si>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</si>
  <si>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</si>
  <si>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</si>
  <si>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</si>
  <si>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</si>
  <si>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</si>
  <si>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</si>
  <si>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</si>
  <si>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</si>
  <si>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</si>
  <si>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</si>
  <si>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</si>
  <si>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</si>
  <si>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</si>
  <si>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</si>
  <si>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</si>
  <si>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</si>
  <si>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</si>
  <si>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</si>
  <si>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</si>
  <si>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</si>
  <si>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</si>
  <si>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</si>
  <si>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</si>
  <si>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</si>
  <si>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</si>
  <si>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</si>
  <si>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</si>
  <si>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</si>
  <si>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</si>
  <si>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</si>
  <si>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</si>
  <si>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</si>
  <si>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</si>
  <si>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</si>
  <si>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</si>
  <si>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</si>
  <si>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</si>
  <si>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</si>
  <si>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</si>
  <si>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</si>
  <si>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</si>
  <si>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</si>
  <si>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</si>
  <si>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</si>
  <si>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</si>
  <si>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</si>
  <si>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</si>
  <si>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</si>
  <si>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</si>
  <si>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</si>
  <si>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</si>
  <si>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</si>
  <si>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</si>
  <si>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</si>
  <si>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</si>
  <si>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</si>
  <si>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</si>
  <si>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</si>
  <si>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</si>
  <si>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</si>
  <si>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</si>
  <si>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</si>
  <si>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</si>
  <si>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</si>
  <si>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</si>
  <si>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</si>
  <si>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</si>
  <si>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</si>
  <si>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</si>
  <si>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</si>
  <si>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</si>
  <si>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</si>
  <si>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</si>
  <si>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</si>
  <si>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</si>
  <si>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</si>
  <si>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</si>
  <si>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</si>
  <si>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</si>
  <si>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</si>
  <si>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</si>
  <si>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</si>
  <si>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</si>
  <si>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</si>
  <si>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</si>
  <si>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</si>
  <si>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</si>
  <si>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</si>
  <si>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</si>
  <si>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</si>
  <si>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</si>
  <si>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</si>
  <si>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</si>
  <si>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</si>
  <si>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</si>
  <si>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</si>
  <si>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</si>
  <si>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</si>
  <si>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</si>
  <si>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</si>
  <si>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</si>
  <si>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</si>
  <si>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</si>
  <si>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</si>
  <si>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</si>
  <si>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</si>
  <si>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</si>
  <si>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</si>
  <si>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</si>
  <si>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</si>
  <si>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</si>
  <si>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</si>
  <si>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</si>
  <si>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</si>
  <si>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</si>
  <si>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</si>
  <si>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</si>
  <si>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</si>
  <si>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</si>
  <si>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</si>
  <si>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</si>
  <si>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</si>
  <si>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</si>
  <si>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</si>
  <si>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</si>
  <si>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</si>
  <si>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</si>
  <si>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</si>
  <si>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</si>
  <si>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</si>
  <si>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</si>
  <si>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</si>
  <si>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</si>
  <si>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</si>
  <si>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</si>
  <si>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</si>
  <si>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</si>
  <si>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</si>
  <si>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</si>
  <si>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</si>
  <si>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</si>
  <si>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</si>
  <si>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</si>
  <si>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</si>
  <si>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</si>
  <si>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</si>
  <si>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</si>
  <si>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</si>
  <si>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</si>
  <si>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</si>
  <si>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</si>
  <si>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</si>
  <si>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</si>
  <si>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</si>
  <si>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</si>
  <si>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</si>
  <si>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</si>
  <si>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</si>
  <si>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</si>
  <si>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</si>
  <si>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</si>
  <si>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</si>
  <si>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</si>
  <si>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</si>
  <si>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</si>
  <si>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</si>
  <si>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</si>
  <si>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</si>
  <si>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</si>
  <si>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</si>
  <si>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</si>
  <si>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</si>
  <si>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</si>
  <si>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</si>
  <si>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</si>
  <si>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</si>
  <si>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</si>
  <si>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</si>
  <si>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</si>
  <si>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</si>
  <si>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</si>
  <si>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</si>
  <si>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</si>
  <si>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</si>
  <si>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</si>
  <si>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</si>
  <si>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</si>
  <si>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</si>
  <si>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</si>
  <si>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</si>
  <si>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</si>
  <si>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</si>
  <si>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</si>
  <si>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</si>
  <si>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</si>
  <si>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</si>
  <si>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</si>
  <si>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</si>
  <si>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</si>
  <si>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</si>
  <si>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</si>
  <si>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</si>
  <si>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</si>
  <si>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</si>
  <si>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</si>
  <si>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</si>
  <si>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</si>
  <si>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</si>
  <si>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</si>
  <si>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</si>
  <si>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</si>
  <si>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</si>
  <si>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</si>
  <si>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</si>
  <si>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</si>
  <si>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</si>
  <si>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</si>
  <si>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</si>
  <si>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</si>
  <si>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</si>
  <si>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</si>
  <si>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</si>
  <si>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</si>
  <si>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</si>
  <si>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</si>
  <si>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</si>
  <si>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</si>
  <si>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</si>
  <si>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</si>
  <si>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</si>
  <si>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</si>
  <si>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</si>
  <si>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</si>
  <si>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</si>
  <si>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</si>
  <si>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</si>
  <si>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</si>
  <si>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</si>
  <si>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</si>
  <si>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</si>
  <si>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</si>
  <si>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</si>
  <si>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</si>
  <si>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</si>
  <si>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</si>
  <si>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</si>
  <si>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</si>
  <si>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</si>
  <si>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</si>
  <si>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</si>
  <si>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</si>
  <si>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</si>
  <si>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</si>
  <si>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</si>
  <si>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</si>
  <si>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</si>
  <si>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</si>
  <si>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</si>
  <si>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</si>
  <si>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</si>
  <si>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</si>
  <si>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</si>
  <si>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</si>
  <si>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</si>
  <si>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</si>
  <si>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</si>
  <si>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</si>
  <si>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</si>
  <si>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</si>
  <si>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</si>
  <si>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</si>
  <si>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</si>
  <si>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</si>
  <si>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</si>
  <si>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</si>
  <si>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</si>
  <si>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</si>
  <si>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</si>
  <si>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</si>
  <si>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</si>
  <si>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</si>
  <si>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</si>
  <si>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</si>
  <si>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</si>
  <si>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</si>
  <si>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</si>
  <si>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</si>
  <si>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</si>
  <si>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</si>
  <si>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</si>
  <si>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</si>
  <si>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</si>
  <si>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</si>
  <si>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</si>
  <si>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</si>
  <si>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</si>
  <si>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</si>
  <si>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</si>
  <si>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</si>
  <si>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</si>
  <si>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</si>
  <si>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</si>
  <si>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</si>
  <si>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</si>
  <si>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</si>
  <si>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</si>
  <si>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</si>
  <si>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</si>
  <si>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</si>
  <si>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</si>
  <si>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</si>
  <si>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</si>
  <si>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</si>
  <si>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</si>
  <si>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</si>
  <si>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</si>
  <si>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</si>
  <si>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</si>
  <si>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</si>
  <si>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</si>
  <si>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</si>
  <si>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</si>
  <si>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</si>
  <si>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</si>
  <si>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</si>
  <si>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</si>
  <si>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</si>
  <si>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</si>
  <si>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</si>
  <si>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</si>
  <si>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</si>
  <si>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</si>
  <si>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</si>
  <si>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</si>
  <si>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</si>
  <si>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</si>
  <si>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</si>
  <si>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</si>
  <si>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</si>
  <si>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</si>
  <si>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</si>
  <si>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</si>
  <si>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</si>
  <si>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</si>
  <si>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</si>
  <si>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</si>
  <si>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</si>
  <si>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</si>
  <si>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</si>
  <si>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</si>
  <si>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</si>
  <si>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</si>
  <si>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</si>
  <si>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</si>
  <si>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</si>
  <si>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</si>
  <si>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</si>
  <si>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</si>
  <si>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</si>
  <si>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</si>
  <si>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</si>
  <si>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</si>
  <si>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</si>
  <si>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</si>
  <si>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</si>
  <si>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</si>
  <si>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</si>
  <si>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</si>
  <si>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</si>
  <si>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</si>
  <si>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</si>
  <si>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</si>
  <si>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</si>
  <si>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</si>
  <si>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</si>
  <si>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</si>
  <si>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</si>
  <si>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</si>
  <si>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</si>
  <si>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</si>
  <si>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</si>
  <si>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</si>
  <si>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</si>
  <si>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</si>
  <si>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</si>
  <si>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</si>
  <si>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</si>
  <si>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</si>
  <si>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</si>
  <si>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</si>
  <si>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</si>
  <si>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</si>
  <si>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</si>
  <si>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</si>
  <si>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</si>
  <si>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</si>
  <si>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</si>
  <si>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</si>
  <si>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</si>
  <si>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</si>
  <si>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</si>
  <si>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</si>
  <si>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</si>
  <si>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</si>
  <si>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</si>
  <si>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</si>
  <si>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</si>
  <si>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</si>
  <si>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</si>
  <si>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</si>
  <si>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</si>
  <si>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</si>
  <si>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</si>
  <si>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</si>
  <si>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</si>
  <si>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</si>
  <si>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</si>
  <si>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</si>
  <si>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</si>
  <si>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</si>
  <si>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</si>
  <si>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</si>
  <si>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</si>
  <si>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</si>
  <si>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</si>
  <si>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</si>
  <si>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</si>
  <si>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</si>
  <si>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</si>
  <si>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</si>
  <si>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</si>
  <si>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</si>
  <si>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</si>
  <si>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</si>
  <si>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</si>
  <si>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</si>
  <si>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</si>
  <si>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</si>
  <si>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</si>
  <si>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</si>
  <si>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</si>
  <si>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</si>
  <si>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</si>
  <si>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</si>
  <si>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</si>
  <si>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</si>
  <si>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</si>
  <si>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</si>
  <si>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</si>
  <si>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</si>
  <si>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</si>
  <si>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</si>
  <si>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</si>
  <si>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</si>
  <si>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</si>
  <si>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</si>
  <si>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</si>
  <si>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</si>
  <si>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</si>
  <si>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</si>
  <si>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</si>
  <si>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</si>
  <si>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</si>
  <si>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</si>
  <si>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</si>
  <si>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</si>
  <si>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</si>
  <si>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</si>
  <si>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</si>
  <si>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</si>
  <si>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</si>
  <si>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</si>
  <si>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</si>
  <si>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</si>
  <si>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</si>
  <si>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</si>
  <si>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</si>
  <si>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</si>
  <si>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</si>
  <si>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</si>
  <si>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</si>
  <si>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</si>
  <si>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</si>
  <si>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</si>
  <si>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</si>
  <si>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</si>
  <si>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</si>
  <si>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</si>
  <si>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</si>
  <si>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</si>
  <si>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</si>
  <si>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</si>
  <si>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</si>
  <si>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</si>
  <si>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</si>
  <si>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</si>
  <si>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</si>
  <si>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</si>
  <si>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</si>
  <si>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</si>
  <si>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</si>
  <si>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</si>
  <si>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</si>
  <si>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</si>
  <si>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</si>
  <si>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</si>
  <si>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</si>
  <si>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</si>
  <si>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</si>
  <si>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</si>
  <si>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</si>
  <si>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</si>
  <si>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</si>
  <si>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</si>
  <si>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</si>
  <si>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</si>
  <si>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</si>
  <si>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</si>
  <si>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</si>
  <si>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</si>
  <si>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</si>
  <si>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</si>
  <si>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</si>
  <si>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</si>
  <si>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</si>
  <si>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</si>
  <si>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</si>
  <si>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</si>
  <si>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</si>
  <si>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</si>
  <si>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</si>
  <si>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</si>
  <si>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</si>
  <si>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</si>
  <si>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</si>
  <si>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</si>
  <si>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</si>
  <si>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</si>
  <si>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</si>
  <si>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</si>
  <si>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</si>
  <si>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</si>
  <si>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</si>
  <si>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</si>
  <si>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</si>
  <si>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</si>
  <si>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</si>
  <si>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</si>
  <si>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</si>
  <si>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</si>
  <si>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</si>
  <si>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</si>
  <si>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</si>
  <si>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</si>
  <si>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</si>
  <si>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</si>
  <si>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</si>
  <si>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</si>
  <si>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</si>
  <si>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</si>
  <si>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</si>
  <si>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</si>
  <si>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</si>
  <si>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</si>
  <si>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</si>
  <si>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</si>
  <si>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</si>
  <si>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</si>
  <si>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</si>
  <si>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</si>
  <si>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</si>
  <si>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</si>
  <si>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</si>
  <si>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</si>
  <si>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</si>
  <si>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</si>
  <si>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</si>
  <si>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</si>
  <si>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</si>
  <si>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</si>
  <si>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</si>
  <si>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</si>
  <si>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</si>
  <si>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</si>
  <si>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</si>
  <si>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</si>
  <si>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</si>
  <si>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</si>
  <si>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</si>
  <si>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</si>
  <si>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</si>
  <si>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</si>
  <si>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</si>
  <si>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</si>
  <si>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</si>
  <si>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</si>
  <si>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</si>
  <si>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</si>
  <si>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</si>
  <si>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</si>
  <si>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</si>
  <si>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</si>
  <si>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</si>
  <si>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</si>
  <si>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</si>
  <si>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</si>
  <si>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</si>
  <si>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</si>
  <si>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</si>
  <si>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</si>
  <si>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</si>
  <si>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</si>
  <si>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</si>
  <si>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</si>
  <si>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</si>
  <si>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</si>
  <si>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</si>
  <si>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</si>
  <si>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</si>
  <si>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</si>
  <si>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</si>
  <si>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</si>
  <si>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</si>
  <si>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</si>
  <si>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</si>
  <si>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</si>
  <si>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</si>
  <si>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</si>
  <si>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</si>
  <si>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</si>
  <si>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</si>
  <si>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</si>
  <si>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</si>
  <si>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</si>
  <si>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</si>
  <si>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</si>
  <si>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</si>
  <si>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</si>
  <si>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</si>
  <si>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</si>
  <si>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</si>
  <si>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</si>
  <si>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</si>
  <si>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</si>
  <si>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</si>
  <si>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</si>
  <si>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</si>
  <si>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</si>
  <si>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</si>
  <si>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</si>
  <si>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</si>
  <si>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</si>
  <si>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</si>
  <si>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</si>
  <si>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</si>
  <si>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</si>
  <si>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</si>
  <si>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</si>
  <si>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</si>
  <si>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</si>
  <si>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</si>
  <si>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</si>
  <si>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</si>
  <si>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</si>
  <si>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</si>
  <si>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</si>
  <si>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</si>
  <si>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</si>
  <si>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</si>
  <si>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</si>
  <si>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</si>
  <si>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</si>
  <si>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</si>
  <si>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</si>
  <si>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</si>
  <si>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</si>
  <si>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</si>
  <si>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</si>
  <si>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</si>
  <si>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</si>
  <si>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</si>
  <si>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</si>
  <si>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</si>
  <si>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</si>
  <si>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</si>
  <si>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</si>
  <si>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</si>
  <si>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</si>
  <si>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</si>
  <si>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</si>
  <si>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</si>
  <si>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</si>
  <si>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</si>
  <si>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</si>
  <si>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</si>
  <si>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</si>
  <si>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</si>
  <si>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</si>
  <si>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</si>
  <si>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</si>
  <si>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</si>
  <si>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</si>
  <si>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</si>
  <si>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</si>
  <si>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</si>
  <si>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</si>
  <si>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</si>
  <si>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</si>
  <si>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</si>
  <si>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</si>
  <si>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</si>
  <si>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</si>
  <si>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</si>
  <si>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</si>
  <si>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</si>
  <si>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</si>
  <si>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</si>
  <si>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</si>
  <si>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</si>
  <si>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</si>
  <si>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</si>
  <si>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</si>
  <si>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</si>
  <si>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</si>
  <si>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</si>
  <si>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</si>
  <si>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</si>
  <si>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</si>
  <si>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</si>
  <si>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</si>
  <si>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</si>
  <si>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</si>
  <si>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</si>
  <si>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</si>
  <si>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</si>
  <si>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</si>
  <si>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</si>
  <si>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</si>
  <si>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</si>
  <si>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</si>
  <si>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</si>
  <si>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</si>
  <si>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</si>
  <si>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</si>
  <si>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</si>
  <si>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</si>
  <si>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</si>
  <si>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</si>
  <si>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</si>
  <si>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</si>
  <si>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</si>
  <si>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</si>
  <si>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</si>
  <si>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</si>
  <si>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</si>
  <si>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</si>
  <si>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</si>
  <si>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</si>
  <si>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</si>
  <si>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</si>
  <si>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</si>
  <si>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</si>
  <si>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</si>
  <si>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</si>
  <si>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</si>
  <si>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</si>
  <si>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</si>
  <si>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</si>
  <si>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</si>
  <si>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</si>
  <si>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</si>
  <si>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</si>
  <si>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</si>
  <si>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</si>
  <si>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</si>
  <si>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</si>
  <si>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</si>
  <si>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</si>
  <si>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</si>
  <si>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</si>
  <si>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</si>
  <si>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</si>
  <si>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</si>
  <si>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</si>
  <si>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</si>
  <si>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</si>
  <si>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</si>
  <si>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</si>
  <si>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</si>
  <si>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</si>
  <si>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</si>
  <si>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</si>
  <si>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</si>
  <si>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</si>
  <si>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</si>
  <si>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</si>
  <si>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</si>
  <si>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</si>
  <si>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</si>
  <si>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</si>
  <si>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</si>
  <si>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</si>
  <si>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</si>
  <si>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</si>
  <si>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</si>
  <si>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</si>
  <si>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</si>
  <si>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</si>
  <si>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</si>
  <si>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</si>
  <si>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</si>
  <si>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</si>
  <si>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</si>
  <si>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</si>
  <si>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</si>
  <si>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</si>
  <si>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</si>
  <si>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</si>
  <si>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</si>
  <si>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</si>
  <si>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</si>
  <si>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</si>
  <si>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</si>
  <si>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</si>
  <si>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</si>
  <si>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</si>
  <si>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</si>
  <si>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</si>
  <si>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</si>
  <si>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</si>
  <si>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</si>
  <si>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</si>
  <si>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</si>
  <si>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</si>
  <si>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</si>
  <si>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</si>
  <si>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</si>
  <si>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</si>
  <si>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</si>
  <si>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</si>
  <si>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</si>
  <si>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</si>
  <si>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</si>
  <si>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</si>
  <si>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</si>
  <si>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</si>
  <si>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</si>
  <si>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</si>
  <si>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</si>
  <si>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</si>
  <si>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</si>
  <si>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</si>
  <si>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</si>
  <si>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</si>
  <si>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</si>
  <si>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</si>
  <si>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</si>
  <si>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</si>
  <si>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</si>
  <si>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</si>
  <si>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</si>
  <si>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</si>
  <si>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</si>
  <si>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</si>
  <si>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</si>
  <si>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</si>
  <si>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</si>
  <si>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</si>
  <si>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</si>
  <si>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</si>
  <si>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</si>
  <si>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</si>
  <si>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</si>
  <si>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</si>
  <si>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</si>
  <si>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</si>
  <si>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</si>
  <si>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</si>
  <si>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</si>
  <si>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</si>
  <si>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</si>
  <si>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</si>
  <si>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</si>
  <si>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</si>
  <si>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</si>
  <si>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</si>
  <si>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</si>
  <si>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</si>
  <si>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</si>
  <si>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</si>
  <si>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</si>
  <si>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</si>
  <si>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</si>
  <si>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</si>
  <si>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</si>
  <si>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</si>
  <si>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</si>
  <si>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</si>
  <si>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</si>
  <si>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</si>
  <si>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</si>
  <si>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</si>
  <si>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</si>
  <si>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</si>
  <si>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</si>
  <si>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</si>
  <si>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</si>
  <si>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</si>
  <si>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</si>
  <si>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</si>
  <si>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</si>
  <si>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</si>
  <si>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</si>
  <si>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</si>
  <si>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</si>
  <si>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</si>
  <si>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</si>
  <si>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</si>
  <si>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</si>
  <si>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</si>
  <si>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</si>
  <si>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</si>
  <si>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</si>
  <si>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</si>
  <si>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</si>
  <si>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</si>
  <si>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</si>
  <si>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</si>
  <si>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</si>
  <si>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</si>
  <si>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</si>
  <si>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</si>
  <si>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</si>
  <si>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</si>
  <si>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</si>
  <si>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</si>
  <si>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</si>
  <si>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</si>
  <si>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</si>
  <si>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</si>
  <si>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</si>
  <si>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</si>
  <si>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</si>
  <si>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</si>
  <si>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</si>
  <si>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</si>
  <si>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</si>
  <si>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</si>
  <si>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</si>
  <si>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</si>
  <si>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</si>
  <si>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</si>
  <si>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</si>
  <si>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</si>
  <si>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</si>
  <si>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</si>
  <si>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</si>
  <si>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</si>
  <si>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</si>
  <si>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</si>
  <si>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</si>
  <si>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</si>
  <si>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</si>
  <si>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</si>
  <si>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</si>
  <si>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</si>
  <si>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</si>
  <si>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</si>
  <si>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</si>
  <si>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</si>
  <si>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</si>
  <si>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</si>
  <si>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</si>
  <si>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</si>
  <si>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</si>
  <si>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</si>
  <si>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</si>
  <si>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</si>
  <si>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</si>
  <si>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</si>
  <si>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</si>
  <si>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</si>
  <si>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</si>
  <si>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</si>
  <si>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</si>
  <si>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</si>
  <si>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</si>
  <si>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</si>
  <si>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</si>
  <si>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</si>
  <si>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</si>
  <si>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</si>
  <si>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</si>
  <si>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</si>
  <si>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</si>
  <si>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</si>
  <si>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</si>
  <si>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</si>
  <si>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</si>
  <si>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</si>
  <si>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</si>
  <si>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</si>
  <si>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</si>
  <si>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</si>
  <si>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</si>
  <si>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</si>
  <si>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</si>
  <si>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</si>
  <si>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</si>
  <si>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</si>
  <si>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</si>
  <si>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</si>
  <si>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</si>
  <si>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</si>
  <si>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</si>
  <si>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</si>
  <si>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</si>
  <si>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</si>
  <si>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</si>
  <si>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</si>
  <si>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</si>
  <si>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</si>
  <si>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</si>
  <si>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</si>
  <si>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</si>
  <si>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</si>
  <si>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</si>
  <si>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</si>
  <si>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</si>
  <si>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</si>
  <si>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</si>
  <si>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</si>
  <si>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</si>
  <si>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</si>
  <si>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</si>
  <si>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</si>
  <si>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</si>
  <si>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</si>
  <si>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</si>
  <si>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</si>
  <si>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</si>
  <si>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</si>
  <si>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</si>
  <si>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</si>
  <si>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</si>
  <si>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</si>
  <si>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</si>
  <si>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</si>
  <si>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</si>
  <si>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</si>
  <si>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</si>
  <si>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</si>
  <si>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</si>
  <si>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</si>
  <si>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</si>
  <si>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</si>
  <si>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</si>
  <si>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</si>
  <si>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</si>
  <si>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</si>
  <si>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</si>
  <si>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</si>
  <si>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</si>
  <si>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</si>
  <si>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</si>
  <si>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</si>
  <si>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</si>
  <si>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</si>
  <si>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</si>
  <si>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</si>
  <si>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</si>
  <si>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</si>
  <si>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</si>
  <si>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</si>
  <si>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</si>
  <si>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</si>
  <si>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</si>
  <si>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</si>
  <si>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</si>
  <si>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</si>
  <si>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</si>
  <si>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</si>
  <si>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</si>
  <si>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</si>
  <si>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</si>
  <si>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</si>
  <si>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</si>
  <si>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</si>
  <si>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</si>
  <si>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</si>
  <si>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</si>
  <si>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</si>
  <si>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</si>
  <si>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</si>
  <si>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</si>
  <si>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</si>
  <si>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</si>
  <si>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</si>
  <si>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</si>
  <si>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</si>
  <si>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</si>
  <si>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</si>
  <si>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</si>
  <si>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</si>
  <si>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</si>
  <si>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</si>
  <si>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</si>
  <si>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</si>
  <si>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</si>
  <si>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</si>
  <si>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</si>
  <si>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</si>
  <si>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</si>
  <si>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</si>
  <si>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</si>
  <si>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</si>
  <si>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</si>
  <si>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</si>
  <si>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</si>
  <si>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</si>
  <si>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</si>
  <si>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</si>
  <si>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</si>
  <si>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</si>
  <si>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</si>
  <si>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</si>
  <si>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</si>
  <si>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</si>
  <si>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</si>
  <si>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</si>
  <si>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</si>
  <si>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</si>
  <si>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</si>
  <si>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</si>
  <si>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</si>
  <si>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</si>
  <si>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</si>
  <si>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</si>
  <si>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</si>
  <si>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</si>
  <si>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</si>
  <si>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</si>
  <si>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</si>
  <si>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</si>
  <si>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</si>
  <si>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</si>
  <si>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</si>
  <si>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</si>
  <si>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</si>
  <si>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</si>
  <si>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</si>
  <si>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</si>
  <si>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</si>
  <si>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</si>
  <si>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</si>
  <si>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</si>
  <si>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</si>
  <si>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</si>
  <si>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</si>
  <si>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</si>
  <si>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</si>
  <si>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</si>
  <si>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</si>
  <si>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</si>
  <si>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</si>
  <si>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</si>
  <si>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</si>
  <si>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</si>
  <si>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</si>
  <si>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</si>
  <si>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</si>
  <si>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</si>
  <si>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</si>
  <si>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</si>
  <si>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</si>
  <si>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</si>
  <si>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</si>
  <si>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</si>
  <si>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</si>
  <si>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</si>
  <si>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</si>
  <si>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</si>
  <si>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</si>
  <si>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</si>
  <si>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</si>
  <si>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</si>
  <si>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</si>
  <si>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</si>
  <si>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</si>
  <si>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</si>
  <si>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</si>
  <si>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</si>
  <si>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</si>
  <si>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</si>
  <si>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</si>
  <si>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</si>
  <si>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</si>
  <si>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</si>
  <si>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</si>
  <si>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</si>
  <si>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</si>
  <si>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</si>
  <si>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</si>
  <si>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</si>
  <si>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</si>
  <si>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</si>
  <si>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</si>
  <si>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</si>
  <si>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</si>
  <si>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</si>
  <si>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</si>
  <si>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</si>
  <si>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</si>
  <si>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</si>
  <si>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</si>
  <si>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</si>
  <si>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</si>
  <si>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</si>
  <si>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</si>
  <si>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</si>
  <si>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</si>
  <si>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</si>
  <si>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</si>
  <si>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</si>
  <si>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</si>
  <si>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</si>
  <si>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</si>
  <si>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</si>
  <si>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</si>
  <si>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</si>
  <si>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</si>
  <si>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</si>
  <si>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</si>
  <si>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</si>
  <si>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</si>
  <si>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</si>
  <si>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</si>
  <si>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</si>
  <si>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</si>
  <si>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</si>
  <si>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</si>
  <si>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</si>
  <si>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</si>
  <si>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</si>
  <si>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</si>
  <si>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</si>
  <si>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</si>
  <si>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</si>
  <si>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</si>
  <si>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</si>
  <si>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</si>
  <si>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</si>
  <si>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</si>
  <si>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</si>
  <si>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</si>
  <si>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</si>
  <si>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</si>
  <si>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</si>
  <si>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</si>
  <si>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</si>
  <si>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</si>
  <si>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</si>
  <si>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</si>
  <si>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</si>
  <si>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</si>
  <si>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</si>
  <si>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</si>
  <si>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</si>
  <si>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</si>
  <si>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</si>
  <si>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</si>
  <si>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</si>
  <si>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</si>
  <si>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</si>
  <si>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</si>
  <si>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</si>
  <si>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</si>
  <si>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</si>
  <si>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</si>
  <si>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</si>
  <si>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</si>
  <si>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</si>
  <si>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</si>
  <si>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</si>
  <si>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</si>
  <si>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</si>
  <si>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</si>
  <si>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</si>
  <si>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</si>
  <si>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</si>
  <si>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</si>
  <si>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</si>
  <si>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</si>
  <si>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</si>
  <si>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</si>
  <si>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</si>
  <si>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</si>
  <si>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</si>
  <si>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</si>
  <si>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</si>
  <si>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</si>
  <si>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</si>
  <si>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</si>
  <si>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</si>
  <si>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</si>
  <si>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</si>
  <si>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</si>
  <si>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</si>
  <si>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</si>
  <si>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</si>
  <si>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</si>
  <si>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</si>
  <si>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</si>
  <si>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</si>
  <si>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</si>
  <si>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</si>
  <si>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</si>
  <si>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</si>
  <si>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</si>
  <si>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</si>
  <si>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</si>
  <si>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</si>
  <si>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</si>
  <si>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</si>
  <si>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</si>
  <si>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</si>
  <si>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</si>
  <si>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</si>
  <si>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</si>
  <si>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</si>
  <si>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</si>
  <si>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</si>
  <si>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</si>
  <si>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</si>
  <si>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</si>
  <si>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</si>
  <si>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</si>
  <si>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</si>
  <si>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</si>
  <si>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</si>
  <si>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</si>
  <si>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</si>
  <si>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</si>
  <si>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</si>
  <si>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</si>
  <si>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</si>
  <si>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</si>
  <si>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</si>
  <si>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</si>
  <si>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</si>
  <si>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</si>
  <si>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</si>
  <si>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</si>
  <si>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</si>
  <si>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</si>
  <si>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</si>
  <si>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</si>
  <si>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</si>
  <si>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</si>
  <si>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</si>
  <si>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</si>
  <si>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</si>
  <si>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</si>
  <si>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</si>
  <si>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</si>
  <si>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</si>
  <si>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</si>
  <si>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</si>
  <si>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</si>
  <si>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</si>
  <si>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</si>
  <si>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</si>
  <si>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</si>
  <si>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</si>
  <si>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</si>
  <si>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</si>
  <si>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</si>
  <si>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</si>
  <si>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</si>
  <si>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</si>
  <si>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</si>
  <si>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</si>
  <si>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</si>
  <si>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</si>
  <si>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</si>
  <si>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</si>
  <si>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</si>
  <si>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</si>
  <si>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</si>
  <si>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</si>
  <si>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</si>
  <si>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</si>
  <si>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</si>
  <si>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</si>
  <si>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</si>
  <si>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</si>
  <si>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</si>
  <si>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</si>
  <si>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</si>
  <si>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</si>
  <si>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</si>
  <si>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</si>
  <si>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</si>
  <si>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</si>
  <si>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</si>
  <si>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</si>
  <si>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</si>
  <si>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</si>
  <si>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</si>
  <si>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</si>
  <si>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</si>
  <si>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</si>
  <si>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</si>
  <si>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</si>
  <si>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</si>
  <si>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</si>
  <si>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</si>
  <si>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</si>
  <si>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</si>
  <si>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</si>
  <si>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</si>
  <si>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</si>
  <si>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</si>
  <si>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</si>
  <si>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</si>
  <si>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</si>
  <si>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</si>
  <si>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</si>
  <si>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</si>
  <si>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</si>
  <si>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</si>
  <si>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</si>
  <si>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</si>
  <si>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</si>
  <si>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</si>
  <si>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</si>
  <si>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</si>
  <si>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</si>
  <si>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</si>
  <si>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</si>
  <si>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</si>
  <si>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</si>
  <si>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</si>
  <si>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</si>
  <si>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</si>
  <si>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</si>
  <si>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</si>
  <si>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</si>
  <si>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</si>
  <si>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</si>
  <si>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</si>
  <si>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</si>
  <si>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</si>
  <si>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</si>
  <si>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</si>
  <si>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</si>
  <si>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</si>
  <si>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</si>
  <si>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</si>
  <si>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</si>
  <si>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</si>
  <si>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</si>
  <si>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</si>
  <si>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</si>
  <si>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</si>
  <si>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</si>
  <si>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</si>
  <si>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</si>
  <si>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</si>
  <si>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</si>
  <si>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</si>
  <si>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</si>
  <si>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</si>
  <si>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</si>
  <si>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</si>
  <si>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</si>
  <si>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</si>
  <si>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</si>
  <si>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</si>
  <si>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</si>
  <si>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</si>
  <si>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</si>
  <si>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</si>
  <si>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</si>
  <si>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</si>
  <si>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</si>
  <si>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</si>
  <si>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</si>
  <si>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</si>
  <si>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</si>
  <si>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</si>
  <si>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</si>
  <si>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</si>
  <si>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</si>
  <si>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</si>
  <si>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</si>
  <si>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</si>
  <si>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</si>
  <si>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</si>
  <si>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</si>
  <si>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</si>
  <si>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</si>
  <si>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</si>
  <si>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</si>
  <si>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</si>
  <si>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</si>
  <si>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10000211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</si>
  <si>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</si>
  <si>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</si>
  <si>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</si>
  <si>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</si>
  <si>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</si>
  <si>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</si>
  <si>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</si>
  <si>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</si>
  <si>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</si>
  <si>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</si>
  <si>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</si>
  <si>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</si>
  <si>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</si>
  <si>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</si>
  <si>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3.2443 10-05-21 (20) -77</t>
  </si>
  <si>
    <t>10000045</t>
  </si>
  <si>
    <t>+ILS/-USD 3.245 06-05-21 (12) -80</t>
  </si>
  <si>
    <t>10000259</t>
  </si>
  <si>
    <t>10000746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</si>
  <si>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</si>
  <si>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</si>
  <si>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</si>
  <si>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</si>
  <si>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</si>
  <si>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</si>
  <si>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</si>
  <si>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</si>
  <si>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</si>
  <si>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</si>
  <si>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</si>
  <si>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</si>
  <si>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</si>
  <si>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</si>
  <si>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</si>
  <si>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</si>
  <si>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</si>
  <si>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</si>
  <si>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</si>
  <si>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</si>
  <si>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3.2802 28-04-21 (20) -68</t>
  </si>
  <si>
    <t>10000206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</si>
  <si>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</si>
  <si>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</si>
  <si>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</si>
  <si>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</si>
  <si>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</si>
  <si>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</si>
  <si>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</si>
  <si>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</si>
  <si>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</si>
  <si>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</si>
  <si>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10000201</t>
  </si>
  <si>
    <t>+ILS/-USD 3.33 24-05-21 (10) -74</t>
  </si>
  <si>
    <t>10000698</t>
  </si>
  <si>
    <t>+ILS/-USD 3.33 24-05-21 (12) -74</t>
  </si>
  <si>
    <t>10000199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</si>
  <si>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</si>
  <si>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</si>
  <si>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</si>
  <si>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</si>
  <si>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</si>
  <si>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</si>
  <si>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</si>
  <si>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</si>
  <si>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3.3453 27-07-21 (20) -117</t>
  </si>
  <si>
    <t>10000041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</si>
  <si>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</si>
  <si>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</si>
  <si>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</si>
  <si>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</si>
  <si>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</si>
  <si>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</si>
  <si>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3.3468 22-04-21 (20) -62</t>
  </si>
  <si>
    <t>10000043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</si>
  <si>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</si>
  <si>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</si>
  <si>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</si>
  <si>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</si>
  <si>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</si>
  <si>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</si>
  <si>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</si>
  <si>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</si>
  <si>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</si>
  <si>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</si>
  <si>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</si>
  <si>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</si>
  <si>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</si>
  <si>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</si>
  <si>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</si>
  <si>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</si>
  <si>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3.3664 16-02-21 (20) -36</t>
  </si>
  <si>
    <t>10000039</t>
  </si>
  <si>
    <t>+ILS/-USD 3.3665 16-02-21 (11) -35</t>
  </si>
  <si>
    <t>10000233</t>
  </si>
  <si>
    <t>+ILS/-USD 3.3676 01-06-21 (10) -124</t>
  </si>
  <si>
    <t>10000631</t>
  </si>
  <si>
    <t>+ILS/-USD 3.3677 04-02-21 (93) -36</t>
  </si>
  <si>
    <t>10000194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</si>
  <si>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</si>
  <si>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</si>
  <si>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</si>
  <si>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</si>
  <si>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</si>
  <si>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</si>
  <si>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</si>
  <si>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</si>
  <si>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</si>
  <si>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10000184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</si>
  <si>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</si>
  <si>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</si>
  <si>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</si>
  <si>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</si>
  <si>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</si>
  <si>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</si>
  <si>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</si>
  <si>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</si>
  <si>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</si>
  <si>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</si>
  <si>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</si>
  <si>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</si>
  <si>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</si>
  <si>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</si>
  <si>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</si>
  <si>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</si>
  <si>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</si>
  <si>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</si>
  <si>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</si>
  <si>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</si>
  <si>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</si>
  <si>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</si>
  <si>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</si>
  <si>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</si>
  <si>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</si>
  <si>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</si>
  <si>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</si>
  <si>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</si>
  <si>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</si>
  <si>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</si>
  <si>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</si>
  <si>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</si>
  <si>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</si>
  <si>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</si>
  <si>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</si>
  <si>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</si>
  <si>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</si>
  <si>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</si>
  <si>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</si>
  <si>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</si>
  <si>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</si>
  <si>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</si>
  <si>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</si>
  <si>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</si>
  <si>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</si>
  <si>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3.3868 08-02-21 (10) -52</t>
  </si>
  <si>
    <t>10000186</t>
  </si>
  <si>
    <t>+ILS/-USD 3.3883 28-01-21 (12) -57</t>
  </si>
  <si>
    <t>10000592</t>
  </si>
  <si>
    <t>+ILS/-USD 3.389 26-07-21 (20) -230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</si>
  <si>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</si>
  <si>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</si>
  <si>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</si>
  <si>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</si>
  <si>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</si>
  <si>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</si>
  <si>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</si>
  <si>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</si>
  <si>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</si>
  <si>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</si>
  <si>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</si>
  <si>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</si>
  <si>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3.3951 01-02-21 (20) -49</t>
  </si>
  <si>
    <t>10000188</t>
  </si>
  <si>
    <t>+ILS/-USD 3.3967 10-03-21 (10) -428</t>
  </si>
  <si>
    <t>10000077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</si>
  <si>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</si>
  <si>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</si>
  <si>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</si>
  <si>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</si>
  <si>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</si>
  <si>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</si>
  <si>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</si>
  <si>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</si>
  <si>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</si>
  <si>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</si>
  <si>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</si>
  <si>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 20-01-21 (12) -92</t>
  </si>
  <si>
    <t>10000173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</si>
  <si>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</si>
  <si>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</si>
  <si>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</si>
  <si>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</si>
  <si>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</si>
  <si>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</si>
  <si>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</si>
  <si>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</si>
  <si>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</si>
  <si>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</si>
  <si>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</si>
  <si>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</si>
  <si>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</si>
  <si>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</si>
  <si>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</si>
  <si>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</si>
  <si>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</si>
  <si>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</si>
  <si>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</si>
  <si>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</si>
  <si>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3.4045 03-03-21 (12) -505</t>
  </si>
  <si>
    <t>10000006</t>
  </si>
  <si>
    <t>+ILS/-USD 3.4055 29-03-21 (11) -145</t>
  </si>
  <si>
    <t>10000205</t>
  </si>
  <si>
    <t>+ILS/-USD 3.4075 20-01-21 (93) -94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</si>
  <si>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</si>
  <si>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</si>
  <si>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</si>
  <si>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</si>
  <si>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</si>
  <si>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</si>
  <si>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 17-03-21 (10) -440</t>
  </si>
  <si>
    <t>10000079</t>
  </si>
  <si>
    <t>+ILS/-USD 3.4147 09-02-21 (10) -103</t>
  </si>
  <si>
    <t>10000529</t>
  </si>
  <si>
    <t>+ILS/-USD 3.4148 09-02-21 (12) -102</t>
  </si>
  <si>
    <t>10000035</t>
  </si>
  <si>
    <t>+ILS/-USD 3.4158 09-02-21 (11) -102</t>
  </si>
  <si>
    <t>10000207</t>
  </si>
  <si>
    <t>+ILS/-USD 3.4172 15-03-21 (10) -453</t>
  </si>
  <si>
    <t>10000083</t>
  </si>
  <si>
    <t>+ILS/-USD 3.418 08-03-21 (10) -445</t>
  </si>
  <si>
    <t>10000081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</si>
  <si>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</si>
  <si>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</si>
  <si>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</si>
  <si>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</si>
  <si>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</si>
  <si>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</si>
  <si>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</si>
  <si>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</si>
  <si>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</si>
  <si>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</si>
  <si>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</si>
  <si>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</si>
  <si>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3.4345 17-06-21 (12) -215</t>
  </si>
  <si>
    <t>10000180</t>
  </si>
  <si>
    <t>+ILS/-USD 3.4364 22-01-21 (12) -116</t>
  </si>
  <si>
    <t>10000560</t>
  </si>
  <si>
    <t>+ILS/-USD 3.4368 22-02-21 (93) -117</t>
  </si>
  <si>
    <t>+ILS/-USD 3.44135 28-01-21 (20) -86.5</t>
  </si>
  <si>
    <t>10000037</t>
  </si>
  <si>
    <t>+ILS/-USD 3.4438 01-03-21 (10) -122</t>
  </si>
  <si>
    <t>10000178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</si>
  <si>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</si>
  <si>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</si>
  <si>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</si>
  <si>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</si>
  <si>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</si>
  <si>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</si>
  <si>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</si>
  <si>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</si>
  <si>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</si>
  <si>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</si>
  <si>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</si>
  <si>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</si>
  <si>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</si>
  <si>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</si>
  <si>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</si>
  <si>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</si>
  <si>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</si>
  <si>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</si>
  <si>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</si>
  <si>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</si>
  <si>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</si>
  <si>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</si>
  <si>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</si>
  <si>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</si>
  <si>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</si>
  <si>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</si>
  <si>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</si>
  <si>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</si>
  <si>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</si>
  <si>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3.3128 29-06-21 (10) -92</t>
  </si>
  <si>
    <t>10000546</t>
  </si>
  <si>
    <t>+ILS/-USD 3.3612 25-03-21 (10) -68</t>
  </si>
  <si>
    <t>10000540</t>
  </si>
  <si>
    <t>+ILS/-USD 3.3988 29-06-21 (10) -212</t>
  </si>
  <si>
    <t>10000530</t>
  </si>
  <si>
    <t>+ILS/-USD 3.4076 25-03-21 (10) -99</t>
  </si>
  <si>
    <t>10000534</t>
  </si>
  <si>
    <t>+ILS/-USD 3.5185 25-03-21 (10) -535</t>
  </si>
  <si>
    <t>+USD/-ILS 3.3413 25-03-21 (10) -37</t>
  </si>
  <si>
    <t>10000544</t>
  </si>
  <si>
    <t>+USD/-ILS 3.3539 25-03-21 (10) -61</t>
  </si>
  <si>
    <t>10000541</t>
  </si>
  <si>
    <t>+EUR/-USD 1.19878 25-01-21 (10) +19.8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</si>
  <si>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</si>
  <si>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</si>
  <si>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</si>
  <si>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</si>
  <si>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</si>
  <si>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</si>
  <si>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</si>
  <si>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</si>
  <si>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</si>
  <si>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</si>
  <si>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</si>
  <si>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</si>
  <si>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</si>
  <si>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</si>
  <si>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</si>
  <si>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</si>
  <si>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</si>
  <si>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</si>
  <si>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</si>
  <si>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</si>
  <si>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</si>
  <si>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</si>
  <si>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</si>
  <si>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</si>
  <si>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1.1816 25-01-21 (10) +28</t>
  </si>
  <si>
    <t>10000182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</si>
  <si>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</si>
  <si>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</si>
  <si>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</si>
  <si>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</si>
  <si>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</si>
  <si>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</si>
  <si>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</si>
  <si>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</si>
  <si>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1.19048 11-02-21 (12) +44.8</t>
  </si>
  <si>
    <t>10000168</t>
  </si>
  <si>
    <t>+USD/-EUR 1.192 29-04-21 (10) +47</t>
  </si>
  <si>
    <t>10000681</t>
  </si>
  <si>
    <t>+USD/-EUR 1.19235 13-05-21 (10) +50.5</t>
  </si>
  <si>
    <t>10000679</t>
  </si>
  <si>
    <t>+USD/-EUR 1.19362 07-06-21 (10) +54.2</t>
  </si>
  <si>
    <t>10000700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</si>
  <si>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</si>
  <si>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</si>
  <si>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</si>
  <si>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</si>
  <si>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</si>
  <si>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</si>
  <si>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</si>
  <si>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</si>
  <si>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</si>
  <si>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</si>
  <si>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</si>
  <si>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</si>
  <si>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</si>
  <si>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</si>
  <si>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</si>
  <si>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10000192</t>
  </si>
  <si>
    <t>+USD/-GBP 1.321 02-02-21 (20) +14</t>
  </si>
  <si>
    <t>10000170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</si>
  <si>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</si>
  <si>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</si>
  <si>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</si>
  <si>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</si>
  <si>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</si>
  <si>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</si>
  <si>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</si>
  <si>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</si>
  <si>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</si>
  <si>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</si>
  <si>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</si>
  <si>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</si>
  <si>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</si>
  <si>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</si>
  <si>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</si>
  <si>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</si>
  <si>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</si>
  <si>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</si>
  <si>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</si>
  <si>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</si>
  <si>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</si>
  <si>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</si>
  <si>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</si>
  <si>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</si>
  <si>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</si>
  <si>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</si>
  <si>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+USD/-AUD 0.7425 03-06-21 (10) +10</t>
  </si>
  <si>
    <t>10000550</t>
  </si>
  <si>
    <t>+USD/-EUR 1.1764 04-03-21 (10) +39</t>
  </si>
  <si>
    <t>+USD/-EUR 1.18258 11-02-21 (12) +32.3</t>
  </si>
  <si>
    <t>10000536</t>
  </si>
  <si>
    <t>+USD/-EUR 1.19518 08-06-21 (10) +53.8</t>
  </si>
  <si>
    <t>10000548</t>
  </si>
  <si>
    <t>+USD/-EUR 1.2301 08-06-21 (12) +46</t>
  </si>
  <si>
    <t>10000553</t>
  </si>
  <si>
    <t>+USD/-JPY 105.215 26-04-21 (10) -23.5</t>
  </si>
  <si>
    <t>10000543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</si>
  <si>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</si>
  <si>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</si>
  <si>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</si>
  <si>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</si>
  <si>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</si>
  <si>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</si>
  <si>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</si>
  <si>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</si>
  <si>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</si>
  <si>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</si>
  <si>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</si>
  <si>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</si>
  <si>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</si>
  <si>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</si>
  <si>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</si>
  <si>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</si>
  <si>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</si>
  <si>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</si>
  <si>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</si>
  <si>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</si>
  <si>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</si>
  <si>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</si>
  <si>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</si>
  <si>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</si>
  <si>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</si>
  <si>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</si>
  <si>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</si>
  <si>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</si>
  <si>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</si>
  <si>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</si>
  <si>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30211000</t>
  </si>
  <si>
    <t>32011000</t>
  </si>
  <si>
    <t>30311000</t>
  </si>
  <si>
    <t>30212000</t>
  </si>
  <si>
    <t>32012000</t>
  </si>
  <si>
    <t>30312000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</si>
  <si>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</si>
  <si>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</si>
  <si>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</si>
  <si>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</si>
  <si>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</si>
  <si>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</si>
  <si>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</si>
  <si>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</si>
  <si>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</si>
  <si>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32010000</t>
  </si>
  <si>
    <t>34010000</t>
  </si>
  <si>
    <t>30810000</t>
  </si>
  <si>
    <t>31210000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</si>
  <si>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</si>
  <si>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</si>
  <si>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</si>
  <si>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</si>
  <si>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</si>
  <si>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</si>
  <si>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</si>
  <si>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</si>
  <si>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</si>
  <si>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</si>
  <si>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</si>
  <si>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</si>
  <si>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</si>
  <si>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</si>
  <si>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</si>
  <si>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</si>
  <si>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</si>
  <si>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</si>
  <si>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</si>
  <si>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</si>
  <si>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</si>
  <si>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</si>
  <si>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</si>
  <si>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</si>
  <si>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</si>
  <si>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</si>
  <si>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</si>
  <si>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</si>
  <si>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</si>
  <si>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</si>
  <si>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</si>
  <si>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</si>
  <si>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</si>
  <si>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</si>
  <si>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</si>
  <si>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</si>
  <si>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</si>
  <si>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</si>
  <si>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</si>
  <si>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90145563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</si>
  <si>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</si>
  <si>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</si>
  <si>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</si>
  <si>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</si>
  <si>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</si>
  <si>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</si>
  <si>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</si>
  <si>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</si>
  <si>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</si>
  <si>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</si>
  <si>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</si>
  <si>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</si>
  <si>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</si>
  <si>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</si>
  <si>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</si>
  <si>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</si>
  <si>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</si>
  <si>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</si>
  <si>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</si>
  <si>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</si>
  <si>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</si>
  <si>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</si>
  <si>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</si>
  <si>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</si>
  <si>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</si>
  <si>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</si>
  <si>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</si>
  <si>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</si>
  <si>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</si>
  <si>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</si>
  <si>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</si>
  <si>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</si>
  <si>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</si>
  <si>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</si>
  <si>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</si>
  <si>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</si>
  <si>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</si>
  <si>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</si>
  <si>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</si>
  <si>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</si>
  <si>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</si>
  <si>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</si>
  <si>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</si>
  <si>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</si>
  <si>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</si>
  <si>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</si>
  <si>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</si>
  <si>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</si>
  <si>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</si>
  <si>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</si>
  <si>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</si>
  <si>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508506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</si>
  <si>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</si>
  <si>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</si>
  <si>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</si>
  <si>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</si>
  <si>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</si>
  <si>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</si>
  <si>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</si>
  <si>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</si>
  <si>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</si>
  <si>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</si>
  <si>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</si>
  <si>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</si>
  <si>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</si>
  <si>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</si>
  <si>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</si>
  <si>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</si>
  <si>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</si>
  <si>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</si>
  <si>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</si>
  <si>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</si>
  <si>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בחו"ל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</si>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</sst>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164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8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readingOrder="2"/>
    </xf>
    <xf numFmtId="0" fontId="28" fillId="0" borderId="0" xfId="0" applyFont="1" applyFill="1"/>
    <xf numFmtId="2" fontId="0" fillId="0" borderId="0" xfId="0" applyNumberForma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H10" sqref="H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221</v>
      </c>
    </row>
    <row r="2" spans="1:4">
      <c r="B2" s="46" t="s">
        <v>140</v>
      </c>
      <c r="C2" s="67" t="s">
        <v>222</v>
      </c>
    </row>
    <row r="3" spans="1:4">
      <c r="B3" s="46" t="s">
        <v>142</v>
      </c>
      <c r="C3" s="67" t="s">
        <v>223</v>
      </c>
    </row>
    <row r="4" spans="1:4">
      <c r="B4" s="46" t="s">
        <v>143</v>
      </c>
      <c r="C4" s="67">
        <v>9455</v>
      </c>
    </row>
    <row r="6" spans="1:4" ht="26.25" customHeight="1">
      <c r="B6" s="126" t="s">
        <v>155</v>
      </c>
      <c r="C6" s="127"/>
      <c r="D6" s="128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200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154</v>
      </c>
      <c r="C10" s="107">
        <f>C11+C12+C23+C33+C37</f>
        <v>51051.364695774006</v>
      </c>
      <c r="D10" s="108">
        <f>C10/$C$42</f>
        <v>1</v>
      </c>
    </row>
    <row r="11" spans="1:4">
      <c r="A11" s="42" t="s">
        <v>121</v>
      </c>
      <c r="B11" s="27" t="s">
        <v>156</v>
      </c>
      <c r="C11" s="107">
        <f>מזומנים!J10</f>
        <v>4053.5264926849995</v>
      </c>
      <c r="D11" s="108">
        <f t="shared" ref="D11:D13" si="0">C11/$C$42</f>
        <v>7.940094289037776E-2</v>
      </c>
    </row>
    <row r="12" spans="1:4">
      <c r="B12" s="27" t="s">
        <v>157</v>
      </c>
      <c r="C12" s="107">
        <f>SUM(C13:C21)</f>
        <v>44513.886681171003</v>
      </c>
      <c r="D12" s="108">
        <f t="shared" si="0"/>
        <v>0.87194312916880423</v>
      </c>
    </row>
    <row r="13" spans="1:4">
      <c r="A13" s="44" t="s">
        <v>121</v>
      </c>
      <c r="B13" s="28" t="s">
        <v>67</v>
      </c>
      <c r="C13" s="107" vm="2">
        <v>12460.529096140999</v>
      </c>
      <c r="D13" s="108">
        <f t="shared" si="0"/>
        <v>0.24407827626932121</v>
      </c>
    </row>
    <row r="14" spans="1:4">
      <c r="A14" s="44" t="s">
        <v>121</v>
      </c>
      <c r="B14" s="28" t="s">
        <v>68</v>
      </c>
      <c r="C14" s="107" t="s" vm="3">
        <v>2451</v>
      </c>
      <c r="D14" s="108" t="s" vm="4">
        <v>2451</v>
      </c>
    </row>
    <row r="15" spans="1:4">
      <c r="A15" s="44" t="s">
        <v>121</v>
      </c>
      <c r="B15" s="28" t="s">
        <v>69</v>
      </c>
      <c r="C15" s="107">
        <f>'אג"ח קונצרני'!R11</f>
        <v>17319.496858286999</v>
      </c>
      <c r="D15" s="108">
        <f t="shared" ref="D15:D21" si="1">C15/$C$42</f>
        <v>0.33925629533113527</v>
      </c>
    </row>
    <row r="16" spans="1:4">
      <c r="A16" s="44" t="s">
        <v>121</v>
      </c>
      <c r="B16" s="28" t="s">
        <v>70</v>
      </c>
      <c r="C16" s="107">
        <f>מניות!L11</f>
        <v>5568.6634307059994</v>
      </c>
      <c r="D16" s="108">
        <f t="shared" si="1"/>
        <v>0.10907961939687323</v>
      </c>
    </row>
    <row r="17" spans="1:4">
      <c r="A17" s="44" t="s">
        <v>121</v>
      </c>
      <c r="B17" s="28" t="s">
        <v>213</v>
      </c>
      <c r="C17" s="107" vm="5">
        <v>7298.8467979320021</v>
      </c>
      <c r="D17" s="108">
        <f t="shared" si="1"/>
        <v>0.14297065007815932</v>
      </c>
    </row>
    <row r="18" spans="1:4">
      <c r="A18" s="44" t="s">
        <v>121</v>
      </c>
      <c r="B18" s="28" t="s">
        <v>71</v>
      </c>
      <c r="C18" s="107" vm="6">
        <v>1821.9256200880002</v>
      </c>
      <c r="D18" s="108">
        <f t="shared" si="1"/>
        <v>3.5688088476091569E-2</v>
      </c>
    </row>
    <row r="19" spans="1:4">
      <c r="A19" s="44" t="s">
        <v>121</v>
      </c>
      <c r="B19" s="28" t="s">
        <v>72</v>
      </c>
      <c r="C19" s="107" vm="7">
        <v>1.1711946479999999</v>
      </c>
      <c r="D19" s="108">
        <f t="shared" si="1"/>
        <v>2.2941495393500235E-5</v>
      </c>
    </row>
    <row r="20" spans="1:4">
      <c r="A20" s="44" t="s">
        <v>121</v>
      </c>
      <c r="B20" s="28" t="s">
        <v>73</v>
      </c>
      <c r="C20" s="107" vm="8">
        <v>7.2059949260000007</v>
      </c>
      <c r="D20" s="108">
        <f t="shared" si="1"/>
        <v>1.4115185693746023E-4</v>
      </c>
    </row>
    <row r="21" spans="1:4">
      <c r="A21" s="44" t="s">
        <v>121</v>
      </c>
      <c r="B21" s="28" t="s">
        <v>74</v>
      </c>
      <c r="C21" s="107" vm="9">
        <v>36.047688443000006</v>
      </c>
      <c r="D21" s="108">
        <f t="shared" si="1"/>
        <v>7.0610626489254276E-4</v>
      </c>
    </row>
    <row r="22" spans="1:4">
      <c r="A22" s="44" t="s">
        <v>121</v>
      </c>
      <c r="B22" s="28" t="s">
        <v>75</v>
      </c>
      <c r="C22" s="107" t="s" vm="10">
        <v>2451</v>
      </c>
      <c r="D22" s="108" t="s" vm="11">
        <v>2451</v>
      </c>
    </row>
    <row r="23" spans="1:4">
      <c r="B23" s="27" t="s">
        <v>158</v>
      </c>
      <c r="C23" s="107">
        <f>SUM(C26:C31)</f>
        <v>557.11849055699997</v>
      </c>
      <c r="D23" s="108">
        <f>C23/$C$42</f>
        <v>1.0912901033635205E-2</v>
      </c>
    </row>
    <row r="24" spans="1:4">
      <c r="A24" s="44" t="s">
        <v>121</v>
      </c>
      <c r="B24" s="28" t="s">
        <v>76</v>
      </c>
      <c r="C24" s="107" t="s" vm="12">
        <v>2451</v>
      </c>
      <c r="D24" s="108" t="s" vm="13">
        <v>2451</v>
      </c>
    </row>
    <row r="25" spans="1:4">
      <c r="A25" s="44" t="s">
        <v>121</v>
      </c>
      <c r="B25" s="28" t="s">
        <v>77</v>
      </c>
      <c r="C25" s="107" t="s" vm="14">
        <v>2451</v>
      </c>
      <c r="D25" s="108" t="s" vm="15">
        <v>2451</v>
      </c>
    </row>
    <row r="26" spans="1:4">
      <c r="A26" s="44" t="s">
        <v>121</v>
      </c>
      <c r="B26" s="28" t="s">
        <v>69</v>
      </c>
      <c r="C26" s="107" vm="16">
        <v>261.155679679</v>
      </c>
      <c r="D26" s="108">
        <f>C26/$C$42</f>
        <v>5.1155474733199108E-3</v>
      </c>
    </row>
    <row r="27" spans="1:4">
      <c r="A27" s="44" t="s">
        <v>121</v>
      </c>
      <c r="B27" s="28" t="s">
        <v>78</v>
      </c>
      <c r="C27" s="107" t="s" vm="17">
        <v>2451</v>
      </c>
      <c r="D27" s="108" t="s" vm="18">
        <v>2451</v>
      </c>
    </row>
    <row r="28" spans="1:4">
      <c r="A28" s="44" t="s">
        <v>121</v>
      </c>
      <c r="B28" s="28" t="s">
        <v>79</v>
      </c>
      <c r="C28" s="107" t="s" vm="19">
        <v>2451</v>
      </c>
      <c r="D28" s="108" t="s" vm="20">
        <v>2451</v>
      </c>
    </row>
    <row r="29" spans="1:4">
      <c r="A29" s="44" t="s">
        <v>121</v>
      </c>
      <c r="B29" s="28" t="s">
        <v>80</v>
      </c>
      <c r="C29" s="107" vm="21">
        <v>-6.2113284689999997</v>
      </c>
      <c r="D29" s="108">
        <f>C29/$C$42</f>
        <v>-1.21668216041131E-4</v>
      </c>
    </row>
    <row r="30" spans="1:4">
      <c r="A30" s="44" t="s">
        <v>121</v>
      </c>
      <c r="B30" s="28" t="s">
        <v>181</v>
      </c>
      <c r="C30" s="107" t="s" vm="22">
        <v>2451</v>
      </c>
      <c r="D30" s="108" t="s" vm="23">
        <v>2451</v>
      </c>
    </row>
    <row r="31" spans="1:4">
      <c r="A31" s="44" t="s">
        <v>121</v>
      </c>
      <c r="B31" s="28" t="s">
        <v>101</v>
      </c>
      <c r="C31" s="107" vm="24">
        <v>302.17413934699994</v>
      </c>
      <c r="D31" s="108">
        <f>C31/$C$42</f>
        <v>5.9190217763564253E-3</v>
      </c>
    </row>
    <row r="32" spans="1:4">
      <c r="A32" s="44" t="s">
        <v>121</v>
      </c>
      <c r="B32" s="28" t="s">
        <v>81</v>
      </c>
      <c r="C32" s="107" t="s" vm="25">
        <v>2451</v>
      </c>
      <c r="D32" s="108" t="s" vm="26">
        <v>2451</v>
      </c>
    </row>
    <row r="33" spans="1:4">
      <c r="A33" s="44" t="s">
        <v>121</v>
      </c>
      <c r="B33" s="27" t="s">
        <v>159</v>
      </c>
      <c r="C33" s="107">
        <f>הלוואות!P10</f>
        <v>1937.9731582750001</v>
      </c>
      <c r="D33" s="108">
        <f>C33/$C$42</f>
        <v>3.7961240993728503E-2</v>
      </c>
    </row>
    <row r="34" spans="1:4">
      <c r="A34" s="44" t="s">
        <v>121</v>
      </c>
      <c r="B34" s="27" t="s">
        <v>160</v>
      </c>
      <c r="C34" s="107" t="s" vm="27">
        <v>2451</v>
      </c>
      <c r="D34" s="108" t="s" vm="28">
        <v>2451</v>
      </c>
    </row>
    <row r="35" spans="1:4">
      <c r="A35" s="44" t="s">
        <v>121</v>
      </c>
      <c r="B35" s="27" t="s">
        <v>161</v>
      </c>
      <c r="C35" s="107" t="s" vm="29">
        <v>2451</v>
      </c>
      <c r="D35" s="108" t="s" vm="30">
        <v>2451</v>
      </c>
    </row>
    <row r="36" spans="1:4">
      <c r="A36" s="44" t="s">
        <v>121</v>
      </c>
      <c r="B36" s="45" t="s">
        <v>162</v>
      </c>
      <c r="C36" s="107" t="s" vm="31">
        <v>2451</v>
      </c>
      <c r="D36" s="108" t="s" vm="32">
        <v>2451</v>
      </c>
    </row>
    <row r="37" spans="1:4">
      <c r="A37" s="44" t="s">
        <v>121</v>
      </c>
      <c r="B37" s="27" t="s">
        <v>163</v>
      </c>
      <c r="C37" s="107">
        <f>'השקעות אחרות '!I10</f>
        <v>-11.140126914</v>
      </c>
      <c r="D37" s="108">
        <f t="shared" ref="D37:D38" si="2">C37/$C$42</f>
        <v>-2.1821408654570544E-4</v>
      </c>
    </row>
    <row r="38" spans="1:4">
      <c r="A38" s="44"/>
      <c r="B38" s="55" t="s">
        <v>165</v>
      </c>
      <c r="C38" s="107">
        <v>0</v>
      </c>
      <c r="D38" s="108">
        <f t="shared" si="2"/>
        <v>0</v>
      </c>
    </row>
    <row r="39" spans="1:4">
      <c r="A39" s="44" t="s">
        <v>121</v>
      </c>
      <c r="B39" s="56" t="s">
        <v>166</v>
      </c>
      <c r="C39" s="107" t="s" vm="33">
        <v>2451</v>
      </c>
      <c r="D39" s="108" t="s" vm="34">
        <v>2451</v>
      </c>
    </row>
    <row r="40" spans="1:4">
      <c r="A40" s="44" t="s">
        <v>121</v>
      </c>
      <c r="B40" s="56" t="s">
        <v>198</v>
      </c>
      <c r="C40" s="107" t="s" vm="35">
        <v>2451</v>
      </c>
      <c r="D40" s="108" t="s" vm="36">
        <v>2451</v>
      </c>
    </row>
    <row r="41" spans="1:4">
      <c r="A41" s="44" t="s">
        <v>121</v>
      </c>
      <c r="B41" s="56" t="s">
        <v>167</v>
      </c>
      <c r="C41" s="107" t="s" vm="37">
        <v>2451</v>
      </c>
      <c r="D41" s="108" t="s" vm="38">
        <v>2451</v>
      </c>
    </row>
    <row r="42" spans="1:4">
      <c r="B42" s="56" t="s">
        <v>82</v>
      </c>
      <c r="C42" s="107">
        <f>C10</f>
        <v>51051.364695774006</v>
      </c>
      <c r="D42" s="108">
        <f t="shared" ref="D42" si="3">C42/$C$42</f>
        <v>1</v>
      </c>
    </row>
    <row r="43" spans="1:4">
      <c r="A43" s="44" t="s">
        <v>121</v>
      </c>
      <c r="B43" s="56" t="s">
        <v>164</v>
      </c>
      <c r="C43" s="107">
        <f>'יתרת התחייבות להשקעה'!C10</f>
        <v>655.59297511101397</v>
      </c>
      <c r="D43" s="108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09" t="s">
        <v>131</v>
      </c>
      <c r="D47" s="110" vm="39">
        <v>2.4834000000000001</v>
      </c>
    </row>
    <row r="48" spans="1:4">
      <c r="C48" s="109" t="s">
        <v>138</v>
      </c>
      <c r="D48" s="110">
        <v>0.6189953599414697</v>
      </c>
    </row>
    <row r="49" spans="2:4">
      <c r="C49" s="109" t="s">
        <v>135</v>
      </c>
      <c r="D49" s="110" vm="40">
        <v>2.5217000000000001</v>
      </c>
    </row>
    <row r="50" spans="2:4">
      <c r="B50" s="11"/>
      <c r="C50" s="109" t="s">
        <v>1547</v>
      </c>
      <c r="D50" s="110" vm="41">
        <v>3.6497999999999999</v>
      </c>
    </row>
    <row r="51" spans="2:4">
      <c r="C51" s="109" t="s">
        <v>129</v>
      </c>
      <c r="D51" s="110" vm="42">
        <v>3.9441000000000002</v>
      </c>
    </row>
    <row r="52" spans="2:4">
      <c r="C52" s="109" t="s">
        <v>130</v>
      </c>
      <c r="D52" s="110" vm="43">
        <v>4.3918999999999997</v>
      </c>
    </row>
    <row r="53" spans="2:4">
      <c r="C53" s="109" t="s">
        <v>132</v>
      </c>
      <c r="D53" s="110">
        <v>0.41466749213228088</v>
      </c>
    </row>
    <row r="54" spans="2:4">
      <c r="C54" s="109" t="s">
        <v>136</v>
      </c>
      <c r="D54" s="110" vm="44">
        <v>3.1191</v>
      </c>
    </row>
    <row r="55" spans="2:4">
      <c r="C55" s="109" t="s">
        <v>137</v>
      </c>
      <c r="D55" s="110">
        <v>0.1616666499049611</v>
      </c>
    </row>
    <row r="56" spans="2:4">
      <c r="C56" s="109" t="s">
        <v>134</v>
      </c>
      <c r="D56" s="110" vm="45">
        <v>0.53</v>
      </c>
    </row>
    <row r="57" spans="2:4">
      <c r="C57" s="109" t="s">
        <v>2452</v>
      </c>
      <c r="D57" s="110">
        <v>2.3138354999999997</v>
      </c>
    </row>
    <row r="58" spans="2:4">
      <c r="C58" s="109" t="s">
        <v>133</v>
      </c>
      <c r="D58" s="110" vm="46">
        <v>0.39319999999999999</v>
      </c>
    </row>
    <row r="59" spans="2:4">
      <c r="C59" s="109" t="s">
        <v>127</v>
      </c>
      <c r="D59" s="110" vm="47">
        <v>3.2149999999999999</v>
      </c>
    </row>
    <row r="60" spans="2:4">
      <c r="C60" s="109" t="s">
        <v>139</v>
      </c>
      <c r="D60" s="110" vm="48">
        <v>0.219</v>
      </c>
    </row>
    <row r="61" spans="2:4">
      <c r="C61" s="109" t="s">
        <v>2453</v>
      </c>
      <c r="D61" s="110" vm="49">
        <v>0.37669999999999998</v>
      </c>
    </row>
    <row r="62" spans="2:4">
      <c r="C62" s="109" t="s">
        <v>2454</v>
      </c>
      <c r="D62" s="110">
        <v>4.3362502427760637E-2</v>
      </c>
    </row>
    <row r="63" spans="2:4">
      <c r="C63" s="109" t="s">
        <v>2455</v>
      </c>
      <c r="D63" s="110">
        <v>0.49255423458757203</v>
      </c>
    </row>
    <row r="64" spans="2:4">
      <c r="C64" s="109" t="s">
        <v>128</v>
      </c>
      <c r="D64" s="110">
        <v>1</v>
      </c>
    </row>
    <row r="65" spans="3:4">
      <c r="C65" s="111"/>
      <c r="D65" s="111"/>
    </row>
    <row r="66" spans="3:4">
      <c r="C66" s="111"/>
      <c r="D66" s="111"/>
    </row>
    <row r="67" spans="3:4">
      <c r="C67" s="112"/>
      <c r="D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60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221</v>
      </c>
    </row>
    <row r="2" spans="2:13">
      <c r="B2" s="46" t="s">
        <v>140</v>
      </c>
      <c r="C2" s="67" t="s">
        <v>222</v>
      </c>
    </row>
    <row r="3" spans="2:13">
      <c r="B3" s="46" t="s">
        <v>142</v>
      </c>
      <c r="C3" s="67" t="s">
        <v>223</v>
      </c>
    </row>
    <row r="4" spans="2:13">
      <c r="B4" s="46" t="s">
        <v>143</v>
      </c>
      <c r="C4" s="67">
        <v>9455</v>
      </c>
    </row>
    <row r="6" spans="2:13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3" ht="26.25" customHeight="1">
      <c r="B7" s="129" t="s">
        <v>90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3"/>
    </row>
    <row r="8" spans="2:13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7.2059949260000007</v>
      </c>
      <c r="J11" s="71"/>
      <c r="K11" s="81">
        <f>IFERROR(I11/$I$11,0)</f>
        <v>1</v>
      </c>
      <c r="L11" s="81">
        <f>I11/'סכום נכסי הקרן'!$C$42</f>
        <v>1.4115185693746023E-4</v>
      </c>
    </row>
    <row r="12" spans="2:13">
      <c r="B12" s="92" t="s">
        <v>191</v>
      </c>
      <c r="C12" s="73"/>
      <c r="D12" s="73"/>
      <c r="E12" s="73"/>
      <c r="F12" s="73"/>
      <c r="G12" s="83"/>
      <c r="H12" s="85"/>
      <c r="I12" s="83">
        <v>5.812352068</v>
      </c>
      <c r="J12" s="73"/>
      <c r="K12" s="84">
        <f t="shared" ref="K12:K24" si="0">IFERROR(I12/$I$11,0)</f>
        <v>0.80659952271523416</v>
      </c>
      <c r="L12" s="84">
        <f>I12/'סכום נכסי הקרן'!$C$42</f>
        <v>1.1385302043612445E-4</v>
      </c>
    </row>
    <row r="13" spans="2:13">
      <c r="B13" s="89" t="s">
        <v>187</v>
      </c>
      <c r="C13" s="71"/>
      <c r="D13" s="71"/>
      <c r="E13" s="71"/>
      <c r="F13" s="71"/>
      <c r="G13" s="80"/>
      <c r="H13" s="82"/>
      <c r="I13" s="80">
        <v>5.812352068</v>
      </c>
      <c r="J13" s="71"/>
      <c r="K13" s="81">
        <f t="shared" si="0"/>
        <v>0.80659952271523416</v>
      </c>
      <c r="L13" s="81">
        <f>I13/'סכום נכסי הקרן'!$C$42</f>
        <v>1.1385302043612445E-4</v>
      </c>
    </row>
    <row r="14" spans="2:13">
      <c r="B14" s="76" t="s">
        <v>1935</v>
      </c>
      <c r="C14" s="73" t="s">
        <v>1936</v>
      </c>
      <c r="D14" s="86" t="s">
        <v>115</v>
      </c>
      <c r="E14" s="86" t="s">
        <v>639</v>
      </c>
      <c r="F14" s="86" t="s">
        <v>128</v>
      </c>
      <c r="G14" s="83">
        <v>0.35670699999999994</v>
      </c>
      <c r="H14" s="85">
        <v>397000</v>
      </c>
      <c r="I14" s="83">
        <v>1.4161261549999999</v>
      </c>
      <c r="J14" s="73"/>
      <c r="K14" s="84">
        <f t="shared" si="0"/>
        <v>0.19652055955388828</v>
      </c>
      <c r="L14" s="84">
        <f>I14/'סכום נכסי הקרן'!$C$42</f>
        <v>2.7739241907420073E-5</v>
      </c>
    </row>
    <row r="15" spans="2:13">
      <c r="B15" s="76" t="s">
        <v>1937</v>
      </c>
      <c r="C15" s="73" t="s">
        <v>1938</v>
      </c>
      <c r="D15" s="86" t="s">
        <v>115</v>
      </c>
      <c r="E15" s="86" t="s">
        <v>639</v>
      </c>
      <c r="F15" s="86" t="s">
        <v>128</v>
      </c>
      <c r="G15" s="83">
        <v>-0.35670699999999994</v>
      </c>
      <c r="H15" s="85">
        <v>454000</v>
      </c>
      <c r="I15" s="83">
        <v>-1.6194490539999999</v>
      </c>
      <c r="J15" s="73"/>
      <c r="K15" s="84">
        <f t="shared" si="0"/>
        <v>-0.22473635780076037</v>
      </c>
      <c r="L15" s="84">
        <f>I15/'סכום נכסי הקרן'!$C$42</f>
        <v>-3.1721954224938808E-5</v>
      </c>
    </row>
    <row r="16" spans="2:13">
      <c r="B16" s="76" t="s">
        <v>1939</v>
      </c>
      <c r="C16" s="73" t="s">
        <v>1940</v>
      </c>
      <c r="D16" s="86" t="s">
        <v>115</v>
      </c>
      <c r="E16" s="86" t="s">
        <v>639</v>
      </c>
      <c r="F16" s="86" t="s">
        <v>128</v>
      </c>
      <c r="G16" s="83">
        <v>1.1756249999999999</v>
      </c>
      <c r="H16" s="85">
        <v>512000</v>
      </c>
      <c r="I16" s="83">
        <v>6.0192018429999994</v>
      </c>
      <c r="J16" s="73"/>
      <c r="K16" s="84">
        <f t="shared" si="0"/>
        <v>0.83530475733226994</v>
      </c>
      <c r="L16" s="84">
        <f>I16/'סכום נכסי הקרן'!$C$42</f>
        <v>1.1790481760614452E-4</v>
      </c>
    </row>
    <row r="17" spans="2:12">
      <c r="B17" s="76" t="s">
        <v>1941</v>
      </c>
      <c r="C17" s="73" t="s">
        <v>1942</v>
      </c>
      <c r="D17" s="86" t="s">
        <v>115</v>
      </c>
      <c r="E17" s="86" t="s">
        <v>639</v>
      </c>
      <c r="F17" s="86" t="s">
        <v>128</v>
      </c>
      <c r="G17" s="83">
        <v>-1.1756249999999999</v>
      </c>
      <c r="H17" s="85">
        <v>300</v>
      </c>
      <c r="I17" s="83">
        <v>-3.526876E-3</v>
      </c>
      <c r="J17" s="73"/>
      <c r="K17" s="84">
        <f t="shared" si="0"/>
        <v>-4.8943637016377213E-4</v>
      </c>
      <c r="L17" s="84">
        <f>I17/'סכום נכסי הקרן'!$C$42</f>
        <v>-6.9084852501346591E-8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190</v>
      </c>
      <c r="C19" s="73"/>
      <c r="D19" s="73"/>
      <c r="E19" s="73"/>
      <c r="F19" s="73"/>
      <c r="G19" s="83"/>
      <c r="H19" s="85"/>
      <c r="I19" s="83">
        <v>1.3936428580000002</v>
      </c>
      <c r="J19" s="73"/>
      <c r="K19" s="84">
        <f t="shared" si="0"/>
        <v>0.19340047728476573</v>
      </c>
      <c r="L19" s="84">
        <f>I19/'סכום נכסי הקרן'!$C$42</f>
        <v>2.7298836501335781E-5</v>
      </c>
    </row>
    <row r="20" spans="2:12">
      <c r="B20" s="89" t="s">
        <v>187</v>
      </c>
      <c r="C20" s="71"/>
      <c r="D20" s="71"/>
      <c r="E20" s="71"/>
      <c r="F20" s="71"/>
      <c r="G20" s="80"/>
      <c r="H20" s="82"/>
      <c r="I20" s="80">
        <v>1.3936428580000002</v>
      </c>
      <c r="J20" s="71"/>
      <c r="K20" s="81">
        <f t="shared" si="0"/>
        <v>0.19340047728476573</v>
      </c>
      <c r="L20" s="81">
        <f>I20/'סכום נכסי הקרן'!$C$42</f>
        <v>2.7298836501335781E-5</v>
      </c>
    </row>
    <row r="21" spans="2:12">
      <c r="B21" s="76" t="s">
        <v>1943</v>
      </c>
      <c r="C21" s="73" t="s">
        <v>1944</v>
      </c>
      <c r="D21" s="86" t="s">
        <v>28</v>
      </c>
      <c r="E21" s="86" t="s">
        <v>639</v>
      </c>
      <c r="F21" s="86" t="s">
        <v>127</v>
      </c>
      <c r="G21" s="83">
        <v>-0.27873100000000001</v>
      </c>
      <c r="H21" s="85">
        <v>290</v>
      </c>
      <c r="I21" s="83">
        <v>-0.25987501600000001</v>
      </c>
      <c r="J21" s="73"/>
      <c r="K21" s="84">
        <f t="shared" si="0"/>
        <v>-3.606372453335252E-2</v>
      </c>
      <c r="L21" s="84">
        <f>I21/'סכום נכסי הקרן'!$C$42</f>
        <v>-5.0904616859637503E-6</v>
      </c>
    </row>
    <row r="22" spans="2:12">
      <c r="B22" s="76" t="s">
        <v>1945</v>
      </c>
      <c r="C22" s="73" t="s">
        <v>1946</v>
      </c>
      <c r="D22" s="86" t="s">
        <v>28</v>
      </c>
      <c r="E22" s="86" t="s">
        <v>639</v>
      </c>
      <c r="F22" s="86" t="s">
        <v>127</v>
      </c>
      <c r="G22" s="83">
        <v>0.27873100000000001</v>
      </c>
      <c r="H22" s="85">
        <v>1280</v>
      </c>
      <c r="I22" s="83">
        <v>1.147034552</v>
      </c>
      <c r="J22" s="73"/>
      <c r="K22" s="84">
        <f t="shared" si="0"/>
        <v>0.15917781843855824</v>
      </c>
      <c r="L22" s="84">
        <f>I22/'סכום נכסי הקרן'!$C$42</f>
        <v>2.2468244655856395E-5</v>
      </c>
    </row>
    <row r="23" spans="2:12">
      <c r="B23" s="76" t="s">
        <v>1947</v>
      </c>
      <c r="C23" s="73" t="s">
        <v>1948</v>
      </c>
      <c r="D23" s="86" t="s">
        <v>28</v>
      </c>
      <c r="E23" s="86" t="s">
        <v>639</v>
      </c>
      <c r="F23" s="86" t="s">
        <v>129</v>
      </c>
      <c r="G23" s="83">
        <v>-0.59728099999999995</v>
      </c>
      <c r="H23" s="85">
        <v>490</v>
      </c>
      <c r="I23" s="83">
        <v>-0.115431084</v>
      </c>
      <c r="J23" s="73"/>
      <c r="K23" s="84">
        <f t="shared" si="0"/>
        <v>-1.6018757324337309E-2</v>
      </c>
      <c r="L23" s="84">
        <f>I23/'סכום נכסי הקרן'!$C$42</f>
        <v>-2.2610773421607533E-6</v>
      </c>
    </row>
    <row r="24" spans="2:12">
      <c r="B24" s="76" t="s">
        <v>1949</v>
      </c>
      <c r="C24" s="73" t="s">
        <v>1950</v>
      </c>
      <c r="D24" s="86" t="s">
        <v>28</v>
      </c>
      <c r="E24" s="86" t="s">
        <v>639</v>
      </c>
      <c r="F24" s="86" t="s">
        <v>129</v>
      </c>
      <c r="G24" s="83">
        <v>0.59728099999999995</v>
      </c>
      <c r="H24" s="85">
        <v>2640</v>
      </c>
      <c r="I24" s="83">
        <v>0.62191440600000003</v>
      </c>
      <c r="J24" s="73"/>
      <c r="K24" s="84">
        <f t="shared" si="0"/>
        <v>8.630514070389729E-2</v>
      </c>
      <c r="L24" s="84">
        <f>I24/'סכום נכסי הקרן'!$C$42</f>
        <v>1.2182130873603887E-5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5" t="s">
        <v>212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5" t="s">
        <v>107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15" t="s">
        <v>195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15" t="s">
        <v>203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221</v>
      </c>
    </row>
    <row r="2" spans="1:11">
      <c r="B2" s="46" t="s">
        <v>140</v>
      </c>
      <c r="C2" s="67" t="s">
        <v>222</v>
      </c>
    </row>
    <row r="3" spans="1:11">
      <c r="B3" s="46" t="s">
        <v>142</v>
      </c>
      <c r="C3" s="67" t="s">
        <v>223</v>
      </c>
    </row>
    <row r="4" spans="1:11">
      <c r="B4" s="46" t="s">
        <v>143</v>
      </c>
      <c r="C4" s="67">
        <v>9455</v>
      </c>
    </row>
    <row r="6" spans="1:11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1:11" ht="26.25" customHeight="1">
      <c r="B7" s="129" t="s">
        <v>91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11" s="3" customFormat="1" ht="78.75">
      <c r="A8" s="2"/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36.047688443000006</v>
      </c>
      <c r="J11" s="84">
        <f>IFERROR(I11/$I$11,0)</f>
        <v>1</v>
      </c>
      <c r="K11" s="84">
        <f>I11/'סכום נכסי הקרן'!$C$42</f>
        <v>7.0610626489254276E-4</v>
      </c>
    </row>
    <row r="12" spans="1:11">
      <c r="B12" s="92" t="s">
        <v>193</v>
      </c>
      <c r="C12" s="73"/>
      <c r="D12" s="73"/>
      <c r="E12" s="73"/>
      <c r="F12" s="73"/>
      <c r="G12" s="83"/>
      <c r="H12" s="85"/>
      <c r="I12" s="83">
        <v>36.047688443000006</v>
      </c>
      <c r="J12" s="84">
        <f t="shared" ref="J12:J14" si="0">IFERROR(I12/$I$11,0)</f>
        <v>1</v>
      </c>
      <c r="K12" s="84">
        <f>I12/'סכום נכסי הקרן'!$C$42</f>
        <v>7.0610626489254276E-4</v>
      </c>
    </row>
    <row r="13" spans="1:11">
      <c r="B13" s="72" t="s">
        <v>1951</v>
      </c>
      <c r="C13" s="73" t="s">
        <v>1952</v>
      </c>
      <c r="D13" s="86" t="s">
        <v>28</v>
      </c>
      <c r="E13" s="86" t="s">
        <v>639</v>
      </c>
      <c r="F13" s="86" t="s">
        <v>127</v>
      </c>
      <c r="G13" s="83">
        <v>2.5805289999999999</v>
      </c>
      <c r="H13" s="85">
        <v>374875</v>
      </c>
      <c r="I13" s="83">
        <v>35.421201199000002</v>
      </c>
      <c r="J13" s="84">
        <f t="shared" si="0"/>
        <v>0.98262059868302987</v>
      </c>
      <c r="K13" s="84">
        <f>I13/'סכום נכסי הקרן'!$C$42</f>
        <v>6.9383456074254848E-4</v>
      </c>
    </row>
    <row r="14" spans="1:11">
      <c r="B14" s="72" t="s">
        <v>1953</v>
      </c>
      <c r="C14" s="73" t="s">
        <v>1954</v>
      </c>
      <c r="D14" s="86" t="s">
        <v>28</v>
      </c>
      <c r="E14" s="86" t="s">
        <v>639</v>
      </c>
      <c r="F14" s="86" t="s">
        <v>129</v>
      </c>
      <c r="G14" s="83">
        <v>0.65495099999999984</v>
      </c>
      <c r="H14" s="85">
        <v>39850</v>
      </c>
      <c r="I14" s="83">
        <v>0.626487244</v>
      </c>
      <c r="J14" s="84">
        <f t="shared" si="0"/>
        <v>1.737940131697004E-2</v>
      </c>
      <c r="K14" s="84">
        <f>I14/'סכום נכסי הקרן'!$C$42</f>
        <v>1.2271704149994254E-5</v>
      </c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15" t="s">
        <v>212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15" t="s">
        <v>107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15" t="s">
        <v>195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15" t="s">
        <v>203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3"/>
      <c r="C115" s="122"/>
      <c r="D115" s="122"/>
      <c r="E115" s="122"/>
      <c r="F115" s="122"/>
      <c r="G115" s="122"/>
      <c r="H115" s="122"/>
      <c r="I115" s="114"/>
      <c r="J115" s="114"/>
      <c r="K115" s="122"/>
    </row>
    <row r="116" spans="2:11">
      <c r="B116" s="113"/>
      <c r="C116" s="122"/>
      <c r="D116" s="122"/>
      <c r="E116" s="122"/>
      <c r="F116" s="122"/>
      <c r="G116" s="122"/>
      <c r="H116" s="122"/>
      <c r="I116" s="114"/>
      <c r="J116" s="114"/>
      <c r="K116" s="122"/>
    </row>
    <row r="117" spans="2:11">
      <c r="B117" s="113"/>
      <c r="C117" s="122"/>
      <c r="D117" s="122"/>
      <c r="E117" s="122"/>
      <c r="F117" s="122"/>
      <c r="G117" s="122"/>
      <c r="H117" s="122"/>
      <c r="I117" s="114"/>
      <c r="J117" s="114"/>
      <c r="K117" s="122"/>
    </row>
    <row r="118" spans="2:11">
      <c r="B118" s="113"/>
      <c r="C118" s="122"/>
      <c r="D118" s="122"/>
      <c r="E118" s="122"/>
      <c r="F118" s="122"/>
      <c r="G118" s="122"/>
      <c r="H118" s="122"/>
      <c r="I118" s="114"/>
      <c r="J118" s="114"/>
      <c r="K118" s="122"/>
    </row>
    <row r="119" spans="2:11">
      <c r="B119" s="113"/>
      <c r="C119" s="122"/>
      <c r="D119" s="122"/>
      <c r="E119" s="122"/>
      <c r="F119" s="122"/>
      <c r="G119" s="122"/>
      <c r="H119" s="122"/>
      <c r="I119" s="114"/>
      <c r="J119" s="114"/>
      <c r="K119" s="122"/>
    </row>
    <row r="120" spans="2:11">
      <c r="B120" s="113"/>
      <c r="C120" s="122"/>
      <c r="D120" s="122"/>
      <c r="E120" s="122"/>
      <c r="F120" s="122"/>
      <c r="G120" s="122"/>
      <c r="H120" s="122"/>
      <c r="I120" s="114"/>
      <c r="J120" s="114"/>
      <c r="K120" s="122"/>
    </row>
    <row r="121" spans="2:11">
      <c r="B121" s="113"/>
      <c r="C121" s="122"/>
      <c r="D121" s="122"/>
      <c r="E121" s="122"/>
      <c r="F121" s="122"/>
      <c r="G121" s="122"/>
      <c r="H121" s="122"/>
      <c r="I121" s="114"/>
      <c r="J121" s="114"/>
      <c r="K121" s="122"/>
    </row>
    <row r="122" spans="2:11">
      <c r="B122" s="113"/>
      <c r="C122" s="122"/>
      <c r="D122" s="122"/>
      <c r="E122" s="122"/>
      <c r="F122" s="122"/>
      <c r="G122" s="122"/>
      <c r="H122" s="122"/>
      <c r="I122" s="114"/>
      <c r="J122" s="114"/>
      <c r="K122" s="122"/>
    </row>
    <row r="123" spans="2:11">
      <c r="B123" s="113"/>
      <c r="C123" s="122"/>
      <c r="D123" s="122"/>
      <c r="E123" s="122"/>
      <c r="F123" s="122"/>
      <c r="G123" s="122"/>
      <c r="H123" s="122"/>
      <c r="I123" s="114"/>
      <c r="J123" s="114"/>
      <c r="K123" s="122"/>
    </row>
    <row r="124" spans="2:11">
      <c r="B124" s="113"/>
      <c r="C124" s="122"/>
      <c r="D124" s="122"/>
      <c r="E124" s="122"/>
      <c r="F124" s="122"/>
      <c r="G124" s="122"/>
      <c r="H124" s="122"/>
      <c r="I124" s="114"/>
      <c r="J124" s="114"/>
      <c r="K124" s="122"/>
    </row>
    <row r="125" spans="2:11">
      <c r="B125" s="113"/>
      <c r="C125" s="122"/>
      <c r="D125" s="122"/>
      <c r="E125" s="122"/>
      <c r="F125" s="122"/>
      <c r="G125" s="122"/>
      <c r="H125" s="122"/>
      <c r="I125" s="114"/>
      <c r="J125" s="114"/>
      <c r="K125" s="122"/>
    </row>
    <row r="126" spans="2:11">
      <c r="B126" s="113"/>
      <c r="C126" s="122"/>
      <c r="D126" s="122"/>
      <c r="E126" s="122"/>
      <c r="F126" s="122"/>
      <c r="G126" s="122"/>
      <c r="H126" s="122"/>
      <c r="I126" s="114"/>
      <c r="J126" s="114"/>
      <c r="K126" s="122"/>
    </row>
    <row r="127" spans="2:11">
      <c r="B127" s="113"/>
      <c r="C127" s="122"/>
      <c r="D127" s="122"/>
      <c r="E127" s="122"/>
      <c r="F127" s="122"/>
      <c r="G127" s="122"/>
      <c r="H127" s="122"/>
      <c r="I127" s="114"/>
      <c r="J127" s="114"/>
      <c r="K127" s="122"/>
    </row>
    <row r="128" spans="2:11">
      <c r="B128" s="113"/>
      <c r="C128" s="122"/>
      <c r="D128" s="122"/>
      <c r="E128" s="122"/>
      <c r="F128" s="122"/>
      <c r="G128" s="122"/>
      <c r="H128" s="122"/>
      <c r="I128" s="114"/>
      <c r="J128" s="114"/>
      <c r="K128" s="122"/>
    </row>
    <row r="129" spans="2:11">
      <c r="B129" s="113"/>
      <c r="C129" s="122"/>
      <c r="D129" s="122"/>
      <c r="E129" s="122"/>
      <c r="F129" s="122"/>
      <c r="G129" s="122"/>
      <c r="H129" s="122"/>
      <c r="I129" s="114"/>
      <c r="J129" s="114"/>
      <c r="K129" s="122"/>
    </row>
    <row r="130" spans="2:11">
      <c r="B130" s="113"/>
      <c r="C130" s="122"/>
      <c r="D130" s="122"/>
      <c r="E130" s="122"/>
      <c r="F130" s="122"/>
      <c r="G130" s="122"/>
      <c r="H130" s="122"/>
      <c r="I130" s="114"/>
      <c r="J130" s="114"/>
      <c r="K130" s="122"/>
    </row>
    <row r="131" spans="2:11">
      <c r="B131" s="113"/>
      <c r="C131" s="122"/>
      <c r="D131" s="122"/>
      <c r="E131" s="122"/>
      <c r="F131" s="122"/>
      <c r="G131" s="122"/>
      <c r="H131" s="122"/>
      <c r="I131" s="114"/>
      <c r="J131" s="114"/>
      <c r="K131" s="122"/>
    </row>
    <row r="132" spans="2:11">
      <c r="B132" s="113"/>
      <c r="C132" s="122"/>
      <c r="D132" s="122"/>
      <c r="E132" s="122"/>
      <c r="F132" s="122"/>
      <c r="G132" s="122"/>
      <c r="H132" s="122"/>
      <c r="I132" s="114"/>
      <c r="J132" s="114"/>
      <c r="K132" s="122"/>
    </row>
    <row r="133" spans="2:11">
      <c r="B133" s="113"/>
      <c r="C133" s="122"/>
      <c r="D133" s="122"/>
      <c r="E133" s="122"/>
      <c r="F133" s="122"/>
      <c r="G133" s="122"/>
      <c r="H133" s="122"/>
      <c r="I133" s="114"/>
      <c r="J133" s="114"/>
      <c r="K133" s="122"/>
    </row>
    <row r="134" spans="2:11">
      <c r="B134" s="113"/>
      <c r="C134" s="122"/>
      <c r="D134" s="122"/>
      <c r="E134" s="122"/>
      <c r="F134" s="122"/>
      <c r="G134" s="122"/>
      <c r="H134" s="122"/>
      <c r="I134" s="114"/>
      <c r="J134" s="114"/>
      <c r="K134" s="122"/>
    </row>
    <row r="135" spans="2:11">
      <c r="B135" s="113"/>
      <c r="C135" s="122"/>
      <c r="D135" s="122"/>
      <c r="E135" s="122"/>
      <c r="F135" s="122"/>
      <c r="G135" s="122"/>
      <c r="H135" s="122"/>
      <c r="I135" s="114"/>
      <c r="J135" s="114"/>
      <c r="K135" s="122"/>
    </row>
    <row r="136" spans="2:11">
      <c r="B136" s="113"/>
      <c r="C136" s="122"/>
      <c r="D136" s="122"/>
      <c r="E136" s="122"/>
      <c r="F136" s="122"/>
      <c r="G136" s="122"/>
      <c r="H136" s="122"/>
      <c r="I136" s="114"/>
      <c r="J136" s="114"/>
      <c r="K136" s="122"/>
    </row>
    <row r="137" spans="2:11">
      <c r="B137" s="113"/>
      <c r="C137" s="122"/>
      <c r="D137" s="122"/>
      <c r="E137" s="122"/>
      <c r="F137" s="122"/>
      <c r="G137" s="122"/>
      <c r="H137" s="122"/>
      <c r="I137" s="114"/>
      <c r="J137" s="114"/>
      <c r="K137" s="122"/>
    </row>
    <row r="138" spans="2:11">
      <c r="B138" s="113"/>
      <c r="C138" s="122"/>
      <c r="D138" s="122"/>
      <c r="E138" s="122"/>
      <c r="F138" s="122"/>
      <c r="G138" s="122"/>
      <c r="H138" s="122"/>
      <c r="I138" s="114"/>
      <c r="J138" s="114"/>
      <c r="K138" s="122"/>
    </row>
    <row r="139" spans="2:11">
      <c r="B139" s="113"/>
      <c r="C139" s="122"/>
      <c r="D139" s="122"/>
      <c r="E139" s="122"/>
      <c r="F139" s="122"/>
      <c r="G139" s="122"/>
      <c r="H139" s="122"/>
      <c r="I139" s="114"/>
      <c r="J139" s="114"/>
      <c r="K139" s="122"/>
    </row>
    <row r="140" spans="2:11">
      <c r="B140" s="113"/>
      <c r="C140" s="122"/>
      <c r="D140" s="122"/>
      <c r="E140" s="122"/>
      <c r="F140" s="122"/>
      <c r="G140" s="122"/>
      <c r="H140" s="122"/>
      <c r="I140" s="114"/>
      <c r="J140" s="114"/>
      <c r="K140" s="122"/>
    </row>
    <row r="141" spans="2:11">
      <c r="B141" s="113"/>
      <c r="C141" s="122"/>
      <c r="D141" s="122"/>
      <c r="E141" s="122"/>
      <c r="F141" s="122"/>
      <c r="G141" s="122"/>
      <c r="H141" s="122"/>
      <c r="I141" s="114"/>
      <c r="J141" s="114"/>
      <c r="K141" s="122"/>
    </row>
    <row r="142" spans="2:11">
      <c r="B142" s="113"/>
      <c r="C142" s="122"/>
      <c r="D142" s="122"/>
      <c r="E142" s="122"/>
      <c r="F142" s="122"/>
      <c r="G142" s="122"/>
      <c r="H142" s="122"/>
      <c r="I142" s="114"/>
      <c r="J142" s="114"/>
      <c r="K142" s="122"/>
    </row>
    <row r="143" spans="2:11">
      <c r="B143" s="113"/>
      <c r="C143" s="122"/>
      <c r="D143" s="122"/>
      <c r="E143" s="122"/>
      <c r="F143" s="122"/>
      <c r="G143" s="122"/>
      <c r="H143" s="122"/>
      <c r="I143" s="114"/>
      <c r="J143" s="114"/>
      <c r="K143" s="122"/>
    </row>
    <row r="144" spans="2:11">
      <c r="B144" s="113"/>
      <c r="C144" s="122"/>
      <c r="D144" s="122"/>
      <c r="E144" s="122"/>
      <c r="F144" s="122"/>
      <c r="G144" s="122"/>
      <c r="H144" s="122"/>
      <c r="I144" s="114"/>
      <c r="J144" s="114"/>
      <c r="K144" s="122"/>
    </row>
    <row r="145" spans="2:11">
      <c r="B145" s="113"/>
      <c r="C145" s="122"/>
      <c r="D145" s="122"/>
      <c r="E145" s="122"/>
      <c r="F145" s="122"/>
      <c r="G145" s="122"/>
      <c r="H145" s="122"/>
      <c r="I145" s="114"/>
      <c r="J145" s="114"/>
      <c r="K145" s="122"/>
    </row>
    <row r="146" spans="2:11">
      <c r="B146" s="113"/>
      <c r="C146" s="122"/>
      <c r="D146" s="122"/>
      <c r="E146" s="122"/>
      <c r="F146" s="122"/>
      <c r="G146" s="122"/>
      <c r="H146" s="122"/>
      <c r="I146" s="114"/>
      <c r="J146" s="114"/>
      <c r="K146" s="122"/>
    </row>
    <row r="147" spans="2:11">
      <c r="B147" s="113"/>
      <c r="C147" s="122"/>
      <c r="D147" s="122"/>
      <c r="E147" s="122"/>
      <c r="F147" s="122"/>
      <c r="G147" s="122"/>
      <c r="H147" s="122"/>
      <c r="I147" s="114"/>
      <c r="J147" s="114"/>
      <c r="K147" s="122"/>
    </row>
    <row r="148" spans="2:11">
      <c r="B148" s="113"/>
      <c r="C148" s="122"/>
      <c r="D148" s="122"/>
      <c r="E148" s="122"/>
      <c r="F148" s="122"/>
      <c r="G148" s="122"/>
      <c r="H148" s="122"/>
      <c r="I148" s="114"/>
      <c r="J148" s="114"/>
      <c r="K148" s="122"/>
    </row>
    <row r="149" spans="2:11">
      <c r="B149" s="113"/>
      <c r="C149" s="122"/>
      <c r="D149" s="122"/>
      <c r="E149" s="122"/>
      <c r="F149" s="122"/>
      <c r="G149" s="122"/>
      <c r="H149" s="122"/>
      <c r="I149" s="114"/>
      <c r="J149" s="114"/>
      <c r="K149" s="122"/>
    </row>
    <row r="150" spans="2:11">
      <c r="B150" s="113"/>
      <c r="C150" s="122"/>
      <c r="D150" s="122"/>
      <c r="E150" s="122"/>
      <c r="F150" s="122"/>
      <c r="G150" s="122"/>
      <c r="H150" s="122"/>
      <c r="I150" s="114"/>
      <c r="J150" s="114"/>
      <c r="K150" s="122"/>
    </row>
    <row r="151" spans="2:11">
      <c r="B151" s="113"/>
      <c r="C151" s="122"/>
      <c r="D151" s="122"/>
      <c r="E151" s="122"/>
      <c r="F151" s="122"/>
      <c r="G151" s="122"/>
      <c r="H151" s="122"/>
      <c r="I151" s="114"/>
      <c r="J151" s="114"/>
      <c r="K151" s="122"/>
    </row>
    <row r="152" spans="2:11">
      <c r="B152" s="113"/>
      <c r="C152" s="122"/>
      <c r="D152" s="122"/>
      <c r="E152" s="122"/>
      <c r="F152" s="122"/>
      <c r="G152" s="122"/>
      <c r="H152" s="122"/>
      <c r="I152" s="114"/>
      <c r="J152" s="114"/>
      <c r="K152" s="122"/>
    </row>
    <row r="153" spans="2:11">
      <c r="B153" s="113"/>
      <c r="C153" s="122"/>
      <c r="D153" s="122"/>
      <c r="E153" s="122"/>
      <c r="F153" s="122"/>
      <c r="G153" s="122"/>
      <c r="H153" s="122"/>
      <c r="I153" s="114"/>
      <c r="J153" s="114"/>
      <c r="K153" s="122"/>
    </row>
    <row r="154" spans="2:11">
      <c r="B154" s="113"/>
      <c r="C154" s="122"/>
      <c r="D154" s="122"/>
      <c r="E154" s="122"/>
      <c r="F154" s="122"/>
      <c r="G154" s="122"/>
      <c r="H154" s="122"/>
      <c r="I154" s="114"/>
      <c r="J154" s="114"/>
      <c r="K154" s="122"/>
    </row>
    <row r="155" spans="2:11">
      <c r="B155" s="113"/>
      <c r="C155" s="122"/>
      <c r="D155" s="122"/>
      <c r="E155" s="122"/>
      <c r="F155" s="122"/>
      <c r="G155" s="122"/>
      <c r="H155" s="122"/>
      <c r="I155" s="114"/>
      <c r="J155" s="114"/>
      <c r="K155" s="122"/>
    </row>
    <row r="156" spans="2:11">
      <c r="B156" s="113"/>
      <c r="C156" s="122"/>
      <c r="D156" s="122"/>
      <c r="E156" s="122"/>
      <c r="F156" s="122"/>
      <c r="G156" s="122"/>
      <c r="H156" s="122"/>
      <c r="I156" s="114"/>
      <c r="J156" s="114"/>
      <c r="K156" s="122"/>
    </row>
    <row r="157" spans="2:11">
      <c r="B157" s="113"/>
      <c r="C157" s="122"/>
      <c r="D157" s="122"/>
      <c r="E157" s="122"/>
      <c r="F157" s="122"/>
      <c r="G157" s="122"/>
      <c r="H157" s="122"/>
      <c r="I157" s="114"/>
      <c r="J157" s="114"/>
      <c r="K157" s="122"/>
    </row>
    <row r="158" spans="2:11">
      <c r="B158" s="113"/>
      <c r="C158" s="122"/>
      <c r="D158" s="122"/>
      <c r="E158" s="122"/>
      <c r="F158" s="122"/>
      <c r="G158" s="122"/>
      <c r="H158" s="122"/>
      <c r="I158" s="114"/>
      <c r="J158" s="114"/>
      <c r="K158" s="122"/>
    </row>
    <row r="159" spans="2:11">
      <c r="B159" s="113"/>
      <c r="C159" s="122"/>
      <c r="D159" s="122"/>
      <c r="E159" s="122"/>
      <c r="F159" s="122"/>
      <c r="G159" s="122"/>
      <c r="H159" s="122"/>
      <c r="I159" s="114"/>
      <c r="J159" s="114"/>
      <c r="K159" s="122"/>
    </row>
    <row r="160" spans="2:11">
      <c r="B160" s="113"/>
      <c r="C160" s="122"/>
      <c r="D160" s="122"/>
      <c r="E160" s="122"/>
      <c r="F160" s="122"/>
      <c r="G160" s="122"/>
      <c r="H160" s="122"/>
      <c r="I160" s="114"/>
      <c r="J160" s="114"/>
      <c r="K160" s="122"/>
    </row>
    <row r="161" spans="2:11">
      <c r="B161" s="113"/>
      <c r="C161" s="122"/>
      <c r="D161" s="122"/>
      <c r="E161" s="122"/>
      <c r="F161" s="122"/>
      <c r="G161" s="122"/>
      <c r="H161" s="122"/>
      <c r="I161" s="114"/>
      <c r="J161" s="114"/>
      <c r="K161" s="122"/>
    </row>
    <row r="162" spans="2:11">
      <c r="B162" s="113"/>
      <c r="C162" s="122"/>
      <c r="D162" s="122"/>
      <c r="E162" s="122"/>
      <c r="F162" s="122"/>
      <c r="G162" s="122"/>
      <c r="H162" s="122"/>
      <c r="I162" s="114"/>
      <c r="J162" s="114"/>
      <c r="K162" s="122"/>
    </row>
    <row r="163" spans="2:11">
      <c r="B163" s="113"/>
      <c r="C163" s="122"/>
      <c r="D163" s="122"/>
      <c r="E163" s="122"/>
      <c r="F163" s="122"/>
      <c r="G163" s="122"/>
      <c r="H163" s="122"/>
      <c r="I163" s="114"/>
      <c r="J163" s="114"/>
      <c r="K163" s="122"/>
    </row>
    <row r="164" spans="2:11">
      <c r="B164" s="113"/>
      <c r="C164" s="122"/>
      <c r="D164" s="122"/>
      <c r="E164" s="122"/>
      <c r="F164" s="122"/>
      <c r="G164" s="122"/>
      <c r="H164" s="122"/>
      <c r="I164" s="114"/>
      <c r="J164" s="114"/>
      <c r="K164" s="122"/>
    </row>
    <row r="165" spans="2:11">
      <c r="B165" s="113"/>
      <c r="C165" s="122"/>
      <c r="D165" s="122"/>
      <c r="E165" s="122"/>
      <c r="F165" s="122"/>
      <c r="G165" s="122"/>
      <c r="H165" s="122"/>
      <c r="I165" s="114"/>
      <c r="J165" s="114"/>
      <c r="K165" s="122"/>
    </row>
    <row r="166" spans="2:11">
      <c r="B166" s="113"/>
      <c r="C166" s="122"/>
      <c r="D166" s="122"/>
      <c r="E166" s="122"/>
      <c r="F166" s="122"/>
      <c r="G166" s="122"/>
      <c r="H166" s="122"/>
      <c r="I166" s="114"/>
      <c r="J166" s="114"/>
      <c r="K166" s="122"/>
    </row>
    <row r="167" spans="2:11">
      <c r="B167" s="113"/>
      <c r="C167" s="122"/>
      <c r="D167" s="122"/>
      <c r="E167" s="122"/>
      <c r="F167" s="122"/>
      <c r="G167" s="122"/>
      <c r="H167" s="122"/>
      <c r="I167" s="114"/>
      <c r="J167" s="114"/>
      <c r="K167" s="122"/>
    </row>
    <row r="168" spans="2:11">
      <c r="B168" s="113"/>
      <c r="C168" s="122"/>
      <c r="D168" s="122"/>
      <c r="E168" s="122"/>
      <c r="F168" s="122"/>
      <c r="G168" s="122"/>
      <c r="H168" s="122"/>
      <c r="I168" s="114"/>
      <c r="J168" s="114"/>
      <c r="K168" s="122"/>
    </row>
    <row r="169" spans="2:11">
      <c r="B169" s="113"/>
      <c r="C169" s="122"/>
      <c r="D169" s="122"/>
      <c r="E169" s="122"/>
      <c r="F169" s="122"/>
      <c r="G169" s="122"/>
      <c r="H169" s="122"/>
      <c r="I169" s="114"/>
      <c r="J169" s="114"/>
      <c r="K169" s="122"/>
    </row>
    <row r="170" spans="2:11">
      <c r="B170" s="113"/>
      <c r="C170" s="122"/>
      <c r="D170" s="122"/>
      <c r="E170" s="122"/>
      <c r="F170" s="122"/>
      <c r="G170" s="122"/>
      <c r="H170" s="122"/>
      <c r="I170" s="114"/>
      <c r="J170" s="114"/>
      <c r="K170" s="122"/>
    </row>
    <row r="171" spans="2:11">
      <c r="B171" s="113"/>
      <c r="C171" s="122"/>
      <c r="D171" s="122"/>
      <c r="E171" s="122"/>
      <c r="F171" s="122"/>
      <c r="G171" s="122"/>
      <c r="H171" s="122"/>
      <c r="I171" s="114"/>
      <c r="J171" s="114"/>
      <c r="K171" s="122"/>
    </row>
    <row r="172" spans="2:11">
      <c r="B172" s="113"/>
      <c r="C172" s="122"/>
      <c r="D172" s="122"/>
      <c r="E172" s="122"/>
      <c r="F172" s="122"/>
      <c r="G172" s="122"/>
      <c r="H172" s="122"/>
      <c r="I172" s="114"/>
      <c r="J172" s="114"/>
      <c r="K172" s="122"/>
    </row>
    <row r="173" spans="2:11">
      <c r="B173" s="113"/>
      <c r="C173" s="122"/>
      <c r="D173" s="122"/>
      <c r="E173" s="122"/>
      <c r="F173" s="122"/>
      <c r="G173" s="122"/>
      <c r="H173" s="122"/>
      <c r="I173" s="114"/>
      <c r="J173" s="114"/>
      <c r="K173" s="122"/>
    </row>
    <row r="174" spans="2:11">
      <c r="B174" s="113"/>
      <c r="C174" s="122"/>
      <c r="D174" s="122"/>
      <c r="E174" s="122"/>
      <c r="F174" s="122"/>
      <c r="G174" s="122"/>
      <c r="H174" s="122"/>
      <c r="I174" s="114"/>
      <c r="J174" s="114"/>
      <c r="K174" s="122"/>
    </row>
    <row r="175" spans="2:11">
      <c r="B175" s="113"/>
      <c r="C175" s="122"/>
      <c r="D175" s="122"/>
      <c r="E175" s="122"/>
      <c r="F175" s="122"/>
      <c r="G175" s="122"/>
      <c r="H175" s="122"/>
      <c r="I175" s="114"/>
      <c r="J175" s="114"/>
      <c r="K175" s="122"/>
    </row>
    <row r="176" spans="2:11">
      <c r="B176" s="113"/>
      <c r="C176" s="122"/>
      <c r="D176" s="122"/>
      <c r="E176" s="122"/>
      <c r="F176" s="122"/>
      <c r="G176" s="122"/>
      <c r="H176" s="122"/>
      <c r="I176" s="114"/>
      <c r="J176" s="114"/>
      <c r="K176" s="122"/>
    </row>
    <row r="177" spans="2:11">
      <c r="B177" s="113"/>
      <c r="C177" s="122"/>
      <c r="D177" s="122"/>
      <c r="E177" s="122"/>
      <c r="F177" s="122"/>
      <c r="G177" s="122"/>
      <c r="H177" s="122"/>
      <c r="I177" s="114"/>
      <c r="J177" s="114"/>
      <c r="K177" s="122"/>
    </row>
    <row r="178" spans="2:11">
      <c r="B178" s="113"/>
      <c r="C178" s="122"/>
      <c r="D178" s="122"/>
      <c r="E178" s="122"/>
      <c r="F178" s="122"/>
      <c r="G178" s="122"/>
      <c r="H178" s="122"/>
      <c r="I178" s="114"/>
      <c r="J178" s="114"/>
      <c r="K178" s="122"/>
    </row>
    <row r="179" spans="2:11">
      <c r="B179" s="113"/>
      <c r="C179" s="122"/>
      <c r="D179" s="122"/>
      <c r="E179" s="122"/>
      <c r="F179" s="122"/>
      <c r="G179" s="122"/>
      <c r="H179" s="122"/>
      <c r="I179" s="114"/>
      <c r="J179" s="114"/>
      <c r="K179" s="122"/>
    </row>
    <row r="180" spans="2:11">
      <c r="B180" s="113"/>
      <c r="C180" s="122"/>
      <c r="D180" s="122"/>
      <c r="E180" s="122"/>
      <c r="F180" s="122"/>
      <c r="G180" s="122"/>
      <c r="H180" s="122"/>
      <c r="I180" s="114"/>
      <c r="J180" s="114"/>
      <c r="K180" s="122"/>
    </row>
    <row r="181" spans="2:11">
      <c r="B181" s="113"/>
      <c r="C181" s="122"/>
      <c r="D181" s="122"/>
      <c r="E181" s="122"/>
      <c r="F181" s="122"/>
      <c r="G181" s="122"/>
      <c r="H181" s="122"/>
      <c r="I181" s="114"/>
      <c r="J181" s="114"/>
      <c r="K181" s="122"/>
    </row>
    <row r="182" spans="2:11">
      <c r="B182" s="113"/>
      <c r="C182" s="122"/>
      <c r="D182" s="122"/>
      <c r="E182" s="122"/>
      <c r="F182" s="122"/>
      <c r="G182" s="122"/>
      <c r="H182" s="122"/>
      <c r="I182" s="114"/>
      <c r="J182" s="114"/>
      <c r="K182" s="122"/>
    </row>
    <row r="183" spans="2:11">
      <c r="B183" s="113"/>
      <c r="C183" s="122"/>
      <c r="D183" s="122"/>
      <c r="E183" s="122"/>
      <c r="F183" s="122"/>
      <c r="G183" s="122"/>
      <c r="H183" s="122"/>
      <c r="I183" s="114"/>
      <c r="J183" s="114"/>
      <c r="K183" s="122"/>
    </row>
    <row r="184" spans="2:11">
      <c r="B184" s="113"/>
      <c r="C184" s="122"/>
      <c r="D184" s="122"/>
      <c r="E184" s="122"/>
      <c r="F184" s="122"/>
      <c r="G184" s="122"/>
      <c r="H184" s="122"/>
      <c r="I184" s="114"/>
      <c r="J184" s="114"/>
      <c r="K184" s="122"/>
    </row>
    <row r="185" spans="2:11">
      <c r="B185" s="113"/>
      <c r="C185" s="122"/>
      <c r="D185" s="122"/>
      <c r="E185" s="122"/>
      <c r="F185" s="122"/>
      <c r="G185" s="122"/>
      <c r="H185" s="122"/>
      <c r="I185" s="114"/>
      <c r="J185" s="114"/>
      <c r="K185" s="122"/>
    </row>
    <row r="186" spans="2:11">
      <c r="B186" s="113"/>
      <c r="C186" s="122"/>
      <c r="D186" s="122"/>
      <c r="E186" s="122"/>
      <c r="F186" s="122"/>
      <c r="G186" s="122"/>
      <c r="H186" s="122"/>
      <c r="I186" s="114"/>
      <c r="J186" s="114"/>
      <c r="K186" s="122"/>
    </row>
    <row r="187" spans="2:11">
      <c r="B187" s="113"/>
      <c r="C187" s="122"/>
      <c r="D187" s="122"/>
      <c r="E187" s="122"/>
      <c r="F187" s="122"/>
      <c r="G187" s="122"/>
      <c r="H187" s="122"/>
      <c r="I187" s="114"/>
      <c r="J187" s="114"/>
      <c r="K187" s="122"/>
    </row>
    <row r="188" spans="2:11">
      <c r="B188" s="113"/>
      <c r="C188" s="122"/>
      <c r="D188" s="122"/>
      <c r="E188" s="122"/>
      <c r="F188" s="122"/>
      <c r="G188" s="122"/>
      <c r="H188" s="122"/>
      <c r="I188" s="114"/>
      <c r="J188" s="114"/>
      <c r="K188" s="122"/>
    </row>
    <row r="189" spans="2:11">
      <c r="B189" s="113"/>
      <c r="C189" s="122"/>
      <c r="D189" s="122"/>
      <c r="E189" s="122"/>
      <c r="F189" s="122"/>
      <c r="G189" s="122"/>
      <c r="H189" s="122"/>
      <c r="I189" s="114"/>
      <c r="J189" s="114"/>
      <c r="K189" s="122"/>
    </row>
    <row r="190" spans="2:11">
      <c r="B190" s="113"/>
      <c r="C190" s="122"/>
      <c r="D190" s="122"/>
      <c r="E190" s="122"/>
      <c r="F190" s="122"/>
      <c r="G190" s="122"/>
      <c r="H190" s="122"/>
      <c r="I190" s="114"/>
      <c r="J190" s="114"/>
      <c r="K190" s="122"/>
    </row>
    <row r="191" spans="2:11">
      <c r="B191" s="113"/>
      <c r="C191" s="122"/>
      <c r="D191" s="122"/>
      <c r="E191" s="122"/>
      <c r="F191" s="122"/>
      <c r="G191" s="122"/>
      <c r="H191" s="122"/>
      <c r="I191" s="114"/>
      <c r="J191" s="114"/>
      <c r="K191" s="122"/>
    </row>
    <row r="192" spans="2:11">
      <c r="B192" s="113"/>
      <c r="C192" s="122"/>
      <c r="D192" s="122"/>
      <c r="E192" s="122"/>
      <c r="F192" s="122"/>
      <c r="G192" s="122"/>
      <c r="H192" s="122"/>
      <c r="I192" s="114"/>
      <c r="J192" s="114"/>
      <c r="K192" s="122"/>
    </row>
    <row r="193" spans="2:11">
      <c r="B193" s="113"/>
      <c r="C193" s="122"/>
      <c r="D193" s="122"/>
      <c r="E193" s="122"/>
      <c r="F193" s="122"/>
      <c r="G193" s="122"/>
      <c r="H193" s="122"/>
      <c r="I193" s="114"/>
      <c r="J193" s="114"/>
      <c r="K193" s="122"/>
    </row>
    <row r="194" spans="2:11">
      <c r="B194" s="113"/>
      <c r="C194" s="122"/>
      <c r="D194" s="122"/>
      <c r="E194" s="122"/>
      <c r="F194" s="122"/>
      <c r="G194" s="122"/>
      <c r="H194" s="122"/>
      <c r="I194" s="114"/>
      <c r="J194" s="114"/>
      <c r="K194" s="122"/>
    </row>
    <row r="195" spans="2:11">
      <c r="B195" s="113"/>
      <c r="C195" s="122"/>
      <c r="D195" s="122"/>
      <c r="E195" s="122"/>
      <c r="F195" s="122"/>
      <c r="G195" s="122"/>
      <c r="H195" s="122"/>
      <c r="I195" s="114"/>
      <c r="J195" s="114"/>
      <c r="K195" s="122"/>
    </row>
    <row r="196" spans="2:11">
      <c r="B196" s="113"/>
      <c r="C196" s="122"/>
      <c r="D196" s="122"/>
      <c r="E196" s="122"/>
      <c r="F196" s="122"/>
      <c r="G196" s="122"/>
      <c r="H196" s="122"/>
      <c r="I196" s="114"/>
      <c r="J196" s="114"/>
      <c r="K196" s="122"/>
    </row>
    <row r="197" spans="2:11">
      <c r="B197" s="113"/>
      <c r="C197" s="122"/>
      <c r="D197" s="122"/>
      <c r="E197" s="122"/>
      <c r="F197" s="122"/>
      <c r="G197" s="122"/>
      <c r="H197" s="122"/>
      <c r="I197" s="114"/>
      <c r="J197" s="114"/>
      <c r="K197" s="122"/>
    </row>
    <row r="198" spans="2:11">
      <c r="B198" s="113"/>
      <c r="C198" s="122"/>
      <c r="D198" s="122"/>
      <c r="E198" s="122"/>
      <c r="F198" s="122"/>
      <c r="G198" s="122"/>
      <c r="H198" s="122"/>
      <c r="I198" s="114"/>
      <c r="J198" s="114"/>
      <c r="K198" s="122"/>
    </row>
    <row r="199" spans="2:11">
      <c r="B199" s="113"/>
      <c r="C199" s="122"/>
      <c r="D199" s="122"/>
      <c r="E199" s="122"/>
      <c r="F199" s="122"/>
      <c r="G199" s="122"/>
      <c r="H199" s="122"/>
      <c r="I199" s="114"/>
      <c r="J199" s="114"/>
      <c r="K199" s="122"/>
    </row>
    <row r="200" spans="2:11">
      <c r="B200" s="113"/>
      <c r="C200" s="122"/>
      <c r="D200" s="122"/>
      <c r="E200" s="122"/>
      <c r="F200" s="122"/>
      <c r="G200" s="122"/>
      <c r="H200" s="122"/>
      <c r="I200" s="114"/>
      <c r="J200" s="114"/>
      <c r="K200" s="122"/>
    </row>
    <row r="201" spans="2:11">
      <c r="B201" s="113"/>
      <c r="C201" s="122"/>
      <c r="D201" s="122"/>
      <c r="E201" s="122"/>
      <c r="F201" s="122"/>
      <c r="G201" s="122"/>
      <c r="H201" s="122"/>
      <c r="I201" s="114"/>
      <c r="J201" s="114"/>
      <c r="K201" s="122"/>
    </row>
    <row r="202" spans="2:11">
      <c r="B202" s="113"/>
      <c r="C202" s="122"/>
      <c r="D202" s="122"/>
      <c r="E202" s="122"/>
      <c r="F202" s="122"/>
      <c r="G202" s="122"/>
      <c r="H202" s="122"/>
      <c r="I202" s="114"/>
      <c r="J202" s="114"/>
      <c r="K202" s="122"/>
    </row>
    <row r="203" spans="2:11">
      <c r="B203" s="113"/>
      <c r="C203" s="122"/>
      <c r="D203" s="122"/>
      <c r="E203" s="122"/>
      <c r="F203" s="122"/>
      <c r="G203" s="122"/>
      <c r="H203" s="122"/>
      <c r="I203" s="114"/>
      <c r="J203" s="114"/>
      <c r="K203" s="122"/>
    </row>
    <row r="204" spans="2:11">
      <c r="B204" s="113"/>
      <c r="C204" s="122"/>
      <c r="D204" s="122"/>
      <c r="E204" s="122"/>
      <c r="F204" s="122"/>
      <c r="G204" s="122"/>
      <c r="H204" s="122"/>
      <c r="I204" s="114"/>
      <c r="J204" s="114"/>
      <c r="K204" s="122"/>
    </row>
    <row r="205" spans="2:11">
      <c r="B205" s="113"/>
      <c r="C205" s="122"/>
      <c r="D205" s="122"/>
      <c r="E205" s="122"/>
      <c r="F205" s="122"/>
      <c r="G205" s="122"/>
      <c r="H205" s="122"/>
      <c r="I205" s="114"/>
      <c r="J205" s="114"/>
      <c r="K205" s="122"/>
    </row>
    <row r="206" spans="2:11">
      <c r="B206" s="113"/>
      <c r="C206" s="122"/>
      <c r="D206" s="122"/>
      <c r="E206" s="122"/>
      <c r="F206" s="122"/>
      <c r="G206" s="122"/>
      <c r="H206" s="122"/>
      <c r="I206" s="114"/>
      <c r="J206" s="114"/>
      <c r="K206" s="122"/>
    </row>
    <row r="207" spans="2:11">
      <c r="B207" s="113"/>
      <c r="C207" s="122"/>
      <c r="D207" s="122"/>
      <c r="E207" s="122"/>
      <c r="F207" s="122"/>
      <c r="G207" s="122"/>
      <c r="H207" s="122"/>
      <c r="I207" s="114"/>
      <c r="J207" s="114"/>
      <c r="K207" s="122"/>
    </row>
    <row r="208" spans="2:11">
      <c r="B208" s="113"/>
      <c r="C208" s="122"/>
      <c r="D208" s="122"/>
      <c r="E208" s="122"/>
      <c r="F208" s="122"/>
      <c r="G208" s="122"/>
      <c r="H208" s="122"/>
      <c r="I208" s="114"/>
      <c r="J208" s="114"/>
      <c r="K208" s="122"/>
    </row>
    <row r="209" spans="2:11">
      <c r="B209" s="113"/>
      <c r="C209" s="122"/>
      <c r="D209" s="122"/>
      <c r="E209" s="122"/>
      <c r="F209" s="122"/>
      <c r="G209" s="122"/>
      <c r="H209" s="122"/>
      <c r="I209" s="114"/>
      <c r="J209" s="114"/>
      <c r="K209" s="122"/>
    </row>
    <row r="210" spans="2:11">
      <c r="B210" s="113"/>
      <c r="C210" s="122"/>
      <c r="D210" s="122"/>
      <c r="E210" s="122"/>
      <c r="F210" s="122"/>
      <c r="G210" s="122"/>
      <c r="H210" s="122"/>
      <c r="I210" s="114"/>
      <c r="J210" s="114"/>
      <c r="K210" s="122"/>
    </row>
    <row r="211" spans="2:11">
      <c r="B211" s="113"/>
      <c r="C211" s="122"/>
      <c r="D211" s="122"/>
      <c r="E211" s="122"/>
      <c r="F211" s="122"/>
      <c r="G211" s="122"/>
      <c r="H211" s="122"/>
      <c r="I211" s="114"/>
      <c r="J211" s="114"/>
      <c r="K211" s="122"/>
    </row>
    <row r="212" spans="2:11">
      <c r="B212" s="113"/>
      <c r="C212" s="122"/>
      <c r="D212" s="122"/>
      <c r="E212" s="122"/>
      <c r="F212" s="122"/>
      <c r="G212" s="122"/>
      <c r="H212" s="122"/>
      <c r="I212" s="114"/>
      <c r="J212" s="114"/>
      <c r="K212" s="122"/>
    </row>
    <row r="213" spans="2:11">
      <c r="B213" s="113"/>
      <c r="C213" s="122"/>
      <c r="D213" s="122"/>
      <c r="E213" s="122"/>
      <c r="F213" s="122"/>
      <c r="G213" s="122"/>
      <c r="H213" s="122"/>
      <c r="I213" s="114"/>
      <c r="J213" s="114"/>
      <c r="K213" s="122"/>
    </row>
    <row r="214" spans="2:11">
      <c r="B214" s="113"/>
      <c r="C214" s="122"/>
      <c r="D214" s="122"/>
      <c r="E214" s="122"/>
      <c r="F214" s="122"/>
      <c r="G214" s="122"/>
      <c r="H214" s="122"/>
      <c r="I214" s="114"/>
      <c r="J214" s="114"/>
      <c r="K214" s="122"/>
    </row>
    <row r="215" spans="2:11">
      <c r="B215" s="113"/>
      <c r="C215" s="122"/>
      <c r="D215" s="122"/>
      <c r="E215" s="122"/>
      <c r="F215" s="122"/>
      <c r="G215" s="122"/>
      <c r="H215" s="122"/>
      <c r="I215" s="114"/>
      <c r="J215" s="114"/>
      <c r="K215" s="122"/>
    </row>
    <row r="216" spans="2:11">
      <c r="B216" s="113"/>
      <c r="C216" s="122"/>
      <c r="D216" s="122"/>
      <c r="E216" s="122"/>
      <c r="F216" s="122"/>
      <c r="G216" s="122"/>
      <c r="H216" s="122"/>
      <c r="I216" s="114"/>
      <c r="J216" s="114"/>
      <c r="K216" s="122"/>
    </row>
    <row r="217" spans="2:11">
      <c r="B217" s="113"/>
      <c r="C217" s="122"/>
      <c r="D217" s="122"/>
      <c r="E217" s="122"/>
      <c r="F217" s="122"/>
      <c r="G217" s="122"/>
      <c r="H217" s="122"/>
      <c r="I217" s="114"/>
      <c r="J217" s="114"/>
      <c r="K217" s="122"/>
    </row>
    <row r="218" spans="2:11">
      <c r="B218" s="113"/>
      <c r="C218" s="122"/>
      <c r="D218" s="122"/>
      <c r="E218" s="122"/>
      <c r="F218" s="122"/>
      <c r="G218" s="122"/>
      <c r="H218" s="122"/>
      <c r="I218" s="114"/>
      <c r="J218" s="114"/>
      <c r="K218" s="122"/>
    </row>
    <row r="219" spans="2:11">
      <c r="B219" s="113"/>
      <c r="C219" s="122"/>
      <c r="D219" s="122"/>
      <c r="E219" s="122"/>
      <c r="F219" s="122"/>
      <c r="G219" s="122"/>
      <c r="H219" s="122"/>
      <c r="I219" s="114"/>
      <c r="J219" s="114"/>
      <c r="K219" s="122"/>
    </row>
    <row r="220" spans="2:11">
      <c r="B220" s="113"/>
      <c r="C220" s="122"/>
      <c r="D220" s="122"/>
      <c r="E220" s="122"/>
      <c r="F220" s="122"/>
      <c r="G220" s="122"/>
      <c r="H220" s="122"/>
      <c r="I220" s="114"/>
      <c r="J220" s="114"/>
      <c r="K220" s="122"/>
    </row>
    <row r="221" spans="2:11">
      <c r="B221" s="113"/>
      <c r="C221" s="122"/>
      <c r="D221" s="122"/>
      <c r="E221" s="122"/>
      <c r="F221" s="122"/>
      <c r="G221" s="122"/>
      <c r="H221" s="122"/>
      <c r="I221" s="114"/>
      <c r="J221" s="114"/>
      <c r="K221" s="122"/>
    </row>
    <row r="222" spans="2:11">
      <c r="B222" s="113"/>
      <c r="C222" s="122"/>
      <c r="D222" s="122"/>
      <c r="E222" s="122"/>
      <c r="F222" s="122"/>
      <c r="G222" s="122"/>
      <c r="H222" s="122"/>
      <c r="I222" s="114"/>
      <c r="J222" s="114"/>
      <c r="K222" s="122"/>
    </row>
    <row r="223" spans="2:11">
      <c r="B223" s="113"/>
      <c r="C223" s="122"/>
      <c r="D223" s="122"/>
      <c r="E223" s="122"/>
      <c r="F223" s="122"/>
      <c r="G223" s="122"/>
      <c r="H223" s="122"/>
      <c r="I223" s="114"/>
      <c r="J223" s="114"/>
      <c r="K223" s="122"/>
    </row>
    <row r="224" spans="2:11">
      <c r="B224" s="113"/>
      <c r="C224" s="122"/>
      <c r="D224" s="122"/>
      <c r="E224" s="122"/>
      <c r="F224" s="122"/>
      <c r="G224" s="122"/>
      <c r="H224" s="122"/>
      <c r="I224" s="114"/>
      <c r="J224" s="114"/>
      <c r="K224" s="122"/>
    </row>
    <row r="225" spans="2:11">
      <c r="B225" s="113"/>
      <c r="C225" s="122"/>
      <c r="D225" s="122"/>
      <c r="E225" s="122"/>
      <c r="F225" s="122"/>
      <c r="G225" s="122"/>
      <c r="H225" s="122"/>
      <c r="I225" s="114"/>
      <c r="J225" s="114"/>
      <c r="K225" s="122"/>
    </row>
    <row r="226" spans="2:11">
      <c r="B226" s="113"/>
      <c r="C226" s="122"/>
      <c r="D226" s="122"/>
      <c r="E226" s="122"/>
      <c r="F226" s="122"/>
      <c r="G226" s="122"/>
      <c r="H226" s="122"/>
      <c r="I226" s="114"/>
      <c r="J226" s="114"/>
      <c r="K226" s="122"/>
    </row>
    <row r="227" spans="2:11">
      <c r="B227" s="113"/>
      <c r="C227" s="122"/>
      <c r="D227" s="122"/>
      <c r="E227" s="122"/>
      <c r="F227" s="122"/>
      <c r="G227" s="122"/>
      <c r="H227" s="122"/>
      <c r="I227" s="114"/>
      <c r="J227" s="114"/>
      <c r="K227" s="122"/>
    </row>
    <row r="228" spans="2:11">
      <c r="B228" s="113"/>
      <c r="C228" s="122"/>
      <c r="D228" s="122"/>
      <c r="E228" s="122"/>
      <c r="F228" s="122"/>
      <c r="G228" s="122"/>
      <c r="H228" s="122"/>
      <c r="I228" s="114"/>
      <c r="J228" s="114"/>
      <c r="K228" s="122"/>
    </row>
    <row r="229" spans="2:11">
      <c r="B229" s="113"/>
      <c r="C229" s="122"/>
      <c r="D229" s="122"/>
      <c r="E229" s="122"/>
      <c r="F229" s="122"/>
      <c r="G229" s="122"/>
      <c r="H229" s="122"/>
      <c r="I229" s="114"/>
      <c r="J229" s="114"/>
      <c r="K229" s="122"/>
    </row>
    <row r="230" spans="2:11">
      <c r="B230" s="113"/>
      <c r="C230" s="122"/>
      <c r="D230" s="122"/>
      <c r="E230" s="122"/>
      <c r="F230" s="122"/>
      <c r="G230" s="122"/>
      <c r="H230" s="122"/>
      <c r="I230" s="114"/>
      <c r="J230" s="114"/>
      <c r="K230" s="122"/>
    </row>
    <row r="231" spans="2:11">
      <c r="B231" s="113"/>
      <c r="C231" s="122"/>
      <c r="D231" s="122"/>
      <c r="E231" s="122"/>
      <c r="F231" s="122"/>
      <c r="G231" s="122"/>
      <c r="H231" s="122"/>
      <c r="I231" s="114"/>
      <c r="J231" s="114"/>
      <c r="K231" s="122"/>
    </row>
    <row r="232" spans="2:11">
      <c r="B232" s="113"/>
      <c r="C232" s="122"/>
      <c r="D232" s="122"/>
      <c r="E232" s="122"/>
      <c r="F232" s="122"/>
      <c r="G232" s="122"/>
      <c r="H232" s="122"/>
      <c r="I232" s="114"/>
      <c r="J232" s="114"/>
      <c r="K232" s="122"/>
    </row>
    <row r="233" spans="2:11">
      <c r="B233" s="113"/>
      <c r="C233" s="122"/>
      <c r="D233" s="122"/>
      <c r="E233" s="122"/>
      <c r="F233" s="122"/>
      <c r="G233" s="122"/>
      <c r="H233" s="122"/>
      <c r="I233" s="114"/>
      <c r="J233" s="114"/>
      <c r="K233" s="122"/>
    </row>
    <row r="234" spans="2:11">
      <c r="B234" s="113"/>
      <c r="C234" s="122"/>
      <c r="D234" s="122"/>
      <c r="E234" s="122"/>
      <c r="F234" s="122"/>
      <c r="G234" s="122"/>
      <c r="H234" s="122"/>
      <c r="I234" s="114"/>
      <c r="J234" s="114"/>
      <c r="K234" s="122"/>
    </row>
    <row r="235" spans="2:11">
      <c r="B235" s="113"/>
      <c r="C235" s="122"/>
      <c r="D235" s="122"/>
      <c r="E235" s="122"/>
      <c r="F235" s="122"/>
      <c r="G235" s="122"/>
      <c r="H235" s="122"/>
      <c r="I235" s="114"/>
      <c r="J235" s="114"/>
      <c r="K235" s="122"/>
    </row>
    <row r="236" spans="2:11">
      <c r="B236" s="113"/>
      <c r="C236" s="122"/>
      <c r="D236" s="122"/>
      <c r="E236" s="122"/>
      <c r="F236" s="122"/>
      <c r="G236" s="122"/>
      <c r="H236" s="122"/>
      <c r="I236" s="114"/>
      <c r="J236" s="114"/>
      <c r="K236" s="122"/>
    </row>
    <row r="237" spans="2:11">
      <c r="B237" s="113"/>
      <c r="C237" s="122"/>
      <c r="D237" s="122"/>
      <c r="E237" s="122"/>
      <c r="F237" s="122"/>
      <c r="G237" s="122"/>
      <c r="H237" s="122"/>
      <c r="I237" s="114"/>
      <c r="J237" s="114"/>
      <c r="K237" s="122"/>
    </row>
    <row r="238" spans="2:11">
      <c r="B238" s="113"/>
      <c r="C238" s="122"/>
      <c r="D238" s="122"/>
      <c r="E238" s="122"/>
      <c r="F238" s="122"/>
      <c r="G238" s="122"/>
      <c r="H238" s="122"/>
      <c r="I238" s="114"/>
      <c r="J238" s="114"/>
      <c r="K238" s="122"/>
    </row>
    <row r="239" spans="2:11">
      <c r="B239" s="113"/>
      <c r="C239" s="122"/>
      <c r="D239" s="122"/>
      <c r="E239" s="122"/>
      <c r="F239" s="122"/>
      <c r="G239" s="122"/>
      <c r="H239" s="122"/>
      <c r="I239" s="114"/>
      <c r="J239" s="114"/>
      <c r="K239" s="122"/>
    </row>
    <row r="240" spans="2:11">
      <c r="B240" s="113"/>
      <c r="C240" s="122"/>
      <c r="D240" s="122"/>
      <c r="E240" s="122"/>
      <c r="F240" s="122"/>
      <c r="G240" s="122"/>
      <c r="H240" s="122"/>
      <c r="I240" s="114"/>
      <c r="J240" s="114"/>
      <c r="K240" s="122"/>
    </row>
    <row r="241" spans="2:11">
      <c r="B241" s="113"/>
      <c r="C241" s="122"/>
      <c r="D241" s="122"/>
      <c r="E241" s="122"/>
      <c r="F241" s="122"/>
      <c r="G241" s="122"/>
      <c r="H241" s="122"/>
      <c r="I241" s="114"/>
      <c r="J241" s="114"/>
      <c r="K241" s="122"/>
    </row>
    <row r="242" spans="2:11">
      <c r="B242" s="113"/>
      <c r="C242" s="122"/>
      <c r="D242" s="122"/>
      <c r="E242" s="122"/>
      <c r="F242" s="122"/>
      <c r="G242" s="122"/>
      <c r="H242" s="122"/>
      <c r="I242" s="114"/>
      <c r="J242" s="114"/>
      <c r="K242" s="122"/>
    </row>
    <row r="243" spans="2:11">
      <c r="B243" s="113"/>
      <c r="C243" s="122"/>
      <c r="D243" s="122"/>
      <c r="E243" s="122"/>
      <c r="F243" s="122"/>
      <c r="G243" s="122"/>
      <c r="H243" s="122"/>
      <c r="I243" s="114"/>
      <c r="J243" s="114"/>
      <c r="K243" s="122"/>
    </row>
    <row r="244" spans="2:11">
      <c r="B244" s="113"/>
      <c r="C244" s="122"/>
      <c r="D244" s="122"/>
      <c r="E244" s="122"/>
      <c r="F244" s="122"/>
      <c r="G244" s="122"/>
      <c r="H244" s="122"/>
      <c r="I244" s="114"/>
      <c r="J244" s="114"/>
      <c r="K244" s="122"/>
    </row>
    <row r="245" spans="2:11">
      <c r="B245" s="113"/>
      <c r="C245" s="122"/>
      <c r="D245" s="122"/>
      <c r="E245" s="122"/>
      <c r="F245" s="122"/>
      <c r="G245" s="122"/>
      <c r="H245" s="122"/>
      <c r="I245" s="114"/>
      <c r="J245" s="114"/>
      <c r="K245" s="122"/>
    </row>
    <row r="246" spans="2:11">
      <c r="B246" s="113"/>
      <c r="C246" s="122"/>
      <c r="D246" s="122"/>
      <c r="E246" s="122"/>
      <c r="F246" s="122"/>
      <c r="G246" s="122"/>
      <c r="H246" s="122"/>
      <c r="I246" s="114"/>
      <c r="J246" s="114"/>
      <c r="K246" s="122"/>
    </row>
    <row r="247" spans="2:11">
      <c r="B247" s="113"/>
      <c r="C247" s="122"/>
      <c r="D247" s="122"/>
      <c r="E247" s="122"/>
      <c r="F247" s="122"/>
      <c r="G247" s="122"/>
      <c r="H247" s="122"/>
      <c r="I247" s="114"/>
      <c r="J247" s="114"/>
      <c r="K247" s="122"/>
    </row>
    <row r="248" spans="2:11">
      <c r="B248" s="113"/>
      <c r="C248" s="122"/>
      <c r="D248" s="122"/>
      <c r="E248" s="122"/>
      <c r="F248" s="122"/>
      <c r="G248" s="122"/>
      <c r="H248" s="122"/>
      <c r="I248" s="114"/>
      <c r="J248" s="114"/>
      <c r="K248" s="122"/>
    </row>
    <row r="249" spans="2:11">
      <c r="B249" s="113"/>
      <c r="C249" s="122"/>
      <c r="D249" s="122"/>
      <c r="E249" s="122"/>
      <c r="F249" s="122"/>
      <c r="G249" s="122"/>
      <c r="H249" s="122"/>
      <c r="I249" s="114"/>
      <c r="J249" s="114"/>
      <c r="K249" s="122"/>
    </row>
    <row r="250" spans="2:11">
      <c r="B250" s="113"/>
      <c r="C250" s="122"/>
      <c r="D250" s="122"/>
      <c r="E250" s="122"/>
      <c r="F250" s="122"/>
      <c r="G250" s="122"/>
      <c r="H250" s="122"/>
      <c r="I250" s="114"/>
      <c r="J250" s="114"/>
      <c r="K250" s="122"/>
    </row>
    <row r="251" spans="2:11">
      <c r="B251" s="113"/>
      <c r="C251" s="122"/>
      <c r="D251" s="122"/>
      <c r="E251" s="122"/>
      <c r="F251" s="122"/>
      <c r="G251" s="122"/>
      <c r="H251" s="122"/>
      <c r="I251" s="114"/>
      <c r="J251" s="114"/>
      <c r="K251" s="122"/>
    </row>
    <row r="252" spans="2:11">
      <c r="B252" s="113"/>
      <c r="C252" s="122"/>
      <c r="D252" s="122"/>
      <c r="E252" s="122"/>
      <c r="F252" s="122"/>
      <c r="G252" s="122"/>
      <c r="H252" s="122"/>
      <c r="I252" s="114"/>
      <c r="J252" s="114"/>
      <c r="K252" s="122"/>
    </row>
    <row r="253" spans="2:11">
      <c r="B253" s="113"/>
      <c r="C253" s="122"/>
      <c r="D253" s="122"/>
      <c r="E253" s="122"/>
      <c r="F253" s="122"/>
      <c r="G253" s="122"/>
      <c r="H253" s="122"/>
      <c r="I253" s="114"/>
      <c r="J253" s="114"/>
      <c r="K253" s="122"/>
    </row>
    <row r="254" spans="2:11">
      <c r="B254" s="113"/>
      <c r="C254" s="122"/>
      <c r="D254" s="122"/>
      <c r="E254" s="122"/>
      <c r="F254" s="122"/>
      <c r="G254" s="122"/>
      <c r="H254" s="122"/>
      <c r="I254" s="114"/>
      <c r="J254" s="114"/>
      <c r="K254" s="122"/>
    </row>
    <row r="255" spans="2:11">
      <c r="B255" s="113"/>
      <c r="C255" s="122"/>
      <c r="D255" s="122"/>
      <c r="E255" s="122"/>
      <c r="F255" s="122"/>
      <c r="G255" s="122"/>
      <c r="H255" s="122"/>
      <c r="I255" s="114"/>
      <c r="J255" s="114"/>
      <c r="K255" s="122"/>
    </row>
    <row r="256" spans="2:11">
      <c r="B256" s="113"/>
      <c r="C256" s="122"/>
      <c r="D256" s="122"/>
      <c r="E256" s="122"/>
      <c r="F256" s="122"/>
      <c r="G256" s="122"/>
      <c r="H256" s="122"/>
      <c r="I256" s="114"/>
      <c r="J256" s="114"/>
      <c r="K256" s="122"/>
    </row>
    <row r="257" spans="2:11">
      <c r="B257" s="113"/>
      <c r="C257" s="122"/>
      <c r="D257" s="122"/>
      <c r="E257" s="122"/>
      <c r="F257" s="122"/>
      <c r="G257" s="122"/>
      <c r="H257" s="122"/>
      <c r="I257" s="114"/>
      <c r="J257" s="114"/>
      <c r="K257" s="122"/>
    </row>
    <row r="258" spans="2:11">
      <c r="B258" s="113"/>
      <c r="C258" s="122"/>
      <c r="D258" s="122"/>
      <c r="E258" s="122"/>
      <c r="F258" s="122"/>
      <c r="G258" s="122"/>
      <c r="H258" s="122"/>
      <c r="I258" s="114"/>
      <c r="J258" s="114"/>
      <c r="K258" s="122"/>
    </row>
    <row r="259" spans="2:11">
      <c r="B259" s="113"/>
      <c r="C259" s="122"/>
      <c r="D259" s="122"/>
      <c r="E259" s="122"/>
      <c r="F259" s="122"/>
      <c r="G259" s="122"/>
      <c r="H259" s="122"/>
      <c r="I259" s="114"/>
      <c r="J259" s="114"/>
      <c r="K259" s="122"/>
    </row>
    <row r="260" spans="2:11">
      <c r="B260" s="113"/>
      <c r="C260" s="122"/>
      <c r="D260" s="122"/>
      <c r="E260" s="122"/>
      <c r="F260" s="122"/>
      <c r="G260" s="122"/>
      <c r="H260" s="122"/>
      <c r="I260" s="114"/>
      <c r="J260" s="114"/>
      <c r="K260" s="122"/>
    </row>
    <row r="261" spans="2:11">
      <c r="B261" s="113"/>
      <c r="C261" s="122"/>
      <c r="D261" s="122"/>
      <c r="E261" s="122"/>
      <c r="F261" s="122"/>
      <c r="G261" s="122"/>
      <c r="H261" s="122"/>
      <c r="I261" s="114"/>
      <c r="J261" s="114"/>
      <c r="K261" s="122"/>
    </row>
    <row r="262" spans="2:11">
      <c r="B262" s="113"/>
      <c r="C262" s="122"/>
      <c r="D262" s="122"/>
      <c r="E262" s="122"/>
      <c r="F262" s="122"/>
      <c r="G262" s="122"/>
      <c r="H262" s="122"/>
      <c r="I262" s="114"/>
      <c r="J262" s="114"/>
      <c r="K262" s="122"/>
    </row>
    <row r="263" spans="2:11">
      <c r="B263" s="113"/>
      <c r="C263" s="122"/>
      <c r="D263" s="122"/>
      <c r="E263" s="122"/>
      <c r="F263" s="122"/>
      <c r="G263" s="122"/>
      <c r="H263" s="122"/>
      <c r="I263" s="114"/>
      <c r="J263" s="114"/>
      <c r="K263" s="122"/>
    </row>
    <row r="264" spans="2:11">
      <c r="B264" s="113"/>
      <c r="C264" s="122"/>
      <c r="D264" s="122"/>
      <c r="E264" s="122"/>
      <c r="F264" s="122"/>
      <c r="G264" s="122"/>
      <c r="H264" s="122"/>
      <c r="I264" s="114"/>
      <c r="J264" s="114"/>
      <c r="K264" s="122"/>
    </row>
    <row r="265" spans="2:11">
      <c r="B265" s="113"/>
      <c r="C265" s="122"/>
      <c r="D265" s="122"/>
      <c r="E265" s="122"/>
      <c r="F265" s="122"/>
      <c r="G265" s="122"/>
      <c r="H265" s="122"/>
      <c r="I265" s="114"/>
      <c r="J265" s="114"/>
      <c r="K265" s="122"/>
    </row>
    <row r="266" spans="2:11">
      <c r="B266" s="113"/>
      <c r="C266" s="122"/>
      <c r="D266" s="122"/>
      <c r="E266" s="122"/>
      <c r="F266" s="122"/>
      <c r="G266" s="122"/>
      <c r="H266" s="122"/>
      <c r="I266" s="114"/>
      <c r="J266" s="114"/>
      <c r="K266" s="122"/>
    </row>
    <row r="267" spans="2:11">
      <c r="B267" s="113"/>
      <c r="C267" s="122"/>
      <c r="D267" s="122"/>
      <c r="E267" s="122"/>
      <c r="F267" s="122"/>
      <c r="G267" s="122"/>
      <c r="H267" s="122"/>
      <c r="I267" s="114"/>
      <c r="J267" s="114"/>
      <c r="K267" s="122"/>
    </row>
    <row r="268" spans="2:11">
      <c r="B268" s="113"/>
      <c r="C268" s="122"/>
      <c r="D268" s="122"/>
      <c r="E268" s="122"/>
      <c r="F268" s="122"/>
      <c r="G268" s="122"/>
      <c r="H268" s="122"/>
      <c r="I268" s="114"/>
      <c r="J268" s="114"/>
      <c r="K268" s="122"/>
    </row>
    <row r="269" spans="2:11">
      <c r="B269" s="113"/>
      <c r="C269" s="122"/>
      <c r="D269" s="122"/>
      <c r="E269" s="122"/>
      <c r="F269" s="122"/>
      <c r="G269" s="122"/>
      <c r="H269" s="122"/>
      <c r="I269" s="114"/>
      <c r="J269" s="114"/>
      <c r="K269" s="122"/>
    </row>
    <row r="270" spans="2:11">
      <c r="B270" s="113"/>
      <c r="C270" s="122"/>
      <c r="D270" s="122"/>
      <c r="E270" s="122"/>
      <c r="F270" s="122"/>
      <c r="G270" s="122"/>
      <c r="H270" s="122"/>
      <c r="I270" s="114"/>
      <c r="J270" s="114"/>
      <c r="K270" s="122"/>
    </row>
    <row r="271" spans="2:11">
      <c r="B271" s="113"/>
      <c r="C271" s="122"/>
      <c r="D271" s="122"/>
      <c r="E271" s="122"/>
      <c r="F271" s="122"/>
      <c r="G271" s="122"/>
      <c r="H271" s="122"/>
      <c r="I271" s="114"/>
      <c r="J271" s="114"/>
      <c r="K271" s="122"/>
    </row>
    <row r="272" spans="2:11">
      <c r="B272" s="113"/>
      <c r="C272" s="122"/>
      <c r="D272" s="122"/>
      <c r="E272" s="122"/>
      <c r="F272" s="122"/>
      <c r="G272" s="122"/>
      <c r="H272" s="122"/>
      <c r="I272" s="114"/>
      <c r="J272" s="114"/>
      <c r="K272" s="122"/>
    </row>
    <row r="273" spans="2:11">
      <c r="B273" s="113"/>
      <c r="C273" s="122"/>
      <c r="D273" s="122"/>
      <c r="E273" s="122"/>
      <c r="F273" s="122"/>
      <c r="G273" s="122"/>
      <c r="H273" s="122"/>
      <c r="I273" s="114"/>
      <c r="J273" s="114"/>
      <c r="K273" s="122"/>
    </row>
    <row r="274" spans="2:11">
      <c r="B274" s="113"/>
      <c r="C274" s="122"/>
      <c r="D274" s="122"/>
      <c r="E274" s="122"/>
      <c r="F274" s="122"/>
      <c r="G274" s="122"/>
      <c r="H274" s="122"/>
      <c r="I274" s="114"/>
      <c r="J274" s="114"/>
      <c r="K274" s="122"/>
    </row>
    <row r="275" spans="2:11">
      <c r="B275" s="113"/>
      <c r="C275" s="122"/>
      <c r="D275" s="122"/>
      <c r="E275" s="122"/>
      <c r="F275" s="122"/>
      <c r="G275" s="122"/>
      <c r="H275" s="122"/>
      <c r="I275" s="114"/>
      <c r="J275" s="114"/>
      <c r="K275" s="122"/>
    </row>
    <row r="276" spans="2:11">
      <c r="B276" s="113"/>
      <c r="C276" s="122"/>
      <c r="D276" s="122"/>
      <c r="E276" s="122"/>
      <c r="F276" s="122"/>
      <c r="G276" s="122"/>
      <c r="H276" s="122"/>
      <c r="I276" s="114"/>
      <c r="J276" s="114"/>
      <c r="K276" s="122"/>
    </row>
    <row r="277" spans="2:11">
      <c r="B277" s="113"/>
      <c r="C277" s="122"/>
      <c r="D277" s="122"/>
      <c r="E277" s="122"/>
      <c r="F277" s="122"/>
      <c r="G277" s="122"/>
      <c r="H277" s="122"/>
      <c r="I277" s="114"/>
      <c r="J277" s="114"/>
      <c r="K277" s="122"/>
    </row>
    <row r="278" spans="2:11">
      <c r="B278" s="113"/>
      <c r="C278" s="122"/>
      <c r="D278" s="122"/>
      <c r="E278" s="122"/>
      <c r="F278" s="122"/>
      <c r="G278" s="122"/>
      <c r="H278" s="122"/>
      <c r="I278" s="114"/>
      <c r="J278" s="114"/>
      <c r="K278" s="122"/>
    </row>
    <row r="279" spans="2:11">
      <c r="B279" s="113"/>
      <c r="C279" s="122"/>
      <c r="D279" s="122"/>
      <c r="E279" s="122"/>
      <c r="F279" s="122"/>
      <c r="G279" s="122"/>
      <c r="H279" s="122"/>
      <c r="I279" s="114"/>
      <c r="J279" s="114"/>
      <c r="K279" s="122"/>
    </row>
    <row r="280" spans="2:11">
      <c r="B280" s="113"/>
      <c r="C280" s="122"/>
      <c r="D280" s="122"/>
      <c r="E280" s="122"/>
      <c r="F280" s="122"/>
      <c r="G280" s="122"/>
      <c r="H280" s="122"/>
      <c r="I280" s="114"/>
      <c r="J280" s="114"/>
      <c r="K280" s="122"/>
    </row>
    <row r="281" spans="2:11">
      <c r="B281" s="113"/>
      <c r="C281" s="122"/>
      <c r="D281" s="122"/>
      <c r="E281" s="122"/>
      <c r="F281" s="122"/>
      <c r="G281" s="122"/>
      <c r="H281" s="122"/>
      <c r="I281" s="114"/>
      <c r="J281" s="114"/>
      <c r="K281" s="122"/>
    </row>
    <row r="282" spans="2:11">
      <c r="B282" s="113"/>
      <c r="C282" s="122"/>
      <c r="D282" s="122"/>
      <c r="E282" s="122"/>
      <c r="F282" s="122"/>
      <c r="G282" s="122"/>
      <c r="H282" s="122"/>
      <c r="I282" s="114"/>
      <c r="J282" s="114"/>
      <c r="K282" s="122"/>
    </row>
    <row r="283" spans="2:11">
      <c r="B283" s="113"/>
      <c r="C283" s="122"/>
      <c r="D283" s="122"/>
      <c r="E283" s="122"/>
      <c r="F283" s="122"/>
      <c r="G283" s="122"/>
      <c r="H283" s="122"/>
      <c r="I283" s="114"/>
      <c r="J283" s="114"/>
      <c r="K283" s="122"/>
    </row>
    <row r="284" spans="2:11">
      <c r="B284" s="113"/>
      <c r="C284" s="122"/>
      <c r="D284" s="122"/>
      <c r="E284" s="122"/>
      <c r="F284" s="122"/>
      <c r="G284" s="122"/>
      <c r="H284" s="122"/>
      <c r="I284" s="114"/>
      <c r="J284" s="114"/>
      <c r="K284" s="122"/>
    </row>
    <row r="285" spans="2:11">
      <c r="B285" s="113"/>
      <c r="C285" s="122"/>
      <c r="D285" s="122"/>
      <c r="E285" s="122"/>
      <c r="F285" s="122"/>
      <c r="G285" s="122"/>
      <c r="H285" s="122"/>
      <c r="I285" s="114"/>
      <c r="J285" s="114"/>
      <c r="K285" s="122"/>
    </row>
    <row r="286" spans="2:11">
      <c r="B286" s="113"/>
      <c r="C286" s="122"/>
      <c r="D286" s="122"/>
      <c r="E286" s="122"/>
      <c r="F286" s="122"/>
      <c r="G286" s="122"/>
      <c r="H286" s="122"/>
      <c r="I286" s="114"/>
      <c r="J286" s="114"/>
      <c r="K286" s="122"/>
    </row>
    <row r="287" spans="2:11">
      <c r="B287" s="113"/>
      <c r="C287" s="122"/>
      <c r="D287" s="122"/>
      <c r="E287" s="122"/>
      <c r="F287" s="122"/>
      <c r="G287" s="122"/>
      <c r="H287" s="122"/>
      <c r="I287" s="114"/>
      <c r="J287" s="114"/>
      <c r="K287" s="122"/>
    </row>
    <row r="288" spans="2:11">
      <c r="B288" s="113"/>
      <c r="C288" s="122"/>
      <c r="D288" s="122"/>
      <c r="E288" s="122"/>
      <c r="F288" s="122"/>
      <c r="G288" s="122"/>
      <c r="H288" s="122"/>
      <c r="I288" s="114"/>
      <c r="J288" s="114"/>
      <c r="K288" s="122"/>
    </row>
    <row r="289" spans="2:11">
      <c r="B289" s="113"/>
      <c r="C289" s="122"/>
      <c r="D289" s="122"/>
      <c r="E289" s="122"/>
      <c r="F289" s="122"/>
      <c r="G289" s="122"/>
      <c r="H289" s="122"/>
      <c r="I289" s="114"/>
      <c r="J289" s="114"/>
      <c r="K289" s="122"/>
    </row>
    <row r="290" spans="2:11">
      <c r="B290" s="113"/>
      <c r="C290" s="122"/>
      <c r="D290" s="122"/>
      <c r="E290" s="122"/>
      <c r="F290" s="122"/>
      <c r="G290" s="122"/>
      <c r="H290" s="122"/>
      <c r="I290" s="114"/>
      <c r="J290" s="114"/>
      <c r="K290" s="122"/>
    </row>
    <row r="291" spans="2:11">
      <c r="B291" s="113"/>
      <c r="C291" s="122"/>
      <c r="D291" s="122"/>
      <c r="E291" s="122"/>
      <c r="F291" s="122"/>
      <c r="G291" s="122"/>
      <c r="H291" s="122"/>
      <c r="I291" s="114"/>
      <c r="J291" s="114"/>
      <c r="K291" s="122"/>
    </row>
    <row r="292" spans="2:11">
      <c r="B292" s="113"/>
      <c r="C292" s="122"/>
      <c r="D292" s="122"/>
      <c r="E292" s="122"/>
      <c r="F292" s="122"/>
      <c r="G292" s="122"/>
      <c r="H292" s="122"/>
      <c r="I292" s="114"/>
      <c r="J292" s="114"/>
      <c r="K292" s="122"/>
    </row>
    <row r="293" spans="2:11">
      <c r="B293" s="113"/>
      <c r="C293" s="122"/>
      <c r="D293" s="122"/>
      <c r="E293" s="122"/>
      <c r="F293" s="122"/>
      <c r="G293" s="122"/>
      <c r="H293" s="122"/>
      <c r="I293" s="114"/>
      <c r="J293" s="114"/>
      <c r="K293" s="122"/>
    </row>
    <row r="294" spans="2:11">
      <c r="B294" s="113"/>
      <c r="C294" s="122"/>
      <c r="D294" s="122"/>
      <c r="E294" s="122"/>
      <c r="F294" s="122"/>
      <c r="G294" s="122"/>
      <c r="H294" s="122"/>
      <c r="I294" s="114"/>
      <c r="J294" s="114"/>
      <c r="K294" s="122"/>
    </row>
    <row r="295" spans="2:11">
      <c r="B295" s="113"/>
      <c r="C295" s="122"/>
      <c r="D295" s="122"/>
      <c r="E295" s="122"/>
      <c r="F295" s="122"/>
      <c r="G295" s="122"/>
      <c r="H295" s="122"/>
      <c r="I295" s="114"/>
      <c r="J295" s="114"/>
      <c r="K295" s="122"/>
    </row>
    <row r="296" spans="2:11">
      <c r="B296" s="113"/>
      <c r="C296" s="122"/>
      <c r="D296" s="122"/>
      <c r="E296" s="122"/>
      <c r="F296" s="122"/>
      <c r="G296" s="122"/>
      <c r="H296" s="122"/>
      <c r="I296" s="114"/>
      <c r="J296" s="114"/>
      <c r="K296" s="122"/>
    </row>
    <row r="297" spans="2:11">
      <c r="B297" s="113"/>
      <c r="C297" s="122"/>
      <c r="D297" s="122"/>
      <c r="E297" s="122"/>
      <c r="F297" s="122"/>
      <c r="G297" s="122"/>
      <c r="H297" s="122"/>
      <c r="I297" s="114"/>
      <c r="J297" s="114"/>
      <c r="K297" s="122"/>
    </row>
    <row r="298" spans="2:11">
      <c r="B298" s="113"/>
      <c r="C298" s="122"/>
      <c r="D298" s="122"/>
      <c r="E298" s="122"/>
      <c r="F298" s="122"/>
      <c r="G298" s="122"/>
      <c r="H298" s="122"/>
      <c r="I298" s="114"/>
      <c r="J298" s="114"/>
      <c r="K298" s="122"/>
    </row>
    <row r="299" spans="2:11">
      <c r="B299" s="113"/>
      <c r="C299" s="122"/>
      <c r="D299" s="122"/>
      <c r="E299" s="122"/>
      <c r="F299" s="122"/>
      <c r="G299" s="122"/>
      <c r="H299" s="122"/>
      <c r="I299" s="114"/>
      <c r="J299" s="114"/>
      <c r="K299" s="122"/>
    </row>
    <row r="300" spans="2:11">
      <c r="B300" s="113"/>
      <c r="C300" s="122"/>
      <c r="D300" s="122"/>
      <c r="E300" s="122"/>
      <c r="F300" s="122"/>
      <c r="G300" s="122"/>
      <c r="H300" s="122"/>
      <c r="I300" s="114"/>
      <c r="J300" s="114"/>
      <c r="K300" s="122"/>
    </row>
    <row r="301" spans="2:11">
      <c r="B301" s="113"/>
      <c r="C301" s="122"/>
      <c r="D301" s="122"/>
      <c r="E301" s="122"/>
      <c r="F301" s="122"/>
      <c r="G301" s="122"/>
      <c r="H301" s="122"/>
      <c r="I301" s="114"/>
      <c r="J301" s="114"/>
      <c r="K301" s="122"/>
    </row>
    <row r="302" spans="2:11">
      <c r="B302" s="113"/>
      <c r="C302" s="122"/>
      <c r="D302" s="122"/>
      <c r="E302" s="122"/>
      <c r="F302" s="122"/>
      <c r="G302" s="122"/>
      <c r="H302" s="122"/>
      <c r="I302" s="114"/>
      <c r="J302" s="114"/>
      <c r="K302" s="122"/>
    </row>
    <row r="303" spans="2:11">
      <c r="B303" s="113"/>
      <c r="C303" s="122"/>
      <c r="D303" s="122"/>
      <c r="E303" s="122"/>
      <c r="F303" s="122"/>
      <c r="G303" s="122"/>
      <c r="H303" s="122"/>
      <c r="I303" s="114"/>
      <c r="J303" s="114"/>
      <c r="K303" s="122"/>
    </row>
    <row r="304" spans="2:11">
      <c r="B304" s="113"/>
      <c r="C304" s="122"/>
      <c r="D304" s="122"/>
      <c r="E304" s="122"/>
      <c r="F304" s="122"/>
      <c r="G304" s="122"/>
      <c r="H304" s="122"/>
      <c r="I304" s="114"/>
      <c r="J304" s="114"/>
      <c r="K304" s="122"/>
    </row>
    <row r="305" spans="2:11">
      <c r="B305" s="113"/>
      <c r="C305" s="122"/>
      <c r="D305" s="122"/>
      <c r="E305" s="122"/>
      <c r="F305" s="122"/>
      <c r="G305" s="122"/>
      <c r="H305" s="122"/>
      <c r="I305" s="114"/>
      <c r="J305" s="114"/>
      <c r="K305" s="122"/>
    </row>
    <row r="306" spans="2:11">
      <c r="B306" s="113"/>
      <c r="C306" s="122"/>
      <c r="D306" s="122"/>
      <c r="E306" s="122"/>
      <c r="F306" s="122"/>
      <c r="G306" s="122"/>
      <c r="H306" s="122"/>
      <c r="I306" s="114"/>
      <c r="J306" s="114"/>
      <c r="K306" s="122"/>
    </row>
    <row r="307" spans="2:11">
      <c r="B307" s="113"/>
      <c r="C307" s="122"/>
      <c r="D307" s="122"/>
      <c r="E307" s="122"/>
      <c r="F307" s="122"/>
      <c r="G307" s="122"/>
      <c r="H307" s="122"/>
      <c r="I307" s="114"/>
      <c r="J307" s="114"/>
      <c r="K307" s="122"/>
    </row>
    <row r="308" spans="2:11">
      <c r="B308" s="113"/>
      <c r="C308" s="122"/>
      <c r="D308" s="122"/>
      <c r="E308" s="122"/>
      <c r="F308" s="122"/>
      <c r="G308" s="122"/>
      <c r="H308" s="122"/>
      <c r="I308" s="114"/>
      <c r="J308" s="114"/>
      <c r="K308" s="122"/>
    </row>
    <row r="309" spans="2:11">
      <c r="B309" s="113"/>
      <c r="C309" s="122"/>
      <c r="D309" s="122"/>
      <c r="E309" s="122"/>
      <c r="F309" s="122"/>
      <c r="G309" s="122"/>
      <c r="H309" s="122"/>
      <c r="I309" s="114"/>
      <c r="J309" s="114"/>
      <c r="K309" s="122"/>
    </row>
    <row r="310" spans="2:11">
      <c r="B310" s="113"/>
      <c r="C310" s="122"/>
      <c r="D310" s="122"/>
      <c r="E310" s="122"/>
      <c r="F310" s="122"/>
      <c r="G310" s="122"/>
      <c r="H310" s="122"/>
      <c r="I310" s="114"/>
      <c r="J310" s="114"/>
      <c r="K310" s="122"/>
    </row>
    <row r="311" spans="2:11">
      <c r="B311" s="113"/>
      <c r="C311" s="122"/>
      <c r="D311" s="122"/>
      <c r="E311" s="122"/>
      <c r="F311" s="122"/>
      <c r="G311" s="122"/>
      <c r="H311" s="122"/>
      <c r="I311" s="114"/>
      <c r="J311" s="114"/>
      <c r="K311" s="122"/>
    </row>
    <row r="312" spans="2:11">
      <c r="B312" s="113"/>
      <c r="C312" s="122"/>
      <c r="D312" s="122"/>
      <c r="E312" s="122"/>
      <c r="F312" s="122"/>
      <c r="G312" s="122"/>
      <c r="H312" s="122"/>
      <c r="I312" s="114"/>
      <c r="J312" s="114"/>
      <c r="K312" s="122"/>
    </row>
    <row r="313" spans="2:11">
      <c r="B313" s="113"/>
      <c r="C313" s="122"/>
      <c r="D313" s="122"/>
      <c r="E313" s="122"/>
      <c r="F313" s="122"/>
      <c r="G313" s="122"/>
      <c r="H313" s="122"/>
      <c r="I313" s="114"/>
      <c r="J313" s="114"/>
      <c r="K313" s="122"/>
    </row>
    <row r="314" spans="2:11">
      <c r="B314" s="113"/>
      <c r="C314" s="122"/>
      <c r="D314" s="122"/>
      <c r="E314" s="122"/>
      <c r="F314" s="122"/>
      <c r="G314" s="122"/>
      <c r="H314" s="122"/>
      <c r="I314" s="114"/>
      <c r="J314" s="114"/>
      <c r="K314" s="122"/>
    </row>
    <row r="315" spans="2:11">
      <c r="B315" s="113"/>
      <c r="C315" s="122"/>
      <c r="D315" s="122"/>
      <c r="E315" s="122"/>
      <c r="F315" s="122"/>
      <c r="G315" s="122"/>
      <c r="H315" s="122"/>
      <c r="I315" s="114"/>
      <c r="J315" s="114"/>
      <c r="K315" s="122"/>
    </row>
    <row r="316" spans="2:11">
      <c r="B316" s="113"/>
      <c r="C316" s="122"/>
      <c r="D316" s="122"/>
      <c r="E316" s="122"/>
      <c r="F316" s="122"/>
      <c r="G316" s="122"/>
      <c r="H316" s="122"/>
      <c r="I316" s="114"/>
      <c r="J316" s="114"/>
      <c r="K316" s="122"/>
    </row>
    <row r="317" spans="2:11">
      <c r="B317" s="113"/>
      <c r="C317" s="122"/>
      <c r="D317" s="122"/>
      <c r="E317" s="122"/>
      <c r="F317" s="122"/>
      <c r="G317" s="122"/>
      <c r="H317" s="122"/>
      <c r="I317" s="114"/>
      <c r="J317" s="114"/>
      <c r="K317" s="122"/>
    </row>
    <row r="318" spans="2:11">
      <c r="B318" s="113"/>
      <c r="C318" s="122"/>
      <c r="D318" s="122"/>
      <c r="E318" s="122"/>
      <c r="F318" s="122"/>
      <c r="G318" s="122"/>
      <c r="H318" s="122"/>
      <c r="I318" s="114"/>
      <c r="J318" s="114"/>
      <c r="K318" s="122"/>
    </row>
    <row r="319" spans="2:11">
      <c r="B319" s="113"/>
      <c r="C319" s="122"/>
      <c r="D319" s="122"/>
      <c r="E319" s="122"/>
      <c r="F319" s="122"/>
      <c r="G319" s="122"/>
      <c r="H319" s="122"/>
      <c r="I319" s="114"/>
      <c r="J319" s="114"/>
      <c r="K319" s="122"/>
    </row>
    <row r="320" spans="2:11">
      <c r="B320" s="113"/>
      <c r="C320" s="122"/>
      <c r="D320" s="122"/>
      <c r="E320" s="122"/>
      <c r="F320" s="122"/>
      <c r="G320" s="122"/>
      <c r="H320" s="122"/>
      <c r="I320" s="114"/>
      <c r="J320" s="114"/>
      <c r="K320" s="122"/>
    </row>
    <row r="321" spans="2:11">
      <c r="B321" s="113"/>
      <c r="C321" s="122"/>
      <c r="D321" s="122"/>
      <c r="E321" s="122"/>
      <c r="F321" s="122"/>
      <c r="G321" s="122"/>
      <c r="H321" s="122"/>
      <c r="I321" s="114"/>
      <c r="J321" s="114"/>
      <c r="K321" s="122"/>
    </row>
    <row r="322" spans="2:11">
      <c r="B322" s="113"/>
      <c r="C322" s="122"/>
      <c r="D322" s="122"/>
      <c r="E322" s="122"/>
      <c r="F322" s="122"/>
      <c r="G322" s="122"/>
      <c r="H322" s="122"/>
      <c r="I322" s="114"/>
      <c r="J322" s="114"/>
      <c r="K322" s="122"/>
    </row>
    <row r="323" spans="2:11">
      <c r="B323" s="113"/>
      <c r="C323" s="122"/>
      <c r="D323" s="122"/>
      <c r="E323" s="122"/>
      <c r="F323" s="122"/>
      <c r="G323" s="122"/>
      <c r="H323" s="122"/>
      <c r="I323" s="114"/>
      <c r="J323" s="114"/>
      <c r="K323" s="122"/>
    </row>
    <row r="324" spans="2:11">
      <c r="B324" s="113"/>
      <c r="C324" s="122"/>
      <c r="D324" s="122"/>
      <c r="E324" s="122"/>
      <c r="F324" s="122"/>
      <c r="G324" s="122"/>
      <c r="H324" s="122"/>
      <c r="I324" s="114"/>
      <c r="J324" s="114"/>
      <c r="K324" s="122"/>
    </row>
    <row r="325" spans="2:11">
      <c r="B325" s="113"/>
      <c r="C325" s="122"/>
      <c r="D325" s="122"/>
      <c r="E325" s="122"/>
      <c r="F325" s="122"/>
      <c r="G325" s="122"/>
      <c r="H325" s="122"/>
      <c r="I325" s="114"/>
      <c r="J325" s="114"/>
      <c r="K325" s="122"/>
    </row>
    <row r="326" spans="2:11">
      <c r="B326" s="113"/>
      <c r="C326" s="122"/>
      <c r="D326" s="122"/>
      <c r="E326" s="122"/>
      <c r="F326" s="122"/>
      <c r="G326" s="122"/>
      <c r="H326" s="122"/>
      <c r="I326" s="114"/>
      <c r="J326" s="114"/>
      <c r="K326" s="122"/>
    </row>
    <row r="327" spans="2:11">
      <c r="B327" s="113"/>
      <c r="C327" s="122"/>
      <c r="D327" s="122"/>
      <c r="E327" s="122"/>
      <c r="F327" s="122"/>
      <c r="G327" s="122"/>
      <c r="H327" s="122"/>
      <c r="I327" s="114"/>
      <c r="J327" s="114"/>
      <c r="K327" s="122"/>
    </row>
    <row r="328" spans="2:11">
      <c r="B328" s="113"/>
      <c r="C328" s="122"/>
      <c r="D328" s="122"/>
      <c r="E328" s="122"/>
      <c r="F328" s="122"/>
      <c r="G328" s="122"/>
      <c r="H328" s="122"/>
      <c r="I328" s="114"/>
      <c r="J328" s="114"/>
      <c r="K328" s="122"/>
    </row>
    <row r="329" spans="2:11">
      <c r="B329" s="113"/>
      <c r="C329" s="122"/>
      <c r="D329" s="122"/>
      <c r="E329" s="122"/>
      <c r="F329" s="122"/>
      <c r="G329" s="122"/>
      <c r="H329" s="122"/>
      <c r="I329" s="114"/>
      <c r="J329" s="114"/>
      <c r="K329" s="122"/>
    </row>
    <row r="330" spans="2:11">
      <c r="B330" s="113"/>
      <c r="C330" s="122"/>
      <c r="D330" s="122"/>
      <c r="E330" s="122"/>
      <c r="F330" s="122"/>
      <c r="G330" s="122"/>
      <c r="H330" s="122"/>
      <c r="I330" s="114"/>
      <c r="J330" s="114"/>
      <c r="K330" s="122"/>
    </row>
    <row r="331" spans="2:11">
      <c r="B331" s="113"/>
      <c r="C331" s="122"/>
      <c r="D331" s="122"/>
      <c r="E331" s="122"/>
      <c r="F331" s="122"/>
      <c r="G331" s="122"/>
      <c r="H331" s="122"/>
      <c r="I331" s="114"/>
      <c r="J331" s="114"/>
      <c r="K331" s="122"/>
    </row>
    <row r="332" spans="2:11">
      <c r="B332" s="113"/>
      <c r="C332" s="122"/>
      <c r="D332" s="122"/>
      <c r="E332" s="122"/>
      <c r="F332" s="122"/>
      <c r="G332" s="122"/>
      <c r="H332" s="122"/>
      <c r="I332" s="114"/>
      <c r="J332" s="114"/>
      <c r="K332" s="122"/>
    </row>
    <row r="333" spans="2:11">
      <c r="B333" s="113"/>
      <c r="C333" s="122"/>
      <c r="D333" s="122"/>
      <c r="E333" s="122"/>
      <c r="F333" s="122"/>
      <c r="G333" s="122"/>
      <c r="H333" s="122"/>
      <c r="I333" s="114"/>
      <c r="J333" s="114"/>
      <c r="K333" s="122"/>
    </row>
    <row r="334" spans="2:11">
      <c r="B334" s="113"/>
      <c r="C334" s="122"/>
      <c r="D334" s="122"/>
      <c r="E334" s="122"/>
      <c r="F334" s="122"/>
      <c r="G334" s="122"/>
      <c r="H334" s="122"/>
      <c r="I334" s="114"/>
      <c r="J334" s="114"/>
      <c r="K334" s="122"/>
    </row>
    <row r="335" spans="2:11">
      <c r="B335" s="113"/>
      <c r="C335" s="122"/>
      <c r="D335" s="122"/>
      <c r="E335" s="122"/>
      <c r="F335" s="122"/>
      <c r="G335" s="122"/>
      <c r="H335" s="122"/>
      <c r="I335" s="114"/>
      <c r="J335" s="114"/>
      <c r="K335" s="122"/>
    </row>
    <row r="336" spans="2:11">
      <c r="B336" s="113"/>
      <c r="C336" s="122"/>
      <c r="D336" s="122"/>
      <c r="E336" s="122"/>
      <c r="F336" s="122"/>
      <c r="G336" s="122"/>
      <c r="H336" s="122"/>
      <c r="I336" s="114"/>
      <c r="J336" s="114"/>
      <c r="K336" s="122"/>
    </row>
    <row r="337" spans="2:11">
      <c r="B337" s="113"/>
      <c r="C337" s="122"/>
      <c r="D337" s="122"/>
      <c r="E337" s="122"/>
      <c r="F337" s="122"/>
      <c r="G337" s="122"/>
      <c r="H337" s="122"/>
      <c r="I337" s="114"/>
      <c r="J337" s="114"/>
      <c r="K337" s="122"/>
    </row>
    <row r="338" spans="2:11">
      <c r="B338" s="113"/>
      <c r="C338" s="122"/>
      <c r="D338" s="122"/>
      <c r="E338" s="122"/>
      <c r="F338" s="122"/>
      <c r="G338" s="122"/>
      <c r="H338" s="122"/>
      <c r="I338" s="114"/>
      <c r="J338" s="114"/>
      <c r="K338" s="122"/>
    </row>
    <row r="339" spans="2:11">
      <c r="B339" s="113"/>
      <c r="C339" s="122"/>
      <c r="D339" s="122"/>
      <c r="E339" s="122"/>
      <c r="F339" s="122"/>
      <c r="G339" s="122"/>
      <c r="H339" s="122"/>
      <c r="I339" s="114"/>
      <c r="J339" s="114"/>
      <c r="K339" s="122"/>
    </row>
    <row r="340" spans="2:11">
      <c r="B340" s="113"/>
      <c r="C340" s="122"/>
      <c r="D340" s="122"/>
      <c r="E340" s="122"/>
      <c r="F340" s="122"/>
      <c r="G340" s="122"/>
      <c r="H340" s="122"/>
      <c r="I340" s="114"/>
      <c r="J340" s="114"/>
      <c r="K340" s="122"/>
    </row>
    <row r="341" spans="2:11">
      <c r="B341" s="113"/>
      <c r="C341" s="122"/>
      <c r="D341" s="122"/>
      <c r="E341" s="122"/>
      <c r="F341" s="122"/>
      <c r="G341" s="122"/>
      <c r="H341" s="122"/>
      <c r="I341" s="114"/>
      <c r="J341" s="114"/>
      <c r="K341" s="122"/>
    </row>
    <row r="342" spans="2:11">
      <c r="B342" s="113"/>
      <c r="C342" s="122"/>
      <c r="D342" s="122"/>
      <c r="E342" s="122"/>
      <c r="F342" s="122"/>
      <c r="G342" s="122"/>
      <c r="H342" s="122"/>
      <c r="I342" s="114"/>
      <c r="J342" s="114"/>
      <c r="K342" s="122"/>
    </row>
    <row r="343" spans="2:11">
      <c r="B343" s="113"/>
      <c r="C343" s="122"/>
      <c r="D343" s="122"/>
      <c r="E343" s="122"/>
      <c r="F343" s="122"/>
      <c r="G343" s="122"/>
      <c r="H343" s="122"/>
      <c r="I343" s="114"/>
      <c r="J343" s="114"/>
      <c r="K343" s="122"/>
    </row>
    <row r="344" spans="2:11">
      <c r="B344" s="113"/>
      <c r="C344" s="122"/>
      <c r="D344" s="122"/>
      <c r="E344" s="122"/>
      <c r="F344" s="122"/>
      <c r="G344" s="122"/>
      <c r="H344" s="122"/>
      <c r="I344" s="114"/>
      <c r="J344" s="114"/>
      <c r="K344" s="122"/>
    </row>
    <row r="345" spans="2:11">
      <c r="B345" s="113"/>
      <c r="C345" s="122"/>
      <c r="D345" s="122"/>
      <c r="E345" s="122"/>
      <c r="F345" s="122"/>
      <c r="G345" s="122"/>
      <c r="H345" s="122"/>
      <c r="I345" s="114"/>
      <c r="J345" s="114"/>
      <c r="K345" s="122"/>
    </row>
    <row r="346" spans="2:11">
      <c r="B346" s="113"/>
      <c r="C346" s="122"/>
      <c r="D346" s="122"/>
      <c r="E346" s="122"/>
      <c r="F346" s="122"/>
      <c r="G346" s="122"/>
      <c r="H346" s="122"/>
      <c r="I346" s="114"/>
      <c r="J346" s="114"/>
      <c r="K346" s="122"/>
    </row>
    <row r="347" spans="2:11">
      <c r="B347" s="113"/>
      <c r="C347" s="122"/>
      <c r="D347" s="122"/>
      <c r="E347" s="122"/>
      <c r="F347" s="122"/>
      <c r="G347" s="122"/>
      <c r="H347" s="122"/>
      <c r="I347" s="114"/>
      <c r="J347" s="114"/>
      <c r="K347" s="122"/>
    </row>
    <row r="348" spans="2:11">
      <c r="B348" s="113"/>
      <c r="C348" s="122"/>
      <c r="D348" s="122"/>
      <c r="E348" s="122"/>
      <c r="F348" s="122"/>
      <c r="G348" s="122"/>
      <c r="H348" s="122"/>
      <c r="I348" s="114"/>
      <c r="J348" s="114"/>
      <c r="K348" s="122"/>
    </row>
    <row r="349" spans="2:11">
      <c r="B349" s="113"/>
      <c r="C349" s="122"/>
      <c r="D349" s="122"/>
      <c r="E349" s="122"/>
      <c r="F349" s="122"/>
      <c r="G349" s="122"/>
      <c r="H349" s="122"/>
      <c r="I349" s="114"/>
      <c r="J349" s="114"/>
      <c r="K349" s="122"/>
    </row>
    <row r="350" spans="2:11">
      <c r="B350" s="113"/>
      <c r="C350" s="122"/>
      <c r="D350" s="122"/>
      <c r="E350" s="122"/>
      <c r="F350" s="122"/>
      <c r="G350" s="122"/>
      <c r="H350" s="122"/>
      <c r="I350" s="114"/>
      <c r="J350" s="114"/>
      <c r="K350" s="122"/>
    </row>
    <row r="351" spans="2:11">
      <c r="B351" s="113"/>
      <c r="C351" s="122"/>
      <c r="D351" s="122"/>
      <c r="E351" s="122"/>
      <c r="F351" s="122"/>
      <c r="G351" s="122"/>
      <c r="H351" s="122"/>
      <c r="I351" s="114"/>
      <c r="J351" s="114"/>
      <c r="K351" s="122"/>
    </row>
    <row r="352" spans="2:11">
      <c r="B352" s="113"/>
      <c r="C352" s="122"/>
      <c r="D352" s="122"/>
      <c r="E352" s="122"/>
      <c r="F352" s="122"/>
      <c r="G352" s="122"/>
      <c r="H352" s="122"/>
      <c r="I352" s="114"/>
      <c r="J352" s="114"/>
      <c r="K352" s="122"/>
    </row>
    <row r="353" spans="2:11">
      <c r="B353" s="113"/>
      <c r="C353" s="122"/>
      <c r="D353" s="122"/>
      <c r="E353" s="122"/>
      <c r="F353" s="122"/>
      <c r="G353" s="122"/>
      <c r="H353" s="122"/>
      <c r="I353" s="114"/>
      <c r="J353" s="114"/>
      <c r="K353" s="122"/>
    </row>
    <row r="354" spans="2:11">
      <c r="B354" s="113"/>
      <c r="C354" s="122"/>
      <c r="D354" s="122"/>
      <c r="E354" s="122"/>
      <c r="F354" s="122"/>
      <c r="G354" s="122"/>
      <c r="H354" s="122"/>
      <c r="I354" s="114"/>
      <c r="J354" s="114"/>
      <c r="K354" s="122"/>
    </row>
    <row r="355" spans="2:11">
      <c r="B355" s="113"/>
      <c r="C355" s="122"/>
      <c r="D355" s="122"/>
      <c r="E355" s="122"/>
      <c r="F355" s="122"/>
      <c r="G355" s="122"/>
      <c r="H355" s="122"/>
      <c r="I355" s="114"/>
      <c r="J355" s="114"/>
      <c r="K355" s="122"/>
    </row>
    <row r="356" spans="2:11">
      <c r="B356" s="113"/>
      <c r="C356" s="122"/>
      <c r="D356" s="122"/>
      <c r="E356" s="122"/>
      <c r="F356" s="122"/>
      <c r="G356" s="122"/>
      <c r="H356" s="122"/>
      <c r="I356" s="114"/>
      <c r="J356" s="114"/>
      <c r="K356" s="122"/>
    </row>
    <row r="357" spans="2:11">
      <c r="B357" s="113"/>
      <c r="C357" s="122"/>
      <c r="D357" s="122"/>
      <c r="E357" s="122"/>
      <c r="F357" s="122"/>
      <c r="G357" s="122"/>
      <c r="H357" s="122"/>
      <c r="I357" s="114"/>
      <c r="J357" s="114"/>
      <c r="K357" s="122"/>
    </row>
    <row r="358" spans="2:11">
      <c r="B358" s="113"/>
      <c r="C358" s="122"/>
      <c r="D358" s="122"/>
      <c r="E358" s="122"/>
      <c r="F358" s="122"/>
      <c r="G358" s="122"/>
      <c r="H358" s="122"/>
      <c r="I358" s="114"/>
      <c r="J358" s="114"/>
      <c r="K358" s="122"/>
    </row>
    <row r="359" spans="2:11">
      <c r="B359" s="113"/>
      <c r="C359" s="122"/>
      <c r="D359" s="122"/>
      <c r="E359" s="122"/>
      <c r="F359" s="122"/>
      <c r="G359" s="122"/>
      <c r="H359" s="122"/>
      <c r="I359" s="114"/>
      <c r="J359" s="114"/>
      <c r="K359" s="122"/>
    </row>
    <row r="360" spans="2:11">
      <c r="B360" s="113"/>
      <c r="C360" s="122"/>
      <c r="D360" s="122"/>
      <c r="E360" s="122"/>
      <c r="F360" s="122"/>
      <c r="G360" s="122"/>
      <c r="H360" s="122"/>
      <c r="I360" s="114"/>
      <c r="J360" s="114"/>
      <c r="K360" s="122"/>
    </row>
    <row r="361" spans="2:11">
      <c r="B361" s="113"/>
      <c r="C361" s="122"/>
      <c r="D361" s="122"/>
      <c r="E361" s="122"/>
      <c r="F361" s="122"/>
      <c r="G361" s="122"/>
      <c r="H361" s="122"/>
      <c r="I361" s="114"/>
      <c r="J361" s="114"/>
      <c r="K361" s="122"/>
    </row>
    <row r="362" spans="2:11">
      <c r="B362" s="113"/>
      <c r="C362" s="122"/>
      <c r="D362" s="122"/>
      <c r="E362" s="122"/>
      <c r="F362" s="122"/>
      <c r="G362" s="122"/>
      <c r="H362" s="122"/>
      <c r="I362" s="114"/>
      <c r="J362" s="114"/>
      <c r="K362" s="122"/>
    </row>
    <row r="363" spans="2:11">
      <c r="B363" s="113"/>
      <c r="C363" s="122"/>
      <c r="D363" s="122"/>
      <c r="E363" s="122"/>
      <c r="F363" s="122"/>
      <c r="G363" s="122"/>
      <c r="H363" s="122"/>
      <c r="I363" s="114"/>
      <c r="J363" s="114"/>
      <c r="K363" s="122"/>
    </row>
    <row r="364" spans="2:11">
      <c r="B364" s="113"/>
      <c r="C364" s="122"/>
      <c r="D364" s="122"/>
      <c r="E364" s="122"/>
      <c r="F364" s="122"/>
      <c r="G364" s="122"/>
      <c r="H364" s="122"/>
      <c r="I364" s="114"/>
      <c r="J364" s="114"/>
      <c r="K364" s="122"/>
    </row>
    <row r="365" spans="2:11">
      <c r="B365" s="113"/>
      <c r="C365" s="122"/>
      <c r="D365" s="122"/>
      <c r="E365" s="122"/>
      <c r="F365" s="122"/>
      <c r="G365" s="122"/>
      <c r="H365" s="122"/>
      <c r="I365" s="114"/>
      <c r="J365" s="114"/>
      <c r="K365" s="122"/>
    </row>
    <row r="366" spans="2:11">
      <c r="B366" s="113"/>
      <c r="C366" s="122"/>
      <c r="D366" s="122"/>
      <c r="E366" s="122"/>
      <c r="F366" s="122"/>
      <c r="G366" s="122"/>
      <c r="H366" s="122"/>
      <c r="I366" s="114"/>
      <c r="J366" s="114"/>
      <c r="K366" s="122"/>
    </row>
    <row r="367" spans="2:11">
      <c r="B367" s="113"/>
      <c r="C367" s="122"/>
      <c r="D367" s="122"/>
      <c r="E367" s="122"/>
      <c r="F367" s="122"/>
      <c r="G367" s="122"/>
      <c r="H367" s="122"/>
      <c r="I367" s="114"/>
      <c r="J367" s="114"/>
      <c r="K367" s="122"/>
    </row>
    <row r="368" spans="2:11">
      <c r="B368" s="113"/>
      <c r="C368" s="122"/>
      <c r="D368" s="122"/>
      <c r="E368" s="122"/>
      <c r="F368" s="122"/>
      <c r="G368" s="122"/>
      <c r="H368" s="122"/>
      <c r="I368" s="114"/>
      <c r="J368" s="114"/>
      <c r="K368" s="122"/>
    </row>
    <row r="369" spans="2:11">
      <c r="B369" s="113"/>
      <c r="C369" s="122"/>
      <c r="D369" s="122"/>
      <c r="E369" s="122"/>
      <c r="F369" s="122"/>
      <c r="G369" s="122"/>
      <c r="H369" s="122"/>
      <c r="I369" s="114"/>
      <c r="J369" s="114"/>
      <c r="K369" s="122"/>
    </row>
    <row r="370" spans="2:11">
      <c r="B370" s="113"/>
      <c r="C370" s="122"/>
      <c r="D370" s="122"/>
      <c r="E370" s="122"/>
      <c r="F370" s="122"/>
      <c r="G370" s="122"/>
      <c r="H370" s="122"/>
      <c r="I370" s="114"/>
      <c r="J370" s="114"/>
      <c r="K370" s="122"/>
    </row>
    <row r="371" spans="2:11">
      <c r="B371" s="113"/>
      <c r="C371" s="122"/>
      <c r="D371" s="122"/>
      <c r="E371" s="122"/>
      <c r="F371" s="122"/>
      <c r="G371" s="122"/>
      <c r="H371" s="122"/>
      <c r="I371" s="114"/>
      <c r="J371" s="114"/>
      <c r="K371" s="122"/>
    </row>
    <row r="372" spans="2:11">
      <c r="B372" s="113"/>
      <c r="C372" s="122"/>
      <c r="D372" s="122"/>
      <c r="E372" s="122"/>
      <c r="F372" s="122"/>
      <c r="G372" s="122"/>
      <c r="H372" s="122"/>
      <c r="I372" s="114"/>
      <c r="J372" s="114"/>
      <c r="K372" s="122"/>
    </row>
    <row r="373" spans="2:11">
      <c r="B373" s="113"/>
      <c r="C373" s="122"/>
      <c r="D373" s="122"/>
      <c r="E373" s="122"/>
      <c r="F373" s="122"/>
      <c r="G373" s="122"/>
      <c r="H373" s="122"/>
      <c r="I373" s="114"/>
      <c r="J373" s="114"/>
      <c r="K373" s="122"/>
    </row>
    <row r="374" spans="2:11">
      <c r="B374" s="113"/>
      <c r="C374" s="122"/>
      <c r="D374" s="122"/>
      <c r="E374" s="122"/>
      <c r="F374" s="122"/>
      <c r="G374" s="122"/>
      <c r="H374" s="122"/>
      <c r="I374" s="114"/>
      <c r="J374" s="114"/>
      <c r="K374" s="122"/>
    </row>
    <row r="375" spans="2:11">
      <c r="B375" s="113"/>
      <c r="C375" s="122"/>
      <c r="D375" s="122"/>
      <c r="E375" s="122"/>
      <c r="F375" s="122"/>
      <c r="G375" s="122"/>
      <c r="H375" s="122"/>
      <c r="I375" s="114"/>
      <c r="J375" s="114"/>
      <c r="K375" s="122"/>
    </row>
    <row r="376" spans="2:11">
      <c r="B376" s="113"/>
      <c r="C376" s="122"/>
      <c r="D376" s="122"/>
      <c r="E376" s="122"/>
      <c r="F376" s="122"/>
      <c r="G376" s="122"/>
      <c r="H376" s="122"/>
      <c r="I376" s="114"/>
      <c r="J376" s="114"/>
      <c r="K376" s="122"/>
    </row>
    <row r="377" spans="2:11">
      <c r="B377" s="113"/>
      <c r="C377" s="122"/>
      <c r="D377" s="122"/>
      <c r="E377" s="122"/>
      <c r="F377" s="122"/>
      <c r="G377" s="122"/>
      <c r="H377" s="122"/>
      <c r="I377" s="114"/>
      <c r="J377" s="114"/>
      <c r="K377" s="122"/>
    </row>
    <row r="378" spans="2:11">
      <c r="B378" s="113"/>
      <c r="C378" s="122"/>
      <c r="D378" s="122"/>
      <c r="E378" s="122"/>
      <c r="F378" s="122"/>
      <c r="G378" s="122"/>
      <c r="H378" s="122"/>
      <c r="I378" s="114"/>
      <c r="J378" s="114"/>
      <c r="K378" s="122"/>
    </row>
    <row r="379" spans="2:11">
      <c r="B379" s="113"/>
      <c r="C379" s="122"/>
      <c r="D379" s="122"/>
      <c r="E379" s="122"/>
      <c r="F379" s="122"/>
      <c r="G379" s="122"/>
      <c r="H379" s="122"/>
      <c r="I379" s="114"/>
      <c r="J379" s="114"/>
      <c r="K379" s="122"/>
    </row>
    <row r="380" spans="2:11">
      <c r="B380" s="113"/>
      <c r="C380" s="122"/>
      <c r="D380" s="122"/>
      <c r="E380" s="122"/>
      <c r="F380" s="122"/>
      <c r="G380" s="122"/>
      <c r="H380" s="122"/>
      <c r="I380" s="114"/>
      <c r="J380" s="114"/>
      <c r="K380" s="122"/>
    </row>
    <row r="381" spans="2:11">
      <c r="B381" s="113"/>
      <c r="C381" s="122"/>
      <c r="D381" s="122"/>
      <c r="E381" s="122"/>
      <c r="F381" s="122"/>
      <c r="G381" s="122"/>
      <c r="H381" s="122"/>
      <c r="I381" s="114"/>
      <c r="J381" s="114"/>
      <c r="K381" s="122"/>
    </row>
    <row r="382" spans="2:11">
      <c r="B382" s="113"/>
      <c r="C382" s="122"/>
      <c r="D382" s="122"/>
      <c r="E382" s="122"/>
      <c r="F382" s="122"/>
      <c r="G382" s="122"/>
      <c r="H382" s="122"/>
      <c r="I382" s="114"/>
      <c r="J382" s="114"/>
      <c r="K382" s="122"/>
    </row>
    <row r="383" spans="2:11">
      <c r="B383" s="113"/>
      <c r="C383" s="122"/>
      <c r="D383" s="122"/>
      <c r="E383" s="122"/>
      <c r="F383" s="122"/>
      <c r="G383" s="122"/>
      <c r="H383" s="122"/>
      <c r="I383" s="114"/>
      <c r="J383" s="114"/>
      <c r="K383" s="122"/>
    </row>
    <row r="384" spans="2:11">
      <c r="B384" s="113"/>
      <c r="C384" s="122"/>
      <c r="D384" s="122"/>
      <c r="E384" s="122"/>
      <c r="F384" s="122"/>
      <c r="G384" s="122"/>
      <c r="H384" s="122"/>
      <c r="I384" s="114"/>
      <c r="J384" s="114"/>
      <c r="K384" s="122"/>
    </row>
    <row r="385" spans="2:11">
      <c r="B385" s="113"/>
      <c r="C385" s="122"/>
      <c r="D385" s="122"/>
      <c r="E385" s="122"/>
      <c r="F385" s="122"/>
      <c r="G385" s="122"/>
      <c r="H385" s="122"/>
      <c r="I385" s="114"/>
      <c r="J385" s="114"/>
      <c r="K385" s="122"/>
    </row>
    <row r="386" spans="2:11">
      <c r="B386" s="113"/>
      <c r="C386" s="122"/>
      <c r="D386" s="122"/>
      <c r="E386" s="122"/>
      <c r="F386" s="122"/>
      <c r="G386" s="122"/>
      <c r="H386" s="122"/>
      <c r="I386" s="114"/>
      <c r="J386" s="114"/>
      <c r="K386" s="122"/>
    </row>
    <row r="387" spans="2:11">
      <c r="B387" s="113"/>
      <c r="C387" s="122"/>
      <c r="D387" s="122"/>
      <c r="E387" s="122"/>
      <c r="F387" s="122"/>
      <c r="G387" s="122"/>
      <c r="H387" s="122"/>
      <c r="I387" s="114"/>
      <c r="J387" s="114"/>
      <c r="K387" s="122"/>
    </row>
    <row r="388" spans="2:11">
      <c r="B388" s="113"/>
      <c r="C388" s="122"/>
      <c r="D388" s="122"/>
      <c r="E388" s="122"/>
      <c r="F388" s="122"/>
      <c r="G388" s="122"/>
      <c r="H388" s="122"/>
      <c r="I388" s="114"/>
      <c r="J388" s="114"/>
      <c r="K388" s="122"/>
    </row>
    <row r="389" spans="2:11">
      <c r="B389" s="113"/>
      <c r="C389" s="122"/>
      <c r="D389" s="122"/>
      <c r="E389" s="122"/>
      <c r="F389" s="122"/>
      <c r="G389" s="122"/>
      <c r="H389" s="122"/>
      <c r="I389" s="114"/>
      <c r="J389" s="114"/>
      <c r="K389" s="122"/>
    </row>
    <row r="390" spans="2:11">
      <c r="B390" s="113"/>
      <c r="C390" s="122"/>
      <c r="D390" s="122"/>
      <c r="E390" s="122"/>
      <c r="F390" s="122"/>
      <c r="G390" s="122"/>
      <c r="H390" s="122"/>
      <c r="I390" s="114"/>
      <c r="J390" s="114"/>
      <c r="K390" s="122"/>
    </row>
    <row r="391" spans="2:11">
      <c r="B391" s="113"/>
      <c r="C391" s="122"/>
      <c r="D391" s="122"/>
      <c r="E391" s="122"/>
      <c r="F391" s="122"/>
      <c r="G391" s="122"/>
      <c r="H391" s="122"/>
      <c r="I391" s="114"/>
      <c r="J391" s="114"/>
      <c r="K391" s="122"/>
    </row>
    <row r="392" spans="2:11">
      <c r="B392" s="113"/>
      <c r="C392" s="122"/>
      <c r="D392" s="122"/>
      <c r="E392" s="122"/>
      <c r="F392" s="122"/>
      <c r="G392" s="122"/>
      <c r="H392" s="122"/>
      <c r="I392" s="114"/>
      <c r="J392" s="114"/>
      <c r="K392" s="122"/>
    </row>
    <row r="393" spans="2:11">
      <c r="B393" s="113"/>
      <c r="C393" s="122"/>
      <c r="D393" s="122"/>
      <c r="E393" s="122"/>
      <c r="F393" s="122"/>
      <c r="G393" s="122"/>
      <c r="H393" s="122"/>
      <c r="I393" s="114"/>
      <c r="J393" s="114"/>
      <c r="K393" s="122"/>
    </row>
    <row r="394" spans="2:11">
      <c r="B394" s="113"/>
      <c r="C394" s="122"/>
      <c r="D394" s="122"/>
      <c r="E394" s="122"/>
      <c r="F394" s="122"/>
      <c r="G394" s="122"/>
      <c r="H394" s="122"/>
      <c r="I394" s="114"/>
      <c r="J394" s="114"/>
      <c r="K394" s="122"/>
    </row>
    <row r="395" spans="2:11">
      <c r="B395" s="113"/>
      <c r="C395" s="122"/>
      <c r="D395" s="122"/>
      <c r="E395" s="122"/>
      <c r="F395" s="122"/>
      <c r="G395" s="122"/>
      <c r="H395" s="122"/>
      <c r="I395" s="114"/>
      <c r="J395" s="114"/>
      <c r="K395" s="122"/>
    </row>
    <row r="396" spans="2:11">
      <c r="B396" s="113"/>
      <c r="C396" s="122"/>
      <c r="D396" s="122"/>
      <c r="E396" s="122"/>
      <c r="F396" s="122"/>
      <c r="G396" s="122"/>
      <c r="H396" s="122"/>
      <c r="I396" s="114"/>
      <c r="J396" s="114"/>
      <c r="K396" s="122"/>
    </row>
    <row r="397" spans="2:11">
      <c r="B397" s="113"/>
      <c r="C397" s="122"/>
      <c r="D397" s="122"/>
      <c r="E397" s="122"/>
      <c r="F397" s="122"/>
      <c r="G397" s="122"/>
      <c r="H397" s="122"/>
      <c r="I397" s="114"/>
      <c r="J397" s="114"/>
      <c r="K397" s="122"/>
    </row>
    <row r="398" spans="2:11">
      <c r="B398" s="113"/>
      <c r="C398" s="122"/>
      <c r="D398" s="122"/>
      <c r="E398" s="122"/>
      <c r="F398" s="122"/>
      <c r="G398" s="122"/>
      <c r="H398" s="122"/>
      <c r="I398" s="114"/>
      <c r="J398" s="114"/>
      <c r="K398" s="122"/>
    </row>
    <row r="399" spans="2:11">
      <c r="B399" s="113"/>
      <c r="C399" s="122"/>
      <c r="D399" s="122"/>
      <c r="E399" s="122"/>
      <c r="F399" s="122"/>
      <c r="G399" s="122"/>
      <c r="H399" s="122"/>
      <c r="I399" s="114"/>
      <c r="J399" s="114"/>
      <c r="K399" s="122"/>
    </row>
    <row r="400" spans="2:11">
      <c r="B400" s="113"/>
      <c r="C400" s="122"/>
      <c r="D400" s="122"/>
      <c r="E400" s="122"/>
      <c r="F400" s="122"/>
      <c r="G400" s="122"/>
      <c r="H400" s="122"/>
      <c r="I400" s="114"/>
      <c r="J400" s="114"/>
      <c r="K400" s="122"/>
    </row>
    <row r="401" spans="2:11">
      <c r="B401" s="113"/>
      <c r="C401" s="122"/>
      <c r="D401" s="122"/>
      <c r="E401" s="122"/>
      <c r="F401" s="122"/>
      <c r="G401" s="122"/>
      <c r="H401" s="122"/>
      <c r="I401" s="114"/>
      <c r="J401" s="114"/>
      <c r="K401" s="122"/>
    </row>
    <row r="402" spans="2:11">
      <c r="B402" s="113"/>
      <c r="C402" s="122"/>
      <c r="D402" s="122"/>
      <c r="E402" s="122"/>
      <c r="F402" s="122"/>
      <c r="G402" s="122"/>
      <c r="H402" s="122"/>
      <c r="I402" s="114"/>
      <c r="J402" s="114"/>
      <c r="K402" s="122"/>
    </row>
    <row r="403" spans="2:11">
      <c r="B403" s="113"/>
      <c r="C403" s="122"/>
      <c r="D403" s="122"/>
      <c r="E403" s="122"/>
      <c r="F403" s="122"/>
      <c r="G403" s="122"/>
      <c r="H403" s="122"/>
      <c r="I403" s="114"/>
      <c r="J403" s="114"/>
      <c r="K403" s="122"/>
    </row>
    <row r="404" spans="2:11">
      <c r="B404" s="113"/>
      <c r="C404" s="122"/>
      <c r="D404" s="122"/>
      <c r="E404" s="122"/>
      <c r="F404" s="122"/>
      <c r="G404" s="122"/>
      <c r="H404" s="122"/>
      <c r="I404" s="114"/>
      <c r="J404" s="114"/>
      <c r="K404" s="122"/>
    </row>
    <row r="405" spans="2:11">
      <c r="B405" s="113"/>
      <c r="C405" s="122"/>
      <c r="D405" s="122"/>
      <c r="E405" s="122"/>
      <c r="F405" s="122"/>
      <c r="G405" s="122"/>
      <c r="H405" s="122"/>
      <c r="I405" s="114"/>
      <c r="J405" s="114"/>
      <c r="K405" s="122"/>
    </row>
    <row r="406" spans="2:11">
      <c r="B406" s="113"/>
      <c r="C406" s="122"/>
      <c r="D406" s="122"/>
      <c r="E406" s="122"/>
      <c r="F406" s="122"/>
      <c r="G406" s="122"/>
      <c r="H406" s="122"/>
      <c r="I406" s="114"/>
      <c r="J406" s="114"/>
      <c r="K406" s="122"/>
    </row>
    <row r="407" spans="2:11">
      <c r="B407" s="113"/>
      <c r="C407" s="122"/>
      <c r="D407" s="122"/>
      <c r="E407" s="122"/>
      <c r="F407" s="122"/>
      <c r="G407" s="122"/>
      <c r="H407" s="122"/>
      <c r="I407" s="114"/>
      <c r="J407" s="114"/>
      <c r="K407" s="122"/>
    </row>
    <row r="408" spans="2:11">
      <c r="B408" s="113"/>
      <c r="C408" s="122"/>
      <c r="D408" s="122"/>
      <c r="E408" s="122"/>
      <c r="F408" s="122"/>
      <c r="G408" s="122"/>
      <c r="H408" s="122"/>
      <c r="I408" s="114"/>
      <c r="J408" s="114"/>
      <c r="K408" s="122"/>
    </row>
    <row r="409" spans="2:11">
      <c r="B409" s="113"/>
      <c r="C409" s="122"/>
      <c r="D409" s="122"/>
      <c r="E409" s="122"/>
      <c r="F409" s="122"/>
      <c r="G409" s="122"/>
      <c r="H409" s="122"/>
      <c r="I409" s="114"/>
      <c r="J409" s="114"/>
      <c r="K409" s="122"/>
    </row>
    <row r="410" spans="2:11">
      <c r="B410" s="113"/>
      <c r="C410" s="122"/>
      <c r="D410" s="122"/>
      <c r="E410" s="122"/>
      <c r="F410" s="122"/>
      <c r="G410" s="122"/>
      <c r="H410" s="122"/>
      <c r="I410" s="114"/>
      <c r="J410" s="114"/>
      <c r="K410" s="122"/>
    </row>
    <row r="411" spans="2:11">
      <c r="B411" s="113"/>
      <c r="C411" s="122"/>
      <c r="D411" s="122"/>
      <c r="E411" s="122"/>
      <c r="F411" s="122"/>
      <c r="G411" s="122"/>
      <c r="H411" s="122"/>
      <c r="I411" s="114"/>
      <c r="J411" s="114"/>
      <c r="K411" s="122"/>
    </row>
    <row r="412" spans="2:11">
      <c r="B412" s="113"/>
      <c r="C412" s="122"/>
      <c r="D412" s="122"/>
      <c r="E412" s="122"/>
      <c r="F412" s="122"/>
      <c r="G412" s="122"/>
      <c r="H412" s="122"/>
      <c r="I412" s="114"/>
      <c r="J412" s="114"/>
      <c r="K412" s="122"/>
    </row>
    <row r="413" spans="2:11">
      <c r="B413" s="113"/>
      <c r="C413" s="122"/>
      <c r="D413" s="122"/>
      <c r="E413" s="122"/>
      <c r="F413" s="122"/>
      <c r="G413" s="122"/>
      <c r="H413" s="122"/>
      <c r="I413" s="114"/>
      <c r="J413" s="114"/>
      <c r="K413" s="122"/>
    </row>
    <row r="414" spans="2:11">
      <c r="B414" s="113"/>
      <c r="C414" s="122"/>
      <c r="D414" s="122"/>
      <c r="E414" s="122"/>
      <c r="F414" s="122"/>
      <c r="G414" s="122"/>
      <c r="H414" s="122"/>
      <c r="I414" s="114"/>
      <c r="J414" s="114"/>
      <c r="K414" s="122"/>
    </row>
    <row r="415" spans="2:11">
      <c r="B415" s="113"/>
      <c r="C415" s="122"/>
      <c r="D415" s="122"/>
      <c r="E415" s="122"/>
      <c r="F415" s="122"/>
      <c r="G415" s="122"/>
      <c r="H415" s="122"/>
      <c r="I415" s="114"/>
      <c r="J415" s="114"/>
      <c r="K415" s="122"/>
    </row>
    <row r="416" spans="2:11">
      <c r="B416" s="113"/>
      <c r="C416" s="122"/>
      <c r="D416" s="122"/>
      <c r="E416" s="122"/>
      <c r="F416" s="122"/>
      <c r="G416" s="122"/>
      <c r="H416" s="122"/>
      <c r="I416" s="114"/>
      <c r="J416" s="114"/>
      <c r="K416" s="122"/>
    </row>
    <row r="417" spans="2:11">
      <c r="B417" s="113"/>
      <c r="C417" s="122"/>
      <c r="D417" s="122"/>
      <c r="E417" s="122"/>
      <c r="F417" s="122"/>
      <c r="G417" s="122"/>
      <c r="H417" s="122"/>
      <c r="I417" s="114"/>
      <c r="J417" s="114"/>
      <c r="K417" s="122"/>
    </row>
    <row r="418" spans="2:11">
      <c r="B418" s="113"/>
      <c r="C418" s="122"/>
      <c r="D418" s="122"/>
      <c r="E418" s="122"/>
      <c r="F418" s="122"/>
      <c r="G418" s="122"/>
      <c r="H418" s="122"/>
      <c r="I418" s="114"/>
      <c r="J418" s="114"/>
      <c r="K418" s="122"/>
    </row>
    <row r="419" spans="2:11">
      <c r="B419" s="113"/>
      <c r="C419" s="122"/>
      <c r="D419" s="122"/>
      <c r="E419" s="122"/>
      <c r="F419" s="122"/>
      <c r="G419" s="122"/>
      <c r="H419" s="122"/>
      <c r="I419" s="114"/>
      <c r="J419" s="114"/>
      <c r="K419" s="122"/>
    </row>
    <row r="420" spans="2:11">
      <c r="B420" s="113"/>
      <c r="C420" s="122"/>
      <c r="D420" s="122"/>
      <c r="E420" s="122"/>
      <c r="F420" s="122"/>
      <c r="G420" s="122"/>
      <c r="H420" s="122"/>
      <c r="I420" s="114"/>
      <c r="J420" s="114"/>
      <c r="K420" s="122"/>
    </row>
    <row r="421" spans="2:11">
      <c r="B421" s="113"/>
      <c r="C421" s="122"/>
      <c r="D421" s="122"/>
      <c r="E421" s="122"/>
      <c r="F421" s="122"/>
      <c r="G421" s="122"/>
      <c r="H421" s="122"/>
      <c r="I421" s="114"/>
      <c r="J421" s="114"/>
      <c r="K421" s="122"/>
    </row>
    <row r="422" spans="2:11">
      <c r="B422" s="113"/>
      <c r="C422" s="122"/>
      <c r="D422" s="122"/>
      <c r="E422" s="122"/>
      <c r="F422" s="122"/>
      <c r="G422" s="122"/>
      <c r="H422" s="122"/>
      <c r="I422" s="114"/>
      <c r="J422" s="114"/>
      <c r="K422" s="122"/>
    </row>
    <row r="423" spans="2:11">
      <c r="B423" s="113"/>
      <c r="C423" s="122"/>
      <c r="D423" s="122"/>
      <c r="E423" s="122"/>
      <c r="F423" s="122"/>
      <c r="G423" s="122"/>
      <c r="H423" s="122"/>
      <c r="I423" s="114"/>
      <c r="J423" s="114"/>
      <c r="K423" s="122"/>
    </row>
    <row r="424" spans="2:11">
      <c r="B424" s="113"/>
      <c r="C424" s="122"/>
      <c r="D424" s="122"/>
      <c r="E424" s="122"/>
      <c r="F424" s="122"/>
      <c r="G424" s="122"/>
      <c r="H424" s="122"/>
      <c r="I424" s="114"/>
      <c r="J424" s="114"/>
      <c r="K424" s="122"/>
    </row>
    <row r="425" spans="2:11">
      <c r="B425" s="113"/>
      <c r="C425" s="122"/>
      <c r="D425" s="122"/>
      <c r="E425" s="122"/>
      <c r="F425" s="122"/>
      <c r="G425" s="122"/>
      <c r="H425" s="122"/>
      <c r="I425" s="114"/>
      <c r="J425" s="114"/>
      <c r="K425" s="122"/>
    </row>
    <row r="426" spans="2:11">
      <c r="B426" s="113"/>
      <c r="C426" s="122"/>
      <c r="D426" s="122"/>
      <c r="E426" s="122"/>
      <c r="F426" s="122"/>
      <c r="G426" s="122"/>
      <c r="H426" s="122"/>
      <c r="I426" s="114"/>
      <c r="J426" s="114"/>
      <c r="K426" s="122"/>
    </row>
    <row r="427" spans="2:11">
      <c r="B427" s="113"/>
      <c r="C427" s="122"/>
      <c r="D427" s="122"/>
      <c r="E427" s="122"/>
      <c r="F427" s="122"/>
      <c r="G427" s="122"/>
      <c r="H427" s="122"/>
      <c r="I427" s="114"/>
      <c r="J427" s="114"/>
      <c r="K427" s="122"/>
    </row>
    <row r="428" spans="2:11">
      <c r="B428" s="113"/>
      <c r="C428" s="122"/>
      <c r="D428" s="122"/>
      <c r="E428" s="122"/>
      <c r="F428" s="122"/>
      <c r="G428" s="122"/>
      <c r="H428" s="122"/>
      <c r="I428" s="114"/>
      <c r="J428" s="114"/>
      <c r="K428" s="122"/>
    </row>
    <row r="429" spans="2:11">
      <c r="B429" s="113"/>
      <c r="C429" s="122"/>
      <c r="D429" s="122"/>
      <c r="E429" s="122"/>
      <c r="F429" s="122"/>
      <c r="G429" s="122"/>
      <c r="H429" s="122"/>
      <c r="I429" s="114"/>
      <c r="J429" s="114"/>
      <c r="K429" s="122"/>
    </row>
    <row r="430" spans="2:11">
      <c r="B430" s="113"/>
      <c r="C430" s="122"/>
      <c r="D430" s="122"/>
      <c r="E430" s="122"/>
      <c r="F430" s="122"/>
      <c r="G430" s="122"/>
      <c r="H430" s="122"/>
      <c r="I430" s="114"/>
      <c r="J430" s="114"/>
      <c r="K430" s="122"/>
    </row>
    <row r="431" spans="2:11">
      <c r="B431" s="113"/>
      <c r="C431" s="122"/>
      <c r="D431" s="122"/>
      <c r="E431" s="122"/>
      <c r="F431" s="122"/>
      <c r="G431" s="122"/>
      <c r="H431" s="122"/>
      <c r="I431" s="114"/>
      <c r="J431" s="114"/>
      <c r="K431" s="122"/>
    </row>
    <row r="432" spans="2:11">
      <c r="B432" s="113"/>
      <c r="C432" s="122"/>
      <c r="D432" s="122"/>
      <c r="E432" s="122"/>
      <c r="F432" s="122"/>
      <c r="G432" s="122"/>
      <c r="H432" s="122"/>
      <c r="I432" s="114"/>
      <c r="J432" s="114"/>
      <c r="K432" s="122"/>
    </row>
    <row r="433" spans="2:11">
      <c r="B433" s="113"/>
      <c r="C433" s="122"/>
      <c r="D433" s="122"/>
      <c r="E433" s="122"/>
      <c r="F433" s="122"/>
      <c r="G433" s="122"/>
      <c r="H433" s="122"/>
      <c r="I433" s="114"/>
      <c r="J433" s="114"/>
      <c r="K433" s="122"/>
    </row>
    <row r="434" spans="2:11">
      <c r="B434" s="113"/>
      <c r="C434" s="122"/>
      <c r="D434" s="122"/>
      <c r="E434" s="122"/>
      <c r="F434" s="122"/>
      <c r="G434" s="122"/>
      <c r="H434" s="122"/>
      <c r="I434" s="114"/>
      <c r="J434" s="114"/>
      <c r="K434" s="122"/>
    </row>
    <row r="435" spans="2:11">
      <c r="B435" s="113"/>
      <c r="C435" s="122"/>
      <c r="D435" s="122"/>
      <c r="E435" s="122"/>
      <c r="F435" s="122"/>
      <c r="G435" s="122"/>
      <c r="H435" s="122"/>
      <c r="I435" s="114"/>
      <c r="J435" s="114"/>
      <c r="K435" s="122"/>
    </row>
    <row r="436" spans="2:11">
      <c r="B436" s="113"/>
      <c r="C436" s="122"/>
      <c r="D436" s="122"/>
      <c r="E436" s="122"/>
      <c r="F436" s="122"/>
      <c r="G436" s="122"/>
      <c r="H436" s="122"/>
      <c r="I436" s="114"/>
      <c r="J436" s="114"/>
      <c r="K436" s="122"/>
    </row>
    <row r="437" spans="2:11">
      <c r="B437" s="113"/>
      <c r="C437" s="122"/>
      <c r="D437" s="122"/>
      <c r="E437" s="122"/>
      <c r="F437" s="122"/>
      <c r="G437" s="122"/>
      <c r="H437" s="122"/>
      <c r="I437" s="114"/>
      <c r="J437" s="114"/>
      <c r="K437" s="122"/>
    </row>
    <row r="438" spans="2:11">
      <c r="B438" s="113"/>
      <c r="C438" s="122"/>
      <c r="D438" s="122"/>
      <c r="E438" s="122"/>
      <c r="F438" s="122"/>
      <c r="G438" s="122"/>
      <c r="H438" s="122"/>
      <c r="I438" s="114"/>
      <c r="J438" s="114"/>
      <c r="K438" s="122"/>
    </row>
    <row r="439" spans="2:11">
      <c r="B439" s="113"/>
      <c r="C439" s="122"/>
      <c r="D439" s="122"/>
      <c r="E439" s="122"/>
      <c r="F439" s="122"/>
      <c r="G439" s="122"/>
      <c r="H439" s="122"/>
      <c r="I439" s="114"/>
      <c r="J439" s="114"/>
      <c r="K439" s="122"/>
    </row>
    <row r="440" spans="2:11">
      <c r="B440" s="113"/>
      <c r="C440" s="122"/>
      <c r="D440" s="122"/>
      <c r="E440" s="122"/>
      <c r="F440" s="122"/>
      <c r="G440" s="122"/>
      <c r="H440" s="122"/>
      <c r="I440" s="114"/>
      <c r="J440" s="114"/>
      <c r="K440" s="122"/>
    </row>
    <row r="441" spans="2:11">
      <c r="B441" s="113"/>
      <c r="C441" s="122"/>
      <c r="D441" s="122"/>
      <c r="E441" s="122"/>
      <c r="F441" s="122"/>
      <c r="G441" s="122"/>
      <c r="H441" s="122"/>
      <c r="I441" s="114"/>
      <c r="J441" s="114"/>
      <c r="K441" s="122"/>
    </row>
    <row r="442" spans="2:11">
      <c r="B442" s="113"/>
      <c r="C442" s="122"/>
      <c r="D442" s="122"/>
      <c r="E442" s="122"/>
      <c r="F442" s="122"/>
      <c r="G442" s="122"/>
      <c r="H442" s="122"/>
      <c r="I442" s="114"/>
      <c r="J442" s="114"/>
      <c r="K442" s="122"/>
    </row>
    <row r="443" spans="2:11">
      <c r="B443" s="113"/>
      <c r="C443" s="122"/>
      <c r="D443" s="122"/>
      <c r="E443" s="122"/>
      <c r="F443" s="122"/>
      <c r="G443" s="122"/>
      <c r="H443" s="122"/>
      <c r="I443" s="114"/>
      <c r="J443" s="114"/>
      <c r="K443" s="122"/>
    </row>
    <row r="444" spans="2:11">
      <c r="B444" s="113"/>
      <c r="C444" s="122"/>
      <c r="D444" s="122"/>
      <c r="E444" s="122"/>
      <c r="F444" s="122"/>
      <c r="G444" s="122"/>
      <c r="H444" s="122"/>
      <c r="I444" s="114"/>
      <c r="J444" s="114"/>
      <c r="K444" s="122"/>
    </row>
    <row r="445" spans="2:11">
      <c r="B445" s="113"/>
      <c r="C445" s="122"/>
      <c r="D445" s="122"/>
      <c r="E445" s="122"/>
      <c r="F445" s="122"/>
      <c r="G445" s="122"/>
      <c r="H445" s="122"/>
      <c r="I445" s="114"/>
      <c r="J445" s="114"/>
      <c r="K445" s="122"/>
    </row>
    <row r="446" spans="2:11">
      <c r="B446" s="113"/>
      <c r="C446" s="122"/>
      <c r="D446" s="122"/>
      <c r="E446" s="122"/>
      <c r="F446" s="122"/>
      <c r="G446" s="122"/>
      <c r="H446" s="122"/>
      <c r="I446" s="114"/>
      <c r="J446" s="114"/>
      <c r="K446" s="122"/>
    </row>
    <row r="447" spans="2:11">
      <c r="B447" s="113"/>
      <c r="C447" s="122"/>
      <c r="D447" s="122"/>
      <c r="E447" s="122"/>
      <c r="F447" s="122"/>
      <c r="G447" s="122"/>
      <c r="H447" s="122"/>
      <c r="I447" s="114"/>
      <c r="J447" s="114"/>
      <c r="K447" s="122"/>
    </row>
    <row r="448" spans="2:11">
      <c r="B448" s="113"/>
      <c r="C448" s="122"/>
      <c r="D448" s="122"/>
      <c r="E448" s="122"/>
      <c r="F448" s="122"/>
      <c r="G448" s="122"/>
      <c r="H448" s="122"/>
      <c r="I448" s="114"/>
      <c r="J448" s="114"/>
      <c r="K448" s="122"/>
    </row>
    <row r="449" spans="2:11">
      <c r="B449" s="113"/>
      <c r="C449" s="122"/>
      <c r="D449" s="122"/>
      <c r="E449" s="122"/>
      <c r="F449" s="122"/>
      <c r="G449" s="122"/>
      <c r="H449" s="122"/>
      <c r="I449" s="114"/>
      <c r="J449" s="114"/>
      <c r="K449" s="122"/>
    </row>
    <row r="450" spans="2:11">
      <c r="B450" s="113"/>
      <c r="C450" s="122"/>
      <c r="D450" s="122"/>
      <c r="E450" s="122"/>
      <c r="F450" s="122"/>
      <c r="G450" s="122"/>
      <c r="H450" s="122"/>
      <c r="I450" s="114"/>
      <c r="J450" s="114"/>
      <c r="K450" s="122"/>
    </row>
    <row r="451" spans="2:11">
      <c r="B451" s="113"/>
      <c r="C451" s="122"/>
      <c r="D451" s="122"/>
      <c r="E451" s="122"/>
      <c r="F451" s="122"/>
      <c r="G451" s="122"/>
      <c r="H451" s="122"/>
      <c r="I451" s="114"/>
      <c r="J451" s="114"/>
      <c r="K451" s="122"/>
    </row>
    <row r="452" spans="2:11">
      <c r="B452" s="113"/>
      <c r="C452" s="122"/>
      <c r="D452" s="122"/>
      <c r="E452" s="122"/>
      <c r="F452" s="122"/>
      <c r="G452" s="122"/>
      <c r="H452" s="122"/>
      <c r="I452" s="114"/>
      <c r="J452" s="114"/>
      <c r="K452" s="122"/>
    </row>
    <row r="453" spans="2:11">
      <c r="B453" s="113"/>
      <c r="C453" s="122"/>
      <c r="D453" s="122"/>
      <c r="E453" s="122"/>
      <c r="F453" s="122"/>
      <c r="G453" s="122"/>
      <c r="H453" s="122"/>
      <c r="I453" s="114"/>
      <c r="J453" s="114"/>
      <c r="K453" s="122"/>
    </row>
    <row r="454" spans="2:11">
      <c r="B454" s="113"/>
      <c r="C454" s="122"/>
      <c r="D454" s="122"/>
      <c r="E454" s="122"/>
      <c r="F454" s="122"/>
      <c r="G454" s="122"/>
      <c r="H454" s="122"/>
      <c r="I454" s="114"/>
      <c r="J454" s="114"/>
      <c r="K454" s="122"/>
    </row>
    <row r="455" spans="2:11">
      <c r="B455" s="113"/>
      <c r="C455" s="122"/>
      <c r="D455" s="122"/>
      <c r="E455" s="122"/>
      <c r="F455" s="122"/>
      <c r="G455" s="122"/>
      <c r="H455" s="122"/>
      <c r="I455" s="114"/>
      <c r="J455" s="114"/>
      <c r="K455" s="122"/>
    </row>
    <row r="456" spans="2:11">
      <c r="B456" s="113"/>
      <c r="C456" s="122"/>
      <c r="D456" s="122"/>
      <c r="E456" s="122"/>
      <c r="F456" s="122"/>
      <c r="G456" s="122"/>
      <c r="H456" s="122"/>
      <c r="I456" s="114"/>
      <c r="J456" s="114"/>
      <c r="K456" s="122"/>
    </row>
    <row r="457" spans="2:11">
      <c r="B457" s="113"/>
      <c r="C457" s="122"/>
      <c r="D457" s="122"/>
      <c r="E457" s="122"/>
      <c r="F457" s="122"/>
      <c r="G457" s="122"/>
      <c r="H457" s="122"/>
      <c r="I457" s="114"/>
      <c r="J457" s="114"/>
      <c r="K457" s="122"/>
    </row>
    <row r="458" spans="2:11">
      <c r="B458" s="113"/>
      <c r="C458" s="122"/>
      <c r="D458" s="122"/>
      <c r="E458" s="122"/>
      <c r="F458" s="122"/>
      <c r="G458" s="122"/>
      <c r="H458" s="122"/>
      <c r="I458" s="114"/>
      <c r="J458" s="114"/>
      <c r="K458" s="122"/>
    </row>
    <row r="459" spans="2:11">
      <c r="B459" s="113"/>
      <c r="C459" s="122"/>
      <c r="D459" s="122"/>
      <c r="E459" s="122"/>
      <c r="F459" s="122"/>
      <c r="G459" s="122"/>
      <c r="H459" s="122"/>
      <c r="I459" s="114"/>
      <c r="J459" s="114"/>
      <c r="K459" s="122"/>
    </row>
    <row r="460" spans="2:11">
      <c r="B460" s="113"/>
      <c r="C460" s="122"/>
      <c r="D460" s="122"/>
      <c r="E460" s="122"/>
      <c r="F460" s="122"/>
      <c r="G460" s="122"/>
      <c r="H460" s="122"/>
      <c r="I460" s="114"/>
      <c r="J460" s="114"/>
      <c r="K460" s="122"/>
    </row>
    <row r="461" spans="2:11">
      <c r="B461" s="113"/>
      <c r="C461" s="122"/>
      <c r="D461" s="122"/>
      <c r="E461" s="122"/>
      <c r="F461" s="122"/>
      <c r="G461" s="122"/>
      <c r="H461" s="122"/>
      <c r="I461" s="114"/>
      <c r="J461" s="114"/>
      <c r="K461" s="122"/>
    </row>
    <row r="462" spans="2:11">
      <c r="B462" s="113"/>
      <c r="C462" s="122"/>
      <c r="D462" s="122"/>
      <c r="E462" s="122"/>
      <c r="F462" s="122"/>
      <c r="G462" s="122"/>
      <c r="H462" s="122"/>
      <c r="I462" s="114"/>
      <c r="J462" s="114"/>
      <c r="K462" s="122"/>
    </row>
    <row r="463" spans="2:11">
      <c r="B463" s="113"/>
      <c r="C463" s="122"/>
      <c r="D463" s="122"/>
      <c r="E463" s="122"/>
      <c r="F463" s="122"/>
      <c r="G463" s="122"/>
      <c r="H463" s="122"/>
      <c r="I463" s="114"/>
      <c r="J463" s="114"/>
      <c r="K463" s="122"/>
    </row>
    <row r="464" spans="2:11">
      <c r="B464" s="113"/>
      <c r="C464" s="122"/>
      <c r="D464" s="122"/>
      <c r="E464" s="122"/>
      <c r="F464" s="122"/>
      <c r="G464" s="122"/>
      <c r="H464" s="122"/>
      <c r="I464" s="114"/>
      <c r="J464" s="114"/>
      <c r="K464" s="122"/>
    </row>
    <row r="465" spans="2:11">
      <c r="B465" s="113"/>
      <c r="C465" s="122"/>
      <c r="D465" s="122"/>
      <c r="E465" s="122"/>
      <c r="F465" s="122"/>
      <c r="G465" s="122"/>
      <c r="H465" s="122"/>
      <c r="I465" s="114"/>
      <c r="J465" s="114"/>
      <c r="K465" s="122"/>
    </row>
    <row r="466" spans="2:11">
      <c r="B466" s="113"/>
      <c r="C466" s="122"/>
      <c r="D466" s="122"/>
      <c r="E466" s="122"/>
      <c r="F466" s="122"/>
      <c r="G466" s="122"/>
      <c r="H466" s="122"/>
      <c r="I466" s="114"/>
      <c r="J466" s="114"/>
      <c r="K466" s="122"/>
    </row>
    <row r="467" spans="2:11">
      <c r="B467" s="113"/>
      <c r="C467" s="122"/>
      <c r="D467" s="122"/>
      <c r="E467" s="122"/>
      <c r="F467" s="122"/>
      <c r="G467" s="122"/>
      <c r="H467" s="122"/>
      <c r="I467" s="114"/>
      <c r="J467" s="114"/>
      <c r="K467" s="122"/>
    </row>
    <row r="468" spans="2:11">
      <c r="B468" s="113"/>
      <c r="C468" s="122"/>
      <c r="D468" s="122"/>
      <c r="E468" s="122"/>
      <c r="F468" s="122"/>
      <c r="G468" s="122"/>
      <c r="H468" s="122"/>
      <c r="I468" s="114"/>
      <c r="J468" s="114"/>
      <c r="K468" s="122"/>
    </row>
    <row r="469" spans="2:11">
      <c r="B469" s="113"/>
      <c r="C469" s="122"/>
      <c r="D469" s="122"/>
      <c r="E469" s="122"/>
      <c r="F469" s="122"/>
      <c r="G469" s="122"/>
      <c r="H469" s="122"/>
      <c r="I469" s="114"/>
      <c r="J469" s="114"/>
      <c r="K469" s="122"/>
    </row>
    <row r="470" spans="2:11">
      <c r="B470" s="113"/>
      <c r="C470" s="122"/>
      <c r="D470" s="122"/>
      <c r="E470" s="122"/>
      <c r="F470" s="122"/>
      <c r="G470" s="122"/>
      <c r="H470" s="122"/>
      <c r="I470" s="114"/>
      <c r="J470" s="114"/>
      <c r="K470" s="122"/>
    </row>
    <row r="471" spans="2:11">
      <c r="B471" s="113"/>
      <c r="C471" s="122"/>
      <c r="D471" s="122"/>
      <c r="E471" s="122"/>
      <c r="F471" s="122"/>
      <c r="G471" s="122"/>
      <c r="H471" s="122"/>
      <c r="I471" s="114"/>
      <c r="J471" s="114"/>
      <c r="K471" s="122"/>
    </row>
    <row r="472" spans="2:11">
      <c r="B472" s="113"/>
      <c r="C472" s="122"/>
      <c r="D472" s="122"/>
      <c r="E472" s="122"/>
      <c r="F472" s="122"/>
      <c r="G472" s="122"/>
      <c r="H472" s="122"/>
      <c r="I472" s="114"/>
      <c r="J472" s="114"/>
      <c r="K472" s="122"/>
    </row>
    <row r="473" spans="2:11">
      <c r="B473" s="113"/>
      <c r="C473" s="122"/>
      <c r="D473" s="122"/>
      <c r="E473" s="122"/>
      <c r="F473" s="122"/>
      <c r="G473" s="122"/>
      <c r="H473" s="122"/>
      <c r="I473" s="114"/>
      <c r="J473" s="114"/>
      <c r="K473" s="122"/>
    </row>
    <row r="474" spans="2:11">
      <c r="B474" s="113"/>
      <c r="C474" s="122"/>
      <c r="D474" s="122"/>
      <c r="E474" s="122"/>
      <c r="F474" s="122"/>
      <c r="G474" s="122"/>
      <c r="H474" s="122"/>
      <c r="I474" s="114"/>
      <c r="J474" s="114"/>
      <c r="K474" s="122"/>
    </row>
    <row r="475" spans="2:11">
      <c r="B475" s="113"/>
      <c r="C475" s="122"/>
      <c r="D475" s="122"/>
      <c r="E475" s="122"/>
      <c r="F475" s="122"/>
      <c r="G475" s="122"/>
      <c r="H475" s="122"/>
      <c r="I475" s="114"/>
      <c r="J475" s="114"/>
      <c r="K475" s="122"/>
    </row>
    <row r="476" spans="2:11">
      <c r="B476" s="113"/>
      <c r="C476" s="122"/>
      <c r="D476" s="122"/>
      <c r="E476" s="122"/>
      <c r="F476" s="122"/>
      <c r="G476" s="122"/>
      <c r="H476" s="122"/>
      <c r="I476" s="114"/>
      <c r="J476" s="114"/>
      <c r="K476" s="122"/>
    </row>
    <row r="477" spans="2:11">
      <c r="B477" s="113"/>
      <c r="C477" s="122"/>
      <c r="D477" s="122"/>
      <c r="E477" s="122"/>
      <c r="F477" s="122"/>
      <c r="G477" s="122"/>
      <c r="H477" s="122"/>
      <c r="I477" s="114"/>
      <c r="J477" s="114"/>
      <c r="K477" s="122"/>
    </row>
    <row r="478" spans="2:11">
      <c r="B478" s="113"/>
      <c r="C478" s="122"/>
      <c r="D478" s="122"/>
      <c r="E478" s="122"/>
      <c r="F478" s="122"/>
      <c r="G478" s="122"/>
      <c r="H478" s="122"/>
      <c r="I478" s="114"/>
      <c r="J478" s="114"/>
      <c r="K478" s="122"/>
    </row>
    <row r="479" spans="2:11">
      <c r="B479" s="113"/>
      <c r="C479" s="122"/>
      <c r="D479" s="122"/>
      <c r="E479" s="122"/>
      <c r="F479" s="122"/>
      <c r="G479" s="122"/>
      <c r="H479" s="122"/>
      <c r="I479" s="114"/>
      <c r="J479" s="114"/>
      <c r="K479" s="122"/>
    </row>
    <row r="480" spans="2:11">
      <c r="B480" s="113"/>
      <c r="C480" s="122"/>
      <c r="D480" s="122"/>
      <c r="E480" s="122"/>
      <c r="F480" s="122"/>
      <c r="G480" s="122"/>
      <c r="H480" s="122"/>
      <c r="I480" s="114"/>
      <c r="J480" s="114"/>
      <c r="K480" s="122"/>
    </row>
    <row r="481" spans="2:11">
      <c r="B481" s="113"/>
      <c r="C481" s="122"/>
      <c r="D481" s="122"/>
      <c r="E481" s="122"/>
      <c r="F481" s="122"/>
      <c r="G481" s="122"/>
      <c r="H481" s="122"/>
      <c r="I481" s="114"/>
      <c r="J481" s="114"/>
      <c r="K481" s="122"/>
    </row>
    <row r="482" spans="2:11">
      <c r="B482" s="113"/>
      <c r="C482" s="122"/>
      <c r="D482" s="122"/>
      <c r="E482" s="122"/>
      <c r="F482" s="122"/>
      <c r="G482" s="122"/>
      <c r="H482" s="122"/>
      <c r="I482" s="114"/>
      <c r="J482" s="114"/>
      <c r="K482" s="122"/>
    </row>
    <row r="483" spans="2:11">
      <c r="B483" s="113"/>
      <c r="C483" s="122"/>
      <c r="D483" s="122"/>
      <c r="E483" s="122"/>
      <c r="F483" s="122"/>
      <c r="G483" s="122"/>
      <c r="H483" s="122"/>
      <c r="I483" s="114"/>
      <c r="J483" s="114"/>
      <c r="K483" s="122"/>
    </row>
    <row r="484" spans="2:11">
      <c r="B484" s="113"/>
      <c r="C484" s="122"/>
      <c r="D484" s="122"/>
      <c r="E484" s="122"/>
      <c r="F484" s="122"/>
      <c r="G484" s="122"/>
      <c r="H484" s="122"/>
      <c r="I484" s="114"/>
      <c r="J484" s="114"/>
      <c r="K484" s="122"/>
    </row>
    <row r="485" spans="2:11">
      <c r="B485" s="113"/>
      <c r="C485" s="122"/>
      <c r="D485" s="122"/>
      <c r="E485" s="122"/>
      <c r="F485" s="122"/>
      <c r="G485" s="122"/>
      <c r="H485" s="122"/>
      <c r="I485" s="114"/>
      <c r="J485" s="114"/>
      <c r="K485" s="122"/>
    </row>
    <row r="486" spans="2:11">
      <c r="B486" s="113"/>
      <c r="C486" s="122"/>
      <c r="D486" s="122"/>
      <c r="E486" s="122"/>
      <c r="F486" s="122"/>
      <c r="G486" s="122"/>
      <c r="H486" s="122"/>
      <c r="I486" s="114"/>
      <c r="J486" s="114"/>
      <c r="K486" s="122"/>
    </row>
    <row r="487" spans="2:11">
      <c r="B487" s="113"/>
      <c r="C487" s="122"/>
      <c r="D487" s="122"/>
      <c r="E487" s="122"/>
      <c r="F487" s="122"/>
      <c r="G487" s="122"/>
      <c r="H487" s="122"/>
      <c r="I487" s="114"/>
      <c r="J487" s="114"/>
      <c r="K487" s="122"/>
    </row>
    <row r="488" spans="2:11">
      <c r="B488" s="113"/>
      <c r="C488" s="122"/>
      <c r="D488" s="122"/>
      <c r="E488" s="122"/>
      <c r="F488" s="122"/>
      <c r="G488" s="122"/>
      <c r="H488" s="122"/>
      <c r="I488" s="114"/>
      <c r="J488" s="114"/>
      <c r="K488" s="122"/>
    </row>
    <row r="489" spans="2:11">
      <c r="B489" s="113"/>
      <c r="C489" s="122"/>
      <c r="D489" s="122"/>
      <c r="E489" s="122"/>
      <c r="F489" s="122"/>
      <c r="G489" s="122"/>
      <c r="H489" s="122"/>
      <c r="I489" s="114"/>
      <c r="J489" s="114"/>
      <c r="K489" s="122"/>
    </row>
    <row r="490" spans="2:11">
      <c r="B490" s="113"/>
      <c r="C490" s="122"/>
      <c r="D490" s="122"/>
      <c r="E490" s="122"/>
      <c r="F490" s="122"/>
      <c r="G490" s="122"/>
      <c r="H490" s="122"/>
      <c r="I490" s="114"/>
      <c r="J490" s="114"/>
      <c r="K490" s="122"/>
    </row>
    <row r="491" spans="2:11">
      <c r="B491" s="113"/>
      <c r="C491" s="122"/>
      <c r="D491" s="122"/>
      <c r="E491" s="122"/>
      <c r="F491" s="122"/>
      <c r="G491" s="122"/>
      <c r="H491" s="122"/>
      <c r="I491" s="114"/>
      <c r="J491" s="114"/>
      <c r="K491" s="122"/>
    </row>
    <row r="492" spans="2:11">
      <c r="B492" s="113"/>
      <c r="C492" s="122"/>
      <c r="D492" s="122"/>
      <c r="E492" s="122"/>
      <c r="F492" s="122"/>
      <c r="G492" s="122"/>
      <c r="H492" s="122"/>
      <c r="I492" s="114"/>
      <c r="J492" s="114"/>
      <c r="K492" s="122"/>
    </row>
    <row r="493" spans="2:11">
      <c r="B493" s="113"/>
      <c r="C493" s="122"/>
      <c r="D493" s="122"/>
      <c r="E493" s="122"/>
      <c r="F493" s="122"/>
      <c r="G493" s="122"/>
      <c r="H493" s="122"/>
      <c r="I493" s="114"/>
      <c r="J493" s="114"/>
      <c r="K493" s="122"/>
    </row>
    <row r="494" spans="2:11">
      <c r="B494" s="113"/>
      <c r="C494" s="122"/>
      <c r="D494" s="122"/>
      <c r="E494" s="122"/>
      <c r="F494" s="122"/>
      <c r="G494" s="122"/>
      <c r="H494" s="122"/>
      <c r="I494" s="114"/>
      <c r="J494" s="114"/>
      <c r="K494" s="122"/>
    </row>
    <row r="495" spans="2:11">
      <c r="B495" s="113"/>
      <c r="C495" s="122"/>
      <c r="D495" s="122"/>
      <c r="E495" s="122"/>
      <c r="F495" s="122"/>
      <c r="G495" s="122"/>
      <c r="H495" s="122"/>
      <c r="I495" s="114"/>
      <c r="J495" s="114"/>
      <c r="K495" s="122"/>
    </row>
    <row r="496" spans="2:11">
      <c r="B496" s="113"/>
      <c r="C496" s="122"/>
      <c r="D496" s="122"/>
      <c r="E496" s="122"/>
      <c r="F496" s="122"/>
      <c r="G496" s="122"/>
      <c r="H496" s="122"/>
      <c r="I496" s="114"/>
      <c r="J496" s="114"/>
      <c r="K496" s="122"/>
    </row>
    <row r="497" spans="2:11">
      <c r="B497" s="113"/>
      <c r="C497" s="122"/>
      <c r="D497" s="122"/>
      <c r="E497" s="122"/>
      <c r="F497" s="122"/>
      <c r="G497" s="122"/>
      <c r="H497" s="122"/>
      <c r="I497" s="114"/>
      <c r="J497" s="114"/>
      <c r="K497" s="122"/>
    </row>
    <row r="498" spans="2:11">
      <c r="B498" s="113"/>
      <c r="C498" s="122"/>
      <c r="D498" s="122"/>
      <c r="E498" s="122"/>
      <c r="F498" s="122"/>
      <c r="G498" s="122"/>
      <c r="H498" s="122"/>
      <c r="I498" s="114"/>
      <c r="J498" s="114"/>
      <c r="K498" s="122"/>
    </row>
    <row r="499" spans="2:11">
      <c r="B499" s="113"/>
      <c r="C499" s="122"/>
      <c r="D499" s="122"/>
      <c r="E499" s="122"/>
      <c r="F499" s="122"/>
      <c r="G499" s="122"/>
      <c r="H499" s="122"/>
      <c r="I499" s="114"/>
      <c r="J499" s="114"/>
      <c r="K499" s="122"/>
    </row>
    <row r="500" spans="2:11">
      <c r="B500" s="113"/>
      <c r="C500" s="122"/>
      <c r="D500" s="122"/>
      <c r="E500" s="122"/>
      <c r="F500" s="122"/>
      <c r="G500" s="122"/>
      <c r="H500" s="122"/>
      <c r="I500" s="114"/>
      <c r="J500" s="114"/>
      <c r="K500" s="122"/>
    </row>
    <row r="501" spans="2:11">
      <c r="B501" s="113"/>
      <c r="C501" s="122"/>
      <c r="D501" s="122"/>
      <c r="E501" s="122"/>
      <c r="F501" s="122"/>
      <c r="G501" s="122"/>
      <c r="H501" s="122"/>
      <c r="I501" s="114"/>
      <c r="J501" s="114"/>
      <c r="K501" s="122"/>
    </row>
    <row r="502" spans="2:11">
      <c r="B502" s="113"/>
      <c r="C502" s="122"/>
      <c r="D502" s="122"/>
      <c r="E502" s="122"/>
      <c r="F502" s="122"/>
      <c r="G502" s="122"/>
      <c r="H502" s="122"/>
      <c r="I502" s="114"/>
      <c r="J502" s="114"/>
      <c r="K502" s="122"/>
    </row>
    <row r="503" spans="2:11">
      <c r="B503" s="113"/>
      <c r="C503" s="122"/>
      <c r="D503" s="122"/>
      <c r="E503" s="122"/>
      <c r="F503" s="122"/>
      <c r="G503" s="122"/>
      <c r="H503" s="122"/>
      <c r="I503" s="114"/>
      <c r="J503" s="114"/>
      <c r="K503" s="122"/>
    </row>
    <row r="504" spans="2:11">
      <c r="B504" s="113"/>
      <c r="C504" s="122"/>
      <c r="D504" s="122"/>
      <c r="E504" s="122"/>
      <c r="F504" s="122"/>
      <c r="G504" s="122"/>
      <c r="H504" s="122"/>
      <c r="I504" s="114"/>
      <c r="J504" s="114"/>
      <c r="K504" s="122"/>
    </row>
    <row r="505" spans="2:11">
      <c r="B505" s="113"/>
      <c r="C505" s="122"/>
      <c r="D505" s="122"/>
      <c r="E505" s="122"/>
      <c r="F505" s="122"/>
      <c r="G505" s="122"/>
      <c r="H505" s="122"/>
      <c r="I505" s="114"/>
      <c r="J505" s="114"/>
      <c r="K505" s="122"/>
    </row>
    <row r="506" spans="2:11">
      <c r="B506" s="113"/>
      <c r="C506" s="122"/>
      <c r="D506" s="122"/>
      <c r="E506" s="122"/>
      <c r="F506" s="122"/>
      <c r="G506" s="122"/>
      <c r="H506" s="122"/>
      <c r="I506" s="114"/>
      <c r="J506" s="114"/>
      <c r="K506" s="122"/>
    </row>
    <row r="507" spans="2:11">
      <c r="B507" s="113"/>
      <c r="C507" s="122"/>
      <c r="D507" s="122"/>
      <c r="E507" s="122"/>
      <c r="F507" s="122"/>
      <c r="G507" s="122"/>
      <c r="H507" s="122"/>
      <c r="I507" s="114"/>
      <c r="J507" s="114"/>
      <c r="K507" s="122"/>
    </row>
    <row r="508" spans="2:11">
      <c r="B508" s="113"/>
      <c r="C508" s="122"/>
      <c r="D508" s="122"/>
      <c r="E508" s="122"/>
      <c r="F508" s="122"/>
      <c r="G508" s="122"/>
      <c r="H508" s="122"/>
      <c r="I508" s="114"/>
      <c r="J508" s="114"/>
      <c r="K508" s="122"/>
    </row>
    <row r="509" spans="2:11">
      <c r="B509" s="113"/>
      <c r="C509" s="122"/>
      <c r="D509" s="122"/>
      <c r="E509" s="122"/>
      <c r="F509" s="122"/>
      <c r="G509" s="122"/>
      <c r="H509" s="122"/>
      <c r="I509" s="114"/>
      <c r="J509" s="114"/>
      <c r="K509" s="122"/>
    </row>
    <row r="510" spans="2:11">
      <c r="B510" s="113"/>
      <c r="C510" s="122"/>
      <c r="D510" s="122"/>
      <c r="E510" s="122"/>
      <c r="F510" s="122"/>
      <c r="G510" s="122"/>
      <c r="H510" s="122"/>
      <c r="I510" s="114"/>
      <c r="J510" s="114"/>
      <c r="K510" s="122"/>
    </row>
    <row r="511" spans="2:11">
      <c r="B511" s="113"/>
      <c r="C511" s="122"/>
      <c r="D511" s="122"/>
      <c r="E511" s="122"/>
      <c r="F511" s="122"/>
      <c r="G511" s="122"/>
      <c r="H511" s="122"/>
      <c r="I511" s="114"/>
      <c r="J511" s="114"/>
      <c r="K511" s="122"/>
    </row>
    <row r="512" spans="2:11">
      <c r="B512" s="113"/>
      <c r="C512" s="122"/>
      <c r="D512" s="122"/>
      <c r="E512" s="122"/>
      <c r="F512" s="122"/>
      <c r="G512" s="122"/>
      <c r="H512" s="122"/>
      <c r="I512" s="114"/>
      <c r="J512" s="114"/>
      <c r="K512" s="122"/>
    </row>
    <row r="513" spans="2:11">
      <c r="B513" s="113"/>
      <c r="C513" s="122"/>
      <c r="D513" s="122"/>
      <c r="E513" s="122"/>
      <c r="F513" s="122"/>
      <c r="G513" s="122"/>
      <c r="H513" s="122"/>
      <c r="I513" s="114"/>
      <c r="J513" s="114"/>
      <c r="K513" s="122"/>
    </row>
    <row r="514" spans="2:11">
      <c r="B514" s="113"/>
      <c r="C514" s="122"/>
      <c r="D514" s="122"/>
      <c r="E514" s="122"/>
      <c r="F514" s="122"/>
      <c r="G514" s="122"/>
      <c r="H514" s="122"/>
      <c r="I514" s="114"/>
      <c r="J514" s="114"/>
      <c r="K514" s="122"/>
    </row>
    <row r="515" spans="2:11">
      <c r="B515" s="113"/>
      <c r="C515" s="122"/>
      <c r="D515" s="122"/>
      <c r="E515" s="122"/>
      <c r="F515" s="122"/>
      <c r="G515" s="122"/>
      <c r="H515" s="122"/>
      <c r="I515" s="114"/>
      <c r="J515" s="114"/>
      <c r="K515" s="122"/>
    </row>
    <row r="516" spans="2:11">
      <c r="B516" s="113"/>
      <c r="C516" s="122"/>
      <c r="D516" s="122"/>
      <c r="E516" s="122"/>
      <c r="F516" s="122"/>
      <c r="G516" s="122"/>
      <c r="H516" s="122"/>
      <c r="I516" s="114"/>
      <c r="J516" s="114"/>
      <c r="K516" s="122"/>
    </row>
    <row r="517" spans="2:11">
      <c r="B517" s="113"/>
      <c r="C517" s="122"/>
      <c r="D517" s="122"/>
      <c r="E517" s="122"/>
      <c r="F517" s="122"/>
      <c r="G517" s="122"/>
      <c r="H517" s="122"/>
      <c r="I517" s="114"/>
      <c r="J517" s="114"/>
      <c r="K517" s="122"/>
    </row>
    <row r="518" spans="2:11">
      <c r="B518" s="113"/>
      <c r="C518" s="122"/>
      <c r="D518" s="122"/>
      <c r="E518" s="122"/>
      <c r="F518" s="122"/>
      <c r="G518" s="122"/>
      <c r="H518" s="122"/>
      <c r="I518" s="114"/>
      <c r="J518" s="114"/>
      <c r="K518" s="122"/>
    </row>
    <row r="519" spans="2:11">
      <c r="B519" s="113"/>
      <c r="C519" s="122"/>
      <c r="D519" s="122"/>
      <c r="E519" s="122"/>
      <c r="F519" s="122"/>
      <c r="G519" s="122"/>
      <c r="H519" s="122"/>
      <c r="I519" s="114"/>
      <c r="J519" s="114"/>
      <c r="K519" s="122"/>
    </row>
    <row r="520" spans="2:11">
      <c r="B520" s="113"/>
      <c r="C520" s="122"/>
      <c r="D520" s="122"/>
      <c r="E520" s="122"/>
      <c r="F520" s="122"/>
      <c r="G520" s="122"/>
      <c r="H520" s="122"/>
      <c r="I520" s="114"/>
      <c r="J520" s="114"/>
      <c r="K520" s="122"/>
    </row>
    <row r="521" spans="2:11">
      <c r="B521" s="113"/>
      <c r="C521" s="122"/>
      <c r="D521" s="122"/>
      <c r="E521" s="122"/>
      <c r="F521" s="122"/>
      <c r="G521" s="122"/>
      <c r="H521" s="122"/>
      <c r="I521" s="114"/>
      <c r="J521" s="114"/>
      <c r="K521" s="122"/>
    </row>
    <row r="522" spans="2:11">
      <c r="B522" s="113"/>
      <c r="C522" s="122"/>
      <c r="D522" s="122"/>
      <c r="E522" s="122"/>
      <c r="F522" s="122"/>
      <c r="G522" s="122"/>
      <c r="H522" s="122"/>
      <c r="I522" s="114"/>
      <c r="J522" s="114"/>
      <c r="K522" s="122"/>
    </row>
    <row r="523" spans="2:11">
      <c r="B523" s="113"/>
      <c r="C523" s="122"/>
      <c r="D523" s="122"/>
      <c r="E523" s="122"/>
      <c r="F523" s="122"/>
      <c r="G523" s="122"/>
      <c r="H523" s="122"/>
      <c r="I523" s="114"/>
      <c r="J523" s="114"/>
      <c r="K523" s="122"/>
    </row>
    <row r="524" spans="2:11">
      <c r="B524" s="113"/>
      <c r="C524" s="122"/>
      <c r="D524" s="122"/>
      <c r="E524" s="122"/>
      <c r="F524" s="122"/>
      <c r="G524" s="122"/>
      <c r="H524" s="122"/>
      <c r="I524" s="114"/>
      <c r="J524" s="114"/>
      <c r="K524" s="122"/>
    </row>
    <row r="525" spans="2:11">
      <c r="B525" s="113"/>
      <c r="C525" s="122"/>
      <c r="D525" s="122"/>
      <c r="E525" s="122"/>
      <c r="F525" s="122"/>
      <c r="G525" s="122"/>
      <c r="H525" s="122"/>
      <c r="I525" s="114"/>
      <c r="J525" s="114"/>
      <c r="K525" s="122"/>
    </row>
    <row r="526" spans="2:11">
      <c r="B526" s="113"/>
      <c r="C526" s="122"/>
      <c r="D526" s="122"/>
      <c r="E526" s="122"/>
      <c r="F526" s="122"/>
      <c r="G526" s="122"/>
      <c r="H526" s="122"/>
      <c r="I526" s="114"/>
      <c r="J526" s="114"/>
      <c r="K526" s="122"/>
    </row>
    <row r="527" spans="2:11">
      <c r="B527" s="113"/>
      <c r="C527" s="122"/>
      <c r="D527" s="122"/>
      <c r="E527" s="122"/>
      <c r="F527" s="122"/>
      <c r="G527" s="122"/>
      <c r="H527" s="122"/>
      <c r="I527" s="114"/>
      <c r="J527" s="114"/>
      <c r="K527" s="122"/>
    </row>
    <row r="528" spans="2:11">
      <c r="B528" s="113"/>
      <c r="C528" s="122"/>
      <c r="D528" s="122"/>
      <c r="E528" s="122"/>
      <c r="F528" s="122"/>
      <c r="G528" s="122"/>
      <c r="H528" s="122"/>
      <c r="I528" s="114"/>
      <c r="J528" s="114"/>
      <c r="K528" s="122"/>
    </row>
    <row r="529" spans="2:11">
      <c r="B529" s="113"/>
      <c r="C529" s="122"/>
      <c r="D529" s="122"/>
      <c r="E529" s="122"/>
      <c r="F529" s="122"/>
      <c r="G529" s="122"/>
      <c r="H529" s="122"/>
      <c r="I529" s="114"/>
      <c r="J529" s="114"/>
      <c r="K529" s="122"/>
    </row>
    <row r="530" spans="2:11">
      <c r="B530" s="113"/>
      <c r="C530" s="122"/>
      <c r="D530" s="122"/>
      <c r="E530" s="122"/>
      <c r="F530" s="122"/>
      <c r="G530" s="122"/>
      <c r="H530" s="122"/>
      <c r="I530" s="114"/>
      <c r="J530" s="114"/>
      <c r="K530" s="122"/>
    </row>
    <row r="531" spans="2:11">
      <c r="B531" s="113"/>
      <c r="C531" s="122"/>
      <c r="D531" s="122"/>
      <c r="E531" s="122"/>
      <c r="F531" s="122"/>
      <c r="G531" s="122"/>
      <c r="H531" s="122"/>
      <c r="I531" s="114"/>
      <c r="J531" s="114"/>
      <c r="K531" s="122"/>
    </row>
    <row r="532" spans="2:11">
      <c r="B532" s="113"/>
      <c r="C532" s="122"/>
      <c r="D532" s="122"/>
      <c r="E532" s="122"/>
      <c r="F532" s="122"/>
      <c r="G532" s="122"/>
      <c r="H532" s="122"/>
      <c r="I532" s="114"/>
      <c r="J532" s="114"/>
      <c r="K532" s="122"/>
    </row>
    <row r="533" spans="2:11">
      <c r="B533" s="113"/>
      <c r="C533" s="122"/>
      <c r="D533" s="122"/>
      <c r="E533" s="122"/>
      <c r="F533" s="122"/>
      <c r="G533" s="122"/>
      <c r="H533" s="122"/>
      <c r="I533" s="114"/>
      <c r="J533" s="114"/>
      <c r="K533" s="122"/>
    </row>
    <row r="534" spans="2:11">
      <c r="B534" s="113"/>
      <c r="C534" s="122"/>
      <c r="D534" s="122"/>
      <c r="E534" s="122"/>
      <c r="F534" s="122"/>
      <c r="G534" s="122"/>
      <c r="H534" s="122"/>
      <c r="I534" s="114"/>
      <c r="J534" s="114"/>
      <c r="K534" s="122"/>
    </row>
    <row r="535" spans="2:11">
      <c r="B535" s="113"/>
      <c r="C535" s="122"/>
      <c r="D535" s="122"/>
      <c r="E535" s="122"/>
      <c r="F535" s="122"/>
      <c r="G535" s="122"/>
      <c r="H535" s="122"/>
      <c r="I535" s="114"/>
      <c r="J535" s="114"/>
      <c r="K535" s="122"/>
    </row>
    <row r="536" spans="2:11">
      <c r="B536" s="113"/>
      <c r="C536" s="122"/>
      <c r="D536" s="122"/>
      <c r="E536" s="122"/>
      <c r="F536" s="122"/>
      <c r="G536" s="122"/>
      <c r="H536" s="122"/>
      <c r="I536" s="114"/>
      <c r="J536" s="114"/>
      <c r="K536" s="122"/>
    </row>
    <row r="537" spans="2:11">
      <c r="B537" s="113"/>
      <c r="C537" s="122"/>
      <c r="D537" s="122"/>
      <c r="E537" s="122"/>
      <c r="F537" s="122"/>
      <c r="G537" s="122"/>
      <c r="H537" s="122"/>
      <c r="I537" s="114"/>
      <c r="J537" s="114"/>
      <c r="K537" s="122"/>
    </row>
    <row r="538" spans="2:11">
      <c r="B538" s="113"/>
      <c r="C538" s="122"/>
      <c r="D538" s="122"/>
      <c r="E538" s="122"/>
      <c r="F538" s="122"/>
      <c r="G538" s="122"/>
      <c r="H538" s="122"/>
      <c r="I538" s="114"/>
      <c r="J538" s="114"/>
      <c r="K538" s="122"/>
    </row>
    <row r="539" spans="2:11">
      <c r="B539" s="113"/>
      <c r="C539" s="122"/>
      <c r="D539" s="122"/>
      <c r="E539" s="122"/>
      <c r="F539" s="122"/>
      <c r="G539" s="122"/>
      <c r="H539" s="122"/>
      <c r="I539" s="114"/>
      <c r="J539" s="114"/>
      <c r="K539" s="122"/>
    </row>
    <row r="540" spans="2:11">
      <c r="B540" s="113"/>
      <c r="C540" s="122"/>
      <c r="D540" s="122"/>
      <c r="E540" s="122"/>
      <c r="F540" s="122"/>
      <c r="G540" s="122"/>
      <c r="H540" s="122"/>
      <c r="I540" s="114"/>
      <c r="J540" s="114"/>
      <c r="K540" s="122"/>
    </row>
    <row r="541" spans="2:11">
      <c r="B541" s="113"/>
      <c r="C541" s="122"/>
      <c r="D541" s="122"/>
      <c r="E541" s="122"/>
      <c r="F541" s="122"/>
      <c r="G541" s="122"/>
      <c r="H541" s="122"/>
      <c r="I541" s="114"/>
      <c r="J541" s="114"/>
      <c r="K541" s="122"/>
    </row>
    <row r="542" spans="2:11">
      <c r="B542" s="113"/>
      <c r="C542" s="122"/>
      <c r="D542" s="122"/>
      <c r="E542" s="122"/>
      <c r="F542" s="122"/>
      <c r="G542" s="122"/>
      <c r="H542" s="122"/>
      <c r="I542" s="114"/>
      <c r="J542" s="114"/>
      <c r="K542" s="122"/>
    </row>
    <row r="543" spans="2:11">
      <c r="B543" s="113"/>
      <c r="C543" s="122"/>
      <c r="D543" s="122"/>
      <c r="E543" s="122"/>
      <c r="F543" s="122"/>
      <c r="G543" s="122"/>
      <c r="H543" s="122"/>
      <c r="I543" s="114"/>
      <c r="J543" s="114"/>
      <c r="K543" s="122"/>
    </row>
    <row r="544" spans="2:11">
      <c r="B544" s="113"/>
      <c r="C544" s="122"/>
      <c r="D544" s="122"/>
      <c r="E544" s="122"/>
      <c r="F544" s="122"/>
      <c r="G544" s="122"/>
      <c r="H544" s="122"/>
      <c r="I544" s="114"/>
      <c r="J544" s="114"/>
      <c r="K544" s="122"/>
    </row>
    <row r="545" spans="2:11">
      <c r="B545" s="113"/>
      <c r="C545" s="122"/>
      <c r="D545" s="122"/>
      <c r="E545" s="122"/>
      <c r="F545" s="122"/>
      <c r="G545" s="122"/>
      <c r="H545" s="122"/>
      <c r="I545" s="114"/>
      <c r="J545" s="114"/>
      <c r="K545" s="122"/>
    </row>
    <row r="546" spans="2:11">
      <c r="B546" s="113"/>
      <c r="C546" s="122"/>
      <c r="D546" s="122"/>
      <c r="E546" s="122"/>
      <c r="F546" s="122"/>
      <c r="G546" s="122"/>
      <c r="H546" s="122"/>
      <c r="I546" s="114"/>
      <c r="J546" s="114"/>
      <c r="K546" s="122"/>
    </row>
    <row r="547" spans="2:11">
      <c r="B547" s="113"/>
      <c r="C547" s="122"/>
      <c r="D547" s="122"/>
      <c r="E547" s="122"/>
      <c r="F547" s="122"/>
      <c r="G547" s="122"/>
      <c r="H547" s="122"/>
      <c r="I547" s="114"/>
      <c r="J547" s="114"/>
      <c r="K547" s="122"/>
    </row>
    <row r="548" spans="2:11">
      <c r="B548" s="113"/>
      <c r="C548" s="122"/>
      <c r="D548" s="122"/>
      <c r="E548" s="122"/>
      <c r="F548" s="122"/>
      <c r="G548" s="122"/>
      <c r="H548" s="122"/>
      <c r="I548" s="114"/>
      <c r="J548" s="114"/>
      <c r="K548" s="122"/>
    </row>
    <row r="549" spans="2:11">
      <c r="B549" s="113"/>
      <c r="C549" s="122"/>
      <c r="D549" s="122"/>
      <c r="E549" s="122"/>
      <c r="F549" s="122"/>
      <c r="G549" s="122"/>
      <c r="H549" s="122"/>
      <c r="I549" s="114"/>
      <c r="J549" s="114"/>
      <c r="K549" s="122"/>
    </row>
    <row r="550" spans="2:11">
      <c r="B550" s="113"/>
      <c r="C550" s="122"/>
      <c r="D550" s="122"/>
      <c r="E550" s="122"/>
      <c r="F550" s="122"/>
      <c r="G550" s="122"/>
      <c r="H550" s="122"/>
      <c r="I550" s="114"/>
      <c r="J550" s="114"/>
      <c r="K550" s="122"/>
    </row>
    <row r="551" spans="2:11">
      <c r="B551" s="113"/>
      <c r="C551" s="122"/>
      <c r="D551" s="122"/>
      <c r="E551" s="122"/>
      <c r="F551" s="122"/>
      <c r="G551" s="122"/>
      <c r="H551" s="122"/>
      <c r="I551" s="114"/>
      <c r="J551" s="114"/>
      <c r="K551" s="122"/>
    </row>
    <row r="552" spans="2:11">
      <c r="B552" s="113"/>
      <c r="C552" s="122"/>
      <c r="D552" s="122"/>
      <c r="E552" s="122"/>
      <c r="F552" s="122"/>
      <c r="G552" s="122"/>
      <c r="H552" s="122"/>
      <c r="I552" s="114"/>
      <c r="J552" s="114"/>
      <c r="K552" s="122"/>
    </row>
    <row r="553" spans="2:11">
      <c r="B553" s="113"/>
      <c r="C553" s="122"/>
      <c r="D553" s="122"/>
      <c r="E553" s="122"/>
      <c r="F553" s="122"/>
      <c r="G553" s="122"/>
      <c r="H553" s="122"/>
      <c r="I553" s="114"/>
      <c r="J553" s="114"/>
      <c r="K553" s="122"/>
    </row>
    <row r="554" spans="2:11">
      <c r="B554" s="113"/>
      <c r="C554" s="122"/>
      <c r="D554" s="122"/>
      <c r="E554" s="122"/>
      <c r="F554" s="122"/>
      <c r="G554" s="122"/>
      <c r="H554" s="122"/>
      <c r="I554" s="114"/>
      <c r="J554" s="114"/>
      <c r="K554" s="122"/>
    </row>
    <row r="555" spans="2:11">
      <c r="B555" s="113"/>
      <c r="C555" s="122"/>
      <c r="D555" s="122"/>
      <c r="E555" s="122"/>
      <c r="F555" s="122"/>
      <c r="G555" s="122"/>
      <c r="H555" s="122"/>
      <c r="I555" s="114"/>
      <c r="J555" s="114"/>
      <c r="K555" s="122"/>
    </row>
    <row r="556" spans="2:11">
      <c r="B556" s="113"/>
      <c r="C556" s="122"/>
      <c r="D556" s="122"/>
      <c r="E556" s="122"/>
      <c r="F556" s="122"/>
      <c r="G556" s="122"/>
      <c r="H556" s="122"/>
      <c r="I556" s="114"/>
      <c r="J556" s="114"/>
      <c r="K556" s="122"/>
    </row>
    <row r="557" spans="2:11">
      <c r="B557" s="113"/>
      <c r="C557" s="122"/>
      <c r="D557" s="122"/>
      <c r="E557" s="122"/>
      <c r="F557" s="122"/>
      <c r="G557" s="122"/>
      <c r="H557" s="122"/>
      <c r="I557" s="114"/>
      <c r="J557" s="114"/>
      <c r="K557" s="122"/>
    </row>
    <row r="558" spans="2:11">
      <c r="B558" s="113"/>
      <c r="C558" s="122"/>
      <c r="D558" s="122"/>
      <c r="E558" s="122"/>
      <c r="F558" s="122"/>
      <c r="G558" s="122"/>
      <c r="H558" s="122"/>
      <c r="I558" s="114"/>
      <c r="J558" s="114"/>
      <c r="K558" s="122"/>
    </row>
    <row r="559" spans="2:11">
      <c r="B559" s="113"/>
      <c r="C559" s="122"/>
      <c r="D559" s="122"/>
      <c r="E559" s="122"/>
      <c r="F559" s="122"/>
      <c r="G559" s="122"/>
      <c r="H559" s="122"/>
      <c r="I559" s="114"/>
      <c r="J559" s="114"/>
      <c r="K559" s="122"/>
    </row>
    <row r="560" spans="2:11">
      <c r="B560" s="113"/>
      <c r="C560" s="122"/>
      <c r="D560" s="122"/>
      <c r="E560" s="122"/>
      <c r="F560" s="122"/>
      <c r="G560" s="122"/>
      <c r="H560" s="122"/>
      <c r="I560" s="114"/>
      <c r="J560" s="114"/>
      <c r="K560" s="122"/>
    </row>
    <row r="561" spans="2:11">
      <c r="B561" s="113"/>
      <c r="C561" s="122"/>
      <c r="D561" s="122"/>
      <c r="E561" s="122"/>
      <c r="F561" s="122"/>
      <c r="G561" s="122"/>
      <c r="H561" s="122"/>
      <c r="I561" s="114"/>
      <c r="J561" s="114"/>
      <c r="K561" s="122"/>
    </row>
    <row r="562" spans="2:11">
      <c r="B562" s="113"/>
      <c r="C562" s="122"/>
      <c r="D562" s="122"/>
      <c r="E562" s="122"/>
      <c r="F562" s="122"/>
      <c r="G562" s="122"/>
      <c r="H562" s="122"/>
      <c r="I562" s="114"/>
      <c r="J562" s="114"/>
      <c r="K562" s="122"/>
    </row>
    <row r="563" spans="2:11">
      <c r="B563" s="113"/>
      <c r="C563" s="122"/>
      <c r="D563" s="122"/>
      <c r="E563" s="122"/>
      <c r="F563" s="122"/>
      <c r="G563" s="122"/>
      <c r="H563" s="122"/>
      <c r="I563" s="114"/>
      <c r="J563" s="114"/>
      <c r="K563" s="122"/>
    </row>
    <row r="564" spans="2:11">
      <c r="B564" s="113"/>
      <c r="C564" s="122"/>
      <c r="D564" s="122"/>
      <c r="E564" s="122"/>
      <c r="F564" s="122"/>
      <c r="G564" s="122"/>
      <c r="H564" s="122"/>
      <c r="I564" s="114"/>
      <c r="J564" s="114"/>
      <c r="K564" s="12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221</v>
      </c>
    </row>
    <row r="2" spans="2:35">
      <c r="B2" s="46" t="s">
        <v>140</v>
      </c>
      <c r="C2" s="67" t="s">
        <v>222</v>
      </c>
    </row>
    <row r="3" spans="2:35">
      <c r="B3" s="46" t="s">
        <v>142</v>
      </c>
      <c r="C3" s="67" t="s">
        <v>223</v>
      </c>
      <c r="E3" s="2"/>
    </row>
    <row r="4" spans="2:35">
      <c r="B4" s="46" t="s">
        <v>143</v>
      </c>
      <c r="C4" s="67">
        <v>9455</v>
      </c>
    </row>
    <row r="6" spans="2:35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35" ht="26.25" customHeight="1">
      <c r="B7" s="129" t="s">
        <v>92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35" s="3" customFormat="1" ht="47.25">
      <c r="B8" s="21" t="s">
        <v>111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61</v>
      </c>
      <c r="O8" s="29" t="s">
        <v>58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31" t="s">
        <v>200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118" t="s">
        <v>2589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  <c r="AI11" s="1"/>
    </row>
    <row r="12" spans="2:35" ht="21.75" customHeight="1">
      <c r="B12" s="115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5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5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5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ht="26.25" customHeight="1">
      <c r="B7" s="129" t="s">
        <v>84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</row>
    <row r="8" spans="2:16" s="3" customFormat="1" ht="78.75">
      <c r="B8" s="21" t="s">
        <v>111</v>
      </c>
      <c r="C8" s="29" t="s">
        <v>44</v>
      </c>
      <c r="D8" s="29" t="s">
        <v>14</v>
      </c>
      <c r="E8" s="29" t="s">
        <v>66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197</v>
      </c>
      <c r="L8" s="29" t="s">
        <v>196</v>
      </c>
      <c r="M8" s="29" t="s">
        <v>106</v>
      </c>
      <c r="N8" s="29" t="s">
        <v>58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204</v>
      </c>
      <c r="L9" s="31"/>
      <c r="M9" s="31" t="s">
        <v>200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9">
        <v>0</v>
      </c>
      <c r="N11" s="88"/>
      <c r="O11" s="120">
        <v>0</v>
      </c>
      <c r="P11" s="120">
        <v>0</v>
      </c>
    </row>
    <row r="12" spans="2:16" ht="21.75" customHeight="1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5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221</v>
      </c>
    </row>
    <row r="2" spans="2:19">
      <c r="B2" s="46" t="s">
        <v>140</v>
      </c>
      <c r="C2" s="67" t="s">
        <v>222</v>
      </c>
    </row>
    <row r="3" spans="2:19">
      <c r="B3" s="46" t="s">
        <v>142</v>
      </c>
      <c r="C3" s="67" t="s">
        <v>223</v>
      </c>
    </row>
    <row r="4" spans="2:19">
      <c r="B4" s="46" t="s">
        <v>143</v>
      </c>
      <c r="C4" s="67">
        <v>9455</v>
      </c>
    </row>
    <row r="6" spans="2:19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19" ht="26.25" customHeight="1">
      <c r="B7" s="129" t="s">
        <v>85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1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4" customFormat="1" ht="18" customHeight="1">
      <c r="B11" s="118" t="s">
        <v>2588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9">
        <v>0</v>
      </c>
      <c r="Q11" s="88"/>
      <c r="R11" s="120">
        <v>0</v>
      </c>
      <c r="S11" s="120">
        <v>0</v>
      </c>
    </row>
    <row r="12" spans="2:19" ht="20.25" customHeight="1">
      <c r="B12" s="115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5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5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5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2.42578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221</v>
      </c>
    </row>
    <row r="2" spans="2:30">
      <c r="B2" s="46" t="s">
        <v>140</v>
      </c>
      <c r="C2" s="67" t="s">
        <v>222</v>
      </c>
    </row>
    <row r="3" spans="2:30">
      <c r="B3" s="46" t="s">
        <v>142</v>
      </c>
      <c r="C3" s="67" t="s">
        <v>223</v>
      </c>
    </row>
    <row r="4" spans="2:30">
      <c r="B4" s="46" t="s">
        <v>143</v>
      </c>
      <c r="C4" s="67">
        <v>9455</v>
      </c>
    </row>
    <row r="6" spans="2:30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2:30" ht="26.25" customHeight="1">
      <c r="B7" s="129" t="s">
        <v>86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</row>
    <row r="8" spans="2:30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197</v>
      </c>
      <c r="O8" s="29" t="s">
        <v>196</v>
      </c>
      <c r="P8" s="29" t="s">
        <v>106</v>
      </c>
      <c r="Q8" s="29" t="s">
        <v>58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204</v>
      </c>
      <c r="O9" s="31"/>
      <c r="P9" s="31" t="s">
        <v>200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94" t="s">
        <v>51</v>
      </c>
      <c r="C11" s="73"/>
      <c r="D11" s="73"/>
      <c r="E11" s="73"/>
      <c r="F11" s="73"/>
      <c r="G11" s="73"/>
      <c r="H11" s="73"/>
      <c r="I11" s="73"/>
      <c r="J11" s="85">
        <v>5.6763897034907345</v>
      </c>
      <c r="K11" s="73"/>
      <c r="L11" s="73"/>
      <c r="M11" s="84">
        <v>1.2972749381493209E-2</v>
      </c>
      <c r="N11" s="83"/>
      <c r="O11" s="85"/>
      <c r="P11" s="83">
        <v>261.155679679</v>
      </c>
      <c r="Q11" s="73"/>
      <c r="R11" s="84">
        <f>IFERROR(P11/$P$11,0)</f>
        <v>1</v>
      </c>
      <c r="S11" s="84">
        <f>P11/'סכום נכסי הקרן'!$C$42</f>
        <v>5.1155474733199108E-3</v>
      </c>
      <c r="AA11" s="1"/>
      <c r="AD11" s="1"/>
    </row>
    <row r="12" spans="2:30" ht="17.25" customHeight="1">
      <c r="B12" s="95" t="s">
        <v>191</v>
      </c>
      <c r="C12" s="73"/>
      <c r="D12" s="73"/>
      <c r="E12" s="73"/>
      <c r="F12" s="73"/>
      <c r="G12" s="73"/>
      <c r="H12" s="73"/>
      <c r="I12" s="73"/>
      <c r="J12" s="85">
        <v>5.6763897034907327</v>
      </c>
      <c r="K12" s="73"/>
      <c r="L12" s="73"/>
      <c r="M12" s="84">
        <v>1.2972749381493206E-2</v>
      </c>
      <c r="N12" s="83"/>
      <c r="O12" s="85"/>
      <c r="P12" s="83">
        <v>261.155679679</v>
      </c>
      <c r="Q12" s="73"/>
      <c r="R12" s="84">
        <f t="shared" ref="R12:R34" si="0">IFERROR(P12/$P$11,0)</f>
        <v>1</v>
      </c>
      <c r="S12" s="84">
        <f>P12/'סכום נכסי הקרן'!$C$42</f>
        <v>5.1155474733199108E-3</v>
      </c>
    </row>
    <row r="13" spans="2:30">
      <c r="B13" s="96" t="s">
        <v>59</v>
      </c>
      <c r="C13" s="71"/>
      <c r="D13" s="71"/>
      <c r="E13" s="71"/>
      <c r="F13" s="71"/>
      <c r="G13" s="71"/>
      <c r="H13" s="71"/>
      <c r="I13" s="71"/>
      <c r="J13" s="82">
        <v>6.6150983662159231</v>
      </c>
      <c r="K13" s="71"/>
      <c r="L13" s="71"/>
      <c r="M13" s="81">
        <v>1.2082036604396391E-2</v>
      </c>
      <c r="N13" s="80"/>
      <c r="O13" s="82"/>
      <c r="P13" s="80">
        <v>168.77116557899998</v>
      </c>
      <c r="Q13" s="71"/>
      <c r="R13" s="81">
        <f t="shared" si="0"/>
        <v>0.64624734865596412</v>
      </c>
      <c r="S13" s="81">
        <f>P13/'סכום נכסי הקרן'!$C$42</f>
        <v>3.3059089915567085E-3</v>
      </c>
    </row>
    <row r="14" spans="2:30">
      <c r="B14" s="97" t="s">
        <v>1955</v>
      </c>
      <c r="C14" s="73" t="s">
        <v>1956</v>
      </c>
      <c r="D14" s="86" t="s">
        <v>1957</v>
      </c>
      <c r="E14" s="73" t="s">
        <v>336</v>
      </c>
      <c r="F14" s="86" t="s">
        <v>124</v>
      </c>
      <c r="G14" s="73" t="s">
        <v>306</v>
      </c>
      <c r="H14" s="73" t="s">
        <v>307</v>
      </c>
      <c r="I14" s="101">
        <v>39076</v>
      </c>
      <c r="J14" s="85">
        <v>7.6200000001121895</v>
      </c>
      <c r="K14" s="86" t="s">
        <v>128</v>
      </c>
      <c r="L14" s="87">
        <v>4.9000000000000002E-2</v>
      </c>
      <c r="M14" s="84">
        <v>6.4000000002533306E-3</v>
      </c>
      <c r="N14" s="83">
        <v>13568.344805000001</v>
      </c>
      <c r="O14" s="85">
        <v>162.91999999999999</v>
      </c>
      <c r="P14" s="83">
        <v>22.105547095999999</v>
      </c>
      <c r="Q14" s="84">
        <v>7.3436853075916142E-6</v>
      </c>
      <c r="R14" s="84">
        <f t="shared" si="0"/>
        <v>8.4645094156753836E-2</v>
      </c>
      <c r="S14" s="84">
        <f>P14/'סכום נכסי הקרן'!$C$42</f>
        <v>4.3300599754250799E-4</v>
      </c>
    </row>
    <row r="15" spans="2:30">
      <c r="B15" s="97" t="s">
        <v>1958</v>
      </c>
      <c r="C15" s="73" t="s">
        <v>1959</v>
      </c>
      <c r="D15" s="86" t="s">
        <v>1957</v>
      </c>
      <c r="E15" s="73" t="s">
        <v>336</v>
      </c>
      <c r="F15" s="86" t="s">
        <v>124</v>
      </c>
      <c r="G15" s="73" t="s">
        <v>306</v>
      </c>
      <c r="H15" s="73" t="s">
        <v>307</v>
      </c>
      <c r="I15" s="101">
        <v>40738</v>
      </c>
      <c r="J15" s="85">
        <v>11.739999999909237</v>
      </c>
      <c r="K15" s="86" t="s">
        <v>128</v>
      </c>
      <c r="L15" s="87">
        <v>4.0999999999999995E-2</v>
      </c>
      <c r="M15" s="84">
        <v>1.0099999999926198E-2</v>
      </c>
      <c r="N15" s="83">
        <v>43481.801674000009</v>
      </c>
      <c r="O15" s="85">
        <v>146.46</v>
      </c>
      <c r="P15" s="83">
        <v>63.683448447000004</v>
      </c>
      <c r="Q15" s="84">
        <v>1.0691274265251496E-5</v>
      </c>
      <c r="R15" s="84">
        <f t="shared" si="0"/>
        <v>0.24385243516540261</v>
      </c>
      <c r="S15" s="84">
        <f>P15/'סכום נכסי הקרן'!$C$42</f>
        <v>1.2474387085732827E-3</v>
      </c>
    </row>
    <row r="16" spans="2:30">
      <c r="B16" s="97" t="s">
        <v>1960</v>
      </c>
      <c r="C16" s="73" t="s">
        <v>1961</v>
      </c>
      <c r="D16" s="86" t="s">
        <v>1957</v>
      </c>
      <c r="E16" s="73" t="s">
        <v>1962</v>
      </c>
      <c r="F16" s="86" t="s">
        <v>1963</v>
      </c>
      <c r="G16" s="73" t="s">
        <v>306</v>
      </c>
      <c r="H16" s="73" t="s">
        <v>307</v>
      </c>
      <c r="I16" s="101">
        <v>38918</v>
      </c>
      <c r="J16" s="85">
        <v>0.36999999289589391</v>
      </c>
      <c r="K16" s="86" t="s">
        <v>128</v>
      </c>
      <c r="L16" s="87">
        <v>0.05</v>
      </c>
      <c r="M16" s="84">
        <v>2.9000000839576171E-3</v>
      </c>
      <c r="N16" s="83">
        <v>12.803046</v>
      </c>
      <c r="O16" s="85">
        <v>120.94</v>
      </c>
      <c r="P16" s="83">
        <v>1.5484003E-2</v>
      </c>
      <c r="Q16" s="84">
        <v>3.3327613454176194E-6</v>
      </c>
      <c r="R16" s="84">
        <f t="shared" si="0"/>
        <v>5.9290316867824551E-5</v>
      </c>
      <c r="S16" s="84">
        <f>P16/'סכום נכסי הקרן'!$C$42</f>
        <v>3.0330243064553678E-7</v>
      </c>
    </row>
    <row r="17" spans="2:19">
      <c r="B17" s="97" t="s">
        <v>1964</v>
      </c>
      <c r="C17" s="73" t="s">
        <v>1965</v>
      </c>
      <c r="D17" s="86" t="s">
        <v>1957</v>
      </c>
      <c r="E17" s="73" t="s">
        <v>1966</v>
      </c>
      <c r="F17" s="86" t="s">
        <v>1347</v>
      </c>
      <c r="G17" s="73" t="s">
        <v>319</v>
      </c>
      <c r="H17" s="73" t="s">
        <v>126</v>
      </c>
      <c r="I17" s="101">
        <v>42795</v>
      </c>
      <c r="J17" s="85">
        <v>6.8599999998431862</v>
      </c>
      <c r="K17" s="86" t="s">
        <v>128</v>
      </c>
      <c r="L17" s="87">
        <v>2.1400000000000002E-2</v>
      </c>
      <c r="M17" s="84">
        <v>1.0999999996830364E-3</v>
      </c>
      <c r="N17" s="83">
        <v>10264.347686999999</v>
      </c>
      <c r="O17" s="85">
        <v>116.8</v>
      </c>
      <c r="P17" s="83">
        <v>11.988758458</v>
      </c>
      <c r="Q17" s="84">
        <v>4.235278000189277E-5</v>
      </c>
      <c r="R17" s="84">
        <f t="shared" si="0"/>
        <v>4.5906558389754361E-2</v>
      </c>
      <c r="S17" s="84">
        <f>P17/'סכום נכסי הקרן'!$C$42</f>
        <v>2.3483717877952087E-4</v>
      </c>
    </row>
    <row r="18" spans="2:19">
      <c r="B18" s="97" t="s">
        <v>1967</v>
      </c>
      <c r="C18" s="73" t="s">
        <v>1968</v>
      </c>
      <c r="D18" s="86" t="s">
        <v>1957</v>
      </c>
      <c r="E18" s="73" t="s">
        <v>324</v>
      </c>
      <c r="F18" s="86" t="s">
        <v>313</v>
      </c>
      <c r="G18" s="73" t="s">
        <v>358</v>
      </c>
      <c r="H18" s="73" t="s">
        <v>307</v>
      </c>
      <c r="I18" s="101">
        <v>36489</v>
      </c>
      <c r="J18" s="85">
        <v>4.560000172080259</v>
      </c>
      <c r="K18" s="86" t="s">
        <v>128</v>
      </c>
      <c r="L18" s="87">
        <v>6.0499999999999998E-2</v>
      </c>
      <c r="M18" s="84">
        <v>-3.50000008779605E-3</v>
      </c>
      <c r="N18" s="83">
        <v>6.5272400000000008</v>
      </c>
      <c r="O18" s="85">
        <v>174.5</v>
      </c>
      <c r="P18" s="83">
        <v>1.1390034E-2</v>
      </c>
      <c r="Q18" s="73"/>
      <c r="R18" s="84">
        <f t="shared" si="0"/>
        <v>4.3613962422720739E-5</v>
      </c>
      <c r="S18" s="84">
        <f>P18/'סכום נכסי הקרן'!$C$42</f>
        <v>2.231092952730186E-7</v>
      </c>
    </row>
    <row r="19" spans="2:19">
      <c r="B19" s="97" t="s">
        <v>1969</v>
      </c>
      <c r="C19" s="73" t="s">
        <v>1970</v>
      </c>
      <c r="D19" s="86" t="s">
        <v>1957</v>
      </c>
      <c r="E19" s="73" t="s">
        <v>366</v>
      </c>
      <c r="F19" s="86" t="s">
        <v>124</v>
      </c>
      <c r="G19" s="73" t="s">
        <v>348</v>
      </c>
      <c r="H19" s="73" t="s">
        <v>126</v>
      </c>
      <c r="I19" s="101">
        <v>39084</v>
      </c>
      <c r="J19" s="85">
        <v>3.2899999999162173</v>
      </c>
      <c r="K19" s="86" t="s">
        <v>128</v>
      </c>
      <c r="L19" s="87">
        <v>5.5999999999999994E-2</v>
      </c>
      <c r="M19" s="84">
        <v>-4.0000000007285484E-3</v>
      </c>
      <c r="N19" s="83">
        <v>3758.2125860000001</v>
      </c>
      <c r="O19" s="85">
        <v>146.09</v>
      </c>
      <c r="P19" s="83">
        <v>5.4903724739999999</v>
      </c>
      <c r="Q19" s="84">
        <v>5.6391105484816853E-6</v>
      </c>
      <c r="R19" s="84">
        <f t="shared" si="0"/>
        <v>2.1023369971307927E-2</v>
      </c>
      <c r="S19" s="84">
        <f>P19/'סכום נכסי הקרן'!$C$42</f>
        <v>1.0754604713739394E-4</v>
      </c>
    </row>
    <row r="20" spans="2:19">
      <c r="B20" s="97" t="s">
        <v>1971</v>
      </c>
      <c r="C20" s="73" t="s">
        <v>1972</v>
      </c>
      <c r="D20" s="86" t="s">
        <v>1957</v>
      </c>
      <c r="E20" s="73" t="s">
        <v>425</v>
      </c>
      <c r="F20" s="86" t="s">
        <v>426</v>
      </c>
      <c r="G20" s="73" t="s">
        <v>385</v>
      </c>
      <c r="H20" s="73" t="s">
        <v>126</v>
      </c>
      <c r="I20" s="101">
        <v>40561</v>
      </c>
      <c r="J20" s="85">
        <v>1.010000000010242</v>
      </c>
      <c r="K20" s="86" t="s">
        <v>128</v>
      </c>
      <c r="L20" s="87">
        <v>0.06</v>
      </c>
      <c r="M20" s="84">
        <v>8.0000000003151335E-3</v>
      </c>
      <c r="N20" s="83">
        <v>22252.897042000001</v>
      </c>
      <c r="O20" s="85">
        <v>114.08</v>
      </c>
      <c r="P20" s="83">
        <v>25.386105973999999</v>
      </c>
      <c r="Q20" s="84">
        <v>7.215694942910645E-6</v>
      </c>
      <c r="R20" s="84">
        <f t="shared" si="0"/>
        <v>9.7206792535407927E-2</v>
      </c>
      <c r="S20" s="84">
        <f>P20/'סכום נכסי הקרן'!$C$42</f>
        <v>4.9726596194403874E-4</v>
      </c>
    </row>
    <row r="21" spans="2:19">
      <c r="B21" s="97" t="s">
        <v>1973</v>
      </c>
      <c r="C21" s="73" t="s">
        <v>1974</v>
      </c>
      <c r="D21" s="86" t="s">
        <v>1957</v>
      </c>
      <c r="E21" s="73" t="s">
        <v>567</v>
      </c>
      <c r="F21" s="86" t="s">
        <v>313</v>
      </c>
      <c r="G21" s="73" t="s">
        <v>479</v>
      </c>
      <c r="H21" s="73" t="s">
        <v>307</v>
      </c>
      <c r="I21" s="101">
        <v>39387</v>
      </c>
      <c r="J21" s="85">
        <v>1.7499999999935334</v>
      </c>
      <c r="K21" s="86" t="s">
        <v>128</v>
      </c>
      <c r="L21" s="87">
        <v>5.7500000000000002E-2</v>
      </c>
      <c r="M21" s="84">
        <v>-2.5999999999017104E-3</v>
      </c>
      <c r="N21" s="83">
        <v>29224.717059999999</v>
      </c>
      <c r="O21" s="85">
        <v>132.29</v>
      </c>
      <c r="P21" s="83">
        <v>38.661377862999998</v>
      </c>
      <c r="Q21" s="84">
        <v>2.2446019247311828E-5</v>
      </c>
      <c r="R21" s="84">
        <f t="shared" si="0"/>
        <v>0.14803958279031382</v>
      </c>
      <c r="S21" s="84">
        <f>P21/'סכום נכסי הקרן'!$C$42</f>
        <v>7.5730351369432359E-4</v>
      </c>
    </row>
    <row r="22" spans="2:19">
      <c r="B22" s="97" t="s">
        <v>1975</v>
      </c>
      <c r="C22" s="73" t="s">
        <v>1976</v>
      </c>
      <c r="D22" s="86" t="s">
        <v>28</v>
      </c>
      <c r="E22" s="73">
        <v>1229</v>
      </c>
      <c r="F22" s="86" t="s">
        <v>679</v>
      </c>
      <c r="G22" s="73" t="s">
        <v>1977</v>
      </c>
      <c r="H22" s="73" t="s">
        <v>307</v>
      </c>
      <c r="I22" s="101">
        <v>38445</v>
      </c>
      <c r="J22" s="85">
        <v>0.1000000004607704</v>
      </c>
      <c r="K22" s="86" t="s">
        <v>128</v>
      </c>
      <c r="L22" s="87">
        <v>6.7000000000000004E-2</v>
      </c>
      <c r="M22" s="84">
        <v>0</v>
      </c>
      <c r="N22" s="83">
        <v>210.83535175857</v>
      </c>
      <c r="O22" s="85">
        <v>102.93711978731208</v>
      </c>
      <c r="P22" s="83">
        <v>0.21702783899999997</v>
      </c>
      <c r="Q22" s="84">
        <v>2.0951167816849921E-5</v>
      </c>
      <c r="R22" s="84">
        <f t="shared" si="0"/>
        <v>8.3102860051429913E-4</v>
      </c>
      <c r="S22" s="84">
        <f>P22/'סכום נכסי הקרן'!$C$42</f>
        <v>4.2511662576175048E-6</v>
      </c>
    </row>
    <row r="23" spans="2:19">
      <c r="B23" s="97" t="s">
        <v>1978</v>
      </c>
      <c r="C23" s="73" t="s">
        <v>1979</v>
      </c>
      <c r="D23" s="86" t="s">
        <v>28</v>
      </c>
      <c r="E23" s="73">
        <v>1229</v>
      </c>
      <c r="F23" s="86" t="s">
        <v>679</v>
      </c>
      <c r="G23" s="73" t="s">
        <v>1977</v>
      </c>
      <c r="H23" s="73" t="s">
        <v>307</v>
      </c>
      <c r="I23" s="101">
        <v>38573</v>
      </c>
      <c r="J23" s="85">
        <v>0.23000000183159139</v>
      </c>
      <c r="K23" s="86" t="s">
        <v>128</v>
      </c>
      <c r="L23" s="87">
        <v>6.7000000000000004E-2</v>
      </c>
      <c r="M23" s="84">
        <v>0</v>
      </c>
      <c r="N23" s="83">
        <v>26.671226302489995</v>
      </c>
      <c r="O23" s="125">
        <v>102.3524943949481</v>
      </c>
      <c r="P23" s="83">
        <v>2.7298665E-2</v>
      </c>
      <c r="Q23" s="84">
        <v>2.8655695989826677E-6</v>
      </c>
      <c r="R23" s="84">
        <f t="shared" si="0"/>
        <v>1.0453023665253693E-4</v>
      </c>
      <c r="S23" s="84">
        <f>P23/'סכום נכסי הקרן'!$C$42</f>
        <v>5.3472938799341763E-7</v>
      </c>
    </row>
    <row r="24" spans="2:19">
      <c r="B24" s="97" t="s">
        <v>1980</v>
      </c>
      <c r="C24" s="73" t="s">
        <v>1981</v>
      </c>
      <c r="D24" s="86" t="s">
        <v>28</v>
      </c>
      <c r="E24" s="73">
        <v>1229</v>
      </c>
      <c r="F24" s="86" t="s">
        <v>679</v>
      </c>
      <c r="G24" s="73" t="s">
        <v>1977</v>
      </c>
      <c r="H24" s="73" t="s">
        <v>307</v>
      </c>
      <c r="I24" s="101">
        <v>38376</v>
      </c>
      <c r="J24" s="85">
        <v>8.0000031307592923E-2</v>
      </c>
      <c r="K24" s="86" t="s">
        <v>128</v>
      </c>
      <c r="L24" s="87">
        <v>7.0000000000000007E-2</v>
      </c>
      <c r="M24" s="84">
        <v>0</v>
      </c>
      <c r="N24" s="83">
        <v>7.6562289999999997</v>
      </c>
      <c r="O24" s="85">
        <v>100.12594199999999</v>
      </c>
      <c r="P24" s="83">
        <v>7.6658720000000007E-3</v>
      </c>
      <c r="Q24" s="84">
        <v>1.6798246066319932E-6</v>
      </c>
      <c r="R24" s="84">
        <f t="shared" si="0"/>
        <v>2.9353648403980805E-5</v>
      </c>
      <c r="S24" s="84">
        <f>P24/'סכום נכסי הקרן'!$C$42</f>
        <v>1.5015998192570502E-7</v>
      </c>
    </row>
    <row r="25" spans="2:19">
      <c r="B25" s="97" t="s">
        <v>1982</v>
      </c>
      <c r="C25" s="73" t="s">
        <v>1983</v>
      </c>
      <c r="D25" s="86" t="s">
        <v>28</v>
      </c>
      <c r="E25" s="73" t="s">
        <v>1984</v>
      </c>
      <c r="F25" s="86" t="s">
        <v>657</v>
      </c>
      <c r="G25" s="73" t="s">
        <v>640</v>
      </c>
      <c r="H25" s="73"/>
      <c r="I25" s="101">
        <v>39104</v>
      </c>
      <c r="J25" s="85">
        <v>5.659999998606259</v>
      </c>
      <c r="K25" s="86" t="s">
        <v>128</v>
      </c>
      <c r="L25" s="87">
        <v>5.5999999999999994E-2</v>
      </c>
      <c r="M25" s="84">
        <v>0</v>
      </c>
      <c r="N25" s="83">
        <v>4753.1896509999997</v>
      </c>
      <c r="O25" s="85">
        <v>24.755770999999999</v>
      </c>
      <c r="P25" s="83">
        <v>1.176688854</v>
      </c>
      <c r="Q25" s="84">
        <v>8.2692630215358578E-6</v>
      </c>
      <c r="R25" s="84">
        <f t="shared" si="0"/>
        <v>4.5056988821622771E-3</v>
      </c>
      <c r="S25" s="84">
        <f>P25/'סכום נכסי הקרן'!$C$42</f>
        <v>2.3049116532185583E-5</v>
      </c>
    </row>
    <row r="26" spans="2:19">
      <c r="B26" s="98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6" t="s">
        <v>60</v>
      </c>
      <c r="C27" s="71"/>
      <c r="D27" s="71"/>
      <c r="E27" s="71"/>
      <c r="F27" s="71"/>
      <c r="G27" s="71"/>
      <c r="H27" s="71"/>
      <c r="I27" s="71"/>
      <c r="J27" s="82">
        <v>3.9615248617949916</v>
      </c>
      <c r="K27" s="71"/>
      <c r="L27" s="71"/>
      <c r="M27" s="81">
        <v>1.4588514914860606E-2</v>
      </c>
      <c r="N27" s="80"/>
      <c r="O27" s="82"/>
      <c r="P27" s="80">
        <v>92.384514100000004</v>
      </c>
      <c r="Q27" s="71"/>
      <c r="R27" s="81">
        <f t="shared" si="0"/>
        <v>0.35375265134403588</v>
      </c>
      <c r="S27" s="81">
        <f>P27/'סכום נכסי הקרן'!$C$42</f>
        <v>1.8096384817632019E-3</v>
      </c>
    </row>
    <row r="28" spans="2:19">
      <c r="B28" s="97" t="s">
        <v>1985</v>
      </c>
      <c r="C28" s="73" t="s">
        <v>1986</v>
      </c>
      <c r="D28" s="86" t="s">
        <v>1957</v>
      </c>
      <c r="E28" s="73" t="s">
        <v>1966</v>
      </c>
      <c r="F28" s="86" t="s">
        <v>1347</v>
      </c>
      <c r="G28" s="73" t="s">
        <v>319</v>
      </c>
      <c r="H28" s="73" t="s">
        <v>126</v>
      </c>
      <c r="I28" s="101">
        <v>42795</v>
      </c>
      <c r="J28" s="85">
        <v>6.4299999998778308</v>
      </c>
      <c r="K28" s="86" t="s">
        <v>128</v>
      </c>
      <c r="L28" s="87">
        <v>3.7400000000000003E-2</v>
      </c>
      <c r="M28" s="84">
        <v>1.589999999950573E-2</v>
      </c>
      <c r="N28" s="83">
        <v>18564.564335999999</v>
      </c>
      <c r="O28" s="85">
        <v>115.52</v>
      </c>
      <c r="P28" s="83">
        <v>21.445785134000001</v>
      </c>
      <c r="Q28" s="84">
        <v>3.861542583163287E-5</v>
      </c>
      <c r="R28" s="84">
        <f t="shared" si="0"/>
        <v>8.2118777429463261E-2</v>
      </c>
      <c r="S28" s="84">
        <f>P28/'סכום נכסי הקרן'!$C$42</f>
        <v>4.2008250439141086E-4</v>
      </c>
    </row>
    <row r="29" spans="2:19">
      <c r="B29" s="97" t="s">
        <v>1987</v>
      </c>
      <c r="C29" s="73" t="s">
        <v>1988</v>
      </c>
      <c r="D29" s="86" t="s">
        <v>1957</v>
      </c>
      <c r="E29" s="73" t="s">
        <v>1966</v>
      </c>
      <c r="F29" s="86" t="s">
        <v>1347</v>
      </c>
      <c r="G29" s="73" t="s">
        <v>319</v>
      </c>
      <c r="H29" s="73" t="s">
        <v>126</v>
      </c>
      <c r="I29" s="101">
        <v>42795</v>
      </c>
      <c r="J29" s="85">
        <v>2.629999999966103</v>
      </c>
      <c r="K29" s="86" t="s">
        <v>128</v>
      </c>
      <c r="L29" s="87">
        <v>2.5000000000000001E-2</v>
      </c>
      <c r="M29" s="84">
        <v>8.5000000000209248E-3</v>
      </c>
      <c r="N29" s="83">
        <v>22731.721207999995</v>
      </c>
      <c r="O29" s="85">
        <v>105.12</v>
      </c>
      <c r="P29" s="83">
        <v>23.895585586999999</v>
      </c>
      <c r="Q29" s="84">
        <v>3.6566681076837487E-5</v>
      </c>
      <c r="R29" s="84">
        <f t="shared" si="0"/>
        <v>9.1499390770942851E-2</v>
      </c>
      <c r="S29" s="84">
        <f>P29/'סכום נכסי הקרן'!$C$42</f>
        <v>4.6806947726860782E-4</v>
      </c>
    </row>
    <row r="30" spans="2:19">
      <c r="B30" s="97" t="s">
        <v>1989</v>
      </c>
      <c r="C30" s="73" t="s">
        <v>1990</v>
      </c>
      <c r="D30" s="86" t="s">
        <v>1957</v>
      </c>
      <c r="E30" s="73" t="s">
        <v>1991</v>
      </c>
      <c r="F30" s="86" t="s">
        <v>357</v>
      </c>
      <c r="G30" s="73" t="s">
        <v>385</v>
      </c>
      <c r="H30" s="73" t="s">
        <v>126</v>
      </c>
      <c r="I30" s="101">
        <v>42598</v>
      </c>
      <c r="J30" s="85">
        <v>4.339999999896258</v>
      </c>
      <c r="K30" s="86" t="s">
        <v>128</v>
      </c>
      <c r="L30" s="87">
        <v>3.1E-2</v>
      </c>
      <c r="M30" s="84">
        <v>1.4999999999410556E-2</v>
      </c>
      <c r="N30" s="83">
        <v>15835.996652</v>
      </c>
      <c r="O30" s="85">
        <v>107.13</v>
      </c>
      <c r="P30" s="83">
        <v>16.965103213999999</v>
      </c>
      <c r="Q30" s="84">
        <v>1.8247314798343249E-5</v>
      </c>
      <c r="R30" s="84">
        <f t="shared" si="0"/>
        <v>6.4961647530900682E-2</v>
      </c>
      <c r="S30" s="84">
        <f>P30/'סכום נכסי הקרן'!$C$42</f>
        <v>3.3231439188939756E-4</v>
      </c>
    </row>
    <row r="31" spans="2:19">
      <c r="B31" s="97" t="s">
        <v>1992</v>
      </c>
      <c r="C31" s="73" t="s">
        <v>1993</v>
      </c>
      <c r="D31" s="86" t="s">
        <v>1957</v>
      </c>
      <c r="E31" s="73" t="s">
        <v>1125</v>
      </c>
      <c r="F31" s="86" t="s">
        <v>151</v>
      </c>
      <c r="G31" s="73" t="s">
        <v>479</v>
      </c>
      <c r="H31" s="73" t="s">
        <v>307</v>
      </c>
      <c r="I31" s="101">
        <v>44007</v>
      </c>
      <c r="J31" s="85">
        <v>5.3799999998334442</v>
      </c>
      <c r="K31" s="86" t="s">
        <v>128</v>
      </c>
      <c r="L31" s="87">
        <v>3.3500000000000002E-2</v>
      </c>
      <c r="M31" s="84">
        <v>2.8099999998910979E-2</v>
      </c>
      <c r="N31" s="83">
        <v>7569.0158739999997</v>
      </c>
      <c r="O31" s="85">
        <v>103.12</v>
      </c>
      <c r="P31" s="83">
        <v>7.8051690850000002</v>
      </c>
      <c r="Q31" s="84">
        <v>7.5690158739999996E-6</v>
      </c>
      <c r="R31" s="84">
        <f t="shared" si="0"/>
        <v>2.9887035558995838E-2</v>
      </c>
      <c r="S31" s="84">
        <f>P31/'סכום נכסי הקרן'!$C$42</f>
        <v>1.5288854923884348E-4</v>
      </c>
    </row>
    <row r="32" spans="2:19">
      <c r="B32" s="97" t="s">
        <v>1994</v>
      </c>
      <c r="C32" s="73" t="s">
        <v>1995</v>
      </c>
      <c r="D32" s="86" t="s">
        <v>1957</v>
      </c>
      <c r="E32" s="73" t="s">
        <v>1996</v>
      </c>
      <c r="F32" s="86" t="s">
        <v>125</v>
      </c>
      <c r="G32" s="73" t="s">
        <v>483</v>
      </c>
      <c r="H32" s="73" t="s">
        <v>126</v>
      </c>
      <c r="I32" s="101">
        <v>43741</v>
      </c>
      <c r="J32" s="85">
        <v>0.99000000005546462</v>
      </c>
      <c r="K32" s="86" t="s">
        <v>128</v>
      </c>
      <c r="L32" s="87">
        <v>1.34E-2</v>
      </c>
      <c r="M32" s="84">
        <v>1.3500000000591018E-2</v>
      </c>
      <c r="N32" s="83">
        <v>10961.794140999998</v>
      </c>
      <c r="O32" s="85">
        <v>100.33</v>
      </c>
      <c r="P32" s="83">
        <v>10.997968061</v>
      </c>
      <c r="Q32" s="84">
        <v>2.1016069671392987E-5</v>
      </c>
      <c r="R32" s="84">
        <f t="shared" si="0"/>
        <v>4.211268954409942E-2</v>
      </c>
      <c r="S32" s="84">
        <f>P32/'סכום נכסי הקרן'!$C$42</f>
        <v>2.1542946259202358E-4</v>
      </c>
    </row>
    <row r="33" spans="2:19">
      <c r="B33" s="97" t="s">
        <v>1997</v>
      </c>
      <c r="C33" s="73" t="s">
        <v>1998</v>
      </c>
      <c r="D33" s="86" t="s">
        <v>1957</v>
      </c>
      <c r="E33" s="73" t="s">
        <v>1999</v>
      </c>
      <c r="F33" s="86" t="s">
        <v>357</v>
      </c>
      <c r="G33" s="73" t="s">
        <v>758</v>
      </c>
      <c r="H33" s="73" t="s">
        <v>307</v>
      </c>
      <c r="I33" s="101">
        <v>43310</v>
      </c>
      <c r="J33" s="85">
        <v>3.539999999926446</v>
      </c>
      <c r="K33" s="86" t="s">
        <v>128</v>
      </c>
      <c r="L33" s="87">
        <v>3.5499999999999997E-2</v>
      </c>
      <c r="M33" s="84">
        <v>1.6199999999632231E-2</v>
      </c>
      <c r="N33" s="83">
        <v>10167.655997</v>
      </c>
      <c r="O33" s="85">
        <v>106.97</v>
      </c>
      <c r="P33" s="83">
        <v>10.87634162</v>
      </c>
      <c r="Q33" s="84">
        <v>3.4536874989809783E-5</v>
      </c>
      <c r="R33" s="84">
        <f t="shared" si="0"/>
        <v>4.1646965646577841E-2</v>
      </c>
      <c r="S33" s="84">
        <f>P33/'סכום נכסי הקרן'!$C$42</f>
        <v>2.130470298847924E-4</v>
      </c>
    </row>
    <row r="34" spans="2:19">
      <c r="B34" s="97" t="s">
        <v>2000</v>
      </c>
      <c r="C34" s="73" t="s">
        <v>2001</v>
      </c>
      <c r="D34" s="86" t="s">
        <v>1957</v>
      </c>
      <c r="E34" s="73" t="s">
        <v>2002</v>
      </c>
      <c r="F34" s="86" t="s">
        <v>357</v>
      </c>
      <c r="G34" s="73" t="s">
        <v>629</v>
      </c>
      <c r="H34" s="73" t="s">
        <v>126</v>
      </c>
      <c r="I34" s="101">
        <v>41903</v>
      </c>
      <c r="J34" s="85">
        <v>0.58000000145523378</v>
      </c>
      <c r="K34" s="86" t="s">
        <v>128</v>
      </c>
      <c r="L34" s="87">
        <v>5.1500000000000004E-2</v>
      </c>
      <c r="M34" s="84">
        <v>1.300000000752707E-2</v>
      </c>
      <c r="N34" s="83">
        <v>381.873514</v>
      </c>
      <c r="O34" s="85">
        <v>104.37</v>
      </c>
      <c r="P34" s="83">
        <v>0.39856139899999998</v>
      </c>
      <c r="Q34" s="84">
        <v>2.5458146011760492E-5</v>
      </c>
      <c r="R34" s="84">
        <f t="shared" si="0"/>
        <v>1.5261448630559844E-3</v>
      </c>
      <c r="S34" s="84">
        <f>P34/'סכום נכסי הקרן'!$C$42</f>
        <v>7.8070664981262024E-6</v>
      </c>
    </row>
    <row r="35" spans="2:19">
      <c r="B35" s="99"/>
      <c r="C35" s="100"/>
      <c r="D35" s="100"/>
      <c r="E35" s="100"/>
      <c r="F35" s="100"/>
      <c r="G35" s="100"/>
      <c r="H35" s="100"/>
      <c r="I35" s="100"/>
      <c r="J35" s="102"/>
      <c r="K35" s="100"/>
      <c r="L35" s="100"/>
      <c r="M35" s="103"/>
      <c r="N35" s="104"/>
      <c r="O35" s="102"/>
      <c r="P35" s="100"/>
      <c r="Q35" s="100"/>
      <c r="R35" s="103"/>
      <c r="S35" s="100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15" t="s">
        <v>212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15" t="s">
        <v>107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15" t="s">
        <v>195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15" t="s">
        <v>203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21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21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22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221</v>
      </c>
    </row>
    <row r="2" spans="2:49">
      <c r="B2" s="46" t="s">
        <v>140</v>
      </c>
      <c r="C2" s="67" t="s">
        <v>222</v>
      </c>
    </row>
    <row r="3" spans="2:49">
      <c r="B3" s="46" t="s">
        <v>142</v>
      </c>
      <c r="C3" s="67" t="s">
        <v>223</v>
      </c>
    </row>
    <row r="4" spans="2:49">
      <c r="B4" s="46" t="s">
        <v>143</v>
      </c>
      <c r="C4" s="67">
        <v>9455</v>
      </c>
    </row>
    <row r="6" spans="2:49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49" ht="26.25" customHeight="1">
      <c r="B7" s="129" t="s">
        <v>87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2:49" s="3" customFormat="1" ht="78.75">
      <c r="B8" s="21" t="s">
        <v>111</v>
      </c>
      <c r="C8" s="29" t="s">
        <v>44</v>
      </c>
      <c r="D8" s="29" t="s">
        <v>113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106</v>
      </c>
      <c r="K8" s="29" t="s">
        <v>58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204</v>
      </c>
      <c r="I9" s="31"/>
      <c r="J9" s="31" t="s">
        <v>200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8" t="s">
        <v>30</v>
      </c>
      <c r="C11" s="73"/>
      <c r="D11" s="73"/>
      <c r="E11" s="73"/>
      <c r="F11" s="73"/>
      <c r="G11" s="73"/>
      <c r="H11" s="83"/>
      <c r="I11" s="83"/>
      <c r="J11" s="119">
        <v>0</v>
      </c>
      <c r="K11" s="73"/>
      <c r="L11" s="120">
        <v>0</v>
      </c>
      <c r="M11" s="12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5" t="s">
        <v>212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115" t="s">
        <v>107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15" t="s">
        <v>195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15" t="s">
        <v>203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2:13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2:13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93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78.75">
      <c r="B8" s="21" t="s">
        <v>111</v>
      </c>
      <c r="C8" s="29" t="s">
        <v>44</v>
      </c>
      <c r="D8" s="29" t="s">
        <v>98</v>
      </c>
      <c r="E8" s="29" t="s">
        <v>99</v>
      </c>
      <c r="F8" s="29" t="s">
        <v>197</v>
      </c>
      <c r="G8" s="29" t="s">
        <v>196</v>
      </c>
      <c r="H8" s="29" t="s">
        <v>106</v>
      </c>
      <c r="I8" s="29" t="s">
        <v>58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204</v>
      </c>
      <c r="G9" s="31"/>
      <c r="H9" s="31" t="s">
        <v>200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8" t="s">
        <v>2590</v>
      </c>
      <c r="C11" s="88"/>
      <c r="D11" s="88"/>
      <c r="E11" s="88"/>
      <c r="F11" s="88"/>
      <c r="G11" s="88"/>
      <c r="H11" s="119">
        <v>0</v>
      </c>
      <c r="I11" s="88"/>
      <c r="J11" s="120">
        <v>0</v>
      </c>
      <c r="K11" s="120">
        <v>0</v>
      </c>
    </row>
    <row r="12" spans="2:11" ht="21" customHeight="1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5" t="s">
        <v>195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5" t="s">
        <v>203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6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.71093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94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-6.2113284689999997</v>
      </c>
      <c r="J11" s="73"/>
      <c r="K11" s="84">
        <f>IFERROR(I11/$I$11,0)</f>
        <v>1</v>
      </c>
      <c r="L11" s="84">
        <f>I11/'סכום נכסי הקרן'!$C$42</f>
        <v>-1.21668216041131E-4</v>
      </c>
    </row>
    <row r="12" spans="2:12" ht="21" customHeight="1">
      <c r="B12" s="92" t="s">
        <v>2003</v>
      </c>
      <c r="C12" s="73"/>
      <c r="D12" s="73"/>
      <c r="E12" s="73"/>
      <c r="F12" s="73"/>
      <c r="G12" s="83"/>
      <c r="H12" s="85"/>
      <c r="I12" s="83">
        <v>-6.7141271189999996</v>
      </c>
      <c r="J12" s="73"/>
      <c r="K12" s="84">
        <f t="shared" ref="K12:K16" si="0">IFERROR(I12/$I$11,0)</f>
        <v>1.0809486493122056</v>
      </c>
      <c r="L12" s="84">
        <f>I12/'סכום נכסי הקרן'!$C$42</f>
        <v>-1.3151709379388617E-4</v>
      </c>
    </row>
    <row r="13" spans="2:12">
      <c r="B13" s="72" t="s">
        <v>2004</v>
      </c>
      <c r="C13" s="73">
        <v>8050</v>
      </c>
      <c r="D13" s="86" t="s">
        <v>357</v>
      </c>
      <c r="E13" s="86" t="s">
        <v>128</v>
      </c>
      <c r="F13" s="101">
        <v>44144</v>
      </c>
      <c r="G13" s="83">
        <v>-2026.383734</v>
      </c>
      <c r="H13" s="85">
        <v>408</v>
      </c>
      <c r="I13" s="83">
        <v>-8.2676456330000008</v>
      </c>
      <c r="J13" s="73"/>
      <c r="K13" s="84">
        <f t="shared" si="0"/>
        <v>1.3310591565496552</v>
      </c>
      <c r="L13" s="84">
        <f>I13/'סכום נכסי הקרן'!$C$42</f>
        <v>-1.6194759302260906E-4</v>
      </c>
    </row>
    <row r="14" spans="2:12">
      <c r="B14" s="72" t="s">
        <v>2005</v>
      </c>
      <c r="C14" s="73" t="s">
        <v>2006</v>
      </c>
      <c r="D14" s="86" t="s">
        <v>151</v>
      </c>
      <c r="E14" s="86" t="s">
        <v>128</v>
      </c>
      <c r="F14" s="101">
        <v>44014</v>
      </c>
      <c r="G14" s="83">
        <v>16.014127999999999</v>
      </c>
      <c r="H14" s="85">
        <v>9700.9251000000004</v>
      </c>
      <c r="I14" s="83">
        <v>1.5535185140000001</v>
      </c>
      <c r="J14" s="73"/>
      <c r="K14" s="84">
        <f t="shared" si="0"/>
        <v>-0.25011050723744943</v>
      </c>
      <c r="L14" s="84">
        <f>I14/'סכום נכסי הקרן'!$C$42</f>
        <v>3.0430499228722857E-5</v>
      </c>
    </row>
    <row r="15" spans="2:12">
      <c r="B15" s="92" t="s">
        <v>192</v>
      </c>
      <c r="C15" s="73"/>
      <c r="D15" s="73"/>
      <c r="E15" s="73"/>
      <c r="F15" s="73"/>
      <c r="G15" s="83"/>
      <c r="H15" s="85"/>
      <c r="I15" s="83">
        <v>0.5027986499999999</v>
      </c>
      <c r="J15" s="73"/>
      <c r="K15" s="84">
        <f t="shared" si="0"/>
        <v>-8.0948649312205606E-2</v>
      </c>
      <c r="L15" s="84">
        <f>I15/'סכום נכסי הקרן'!$C$42</f>
        <v>9.848877752755182E-6</v>
      </c>
    </row>
    <row r="16" spans="2:12">
      <c r="B16" s="72" t="s">
        <v>2007</v>
      </c>
      <c r="C16" s="73" t="s">
        <v>2008</v>
      </c>
      <c r="D16" s="86" t="s">
        <v>928</v>
      </c>
      <c r="E16" s="86" t="s">
        <v>127</v>
      </c>
      <c r="F16" s="101">
        <v>43879</v>
      </c>
      <c r="G16" s="83">
        <v>45.673045000000002</v>
      </c>
      <c r="H16" s="85">
        <v>342.4153</v>
      </c>
      <c r="I16" s="83">
        <v>0.5027986499999999</v>
      </c>
      <c r="J16" s="73"/>
      <c r="K16" s="84">
        <f t="shared" si="0"/>
        <v>-8.0948649312205606E-2</v>
      </c>
      <c r="L16" s="84">
        <f>I16/'סכום נכסי הקרן'!$C$42</f>
        <v>9.848877752755182E-6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6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6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95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58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8" t="s">
        <v>49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</row>
    <row r="12" spans="2:12" ht="19.5" customHeight="1">
      <c r="B12" s="115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5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5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5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3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3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3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3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3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3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3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3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3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3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3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3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3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3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3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3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3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3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3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3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3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3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3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3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3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3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3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3"/>
      <c r="D506" s="113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3"/>
      <c r="D507" s="113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3"/>
      <c r="D508" s="113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3"/>
      <c r="D509" s="113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3"/>
      <c r="D510" s="113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3"/>
      <c r="D511" s="113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3"/>
      <c r="D512" s="113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3"/>
      <c r="D514" s="113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3"/>
      <c r="D515" s="113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3"/>
      <c r="D516" s="113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3"/>
      <c r="D517" s="113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3"/>
      <c r="D518" s="113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3"/>
      <c r="D519" s="113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3"/>
      <c r="D522" s="113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3"/>
      <c r="D523" s="113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3"/>
      <c r="D524" s="113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3"/>
      <c r="D525" s="113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3"/>
      <c r="D526" s="113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3"/>
      <c r="D527" s="113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3"/>
      <c r="D528" s="113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3"/>
      <c r="D529" s="113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3"/>
      <c r="D530" s="113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zoomScale="85" zoomScaleNormal="85" workbookViewId="0">
      <selection activeCell="G24" sqref="G2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2.28515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9" t="s">
        <v>168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s="3" customFormat="1" ht="63">
      <c r="B7" s="66" t="s">
        <v>110</v>
      </c>
      <c r="C7" s="49" t="s">
        <v>44</v>
      </c>
      <c r="D7" s="49" t="s">
        <v>112</v>
      </c>
      <c r="E7" s="49" t="s">
        <v>14</v>
      </c>
      <c r="F7" s="49" t="s">
        <v>66</v>
      </c>
      <c r="G7" s="49" t="s">
        <v>98</v>
      </c>
      <c r="H7" s="49" t="s">
        <v>16</v>
      </c>
      <c r="I7" s="49" t="s">
        <v>18</v>
      </c>
      <c r="J7" s="49" t="s">
        <v>61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4053.5264926849995</v>
      </c>
      <c r="K10" s="78">
        <f>IFERROR(J10/$J$10,0)</f>
        <v>1</v>
      </c>
      <c r="L10" s="78">
        <f>J10/'סכום נכסי הקרן'!$C$42</f>
        <v>7.940094289037776E-2</v>
      </c>
    </row>
    <row r="11" spans="2:12">
      <c r="B11" s="70" t="s">
        <v>191</v>
      </c>
      <c r="C11" s="71"/>
      <c r="D11" s="71"/>
      <c r="E11" s="71"/>
      <c r="F11" s="71"/>
      <c r="G11" s="71"/>
      <c r="H11" s="71"/>
      <c r="I11" s="71"/>
      <c r="J11" s="80">
        <f>J12+J21</f>
        <v>4053.5264926849995</v>
      </c>
      <c r="K11" s="81">
        <f t="shared" ref="K11:K47" si="0">IFERROR(J11/$J$10,0)</f>
        <v>1</v>
      </c>
      <c r="L11" s="81">
        <f>J11/'סכום נכסי הקרן'!$C$42</f>
        <v>7.940094289037776E-2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SUM(J13:J19)</f>
        <v>2770.4004292039995</v>
      </c>
      <c r="K12" s="81">
        <f t="shared" si="0"/>
        <v>0.68345437835511091</v>
      </c>
      <c r="L12" s="81">
        <f>J12/'סכום נכסי הקרן'!$C$42</f>
        <v>5.4266922063952804E-2</v>
      </c>
    </row>
    <row r="13" spans="2:12">
      <c r="B13" s="76" t="s">
        <v>2456</v>
      </c>
      <c r="C13" s="73" t="s">
        <v>2457</v>
      </c>
      <c r="D13" s="73">
        <v>11</v>
      </c>
      <c r="E13" s="73" t="s">
        <v>306</v>
      </c>
      <c r="F13" s="73" t="s">
        <v>307</v>
      </c>
      <c r="G13" s="86" t="s">
        <v>128</v>
      </c>
      <c r="H13" s="87">
        <v>0</v>
      </c>
      <c r="I13" s="87">
        <v>0</v>
      </c>
      <c r="J13" s="83">
        <v>7.37179144</v>
      </c>
      <c r="K13" s="84">
        <f t="shared" si="0"/>
        <v>1.8186118811121988E-3</v>
      </c>
      <c r="L13" s="84">
        <f>J13/'סכום נכסי הקרן'!$C$42</f>
        <v>1.4439949811195215E-4</v>
      </c>
    </row>
    <row r="14" spans="2:12">
      <c r="B14" s="76" t="s">
        <v>2458</v>
      </c>
      <c r="C14" s="73" t="s">
        <v>2459</v>
      </c>
      <c r="D14" s="73">
        <v>12</v>
      </c>
      <c r="E14" s="73" t="s">
        <v>306</v>
      </c>
      <c r="F14" s="73" t="s">
        <v>307</v>
      </c>
      <c r="G14" s="86" t="s">
        <v>128</v>
      </c>
      <c r="H14" s="87">
        <v>0</v>
      </c>
      <c r="I14" s="87">
        <v>0</v>
      </c>
      <c r="J14" s="83">
        <v>95.987935988000004</v>
      </c>
      <c r="K14" s="84">
        <f t="shared" si="0"/>
        <v>2.3680105745261561E-2</v>
      </c>
      <c r="L14" s="84">
        <f>J14/'סכום נכסי הקרן'!$C$42</f>
        <v>1.8802227239176196E-3</v>
      </c>
    </row>
    <row r="15" spans="2:12">
      <c r="B15" s="76" t="s">
        <v>2458</v>
      </c>
      <c r="C15" s="73" t="s">
        <v>2460</v>
      </c>
      <c r="D15" s="73">
        <v>12</v>
      </c>
      <c r="E15" s="73" t="s">
        <v>306</v>
      </c>
      <c r="F15" s="73" t="s">
        <v>307</v>
      </c>
      <c r="G15" s="86" t="s">
        <v>128</v>
      </c>
      <c r="H15" s="87">
        <v>0</v>
      </c>
      <c r="I15" s="87">
        <v>0</v>
      </c>
      <c r="J15" s="83">
        <v>62.021370000000005</v>
      </c>
      <c r="K15" s="84">
        <f t="shared" si="0"/>
        <v>1.5300595694125564E-2</v>
      </c>
      <c r="L15" s="84">
        <f>J15/'סכום נכסי הקרן'!$C$42</f>
        <v>1.2148817248980239E-3</v>
      </c>
    </row>
    <row r="16" spans="2:12">
      <c r="B16" s="76" t="s">
        <v>2461</v>
      </c>
      <c r="C16" s="73" t="s">
        <v>2462</v>
      </c>
      <c r="D16" s="73">
        <v>10</v>
      </c>
      <c r="E16" s="73" t="s">
        <v>306</v>
      </c>
      <c r="F16" s="73" t="s">
        <v>307</v>
      </c>
      <c r="G16" s="86" t="s">
        <v>128</v>
      </c>
      <c r="H16" s="87">
        <v>0</v>
      </c>
      <c r="I16" s="87">
        <v>0</v>
      </c>
      <c r="J16" s="83">
        <v>2025.0645999999999</v>
      </c>
      <c r="K16" s="84">
        <f t="shared" si="0"/>
        <v>0.49958094603660164</v>
      </c>
      <c r="L16" s="84">
        <f>J16/'סכום נכסי הקרן'!$C$42</f>
        <v>3.9667198165373105E-2</v>
      </c>
    </row>
    <row r="17" spans="2:12">
      <c r="B17" s="76" t="s">
        <v>2461</v>
      </c>
      <c r="C17" s="73" t="s">
        <v>2463</v>
      </c>
      <c r="D17" s="73">
        <v>10</v>
      </c>
      <c r="E17" s="73" t="s">
        <v>306</v>
      </c>
      <c r="F17" s="73" t="s">
        <v>307</v>
      </c>
      <c r="G17" s="86" t="s">
        <v>128</v>
      </c>
      <c r="H17" s="87">
        <v>0</v>
      </c>
      <c r="I17" s="87">
        <v>0</v>
      </c>
      <c r="J17" s="83">
        <v>14.915511677</v>
      </c>
      <c r="K17" s="84">
        <f t="shared" si="0"/>
        <v>3.6796383849757872E-3</v>
      </c>
      <c r="L17" s="84">
        <f>J17/'סכום נכסי הקרן'!$C$42</f>
        <v>2.9216675726270437E-4</v>
      </c>
    </row>
    <row r="18" spans="2:12">
      <c r="B18" s="76" t="s">
        <v>2461</v>
      </c>
      <c r="C18" s="73" t="s">
        <v>2464</v>
      </c>
      <c r="D18" s="73">
        <v>10</v>
      </c>
      <c r="E18" s="73" t="s">
        <v>306</v>
      </c>
      <c r="F18" s="73" t="s">
        <v>307</v>
      </c>
      <c r="G18" s="86" t="s">
        <v>128</v>
      </c>
      <c r="H18" s="87">
        <v>0</v>
      </c>
      <c r="I18" s="87">
        <v>0</v>
      </c>
      <c r="J18" s="83">
        <v>481.11659790699986</v>
      </c>
      <c r="K18" s="84">
        <f t="shared" si="0"/>
        <v>0.11869087294118434</v>
      </c>
      <c r="L18" s="84">
        <f>J18/'סכום נכסי הקרן'!$C$42</f>
        <v>9.4241672240120613E-3</v>
      </c>
    </row>
    <row r="19" spans="2:12">
      <c r="B19" s="76" t="s">
        <v>2465</v>
      </c>
      <c r="C19" s="73" t="s">
        <v>2466</v>
      </c>
      <c r="D19" s="73">
        <v>20</v>
      </c>
      <c r="E19" s="73" t="s">
        <v>306</v>
      </c>
      <c r="F19" s="73" t="s">
        <v>307</v>
      </c>
      <c r="G19" s="86" t="s">
        <v>128</v>
      </c>
      <c r="H19" s="87">
        <v>0</v>
      </c>
      <c r="I19" s="87">
        <v>0</v>
      </c>
      <c r="J19" s="83">
        <v>83.922622191999992</v>
      </c>
      <c r="K19" s="84">
        <f t="shared" si="0"/>
        <v>2.0703607671849904E-2</v>
      </c>
      <c r="L19" s="84">
        <f>J19/'סכום נכסי הקרן'!$C$42</f>
        <v>1.6438859703773413E-3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42</v>
      </c>
      <c r="C21" s="71"/>
      <c r="D21" s="71"/>
      <c r="E21" s="71"/>
      <c r="F21" s="71"/>
      <c r="G21" s="71"/>
      <c r="H21" s="71"/>
      <c r="I21" s="71"/>
      <c r="J21" s="80">
        <f>SUM(J22:J47)</f>
        <v>1283.1260634809998</v>
      </c>
      <c r="K21" s="81">
        <f t="shared" si="0"/>
        <v>0.31654562164488903</v>
      </c>
      <c r="L21" s="81">
        <f>J21/'סכום נכסי הקרן'!$C$42</f>
        <v>2.513402082642496E-2</v>
      </c>
    </row>
    <row r="22" spans="2:12">
      <c r="B22" s="76" t="s">
        <v>2456</v>
      </c>
      <c r="C22" s="73" t="s">
        <v>2467</v>
      </c>
      <c r="D22" s="73">
        <v>11</v>
      </c>
      <c r="E22" s="73" t="s">
        <v>306</v>
      </c>
      <c r="F22" s="73" t="s">
        <v>307</v>
      </c>
      <c r="G22" s="86" t="s">
        <v>130</v>
      </c>
      <c r="H22" s="87">
        <v>0</v>
      </c>
      <c r="I22" s="87">
        <v>0</v>
      </c>
      <c r="J22" s="83">
        <v>1.6544938999999998E-2</v>
      </c>
      <c r="K22" s="84">
        <f t="shared" si="0"/>
        <v>4.081616101401341E-6</v>
      </c>
      <c r="L22" s="84">
        <f>J22/'סכום נכסי הקרן'!$C$42</f>
        <v>3.2408416696781418E-7</v>
      </c>
    </row>
    <row r="23" spans="2:12">
      <c r="B23" s="76" t="s">
        <v>2456</v>
      </c>
      <c r="C23" s="73" t="s">
        <v>2468</v>
      </c>
      <c r="D23" s="73">
        <v>11</v>
      </c>
      <c r="E23" s="73" t="s">
        <v>306</v>
      </c>
      <c r="F23" s="73" t="s">
        <v>307</v>
      </c>
      <c r="G23" s="86" t="s">
        <v>129</v>
      </c>
      <c r="H23" s="87">
        <v>0</v>
      </c>
      <c r="I23" s="87">
        <v>0</v>
      </c>
      <c r="J23" s="83">
        <v>8.6543000000000001E-5</v>
      </c>
      <c r="K23" s="84">
        <f t="shared" si="0"/>
        <v>2.1350051654078404E-8</v>
      </c>
      <c r="L23" s="84">
        <f>J23/'סכום נכסי הקרן'!$C$42</f>
        <v>1.6952142320920947E-9</v>
      </c>
    </row>
    <row r="24" spans="2:12">
      <c r="B24" s="76" t="s">
        <v>2456</v>
      </c>
      <c r="C24" s="73" t="s">
        <v>2469</v>
      </c>
      <c r="D24" s="73">
        <v>11</v>
      </c>
      <c r="E24" s="73" t="s">
        <v>306</v>
      </c>
      <c r="F24" s="73" t="s">
        <v>307</v>
      </c>
      <c r="G24" s="86" t="s">
        <v>127</v>
      </c>
      <c r="H24" s="87">
        <v>0</v>
      </c>
      <c r="I24" s="87">
        <v>0</v>
      </c>
      <c r="J24" s="83">
        <v>14.228711755999999</v>
      </c>
      <c r="K24" s="84">
        <f t="shared" si="0"/>
        <v>3.5102056892133689E-3</v>
      </c>
      <c r="L24" s="84">
        <f>J24/'סכום נכסי הקרן'!$C$42</f>
        <v>2.7871364146270981E-4</v>
      </c>
    </row>
    <row r="25" spans="2:12">
      <c r="B25" s="76" t="s">
        <v>2458</v>
      </c>
      <c r="C25" s="73" t="s">
        <v>2470</v>
      </c>
      <c r="D25" s="73">
        <v>12</v>
      </c>
      <c r="E25" s="73" t="s">
        <v>306</v>
      </c>
      <c r="F25" s="73" t="s">
        <v>307</v>
      </c>
      <c r="G25" s="86" t="s">
        <v>130</v>
      </c>
      <c r="H25" s="87">
        <v>0</v>
      </c>
      <c r="I25" s="87">
        <v>0</v>
      </c>
      <c r="J25" s="83">
        <v>5.2488308669999997</v>
      </c>
      <c r="K25" s="84">
        <f t="shared" si="0"/>
        <v>1.294880118946317E-3</v>
      </c>
      <c r="L25" s="84">
        <f>J25/'סכום נכסי הקרן'!$C$42</f>
        <v>1.0281470237434209E-4</v>
      </c>
    </row>
    <row r="26" spans="2:12">
      <c r="B26" s="76" t="s">
        <v>2458</v>
      </c>
      <c r="C26" s="73" t="s">
        <v>2471</v>
      </c>
      <c r="D26" s="73">
        <v>12</v>
      </c>
      <c r="E26" s="73" t="s">
        <v>306</v>
      </c>
      <c r="F26" s="73" t="s">
        <v>307</v>
      </c>
      <c r="G26" s="86" t="s">
        <v>129</v>
      </c>
      <c r="H26" s="87">
        <v>0</v>
      </c>
      <c r="I26" s="87">
        <v>0</v>
      </c>
      <c r="J26" s="83">
        <v>6.6001902170000006</v>
      </c>
      <c r="K26" s="84">
        <f t="shared" si="0"/>
        <v>1.6282588084500533E-3</v>
      </c>
      <c r="L26" s="84">
        <f>J26/'סכום נכסי הקרן'!$C$42</f>
        <v>1.2928528466049722E-4</v>
      </c>
    </row>
    <row r="27" spans="2:12">
      <c r="B27" s="76" t="s">
        <v>2458</v>
      </c>
      <c r="C27" s="73" t="s">
        <v>2472</v>
      </c>
      <c r="D27" s="73">
        <v>12</v>
      </c>
      <c r="E27" s="73" t="s">
        <v>306</v>
      </c>
      <c r="F27" s="73" t="s">
        <v>307</v>
      </c>
      <c r="G27" s="86" t="s">
        <v>127</v>
      </c>
      <c r="H27" s="87">
        <v>0</v>
      </c>
      <c r="I27" s="87">
        <v>0</v>
      </c>
      <c r="J27" s="83">
        <v>337.86754427900001</v>
      </c>
      <c r="K27" s="84">
        <f t="shared" si="0"/>
        <v>8.335150760423457E-2</v>
      </c>
      <c r="L27" s="84">
        <f>J27/'סכום נכסי הקרן'!$C$42</f>
        <v>6.6181882951107168E-3</v>
      </c>
    </row>
    <row r="28" spans="2:12">
      <c r="B28" s="76" t="s">
        <v>2458</v>
      </c>
      <c r="C28" s="73" t="s">
        <v>2473</v>
      </c>
      <c r="D28" s="73">
        <v>12</v>
      </c>
      <c r="E28" s="73" t="s">
        <v>306</v>
      </c>
      <c r="F28" s="73" t="s">
        <v>307</v>
      </c>
      <c r="G28" s="86" t="s">
        <v>136</v>
      </c>
      <c r="H28" s="87">
        <v>0</v>
      </c>
      <c r="I28" s="87">
        <v>0</v>
      </c>
      <c r="J28" s="83">
        <v>3.7453000000000002E-5</v>
      </c>
      <c r="K28" s="84">
        <f t="shared" si="0"/>
        <v>9.2396090336618617E-9</v>
      </c>
      <c r="L28" s="84">
        <f>J28/'סכום נכסי הקרן'!$C$42</f>
        <v>7.3363366921120397E-10</v>
      </c>
    </row>
    <row r="29" spans="2:12">
      <c r="B29" s="76" t="s">
        <v>2461</v>
      </c>
      <c r="C29" s="73" t="s">
        <v>2474</v>
      </c>
      <c r="D29" s="73">
        <v>10</v>
      </c>
      <c r="E29" s="73" t="s">
        <v>306</v>
      </c>
      <c r="F29" s="73" t="s">
        <v>307</v>
      </c>
      <c r="G29" s="86" t="s">
        <v>135</v>
      </c>
      <c r="H29" s="87">
        <v>0</v>
      </c>
      <c r="I29" s="87">
        <v>0</v>
      </c>
      <c r="J29" s="83">
        <v>0.17942</v>
      </c>
      <c r="K29" s="84">
        <f t="shared" si="0"/>
        <v>4.4262693317480871E-5</v>
      </c>
      <c r="L29" s="84">
        <f>J29/'סכום נכסי הקרן'!$C$42</f>
        <v>3.5144995842756039E-6</v>
      </c>
    </row>
    <row r="30" spans="2:12">
      <c r="B30" s="76" t="s">
        <v>2461</v>
      </c>
      <c r="C30" s="73" t="s">
        <v>2475</v>
      </c>
      <c r="D30" s="73">
        <v>10</v>
      </c>
      <c r="E30" s="73" t="s">
        <v>306</v>
      </c>
      <c r="F30" s="73" t="s">
        <v>307</v>
      </c>
      <c r="G30" s="86" t="s">
        <v>127</v>
      </c>
      <c r="H30" s="87">
        <v>0</v>
      </c>
      <c r="I30" s="87">
        <v>0</v>
      </c>
      <c r="J30" s="83">
        <v>421.10192000000001</v>
      </c>
      <c r="K30" s="84">
        <f t="shared" si="0"/>
        <v>0.10388532571821628</v>
      </c>
      <c r="L30" s="84">
        <f>J30/'סכום נכסי הקרן'!$C$42</f>
        <v>8.2485928145003828E-3</v>
      </c>
    </row>
    <row r="31" spans="2:12">
      <c r="B31" s="76" t="s">
        <v>2461</v>
      </c>
      <c r="C31" s="73" t="s">
        <v>2476</v>
      </c>
      <c r="D31" s="73">
        <v>10</v>
      </c>
      <c r="E31" s="73" t="s">
        <v>306</v>
      </c>
      <c r="F31" s="73" t="s">
        <v>307</v>
      </c>
      <c r="G31" s="86" t="s">
        <v>130</v>
      </c>
      <c r="H31" s="87">
        <v>0</v>
      </c>
      <c r="I31" s="87">
        <v>0</v>
      </c>
      <c r="J31" s="83">
        <v>-4.8658299999999999</v>
      </c>
      <c r="K31" s="84">
        <f t="shared" si="0"/>
        <v>-1.2003942761397723E-3</v>
      </c>
      <c r="L31" s="84">
        <f>J31/'סכום נכסי הקרן'!$C$42</f>
        <v>-9.5312437365710419E-5</v>
      </c>
    </row>
    <row r="32" spans="2:12">
      <c r="B32" s="76" t="s">
        <v>2461</v>
      </c>
      <c r="C32" s="73" t="s">
        <v>2477</v>
      </c>
      <c r="D32" s="73">
        <v>10</v>
      </c>
      <c r="E32" s="73" t="s">
        <v>306</v>
      </c>
      <c r="F32" s="73" t="s">
        <v>307</v>
      </c>
      <c r="G32" s="86" t="s">
        <v>129</v>
      </c>
      <c r="H32" s="87">
        <v>0</v>
      </c>
      <c r="I32" s="87">
        <v>0</v>
      </c>
      <c r="J32" s="83">
        <v>0.48320616200000005</v>
      </c>
      <c r="K32" s="84">
        <f t="shared" si="0"/>
        <v>1.1920636583281117E-4</v>
      </c>
      <c r="L32" s="84">
        <f>J32/'סכום נכסי הקרן'!$C$42</f>
        <v>9.4650978456605205E-6</v>
      </c>
    </row>
    <row r="33" spans="2:12">
      <c r="B33" s="76" t="s">
        <v>2461</v>
      </c>
      <c r="C33" s="73" t="s">
        <v>2478</v>
      </c>
      <c r="D33" s="73">
        <v>10</v>
      </c>
      <c r="E33" s="73" t="s">
        <v>306</v>
      </c>
      <c r="F33" s="73" t="s">
        <v>307</v>
      </c>
      <c r="G33" s="86" t="s">
        <v>131</v>
      </c>
      <c r="H33" s="87">
        <v>0</v>
      </c>
      <c r="I33" s="87">
        <v>0</v>
      </c>
      <c r="J33" s="83">
        <v>1.9514E-5</v>
      </c>
      <c r="K33" s="84">
        <f t="shared" si="0"/>
        <v>4.8140797982238421E-9</v>
      </c>
      <c r="L33" s="84">
        <f>J33/'סכום נכסי הקרן'!$C$42</f>
        <v>3.8224247512849261E-10</v>
      </c>
    </row>
    <row r="34" spans="2:12">
      <c r="B34" s="76" t="s">
        <v>2461</v>
      </c>
      <c r="C34" s="73" t="s">
        <v>2479</v>
      </c>
      <c r="D34" s="73">
        <v>10</v>
      </c>
      <c r="E34" s="73" t="s">
        <v>306</v>
      </c>
      <c r="F34" s="73" t="s">
        <v>307</v>
      </c>
      <c r="G34" s="86" t="s">
        <v>136</v>
      </c>
      <c r="H34" s="87">
        <v>0</v>
      </c>
      <c r="I34" s="87">
        <v>0</v>
      </c>
      <c r="J34" s="83">
        <v>65.146971691000005</v>
      </c>
      <c r="K34" s="84">
        <f t="shared" si="0"/>
        <v>1.6071677786876275E-2</v>
      </c>
      <c r="L34" s="84">
        <f>J34/'סכום נכסי הקרן'!$C$42</f>
        <v>1.2761063701083161E-3</v>
      </c>
    </row>
    <row r="35" spans="2:12">
      <c r="B35" s="76" t="s">
        <v>2461</v>
      </c>
      <c r="C35" s="73" t="s">
        <v>2480</v>
      </c>
      <c r="D35" s="73">
        <v>10</v>
      </c>
      <c r="E35" s="73" t="s">
        <v>306</v>
      </c>
      <c r="F35" s="73" t="s">
        <v>307</v>
      </c>
      <c r="G35" s="86" t="s">
        <v>132</v>
      </c>
      <c r="H35" s="87">
        <v>0</v>
      </c>
      <c r="I35" s="87">
        <v>0</v>
      </c>
      <c r="J35" s="83">
        <v>8.8199999999999998E-7</v>
      </c>
      <c r="K35" s="84">
        <f t="shared" si="0"/>
        <v>2.1758831516006091E-10</v>
      </c>
      <c r="L35" s="84">
        <f>J35/'סכום נכסי הקרן'!$C$42</f>
        <v>1.7276717385637514E-11</v>
      </c>
    </row>
    <row r="36" spans="2:12">
      <c r="B36" s="76" t="s">
        <v>2461</v>
      </c>
      <c r="C36" s="73" t="s">
        <v>2481</v>
      </c>
      <c r="D36" s="73">
        <v>10</v>
      </c>
      <c r="E36" s="73" t="s">
        <v>306</v>
      </c>
      <c r="F36" s="73" t="s">
        <v>307</v>
      </c>
      <c r="G36" s="86" t="s">
        <v>130</v>
      </c>
      <c r="H36" s="87">
        <v>0</v>
      </c>
      <c r="I36" s="87">
        <v>0</v>
      </c>
      <c r="J36" s="83">
        <v>-29.874397249999994</v>
      </c>
      <c r="K36" s="84">
        <f t="shared" si="0"/>
        <v>-7.3699770567458682E-3</v>
      </c>
      <c r="L36" s="84">
        <f>J36/'סכום נכסי הקרן'!$C$42</f>
        <v>-5.8518312738607312E-4</v>
      </c>
    </row>
    <row r="37" spans="2:12">
      <c r="B37" s="76" t="s">
        <v>2461</v>
      </c>
      <c r="C37" s="73" t="s">
        <v>2482</v>
      </c>
      <c r="D37" s="73">
        <v>10</v>
      </c>
      <c r="E37" s="73" t="s">
        <v>306</v>
      </c>
      <c r="F37" s="73" t="s">
        <v>307</v>
      </c>
      <c r="G37" s="86" t="s">
        <v>129</v>
      </c>
      <c r="H37" s="87">
        <v>0</v>
      </c>
      <c r="I37" s="87">
        <v>0</v>
      </c>
      <c r="J37" s="83">
        <v>-2.02407</v>
      </c>
      <c r="K37" s="84">
        <f t="shared" si="0"/>
        <v>-4.9933557943993706E-4</v>
      </c>
      <c r="L37" s="84">
        <f>J37/'סכום נכסי הקרן'!$C$42</f>
        <v>-3.9647715826244134E-5</v>
      </c>
    </row>
    <row r="38" spans="2:12">
      <c r="B38" s="76" t="s">
        <v>2461</v>
      </c>
      <c r="C38" s="73" t="s">
        <v>2483</v>
      </c>
      <c r="D38" s="73">
        <v>10</v>
      </c>
      <c r="E38" s="73" t="s">
        <v>306</v>
      </c>
      <c r="F38" s="73" t="s">
        <v>307</v>
      </c>
      <c r="G38" s="86" t="s">
        <v>127</v>
      </c>
      <c r="H38" s="87">
        <v>0</v>
      </c>
      <c r="I38" s="87">
        <v>0</v>
      </c>
      <c r="J38" s="83">
        <v>440.20205236300001</v>
      </c>
      <c r="K38" s="84">
        <f t="shared" si="0"/>
        <v>0.10859730487944</v>
      </c>
      <c r="L38" s="84">
        <f>J38/'סכום נכסי הקרן'!$C$42</f>
        <v>8.6227284027813583E-3</v>
      </c>
    </row>
    <row r="39" spans="2:12">
      <c r="B39" s="76" t="s">
        <v>2461</v>
      </c>
      <c r="C39" s="73" t="s">
        <v>2484</v>
      </c>
      <c r="D39" s="73">
        <v>10</v>
      </c>
      <c r="E39" s="73" t="s">
        <v>306</v>
      </c>
      <c r="F39" s="73" t="s">
        <v>307</v>
      </c>
      <c r="G39" s="86" t="s">
        <v>133</v>
      </c>
      <c r="H39" s="87">
        <v>0</v>
      </c>
      <c r="I39" s="87">
        <v>0</v>
      </c>
      <c r="J39" s="83">
        <v>-3.0125422279999996</v>
      </c>
      <c r="K39" s="84">
        <f t="shared" si="0"/>
        <v>-7.4319046228917907E-4</v>
      </c>
      <c r="L39" s="84">
        <f>J39/'סכום נכסי הקרן'!$C$42</f>
        <v>-5.9010023452896559E-5</v>
      </c>
    </row>
    <row r="40" spans="2:12">
      <c r="B40" s="76" t="s">
        <v>2461</v>
      </c>
      <c r="C40" s="73" t="s">
        <v>2485</v>
      </c>
      <c r="D40" s="73">
        <v>10</v>
      </c>
      <c r="E40" s="73" t="s">
        <v>306</v>
      </c>
      <c r="F40" s="73" t="s">
        <v>307</v>
      </c>
      <c r="G40" s="86" t="s">
        <v>131</v>
      </c>
      <c r="H40" s="87">
        <v>0</v>
      </c>
      <c r="I40" s="87">
        <v>0</v>
      </c>
      <c r="J40" s="83">
        <v>0.33362000000000003</v>
      </c>
      <c r="K40" s="84">
        <f t="shared" si="0"/>
        <v>8.2303643654988129E-5</v>
      </c>
      <c r="L40" s="84">
        <f>J40/'סכום נכסי הקרן'!$C$42</f>
        <v>6.5349869095197148E-6</v>
      </c>
    </row>
    <row r="41" spans="2:12">
      <c r="B41" s="76" t="s">
        <v>2465</v>
      </c>
      <c r="C41" s="73" t="s">
        <v>2486</v>
      </c>
      <c r="D41" s="73">
        <v>20</v>
      </c>
      <c r="E41" s="73" t="s">
        <v>306</v>
      </c>
      <c r="F41" s="73" t="s">
        <v>307</v>
      </c>
      <c r="G41" s="86" t="s">
        <v>131</v>
      </c>
      <c r="H41" s="87">
        <v>0</v>
      </c>
      <c r="I41" s="87">
        <v>0</v>
      </c>
      <c r="J41" s="83">
        <v>6.8023449999999996E-3</v>
      </c>
      <c r="K41" s="84">
        <f t="shared" si="0"/>
        <v>1.6781301447703677E-6</v>
      </c>
      <c r="L41" s="84">
        <f>J41/'סכום נכסי הקרן'!$C$42</f>
        <v>1.3324511578753335E-7</v>
      </c>
    </row>
    <row r="42" spans="2:12">
      <c r="B42" s="76" t="s">
        <v>2465</v>
      </c>
      <c r="C42" s="73" t="s">
        <v>2487</v>
      </c>
      <c r="D42" s="73">
        <v>20</v>
      </c>
      <c r="E42" s="73" t="s">
        <v>306</v>
      </c>
      <c r="F42" s="73" t="s">
        <v>307</v>
      </c>
      <c r="G42" s="86" t="s">
        <v>127</v>
      </c>
      <c r="H42" s="87">
        <v>0</v>
      </c>
      <c r="I42" s="87">
        <v>0</v>
      </c>
      <c r="J42" s="83">
        <v>31.474465281000001</v>
      </c>
      <c r="K42" s="84">
        <f t="shared" si="0"/>
        <v>7.7647118719462848E-3</v>
      </c>
      <c r="L42" s="84">
        <f>J42/'סכום נכסי הקרן'!$C$42</f>
        <v>6.1652544390464518E-4</v>
      </c>
    </row>
    <row r="43" spans="2:12">
      <c r="B43" s="76" t="s">
        <v>2465</v>
      </c>
      <c r="C43" s="73" t="s">
        <v>2488</v>
      </c>
      <c r="D43" s="73">
        <v>20</v>
      </c>
      <c r="E43" s="73" t="s">
        <v>306</v>
      </c>
      <c r="F43" s="73" t="s">
        <v>307</v>
      </c>
      <c r="G43" s="86" t="s">
        <v>129</v>
      </c>
      <c r="H43" s="87">
        <v>0</v>
      </c>
      <c r="I43" s="87">
        <v>0</v>
      </c>
      <c r="J43" s="83">
        <v>5.1399330000000002E-3</v>
      </c>
      <c r="K43" s="84">
        <f t="shared" si="0"/>
        <v>1.2680151490993167E-6</v>
      </c>
      <c r="L43" s="84">
        <f>J43/'סכום נכסי הקרן'!$C$42</f>
        <v>1.006815984377687E-7</v>
      </c>
    </row>
    <row r="44" spans="2:12">
      <c r="B44" s="76" t="s">
        <v>2465</v>
      </c>
      <c r="C44" s="73" t="s">
        <v>2489</v>
      </c>
      <c r="D44" s="73">
        <v>20</v>
      </c>
      <c r="E44" s="73" t="s">
        <v>306</v>
      </c>
      <c r="F44" s="73" t="s">
        <v>307</v>
      </c>
      <c r="G44" s="86" t="s">
        <v>136</v>
      </c>
      <c r="H44" s="87">
        <v>0</v>
      </c>
      <c r="I44" s="87">
        <v>0</v>
      </c>
      <c r="J44" s="83">
        <v>2.0049999999999999E-6</v>
      </c>
      <c r="K44" s="84">
        <f t="shared" si="0"/>
        <v>4.9463103389560328E-10</v>
      </c>
      <c r="L44" s="84">
        <f>J44/'סכום נכסי הקרן'!$C$42</f>
        <v>3.9274170474153305E-11</v>
      </c>
    </row>
    <row r="45" spans="2:12">
      <c r="B45" s="76" t="s">
        <v>2465</v>
      </c>
      <c r="C45" s="73" t="s">
        <v>2490</v>
      </c>
      <c r="D45" s="73">
        <v>20</v>
      </c>
      <c r="E45" s="73" t="s">
        <v>306</v>
      </c>
      <c r="F45" s="73" t="s">
        <v>307</v>
      </c>
      <c r="G45" s="86" t="s">
        <v>130</v>
      </c>
      <c r="H45" s="87">
        <v>0</v>
      </c>
      <c r="I45" s="87">
        <v>0</v>
      </c>
      <c r="J45" s="83">
        <v>1.19632E-4</v>
      </c>
      <c r="K45" s="84">
        <f t="shared" si="0"/>
        <v>2.9513067255361004E-8</v>
      </c>
      <c r="L45" s="84">
        <f>J45/'סכום נכסי הקרן'!$C$42</f>
        <v>2.3433653676627972E-9</v>
      </c>
    </row>
    <row r="46" spans="2:12">
      <c r="B46" s="76" t="s">
        <v>2465</v>
      </c>
      <c r="C46" s="73" t="s">
        <v>2491</v>
      </c>
      <c r="D46" s="73">
        <v>20</v>
      </c>
      <c r="E46" s="73" t="s">
        <v>306</v>
      </c>
      <c r="F46" s="73" t="s">
        <v>307</v>
      </c>
      <c r="G46" s="86" t="s">
        <v>129</v>
      </c>
      <c r="H46" s="87">
        <v>0</v>
      </c>
      <c r="I46" s="87">
        <v>0</v>
      </c>
      <c r="J46" s="83">
        <v>5.302373E-3</v>
      </c>
      <c r="K46" s="84">
        <f t="shared" si="0"/>
        <v>1.3080888973018113E-6</v>
      </c>
      <c r="L46" s="84">
        <f>J46/'סכום נכסי הקרן'!$C$42</f>
        <v>1.0386349183019836E-7</v>
      </c>
    </row>
    <row r="47" spans="2:12">
      <c r="B47" s="76" t="s">
        <v>2465</v>
      </c>
      <c r="C47" s="73" t="s">
        <v>2492</v>
      </c>
      <c r="D47" s="73">
        <v>20</v>
      </c>
      <c r="E47" s="73" t="s">
        <v>306</v>
      </c>
      <c r="F47" s="73" t="s">
        <v>307</v>
      </c>
      <c r="G47" s="86" t="s">
        <v>133</v>
      </c>
      <c r="H47" s="87">
        <v>0</v>
      </c>
      <c r="I47" s="87">
        <v>0</v>
      </c>
      <c r="J47" s="83">
        <v>1.9147240000000002E-3</v>
      </c>
      <c r="K47" s="84">
        <f t="shared" si="0"/>
        <v>4.7236005573303006E-7</v>
      </c>
      <c r="L47" s="84">
        <f>J47/'סכום נכסי הקרן'!$C$42</f>
        <v>3.750583380895398E-8</v>
      </c>
    </row>
    <row r="48" spans="2:12">
      <c r="B48" s="72"/>
      <c r="C48" s="73"/>
      <c r="D48" s="73"/>
      <c r="E48" s="73"/>
      <c r="F48" s="73"/>
      <c r="G48" s="73"/>
      <c r="H48" s="73"/>
      <c r="I48" s="73"/>
      <c r="J48" s="73"/>
      <c r="K48" s="84"/>
      <c r="L48" s="73"/>
    </row>
    <row r="49" spans="2:12">
      <c r="B49" s="113"/>
      <c r="C49" s="113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2:12"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5" t="s">
        <v>212</v>
      </c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6"/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3"/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E511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60.285156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ht="26.25" customHeight="1">
      <c r="B7" s="129" t="s">
        <v>96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1" s="3" customFormat="1" ht="63">
      <c r="B8" s="21" t="s">
        <v>111</v>
      </c>
      <c r="C8" s="29" t="s">
        <v>44</v>
      </c>
      <c r="D8" s="29" t="s">
        <v>65</v>
      </c>
      <c r="E8" s="29" t="s">
        <v>98</v>
      </c>
      <c r="F8" s="29" t="s">
        <v>99</v>
      </c>
      <c r="G8" s="29" t="s">
        <v>197</v>
      </c>
      <c r="H8" s="29" t="s">
        <v>196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204</v>
      </c>
      <c r="H9" s="15"/>
      <c r="I9" s="15" t="s">
        <v>200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302.17413934699994</v>
      </c>
      <c r="J11" s="78">
        <f>IFERROR(I11/$I$11,0)</f>
        <v>1</v>
      </c>
      <c r="K11" s="78">
        <f>I11/'סכום נכסי הקרן'!$C$42</f>
        <v>5.9190217763564253E-3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258.95058514900001</v>
      </c>
      <c r="J12" s="81">
        <f t="shared" ref="J12:J75" si="0">IFERROR(I12/$I$11,0)</f>
        <v>0.85695812920521164</v>
      </c>
      <c r="K12" s="81">
        <f>I12/'סכום נכסי הקרן'!$C$42</f>
        <v>5.0723538281913106E-3</v>
      </c>
    </row>
    <row r="13" spans="2:11">
      <c r="B13" s="89" t="s">
        <v>2009</v>
      </c>
      <c r="C13" s="71"/>
      <c r="D13" s="71"/>
      <c r="E13" s="71"/>
      <c r="F13" s="71"/>
      <c r="G13" s="80"/>
      <c r="H13" s="82"/>
      <c r="I13" s="80">
        <v>292.10340022600002</v>
      </c>
      <c r="J13" s="81">
        <f t="shared" si="0"/>
        <v>0.9666723990915872</v>
      </c>
      <c r="K13" s="81">
        <f>I13/'סכום נכסי הקרן'!$C$42</f>
        <v>5.7217549808258137E-3</v>
      </c>
    </row>
    <row r="14" spans="2:11">
      <c r="B14" s="76" t="s">
        <v>2010</v>
      </c>
      <c r="C14" s="73" t="s">
        <v>2011</v>
      </c>
      <c r="D14" s="86" t="s">
        <v>639</v>
      </c>
      <c r="E14" s="86" t="s">
        <v>127</v>
      </c>
      <c r="F14" s="101">
        <v>44196</v>
      </c>
      <c r="G14" s="83">
        <v>17558.691279999999</v>
      </c>
      <c r="H14" s="85">
        <v>-0.46394299999999999</v>
      </c>
      <c r="I14" s="83">
        <v>-8.1462283999999996E-2</v>
      </c>
      <c r="J14" s="84">
        <f t="shared" si="0"/>
        <v>-2.6958721277750791E-4</v>
      </c>
      <c r="K14" s="84">
        <f>I14/'סכום נכסי הקרן'!$C$42</f>
        <v>-1.5956925830573023E-6</v>
      </c>
    </row>
    <row r="15" spans="2:11">
      <c r="B15" s="76" t="s">
        <v>2012</v>
      </c>
      <c r="C15" s="73" t="s">
        <v>2013</v>
      </c>
      <c r="D15" s="86" t="s">
        <v>639</v>
      </c>
      <c r="E15" s="86" t="s">
        <v>127</v>
      </c>
      <c r="F15" s="101">
        <v>44194</v>
      </c>
      <c r="G15" s="83">
        <v>15381.155426000001</v>
      </c>
      <c r="H15" s="85">
        <v>-0.34701399999999999</v>
      </c>
      <c r="I15" s="83">
        <v>-5.3374799000000001E-2</v>
      </c>
      <c r="J15" s="84">
        <f t="shared" si="0"/>
        <v>-1.7663589318180322E-4</v>
      </c>
      <c r="K15" s="84">
        <f>I15/'סכום נכסי הקרן'!$C$42</f>
        <v>-1.0455116982292605E-6</v>
      </c>
    </row>
    <row r="16" spans="2:11" s="6" customFormat="1">
      <c r="B16" s="76" t="s">
        <v>2014</v>
      </c>
      <c r="C16" s="73" t="s">
        <v>2015</v>
      </c>
      <c r="D16" s="86" t="s">
        <v>639</v>
      </c>
      <c r="E16" s="86" t="s">
        <v>127</v>
      </c>
      <c r="F16" s="101">
        <v>44194</v>
      </c>
      <c r="G16" s="83">
        <v>13184.671344</v>
      </c>
      <c r="H16" s="85">
        <v>-0.34074700000000002</v>
      </c>
      <c r="I16" s="83">
        <v>-4.4926324999999996E-2</v>
      </c>
      <c r="J16" s="84">
        <f t="shared" si="0"/>
        <v>-1.4867693541573758E-4</v>
      </c>
      <c r="K16" s="84">
        <f>I16/'סכום נכסי הקרן'!$C$42</f>
        <v>-8.8002201836768851E-7</v>
      </c>
    </row>
    <row r="17" spans="2:11" s="6" customFormat="1">
      <c r="B17" s="76" t="s">
        <v>2016</v>
      </c>
      <c r="C17" s="73" t="s">
        <v>2017</v>
      </c>
      <c r="D17" s="86" t="s">
        <v>639</v>
      </c>
      <c r="E17" s="86" t="s">
        <v>127</v>
      </c>
      <c r="F17" s="101">
        <v>44195</v>
      </c>
      <c r="G17" s="83">
        <v>21988.86937</v>
      </c>
      <c r="H17" s="85">
        <v>-0.27973900000000002</v>
      </c>
      <c r="I17" s="83">
        <v>-6.1511342999999996E-2</v>
      </c>
      <c r="J17" s="84">
        <f t="shared" si="0"/>
        <v>-2.0356256539003095E-4</v>
      </c>
      <c r="K17" s="84">
        <f>I17/'סכום נכסי הקרן'!$C$42</f>
        <v>-1.2048912573945719E-6</v>
      </c>
    </row>
    <row r="18" spans="2:11" s="6" customFormat="1">
      <c r="B18" s="76" t="s">
        <v>2018</v>
      </c>
      <c r="C18" s="73" t="s">
        <v>2019</v>
      </c>
      <c r="D18" s="86" t="s">
        <v>639</v>
      </c>
      <c r="E18" s="86" t="s">
        <v>127</v>
      </c>
      <c r="F18" s="101">
        <v>44194</v>
      </c>
      <c r="G18" s="83">
        <v>21988.86937</v>
      </c>
      <c r="H18" s="85">
        <v>-0.27418199999999998</v>
      </c>
      <c r="I18" s="83">
        <v>-6.0289545E-2</v>
      </c>
      <c r="J18" s="84">
        <f t="shared" si="0"/>
        <v>-1.9951920813040473E-4</v>
      </c>
      <c r="K18" s="84">
        <f>I18/'סכום נכסי הקרן'!$C$42</f>
        <v>-1.1809585377252555E-6</v>
      </c>
    </row>
    <row r="19" spans="2:11">
      <c r="B19" s="76" t="s">
        <v>2020</v>
      </c>
      <c r="C19" s="73" t="s">
        <v>2021</v>
      </c>
      <c r="D19" s="86" t="s">
        <v>639</v>
      </c>
      <c r="E19" s="86" t="s">
        <v>127</v>
      </c>
      <c r="F19" s="101">
        <v>44195</v>
      </c>
      <c r="G19" s="83">
        <v>21990.242429999998</v>
      </c>
      <c r="H19" s="85">
        <v>-0.261407</v>
      </c>
      <c r="I19" s="83">
        <v>-5.7483998999999994E-2</v>
      </c>
      <c r="J19" s="84">
        <f t="shared" si="0"/>
        <v>-1.9023467436433589E-4</v>
      </c>
      <c r="K19" s="84">
        <f>I19/'סכום נכסי הקרן'!$C$42</f>
        <v>-1.1260031801805775E-6</v>
      </c>
    </row>
    <row r="20" spans="2:11">
      <c r="B20" s="76" t="s">
        <v>2022</v>
      </c>
      <c r="C20" s="73" t="s">
        <v>2023</v>
      </c>
      <c r="D20" s="86" t="s">
        <v>639</v>
      </c>
      <c r="E20" s="86" t="s">
        <v>127</v>
      </c>
      <c r="F20" s="101">
        <v>44193</v>
      </c>
      <c r="G20" s="83">
        <v>12486.095890999999</v>
      </c>
      <c r="H20" s="85">
        <v>-0.202511</v>
      </c>
      <c r="I20" s="83">
        <v>-2.5285753000000001E-2</v>
      </c>
      <c r="J20" s="84">
        <f t="shared" si="0"/>
        <v>-8.3679407690686762E-5</v>
      </c>
      <c r="K20" s="84">
        <f>I20/'סכום נכסי הקרן'!$C$42</f>
        <v>-4.9530023635378232E-7</v>
      </c>
    </row>
    <row r="21" spans="2:11">
      <c r="B21" s="76" t="s">
        <v>2024</v>
      </c>
      <c r="C21" s="73" t="s">
        <v>2025</v>
      </c>
      <c r="D21" s="86" t="s">
        <v>639</v>
      </c>
      <c r="E21" s="86" t="s">
        <v>127</v>
      </c>
      <c r="F21" s="101">
        <v>44193</v>
      </c>
      <c r="G21" s="83">
        <v>12085.579422000003</v>
      </c>
      <c r="H21" s="85">
        <v>-0.18377199999999999</v>
      </c>
      <c r="I21" s="83">
        <v>-2.2209859000000002E-2</v>
      </c>
      <c r="J21" s="84">
        <f t="shared" si="0"/>
        <v>-7.3500197760124788E-5</v>
      </c>
      <c r="K21" s="84">
        <f>I21/'סכום נכסי הקרן'!$C$42</f>
        <v>-4.350492711086824E-7</v>
      </c>
    </row>
    <row r="22" spans="2:11">
      <c r="B22" s="76" t="s">
        <v>2026</v>
      </c>
      <c r="C22" s="73" t="s">
        <v>2027</v>
      </c>
      <c r="D22" s="86" t="s">
        <v>639</v>
      </c>
      <c r="E22" s="86" t="s">
        <v>127</v>
      </c>
      <c r="F22" s="101">
        <v>44182</v>
      </c>
      <c r="G22" s="83">
        <v>18274.757098999999</v>
      </c>
      <c r="H22" s="85">
        <v>0.65671800000000002</v>
      </c>
      <c r="I22" s="83">
        <v>0.12001356300000002</v>
      </c>
      <c r="J22" s="84">
        <f t="shared" si="0"/>
        <v>3.9716688946099098E-4</v>
      </c>
      <c r="K22" s="84">
        <f>I22/'סכום נכסי הקרן'!$C$42</f>
        <v>2.3508394675673508E-6</v>
      </c>
    </row>
    <row r="23" spans="2:11">
      <c r="B23" s="76" t="s">
        <v>2028</v>
      </c>
      <c r="C23" s="73" t="s">
        <v>2029</v>
      </c>
      <c r="D23" s="86" t="s">
        <v>639</v>
      </c>
      <c r="E23" s="86" t="s">
        <v>127</v>
      </c>
      <c r="F23" s="101">
        <v>44182</v>
      </c>
      <c r="G23" s="83">
        <v>21313.625923</v>
      </c>
      <c r="H23" s="85">
        <v>0.67186000000000001</v>
      </c>
      <c r="I23" s="83">
        <v>0.143197663</v>
      </c>
      <c r="J23" s="84">
        <f t="shared" si="0"/>
        <v>4.7389119171300029E-4</v>
      </c>
      <c r="K23" s="84">
        <f>I23/'סכום נכסי הקרן'!$C$42</f>
        <v>2.8049722833727459E-6</v>
      </c>
    </row>
    <row r="24" spans="2:11">
      <c r="B24" s="76" t="s">
        <v>2030</v>
      </c>
      <c r="C24" s="73" t="s">
        <v>2031</v>
      </c>
      <c r="D24" s="86" t="s">
        <v>639</v>
      </c>
      <c r="E24" s="86" t="s">
        <v>127</v>
      </c>
      <c r="F24" s="101">
        <v>44182</v>
      </c>
      <c r="G24" s="83">
        <v>17874.177829</v>
      </c>
      <c r="H24" s="85">
        <v>0.68742099999999995</v>
      </c>
      <c r="I24" s="83">
        <v>0.122870939</v>
      </c>
      <c r="J24" s="84">
        <f t="shared" si="0"/>
        <v>4.0662294683960979E-4</v>
      </c>
      <c r="K24" s="84">
        <f>I24/'סכום נכסי הקרן'!$C$42</f>
        <v>2.4068100771098712E-6</v>
      </c>
    </row>
    <row r="25" spans="2:11">
      <c r="B25" s="76" t="s">
        <v>2032</v>
      </c>
      <c r="C25" s="73" t="s">
        <v>2033</v>
      </c>
      <c r="D25" s="86" t="s">
        <v>639</v>
      </c>
      <c r="E25" s="86" t="s">
        <v>127</v>
      </c>
      <c r="F25" s="101">
        <v>44181</v>
      </c>
      <c r="G25" s="83">
        <v>13324.311546000001</v>
      </c>
      <c r="H25" s="85">
        <v>0.68745900000000004</v>
      </c>
      <c r="I25" s="83">
        <v>9.1599220000000009E-2</v>
      </c>
      <c r="J25" s="84">
        <f t="shared" si="0"/>
        <v>3.0313388233005795E-4</v>
      </c>
      <c r="K25" s="84">
        <f>I25/'סכום נכסי הקרן'!$C$42</f>
        <v>1.7942560506630791E-6</v>
      </c>
    </row>
    <row r="26" spans="2:11">
      <c r="B26" s="76" t="s">
        <v>2034</v>
      </c>
      <c r="C26" s="73" t="s">
        <v>2035</v>
      </c>
      <c r="D26" s="86" t="s">
        <v>639</v>
      </c>
      <c r="E26" s="86" t="s">
        <v>127</v>
      </c>
      <c r="F26" s="101">
        <v>44181</v>
      </c>
      <c r="G26" s="83">
        <v>12191.084262</v>
      </c>
      <c r="H26" s="85">
        <v>0.69032499999999997</v>
      </c>
      <c r="I26" s="83">
        <v>8.415813699999998E-2</v>
      </c>
      <c r="J26" s="84">
        <f t="shared" si="0"/>
        <v>2.7850873400968795E-4</v>
      </c>
      <c r="K26" s="84">
        <f>I26/'סכום נכסי הקרן'!$C$42</f>
        <v>1.648499261508802E-6</v>
      </c>
    </row>
    <row r="27" spans="2:11">
      <c r="B27" s="76" t="s">
        <v>2036</v>
      </c>
      <c r="C27" s="73" t="s">
        <v>2037</v>
      </c>
      <c r="D27" s="86" t="s">
        <v>639</v>
      </c>
      <c r="E27" s="86" t="s">
        <v>127</v>
      </c>
      <c r="F27" s="101">
        <v>44182</v>
      </c>
      <c r="G27" s="83">
        <v>16256.788632</v>
      </c>
      <c r="H27" s="85">
        <v>0.73344200000000004</v>
      </c>
      <c r="I27" s="83">
        <v>0.11923404999999998</v>
      </c>
      <c r="J27" s="84">
        <f t="shared" si="0"/>
        <v>3.9458720808360851E-4</v>
      </c>
      <c r="K27" s="84">
        <f>I27/'סכום נכסי הקרן'!$C$42</f>
        <v>2.3355702773185629E-6</v>
      </c>
    </row>
    <row r="28" spans="2:11">
      <c r="B28" s="76" t="s">
        <v>2038</v>
      </c>
      <c r="C28" s="73" t="s">
        <v>2039</v>
      </c>
      <c r="D28" s="86" t="s">
        <v>639</v>
      </c>
      <c r="E28" s="86" t="s">
        <v>127</v>
      </c>
      <c r="F28" s="101">
        <v>44181</v>
      </c>
      <c r="G28" s="83">
        <v>18292.278438000001</v>
      </c>
      <c r="H28" s="85">
        <v>0.73835700000000004</v>
      </c>
      <c r="I28" s="83">
        <v>0.13506225499999999</v>
      </c>
      <c r="J28" s="84">
        <f t="shared" si="0"/>
        <v>4.469682789264174E-4</v>
      </c>
      <c r="K28" s="84">
        <f>I28/'סכום נכסי הקרן'!$C$42</f>
        <v>2.6456149763060172E-6</v>
      </c>
    </row>
    <row r="29" spans="2:11">
      <c r="B29" s="76" t="s">
        <v>2040</v>
      </c>
      <c r="C29" s="73" t="s">
        <v>2041</v>
      </c>
      <c r="D29" s="86" t="s">
        <v>639</v>
      </c>
      <c r="E29" s="86" t="s">
        <v>127</v>
      </c>
      <c r="F29" s="101">
        <v>44186</v>
      </c>
      <c r="G29" s="83">
        <v>17800.349839999999</v>
      </c>
      <c r="H29" s="85">
        <v>0.88872499999999999</v>
      </c>
      <c r="I29" s="83">
        <v>0.15819620300000001</v>
      </c>
      <c r="J29" s="84">
        <f t="shared" si="0"/>
        <v>5.2352661065524313E-4</v>
      </c>
      <c r="K29" s="84">
        <f>I29/'סכום נכסי הקרן'!$C$42</f>
        <v>3.0987654089704556E-6</v>
      </c>
    </row>
    <row r="30" spans="2:11">
      <c r="B30" s="76" t="s">
        <v>2042</v>
      </c>
      <c r="C30" s="73" t="s">
        <v>2043</v>
      </c>
      <c r="D30" s="86" t="s">
        <v>639</v>
      </c>
      <c r="E30" s="86" t="s">
        <v>127</v>
      </c>
      <c r="F30" s="101">
        <v>44186</v>
      </c>
      <c r="G30" s="83">
        <v>22252.496889999999</v>
      </c>
      <c r="H30" s="85">
        <v>0.88961100000000004</v>
      </c>
      <c r="I30" s="83">
        <v>0.19796065500000001</v>
      </c>
      <c r="J30" s="84">
        <f t="shared" si="0"/>
        <v>6.5512110145426127E-4</v>
      </c>
      <c r="K30" s="84">
        <f>I30/'סכום נכסי הקרן'!$C$42</f>
        <v>3.8776760656583793E-6</v>
      </c>
    </row>
    <row r="31" spans="2:11">
      <c r="B31" s="76" t="s">
        <v>2044</v>
      </c>
      <c r="C31" s="73" t="s">
        <v>2045</v>
      </c>
      <c r="D31" s="86" t="s">
        <v>639</v>
      </c>
      <c r="E31" s="86" t="s">
        <v>127</v>
      </c>
      <c r="F31" s="101">
        <v>44179</v>
      </c>
      <c r="G31" s="83">
        <v>7073.1686600000003</v>
      </c>
      <c r="H31" s="85">
        <v>0.93310099999999996</v>
      </c>
      <c r="I31" s="83">
        <v>6.5999838999999991E-2</v>
      </c>
      <c r="J31" s="84">
        <f t="shared" si="0"/>
        <v>2.1841656980516608E-4</v>
      </c>
      <c r="K31" s="84">
        <f>I31/'סכום נכסי הקרן'!$C$42</f>
        <v>1.2928124329938512E-6</v>
      </c>
    </row>
    <row r="32" spans="2:11">
      <c r="B32" s="76" t="s">
        <v>2044</v>
      </c>
      <c r="C32" s="73" t="s">
        <v>2046</v>
      </c>
      <c r="D32" s="86" t="s">
        <v>639</v>
      </c>
      <c r="E32" s="86" t="s">
        <v>127</v>
      </c>
      <c r="F32" s="101">
        <v>44179</v>
      </c>
      <c r="G32" s="83">
        <v>15580.11182</v>
      </c>
      <c r="H32" s="85">
        <v>0.93310099999999996</v>
      </c>
      <c r="I32" s="83">
        <v>0.14537825100000001</v>
      </c>
      <c r="J32" s="84">
        <f t="shared" si="0"/>
        <v>4.8110752069704992E-4</v>
      </c>
      <c r="K32" s="84">
        <f>I32/'סכום נכסי הקרן'!$C$42</f>
        <v>2.8476858917746879E-6</v>
      </c>
    </row>
    <row r="33" spans="2:11">
      <c r="B33" s="76" t="s">
        <v>2047</v>
      </c>
      <c r="C33" s="73" t="s">
        <v>2048</v>
      </c>
      <c r="D33" s="86" t="s">
        <v>639</v>
      </c>
      <c r="E33" s="86" t="s">
        <v>127</v>
      </c>
      <c r="F33" s="101">
        <v>44181</v>
      </c>
      <c r="G33" s="83">
        <v>8143.9688399999995</v>
      </c>
      <c r="H33" s="85">
        <v>0.91415400000000002</v>
      </c>
      <c r="I33" s="83">
        <v>7.4448385000000006E-2</v>
      </c>
      <c r="J33" s="84">
        <f t="shared" si="0"/>
        <v>2.4637576584443459E-4</v>
      </c>
      <c r="K33" s="84">
        <f>I33/'סכום נכסי הקרן'!$C$42</f>
        <v>1.4583035231996999E-6</v>
      </c>
    </row>
    <row r="34" spans="2:11">
      <c r="B34" s="76" t="s">
        <v>2049</v>
      </c>
      <c r="C34" s="73" t="s">
        <v>2050</v>
      </c>
      <c r="D34" s="86" t="s">
        <v>639</v>
      </c>
      <c r="E34" s="86" t="s">
        <v>127</v>
      </c>
      <c r="F34" s="101">
        <v>44175</v>
      </c>
      <c r="G34" s="83">
        <v>8905.1179360000006</v>
      </c>
      <c r="H34" s="85">
        <v>0.88465899999999997</v>
      </c>
      <c r="I34" s="83">
        <v>7.8779900999999999E-2</v>
      </c>
      <c r="J34" s="84">
        <f t="shared" si="0"/>
        <v>2.6071026849036063E-4</v>
      </c>
      <c r="K34" s="84">
        <f>I34/'סכום נכסי הקרן'!$C$42</f>
        <v>1.5431497565141748E-6</v>
      </c>
    </row>
    <row r="35" spans="2:11">
      <c r="B35" s="76" t="s">
        <v>2051</v>
      </c>
      <c r="C35" s="73" t="s">
        <v>2052</v>
      </c>
      <c r="D35" s="86" t="s">
        <v>639</v>
      </c>
      <c r="E35" s="86" t="s">
        <v>127</v>
      </c>
      <c r="F35" s="101">
        <v>44181</v>
      </c>
      <c r="G35" s="83">
        <v>26717.825315999999</v>
      </c>
      <c r="H35" s="85">
        <v>0.94902200000000003</v>
      </c>
      <c r="I35" s="83">
        <v>0.25355790700000003</v>
      </c>
      <c r="J35" s="84">
        <f t="shared" si="0"/>
        <v>8.3911186955952001E-4</v>
      </c>
      <c r="K35" s="84">
        <f>I35/'סכום נכסי הקרן'!$C$42</f>
        <v>4.9667214287219504E-6</v>
      </c>
    </row>
    <row r="36" spans="2:11">
      <c r="B36" s="76" t="s">
        <v>2053</v>
      </c>
      <c r="C36" s="73" t="s">
        <v>2054</v>
      </c>
      <c r="D36" s="86" t="s">
        <v>639</v>
      </c>
      <c r="E36" s="86" t="s">
        <v>127</v>
      </c>
      <c r="F36" s="101">
        <v>44175</v>
      </c>
      <c r="G36" s="83">
        <v>20366.830155</v>
      </c>
      <c r="H36" s="85">
        <v>0.89382600000000001</v>
      </c>
      <c r="I36" s="83">
        <v>0.18204393300000002</v>
      </c>
      <c r="J36" s="84">
        <f t="shared" si="0"/>
        <v>6.0244709687400121E-4</v>
      </c>
      <c r="K36" s="84">
        <f>I36/'סכום נכסי הקרן'!$C$42</f>
        <v>3.5658974854999219E-6</v>
      </c>
    </row>
    <row r="37" spans="2:11">
      <c r="B37" s="76" t="s">
        <v>2055</v>
      </c>
      <c r="C37" s="73" t="s">
        <v>2056</v>
      </c>
      <c r="D37" s="86" t="s">
        <v>639</v>
      </c>
      <c r="E37" s="86" t="s">
        <v>127</v>
      </c>
      <c r="F37" s="101">
        <v>44179</v>
      </c>
      <c r="G37" s="83">
        <v>9778.7914560000008</v>
      </c>
      <c r="H37" s="85">
        <v>0.95125199999999999</v>
      </c>
      <c r="I37" s="83">
        <v>9.3020942000000023E-2</v>
      </c>
      <c r="J37" s="84">
        <f t="shared" si="0"/>
        <v>3.0783885808699187E-4</v>
      </c>
      <c r="K37" s="84">
        <f>I37/'סכום נכסי הקרן'!$C$42</f>
        <v>1.8221049046256002E-6</v>
      </c>
    </row>
    <row r="38" spans="2:11">
      <c r="B38" s="76" t="s">
        <v>2057</v>
      </c>
      <c r="C38" s="73" t="s">
        <v>2058</v>
      </c>
      <c r="D38" s="86" t="s">
        <v>639</v>
      </c>
      <c r="E38" s="86" t="s">
        <v>127</v>
      </c>
      <c r="F38" s="101">
        <v>44179</v>
      </c>
      <c r="G38" s="83">
        <v>15589.723239999999</v>
      </c>
      <c r="H38" s="85">
        <v>0.95125199999999999</v>
      </c>
      <c r="I38" s="83">
        <v>0.148297542</v>
      </c>
      <c r="J38" s="84">
        <f t="shared" si="0"/>
        <v>4.9076847648336767E-4</v>
      </c>
      <c r="K38" s="84">
        <f>I38/'סכום נכסי הקרן'!$C$42</f>
        <v>2.9048692994543193E-6</v>
      </c>
    </row>
    <row r="39" spans="2:11">
      <c r="B39" s="76" t="s">
        <v>2057</v>
      </c>
      <c r="C39" s="73" t="s">
        <v>2059</v>
      </c>
      <c r="D39" s="86" t="s">
        <v>639</v>
      </c>
      <c r="E39" s="86" t="s">
        <v>127</v>
      </c>
      <c r="F39" s="101">
        <v>44179</v>
      </c>
      <c r="G39" s="83">
        <v>6111.7446600000003</v>
      </c>
      <c r="H39" s="85">
        <v>0.95125199999999999</v>
      </c>
      <c r="I39" s="83">
        <v>5.8138089000000004E-2</v>
      </c>
      <c r="J39" s="84">
        <f t="shared" si="0"/>
        <v>1.9239928713170741E-4</v>
      </c>
      <c r="K39" s="84">
        <f>I39/'סכום נכסי הקרן'!$C$42</f>
        <v>1.1388155702880286E-6</v>
      </c>
    </row>
    <row r="40" spans="2:11">
      <c r="B40" s="76" t="s">
        <v>2060</v>
      </c>
      <c r="C40" s="73" t="s">
        <v>2061</v>
      </c>
      <c r="D40" s="86" t="s">
        <v>639</v>
      </c>
      <c r="E40" s="86" t="s">
        <v>127</v>
      </c>
      <c r="F40" s="101">
        <v>44175</v>
      </c>
      <c r="G40" s="83">
        <v>59568.186762999998</v>
      </c>
      <c r="H40" s="85">
        <v>0.96267999999999998</v>
      </c>
      <c r="I40" s="83">
        <v>0.57345088700000002</v>
      </c>
      <c r="J40" s="84">
        <f t="shared" si="0"/>
        <v>1.8977497155753657E-3</v>
      </c>
      <c r="K40" s="84">
        <f>I40/'סכום נכסי הקרן'!$C$42</f>
        <v>1.1232821892564801E-5</v>
      </c>
    </row>
    <row r="41" spans="2:11">
      <c r="B41" s="76" t="s">
        <v>2062</v>
      </c>
      <c r="C41" s="73" t="s">
        <v>2063</v>
      </c>
      <c r="D41" s="86" t="s">
        <v>639</v>
      </c>
      <c r="E41" s="86" t="s">
        <v>127</v>
      </c>
      <c r="F41" s="101">
        <v>44179</v>
      </c>
      <c r="G41" s="83">
        <v>18340.886025</v>
      </c>
      <c r="H41" s="85">
        <v>0.98176699999999995</v>
      </c>
      <c r="I41" s="83">
        <v>0.18006472600000001</v>
      </c>
      <c r="J41" s="84">
        <f t="shared" si="0"/>
        <v>5.9589720811026694E-4</v>
      </c>
      <c r="K41" s="84">
        <f>I41/'סכום נכסי הקרן'!$C$42</f>
        <v>3.5271285512746661E-6</v>
      </c>
    </row>
    <row r="42" spans="2:11">
      <c r="B42" s="76" t="s">
        <v>2062</v>
      </c>
      <c r="C42" s="73" t="s">
        <v>2064</v>
      </c>
      <c r="D42" s="86" t="s">
        <v>639</v>
      </c>
      <c r="E42" s="86" t="s">
        <v>127</v>
      </c>
      <c r="F42" s="101">
        <v>44179</v>
      </c>
      <c r="G42" s="83">
        <v>17822.318800000001</v>
      </c>
      <c r="H42" s="85">
        <v>0.98176699999999995</v>
      </c>
      <c r="I42" s="83">
        <v>0.174973605</v>
      </c>
      <c r="J42" s="84">
        <f t="shared" si="0"/>
        <v>5.7904890662754591E-4</v>
      </c>
      <c r="K42" s="84">
        <f>I42/'סכום נכסי הקרן'!$C$42</f>
        <v>3.4274030879038221E-6</v>
      </c>
    </row>
    <row r="43" spans="2:11">
      <c r="B43" s="76" t="s">
        <v>2065</v>
      </c>
      <c r="C43" s="73" t="s">
        <v>2066</v>
      </c>
      <c r="D43" s="86" t="s">
        <v>639</v>
      </c>
      <c r="E43" s="86" t="s">
        <v>127</v>
      </c>
      <c r="F43" s="101">
        <v>44175</v>
      </c>
      <c r="G43" s="83">
        <v>12228.764562000002</v>
      </c>
      <c r="H43" s="85">
        <v>0.99623799999999996</v>
      </c>
      <c r="I43" s="83">
        <v>0.12182757999999999</v>
      </c>
      <c r="J43" s="84">
        <f t="shared" si="0"/>
        <v>4.031701066916914E-4</v>
      </c>
      <c r="K43" s="84">
        <f>I43/'סכום נכסי הקרן'!$C$42</f>
        <v>2.3863726410840645E-6</v>
      </c>
    </row>
    <row r="44" spans="2:11">
      <c r="B44" s="76" t="s">
        <v>2067</v>
      </c>
      <c r="C44" s="73" t="s">
        <v>2068</v>
      </c>
      <c r="D44" s="86" t="s">
        <v>639</v>
      </c>
      <c r="E44" s="86" t="s">
        <v>127</v>
      </c>
      <c r="F44" s="101">
        <v>44174</v>
      </c>
      <c r="G44" s="83">
        <v>28328.455011999999</v>
      </c>
      <c r="H44" s="85">
        <v>1.0181530000000001</v>
      </c>
      <c r="I44" s="83">
        <v>0.288426988</v>
      </c>
      <c r="J44" s="84">
        <f t="shared" si="0"/>
        <v>9.5450586414605953E-4</v>
      </c>
      <c r="K44" s="84">
        <f>I44/'סכום נכסי הקרן'!$C$42</f>
        <v>5.6497409955404342E-6</v>
      </c>
    </row>
    <row r="45" spans="2:11">
      <c r="B45" s="76" t="s">
        <v>2069</v>
      </c>
      <c r="C45" s="73" t="s">
        <v>2070</v>
      </c>
      <c r="D45" s="86" t="s">
        <v>639</v>
      </c>
      <c r="E45" s="86" t="s">
        <v>127</v>
      </c>
      <c r="F45" s="101">
        <v>44174</v>
      </c>
      <c r="G45" s="83">
        <v>22424.928141</v>
      </c>
      <c r="H45" s="85">
        <v>1.021201</v>
      </c>
      <c r="I45" s="83">
        <v>0.22900362999999999</v>
      </c>
      <c r="J45" s="84">
        <f t="shared" si="0"/>
        <v>7.5785317199836548E-4</v>
      </c>
      <c r="K45" s="84">
        <f>I45/'סכום נכסי הקרן'!$C$42</f>
        <v>4.4857494283391158E-6</v>
      </c>
    </row>
    <row r="46" spans="2:11">
      <c r="B46" s="76" t="s">
        <v>2071</v>
      </c>
      <c r="C46" s="73" t="s">
        <v>2072</v>
      </c>
      <c r="D46" s="86" t="s">
        <v>639</v>
      </c>
      <c r="E46" s="86" t="s">
        <v>127</v>
      </c>
      <c r="F46" s="101">
        <v>44186</v>
      </c>
      <c r="G46" s="83">
        <v>22286.823390000001</v>
      </c>
      <c r="H46" s="85">
        <v>1.037879</v>
      </c>
      <c r="I46" s="83">
        <v>0.23131015799999999</v>
      </c>
      <c r="J46" s="84">
        <f t="shared" si="0"/>
        <v>7.6548628052639639E-4</v>
      </c>
      <c r="K46" s="84">
        <f>I46/'סכום נכסי הקרן'!$C$42</f>
        <v>4.5309299639378235E-6</v>
      </c>
    </row>
    <row r="47" spans="2:11">
      <c r="B47" s="76" t="s">
        <v>2073</v>
      </c>
      <c r="C47" s="73" t="s">
        <v>2074</v>
      </c>
      <c r="D47" s="86" t="s">
        <v>639</v>
      </c>
      <c r="E47" s="86" t="s">
        <v>127</v>
      </c>
      <c r="F47" s="101">
        <v>44174</v>
      </c>
      <c r="G47" s="83">
        <v>14274.804851999999</v>
      </c>
      <c r="H47" s="85">
        <v>0.99188600000000005</v>
      </c>
      <c r="I47" s="83">
        <v>0.14158985899999998</v>
      </c>
      <c r="J47" s="84">
        <f t="shared" si="0"/>
        <v>4.6857040548200612E-4</v>
      </c>
      <c r="K47" s="84">
        <f>I47/'סכום נכסי הקרן'!$C$42</f>
        <v>2.7734784338041542E-6</v>
      </c>
    </row>
    <row r="48" spans="2:11">
      <c r="B48" s="76" t="s">
        <v>2075</v>
      </c>
      <c r="C48" s="73" t="s">
        <v>2076</v>
      </c>
      <c r="D48" s="86" t="s">
        <v>639</v>
      </c>
      <c r="E48" s="86" t="s">
        <v>127</v>
      </c>
      <c r="F48" s="101">
        <v>44175</v>
      </c>
      <c r="G48" s="83">
        <v>15606.783510999998</v>
      </c>
      <c r="H48" s="85">
        <v>1.0296019999999999</v>
      </c>
      <c r="I48" s="83">
        <v>0.16068769499999999</v>
      </c>
      <c r="J48" s="84">
        <f t="shared" si="0"/>
        <v>5.3177182980398995E-4</v>
      </c>
      <c r="K48" s="84">
        <f>I48/'סכום נכסי הקרן'!$C$42</f>
        <v>3.1475690406627191E-6</v>
      </c>
    </row>
    <row r="49" spans="2:11">
      <c r="B49" s="76" t="s">
        <v>2077</v>
      </c>
      <c r="C49" s="73" t="s">
        <v>2078</v>
      </c>
      <c r="D49" s="86" t="s">
        <v>639</v>
      </c>
      <c r="E49" s="86" t="s">
        <v>127</v>
      </c>
      <c r="F49" s="101">
        <v>44175</v>
      </c>
      <c r="G49" s="83">
        <v>11153.023115</v>
      </c>
      <c r="H49" s="85">
        <v>1.0768070000000001</v>
      </c>
      <c r="I49" s="83">
        <v>0.12009654</v>
      </c>
      <c r="J49" s="84">
        <f t="shared" si="0"/>
        <v>3.9744148939922298E-4</v>
      </c>
      <c r="K49" s="84">
        <f>I49/'סכום נכסי הקרן'!$C$42</f>
        <v>2.3524648305815322E-6</v>
      </c>
    </row>
    <row r="50" spans="2:11">
      <c r="B50" s="76" t="s">
        <v>2079</v>
      </c>
      <c r="C50" s="73" t="s">
        <v>2080</v>
      </c>
      <c r="D50" s="86" t="s">
        <v>639</v>
      </c>
      <c r="E50" s="86" t="s">
        <v>127</v>
      </c>
      <c r="F50" s="101">
        <v>44105</v>
      </c>
      <c r="G50" s="83">
        <v>19259.908542000001</v>
      </c>
      <c r="H50" s="85">
        <v>5.7319319999999996</v>
      </c>
      <c r="I50" s="83">
        <v>1.103964927</v>
      </c>
      <c r="J50" s="84">
        <f t="shared" si="0"/>
        <v>3.6534063748329842E-3</v>
      </c>
      <c r="K50" s="84">
        <f>I50/'סכום נכסי הקרן'!$C$42</f>
        <v>2.1624591890515816E-5</v>
      </c>
    </row>
    <row r="51" spans="2:11">
      <c r="B51" s="76" t="s">
        <v>2081</v>
      </c>
      <c r="C51" s="73" t="s">
        <v>2082</v>
      </c>
      <c r="D51" s="86" t="s">
        <v>639</v>
      </c>
      <c r="E51" s="86" t="s">
        <v>127</v>
      </c>
      <c r="F51" s="101">
        <v>44172</v>
      </c>
      <c r="G51" s="83">
        <v>12296.589102</v>
      </c>
      <c r="H51" s="85">
        <v>1.5556509999999999</v>
      </c>
      <c r="I51" s="83">
        <v>0.19129204</v>
      </c>
      <c r="J51" s="84">
        <f t="shared" si="0"/>
        <v>6.3305232014024498E-4</v>
      </c>
      <c r="K51" s="84">
        <f>I51/'סכום נכסי הקרן'!$C$42</f>
        <v>3.7470504684830688E-6</v>
      </c>
    </row>
    <row r="52" spans="2:11">
      <c r="B52" s="76" t="s">
        <v>2083</v>
      </c>
      <c r="C52" s="73" t="s">
        <v>2084</v>
      </c>
      <c r="D52" s="86" t="s">
        <v>639</v>
      </c>
      <c r="E52" s="86" t="s">
        <v>127</v>
      </c>
      <c r="F52" s="101">
        <v>44172</v>
      </c>
      <c r="G52" s="83">
        <v>14785.74972</v>
      </c>
      <c r="H52" s="85">
        <v>1.7542789999999999</v>
      </c>
      <c r="I52" s="83">
        <v>0.25938334800000001</v>
      </c>
      <c r="J52" s="84">
        <f t="shared" si="0"/>
        <v>8.5839029296328579E-4</v>
      </c>
      <c r="K52" s="84">
        <f>I52/'סכום נכסי הקרן'!$C$42</f>
        <v>5.0808308366626595E-6</v>
      </c>
    </row>
    <row r="53" spans="2:11">
      <c r="B53" s="76" t="s">
        <v>2085</v>
      </c>
      <c r="C53" s="73" t="s">
        <v>2086</v>
      </c>
      <c r="D53" s="86" t="s">
        <v>639</v>
      </c>
      <c r="E53" s="86" t="s">
        <v>127</v>
      </c>
      <c r="F53" s="101">
        <v>44167</v>
      </c>
      <c r="G53" s="83">
        <v>21469.532238</v>
      </c>
      <c r="H53" s="85">
        <v>2.0396429999999999</v>
      </c>
      <c r="I53" s="83">
        <v>0.43790172799999999</v>
      </c>
      <c r="J53" s="84">
        <f t="shared" si="0"/>
        <v>1.4491701008772894E-3</v>
      </c>
      <c r="K53" s="84">
        <f>I53/'סכום נכסי הקרן'!$C$42</f>
        <v>8.5776693847373125E-6</v>
      </c>
    </row>
    <row r="54" spans="2:11">
      <c r="B54" s="76" t="s">
        <v>2087</v>
      </c>
      <c r="C54" s="73" t="s">
        <v>2088</v>
      </c>
      <c r="D54" s="86" t="s">
        <v>639</v>
      </c>
      <c r="E54" s="86" t="s">
        <v>127</v>
      </c>
      <c r="F54" s="101">
        <v>44166</v>
      </c>
      <c r="G54" s="83">
        <v>12396.065093999998</v>
      </c>
      <c r="H54" s="85">
        <v>2.3681070000000002</v>
      </c>
      <c r="I54" s="83">
        <v>0.29355204500000004</v>
      </c>
      <c r="J54" s="84">
        <f t="shared" si="0"/>
        <v>9.7146647173172295E-4</v>
      </c>
      <c r="K54" s="84">
        <f>I54/'סכום נכסי הקרן'!$C$42</f>
        <v>5.7501312011802116E-6</v>
      </c>
    </row>
    <row r="55" spans="2:11">
      <c r="B55" s="76" t="s">
        <v>2089</v>
      </c>
      <c r="C55" s="73" t="s">
        <v>2090</v>
      </c>
      <c r="D55" s="86" t="s">
        <v>639</v>
      </c>
      <c r="E55" s="86" t="s">
        <v>127</v>
      </c>
      <c r="F55" s="101">
        <v>44132</v>
      </c>
      <c r="G55" s="83">
        <v>27858.014340000005</v>
      </c>
      <c r="H55" s="85">
        <v>4.949338</v>
      </c>
      <c r="I55" s="83">
        <v>1.3787872130000001</v>
      </c>
      <c r="J55" s="84">
        <f t="shared" si="0"/>
        <v>4.5628895178772321E-3</v>
      </c>
      <c r="K55" s="84">
        <f>I55/'סכום נכסי הקרן'!$C$42</f>
        <v>2.7007842419423804E-5</v>
      </c>
    </row>
    <row r="56" spans="2:11">
      <c r="B56" s="76" t="s">
        <v>2091</v>
      </c>
      <c r="C56" s="73" t="s">
        <v>2092</v>
      </c>
      <c r="D56" s="86" t="s">
        <v>639</v>
      </c>
      <c r="E56" s="86" t="s">
        <v>127</v>
      </c>
      <c r="F56" s="101">
        <v>44166</v>
      </c>
      <c r="G56" s="83">
        <v>18079.355631999999</v>
      </c>
      <c r="H56" s="85">
        <v>2.4447329999999998</v>
      </c>
      <c r="I56" s="83">
        <v>0.44199200700000002</v>
      </c>
      <c r="J56" s="84">
        <f t="shared" si="0"/>
        <v>1.4627062658477239E-3</v>
      </c>
      <c r="K56" s="84">
        <f>I56/'סכום נכסי הקרן'!$C$42</f>
        <v>8.6577902399656669E-6</v>
      </c>
    </row>
    <row r="57" spans="2:11">
      <c r="B57" s="76" t="s">
        <v>2093</v>
      </c>
      <c r="C57" s="73" t="s">
        <v>2094</v>
      </c>
      <c r="D57" s="86" t="s">
        <v>639</v>
      </c>
      <c r="E57" s="86" t="s">
        <v>127</v>
      </c>
      <c r="F57" s="101">
        <v>44166</v>
      </c>
      <c r="G57" s="83">
        <v>16541.149296</v>
      </c>
      <c r="H57" s="85">
        <v>2.4513240000000001</v>
      </c>
      <c r="I57" s="83">
        <v>0.405477217</v>
      </c>
      <c r="J57" s="84">
        <f t="shared" si="0"/>
        <v>1.3418660441169407E-3</v>
      </c>
      <c r="K57" s="84">
        <f>I57/'סכום נכסי הקרן'!$C$42</f>
        <v>7.9425343360814234E-6</v>
      </c>
    </row>
    <row r="58" spans="2:11">
      <c r="B58" s="76" t="s">
        <v>2095</v>
      </c>
      <c r="C58" s="73" t="s">
        <v>2096</v>
      </c>
      <c r="D58" s="86" t="s">
        <v>639</v>
      </c>
      <c r="E58" s="86" t="s">
        <v>127</v>
      </c>
      <c r="F58" s="101">
        <v>44160</v>
      </c>
      <c r="G58" s="83">
        <v>13646.843339999999</v>
      </c>
      <c r="H58" s="85">
        <v>3.0687150000000001</v>
      </c>
      <c r="I58" s="83">
        <v>0.41878274299999996</v>
      </c>
      <c r="J58" s="84">
        <f t="shared" si="0"/>
        <v>1.385898687111319E-3</v>
      </c>
      <c r="K58" s="84">
        <f>I58/'סכום נכסי הקרן'!$C$42</f>
        <v>8.203164508835676E-6</v>
      </c>
    </row>
    <row r="59" spans="2:11">
      <c r="B59" s="76" t="s">
        <v>2095</v>
      </c>
      <c r="C59" s="73" t="s">
        <v>2097</v>
      </c>
      <c r="D59" s="86" t="s">
        <v>639</v>
      </c>
      <c r="E59" s="86" t="s">
        <v>127</v>
      </c>
      <c r="F59" s="101">
        <v>44160</v>
      </c>
      <c r="G59" s="83">
        <v>10842.107234999998</v>
      </c>
      <c r="H59" s="85">
        <v>3.0687150000000001</v>
      </c>
      <c r="I59" s="83">
        <v>0.33271338200000006</v>
      </c>
      <c r="J59" s="84">
        <f t="shared" si="0"/>
        <v>1.101065043881636E-3</v>
      </c>
      <c r="K59" s="84">
        <f>I59/'סכום נכסי הקרן'!$C$42</f>
        <v>6.5172279719202454E-6</v>
      </c>
    </row>
    <row r="60" spans="2:11">
      <c r="B60" s="76" t="s">
        <v>2098</v>
      </c>
      <c r="C60" s="73" t="s">
        <v>2099</v>
      </c>
      <c r="D60" s="86" t="s">
        <v>639</v>
      </c>
      <c r="E60" s="86" t="s">
        <v>127</v>
      </c>
      <c r="F60" s="101">
        <v>44158</v>
      </c>
      <c r="G60" s="83">
        <v>9144.5795999999991</v>
      </c>
      <c r="H60" s="85">
        <v>3.5186259999999998</v>
      </c>
      <c r="I60" s="83">
        <v>0.32176359300000001</v>
      </c>
      <c r="J60" s="84">
        <f t="shared" si="0"/>
        <v>1.0648283592213847E-3</v>
      </c>
      <c r="K60" s="84">
        <f>I60/'סכום נכסי הקרן'!$C$42</f>
        <v>6.3027422463132582E-6</v>
      </c>
    </row>
    <row r="61" spans="2:11">
      <c r="B61" s="76" t="s">
        <v>2100</v>
      </c>
      <c r="C61" s="73" t="s">
        <v>2101</v>
      </c>
      <c r="D61" s="86" t="s">
        <v>639</v>
      </c>
      <c r="E61" s="86" t="s">
        <v>127</v>
      </c>
      <c r="F61" s="101">
        <v>44158</v>
      </c>
      <c r="G61" s="83">
        <v>36325.804499999998</v>
      </c>
      <c r="H61" s="85">
        <v>3.5186259999999998</v>
      </c>
      <c r="I61" s="83">
        <v>1.2781693479999998</v>
      </c>
      <c r="J61" s="84">
        <f t="shared" si="0"/>
        <v>4.2299097823597052E-3</v>
      </c>
      <c r="K61" s="84">
        <f>I61/'סכום נכסי הקרן'!$C$42</f>
        <v>2.5036928113810163E-5</v>
      </c>
    </row>
    <row r="62" spans="2:11">
      <c r="B62" s="76" t="s">
        <v>2102</v>
      </c>
      <c r="C62" s="73" t="s">
        <v>2103</v>
      </c>
      <c r="D62" s="86" t="s">
        <v>639</v>
      </c>
      <c r="E62" s="86" t="s">
        <v>127</v>
      </c>
      <c r="F62" s="101">
        <v>44075</v>
      </c>
      <c r="G62" s="83">
        <v>18840.526803000001</v>
      </c>
      <c r="H62" s="85">
        <v>3.6491159999999998</v>
      </c>
      <c r="I62" s="83">
        <v>0.68751268000000021</v>
      </c>
      <c r="J62" s="84">
        <f t="shared" si="0"/>
        <v>2.2752201147514446E-3</v>
      </c>
      <c r="K62" s="84">
        <f>I62/'סכום נכסי הקרן'!$C$42</f>
        <v>1.3467077405217966E-5</v>
      </c>
    </row>
    <row r="63" spans="2:11">
      <c r="B63" s="76" t="s">
        <v>2104</v>
      </c>
      <c r="C63" s="73" t="s">
        <v>2105</v>
      </c>
      <c r="D63" s="86" t="s">
        <v>639</v>
      </c>
      <c r="E63" s="86" t="s">
        <v>127</v>
      </c>
      <c r="F63" s="101">
        <v>44076</v>
      </c>
      <c r="G63" s="83">
        <v>18344.081600000001</v>
      </c>
      <c r="H63" s="85">
        <v>3.8409559999999998</v>
      </c>
      <c r="I63" s="83">
        <v>0.70458813899999995</v>
      </c>
      <c r="J63" s="84">
        <f t="shared" si="0"/>
        <v>2.3317287856684855E-3</v>
      </c>
      <c r="K63" s="84">
        <f>I63/'סכום נכסי הקרן'!$C$42</f>
        <v>1.380155345892889E-5</v>
      </c>
    </row>
    <row r="64" spans="2:11">
      <c r="B64" s="76" t="s">
        <v>2106</v>
      </c>
      <c r="C64" s="73" t="s">
        <v>2107</v>
      </c>
      <c r="D64" s="86" t="s">
        <v>639</v>
      </c>
      <c r="E64" s="86" t="s">
        <v>127</v>
      </c>
      <c r="F64" s="101">
        <v>44074</v>
      </c>
      <c r="G64" s="83">
        <v>8178.3432730000004</v>
      </c>
      <c r="H64" s="85">
        <v>3.8521800000000002</v>
      </c>
      <c r="I64" s="83">
        <v>0.31504452400000005</v>
      </c>
      <c r="J64" s="84">
        <f t="shared" si="0"/>
        <v>1.0425926079604729E-3</v>
      </c>
      <c r="K64" s="84">
        <f>I64/'סכום נכסי הקרן'!$C$42</f>
        <v>6.1711283503862765E-6</v>
      </c>
    </row>
    <row r="65" spans="2:11">
      <c r="B65" s="76" t="s">
        <v>2108</v>
      </c>
      <c r="C65" s="73" t="s">
        <v>2109</v>
      </c>
      <c r="D65" s="86" t="s">
        <v>639</v>
      </c>
      <c r="E65" s="86" t="s">
        <v>127</v>
      </c>
      <c r="F65" s="101">
        <v>44076</v>
      </c>
      <c r="G65" s="83">
        <v>20649.449339999999</v>
      </c>
      <c r="H65" s="85">
        <v>3.8984779999999999</v>
      </c>
      <c r="I65" s="83">
        <v>0.80501414299999996</v>
      </c>
      <c r="J65" s="84">
        <f t="shared" si="0"/>
        <v>2.6640735859780728E-3</v>
      </c>
      <c r="K65" s="84">
        <f>I65/'סכום נכסי הקרן'!$C$42</f>
        <v>1.5768709569220162E-5</v>
      </c>
    </row>
    <row r="66" spans="2:11">
      <c r="B66" s="76" t="s">
        <v>2110</v>
      </c>
      <c r="C66" s="73" t="s">
        <v>2111</v>
      </c>
      <c r="D66" s="86" t="s">
        <v>639</v>
      </c>
      <c r="E66" s="86" t="s">
        <v>127</v>
      </c>
      <c r="F66" s="101">
        <v>44152</v>
      </c>
      <c r="G66" s="83">
        <v>85991.689192999998</v>
      </c>
      <c r="H66" s="85">
        <v>4.0026020000000004</v>
      </c>
      <c r="I66" s="83">
        <v>3.4419052959999998</v>
      </c>
      <c r="J66" s="84">
        <f t="shared" si="0"/>
        <v>1.1390469427456555E-2</v>
      </c>
      <c r="K66" s="84">
        <f>I66/'סכום נכסי הקרן'!$C$42</f>
        <v>6.7420436584037451E-5</v>
      </c>
    </row>
    <row r="67" spans="2:11">
      <c r="B67" s="76" t="s">
        <v>2112</v>
      </c>
      <c r="C67" s="73" t="s">
        <v>2113</v>
      </c>
      <c r="D67" s="86" t="s">
        <v>639</v>
      </c>
      <c r="E67" s="86" t="s">
        <v>127</v>
      </c>
      <c r="F67" s="101">
        <v>44152</v>
      </c>
      <c r="G67" s="83">
        <v>10507.151655</v>
      </c>
      <c r="H67" s="85">
        <v>4.02841</v>
      </c>
      <c r="I67" s="83">
        <v>0.42327118200000008</v>
      </c>
      <c r="J67" s="84">
        <f t="shared" si="0"/>
        <v>1.4007525028935023E-3</v>
      </c>
      <c r="K67" s="84">
        <f>I67/'סכום נכסי הקרן'!$C$42</f>
        <v>8.2910845679124067E-6</v>
      </c>
    </row>
    <row r="68" spans="2:11">
      <c r="B68" s="76" t="s">
        <v>2114</v>
      </c>
      <c r="C68" s="73" t="s">
        <v>2115</v>
      </c>
      <c r="D68" s="86" t="s">
        <v>639</v>
      </c>
      <c r="E68" s="86" t="s">
        <v>127</v>
      </c>
      <c r="F68" s="101">
        <v>44074</v>
      </c>
      <c r="G68" s="83">
        <v>22974.726450000002</v>
      </c>
      <c r="H68" s="85">
        <v>4.0216229999999999</v>
      </c>
      <c r="I68" s="83">
        <v>0.92395682899999998</v>
      </c>
      <c r="J68" s="84">
        <f t="shared" si="0"/>
        <v>3.0576965685967569E-3</v>
      </c>
      <c r="K68" s="84">
        <f>I68/'סכום נכסי הקרן'!$C$42</f>
        <v>1.809857257501452E-5</v>
      </c>
    </row>
    <row r="69" spans="2:11">
      <c r="B69" s="76" t="s">
        <v>2116</v>
      </c>
      <c r="C69" s="73" t="s">
        <v>2117</v>
      </c>
      <c r="D69" s="86" t="s">
        <v>639</v>
      </c>
      <c r="E69" s="86" t="s">
        <v>127</v>
      </c>
      <c r="F69" s="101">
        <v>44153</v>
      </c>
      <c r="G69" s="83">
        <v>13786.071624</v>
      </c>
      <c r="H69" s="85">
        <v>3.9853540000000001</v>
      </c>
      <c r="I69" s="83">
        <v>0.54942379400000008</v>
      </c>
      <c r="J69" s="84">
        <f t="shared" si="0"/>
        <v>1.8182356544054633E-3</v>
      </c>
      <c r="K69" s="84">
        <f>I69/'סכום נכסי הקרן'!$C$42</f>
        <v>1.0762176432973613E-5</v>
      </c>
    </row>
    <row r="70" spans="2:11">
      <c r="B70" s="76" t="s">
        <v>2118</v>
      </c>
      <c r="C70" s="73" t="s">
        <v>2119</v>
      </c>
      <c r="D70" s="86" t="s">
        <v>639</v>
      </c>
      <c r="E70" s="86" t="s">
        <v>127</v>
      </c>
      <c r="F70" s="101">
        <v>44153</v>
      </c>
      <c r="G70" s="83">
        <v>73740.211739999999</v>
      </c>
      <c r="H70" s="85">
        <v>3.9853540000000001</v>
      </c>
      <c r="I70" s="83">
        <v>2.9388086760000003</v>
      </c>
      <c r="J70" s="84">
        <f t="shared" si="0"/>
        <v>9.7255466081603899E-3</v>
      </c>
      <c r="K70" s="84">
        <f>I70/'סכום נכסי הקרן'!$C$42</f>
        <v>5.7565722160670715E-5</v>
      </c>
    </row>
    <row r="71" spans="2:11">
      <c r="B71" s="76" t="s">
        <v>2120</v>
      </c>
      <c r="C71" s="73" t="s">
        <v>2121</v>
      </c>
      <c r="D71" s="86" t="s">
        <v>639</v>
      </c>
      <c r="E71" s="86" t="s">
        <v>127</v>
      </c>
      <c r="F71" s="101">
        <v>44077</v>
      </c>
      <c r="G71" s="83">
        <v>20681.578944000001</v>
      </c>
      <c r="H71" s="85">
        <v>4.0424300000000004</v>
      </c>
      <c r="I71" s="83">
        <v>0.83603839399999991</v>
      </c>
      <c r="J71" s="84">
        <f t="shared" si="0"/>
        <v>2.7667436922520364E-3</v>
      </c>
      <c r="K71" s="84">
        <f>I71/'סכום נכסי הקרן'!$C$42</f>
        <v>1.6376416164036582E-5</v>
      </c>
    </row>
    <row r="72" spans="2:11">
      <c r="B72" s="76" t="s">
        <v>2122</v>
      </c>
      <c r="C72" s="73" t="s">
        <v>2123</v>
      </c>
      <c r="D72" s="86" t="s">
        <v>639</v>
      </c>
      <c r="E72" s="86" t="s">
        <v>127</v>
      </c>
      <c r="F72" s="101">
        <v>44077</v>
      </c>
      <c r="G72" s="83">
        <v>20692.70073</v>
      </c>
      <c r="H72" s="85">
        <v>4.0939839999999998</v>
      </c>
      <c r="I72" s="83">
        <v>0.84715577199999992</v>
      </c>
      <c r="J72" s="84">
        <f t="shared" si="0"/>
        <v>2.803534987576066E-3</v>
      </c>
      <c r="K72" s="84">
        <f>I72/'סכום נכסי הקרן'!$C$42</f>
        <v>1.6594184642239873E-5</v>
      </c>
    </row>
    <row r="73" spans="2:11">
      <c r="B73" s="76" t="s">
        <v>2124</v>
      </c>
      <c r="C73" s="73" t="s">
        <v>2125</v>
      </c>
      <c r="D73" s="86" t="s">
        <v>639</v>
      </c>
      <c r="E73" s="86" t="s">
        <v>127</v>
      </c>
      <c r="F73" s="101">
        <v>44151</v>
      </c>
      <c r="G73" s="83">
        <v>12620.262878999998</v>
      </c>
      <c r="H73" s="85">
        <v>4.1010869999999997</v>
      </c>
      <c r="I73" s="83">
        <v>0.51756793600000006</v>
      </c>
      <c r="J73" s="84">
        <f t="shared" si="0"/>
        <v>1.7128134694731566E-3</v>
      </c>
      <c r="K73" s="84">
        <f>I73/'סכום נכסי הקרן'!$C$42</f>
        <v>1.0138180224648216E-5</v>
      </c>
    </row>
    <row r="74" spans="2:11">
      <c r="B74" s="76" t="s">
        <v>2126</v>
      </c>
      <c r="C74" s="73" t="s">
        <v>2127</v>
      </c>
      <c r="D74" s="86" t="s">
        <v>639</v>
      </c>
      <c r="E74" s="86" t="s">
        <v>127</v>
      </c>
      <c r="F74" s="101">
        <v>44140</v>
      </c>
      <c r="G74" s="83">
        <v>20761.285077</v>
      </c>
      <c r="H74" s="85">
        <v>4.3642750000000001</v>
      </c>
      <c r="I74" s="83">
        <v>0.90607966999999989</v>
      </c>
      <c r="J74" s="84">
        <f t="shared" si="0"/>
        <v>2.9985347917530049E-3</v>
      </c>
      <c r="K74" s="84">
        <f>I74/'סכום נכסי הקרן'!$C$42</f>
        <v>1.7748392729548413E-5</v>
      </c>
    </row>
    <row r="75" spans="2:11">
      <c r="B75" s="76" t="s">
        <v>2128</v>
      </c>
      <c r="C75" s="73" t="s">
        <v>2129</v>
      </c>
      <c r="D75" s="86" t="s">
        <v>639</v>
      </c>
      <c r="E75" s="86" t="s">
        <v>127</v>
      </c>
      <c r="F75" s="101">
        <v>44144</v>
      </c>
      <c r="G75" s="83">
        <v>18457.770968000001</v>
      </c>
      <c r="H75" s="85">
        <v>4.3414739999999998</v>
      </c>
      <c r="I75" s="83">
        <v>0.80133929199999998</v>
      </c>
      <c r="J75" s="84">
        <f t="shared" si="0"/>
        <v>2.6519122176758701E-3</v>
      </c>
      <c r="K75" s="84">
        <f>I75/'סכום נכסי הקרן'!$C$42</f>
        <v>1.5696726165409135E-5</v>
      </c>
    </row>
    <row r="76" spans="2:11">
      <c r="B76" s="76" t="s">
        <v>2130</v>
      </c>
      <c r="C76" s="73" t="s">
        <v>2131</v>
      </c>
      <c r="D76" s="86" t="s">
        <v>639</v>
      </c>
      <c r="E76" s="86" t="s">
        <v>127</v>
      </c>
      <c r="F76" s="101">
        <v>44082</v>
      </c>
      <c r="G76" s="83">
        <v>29549.268063</v>
      </c>
      <c r="H76" s="85">
        <v>4.442507</v>
      </c>
      <c r="I76" s="83">
        <v>1.3127283110000001</v>
      </c>
      <c r="J76" s="84">
        <f t="shared" ref="J76:J139" si="1">IFERROR(I76/$I$11,0)</f>
        <v>4.3442774879306799E-3</v>
      </c>
      <c r="K76" s="84">
        <f>I76/'סכום נכסי הקרן'!$C$42</f>
        <v>2.5713873053596681E-5</v>
      </c>
    </row>
    <row r="77" spans="2:11">
      <c r="B77" s="76" t="s">
        <v>2132</v>
      </c>
      <c r="C77" s="73" t="s">
        <v>2133</v>
      </c>
      <c r="D77" s="86" t="s">
        <v>639</v>
      </c>
      <c r="E77" s="86" t="s">
        <v>127</v>
      </c>
      <c r="F77" s="101">
        <v>44140</v>
      </c>
      <c r="G77" s="83">
        <v>21121.692165</v>
      </c>
      <c r="H77" s="85">
        <v>4.4552440000000004</v>
      </c>
      <c r="I77" s="83">
        <v>0.94102294399999997</v>
      </c>
      <c r="J77" s="84">
        <f t="shared" si="1"/>
        <v>3.1141743169470293E-3</v>
      </c>
      <c r="K77" s="84">
        <f>I77/'סכום נכסי הקרן'!$C$42</f>
        <v>1.8432865597379363E-5</v>
      </c>
    </row>
    <row r="78" spans="2:11">
      <c r="B78" s="76" t="s">
        <v>2134</v>
      </c>
      <c r="C78" s="73" t="s">
        <v>2135</v>
      </c>
      <c r="D78" s="86" t="s">
        <v>639</v>
      </c>
      <c r="E78" s="86" t="s">
        <v>127</v>
      </c>
      <c r="F78" s="101">
        <v>44126</v>
      </c>
      <c r="G78" s="83">
        <v>13856.097684</v>
      </c>
      <c r="H78" s="85">
        <v>4.5311180000000002</v>
      </c>
      <c r="I78" s="83">
        <v>0.62783614899999995</v>
      </c>
      <c r="J78" s="84">
        <f t="shared" si="1"/>
        <v>2.0777295845261856E-3</v>
      </c>
      <c r="K78" s="84">
        <f>I78/'סכום נכסי הקרן'!$C$42</f>
        <v>1.2298126656190481E-5</v>
      </c>
    </row>
    <row r="79" spans="2:11">
      <c r="B79" s="76" t="s">
        <v>2136</v>
      </c>
      <c r="C79" s="73" t="s">
        <v>2137</v>
      </c>
      <c r="D79" s="86" t="s">
        <v>639</v>
      </c>
      <c r="E79" s="86" t="s">
        <v>127</v>
      </c>
      <c r="F79" s="101">
        <v>44145</v>
      </c>
      <c r="G79" s="83">
        <v>24724.019840000001</v>
      </c>
      <c r="H79" s="85">
        <v>4.5054160000000003</v>
      </c>
      <c r="I79" s="83">
        <v>1.113919863</v>
      </c>
      <c r="J79" s="84">
        <f t="shared" si="1"/>
        <v>3.6863507426783352E-3</v>
      </c>
      <c r="K79" s="84">
        <f>I79/'סכום נכסי הקרן'!$C$42</f>
        <v>2.1819590321200748E-5</v>
      </c>
    </row>
    <row r="80" spans="2:11">
      <c r="B80" s="76" t="s">
        <v>2138</v>
      </c>
      <c r="C80" s="73" t="s">
        <v>2139</v>
      </c>
      <c r="D80" s="86" t="s">
        <v>639</v>
      </c>
      <c r="E80" s="86" t="s">
        <v>127</v>
      </c>
      <c r="F80" s="101">
        <v>44145</v>
      </c>
      <c r="G80" s="83">
        <v>23255.967157999999</v>
      </c>
      <c r="H80" s="85">
        <v>4.5082519999999997</v>
      </c>
      <c r="I80" s="83">
        <v>1.048437587</v>
      </c>
      <c r="J80" s="84">
        <f t="shared" si="1"/>
        <v>3.4696469700076908E-3</v>
      </c>
      <c r="K80" s="84">
        <f>I80/'סכום נכסי הקרן'!$C$42</f>
        <v>2.0536915971744607E-5</v>
      </c>
    </row>
    <row r="81" spans="2:11">
      <c r="B81" s="76" t="s">
        <v>2140</v>
      </c>
      <c r="C81" s="73" t="s">
        <v>2141</v>
      </c>
      <c r="D81" s="86" t="s">
        <v>639</v>
      </c>
      <c r="E81" s="86" t="s">
        <v>127</v>
      </c>
      <c r="F81" s="101">
        <v>44130</v>
      </c>
      <c r="G81" s="83">
        <v>17240.273998000001</v>
      </c>
      <c r="H81" s="85">
        <v>4.6001000000000003</v>
      </c>
      <c r="I81" s="83">
        <v>0.79306992800000009</v>
      </c>
      <c r="J81" s="84">
        <f t="shared" si="1"/>
        <v>2.6245459975953894E-3</v>
      </c>
      <c r="K81" s="84">
        <f>I81/'סכום נכסי הקרן'!$C$42</f>
        <v>1.5534744912816205E-5</v>
      </c>
    </row>
    <row r="82" spans="2:11">
      <c r="B82" s="76" t="s">
        <v>2142</v>
      </c>
      <c r="C82" s="73" t="s">
        <v>2143</v>
      </c>
      <c r="D82" s="86" t="s">
        <v>639</v>
      </c>
      <c r="E82" s="86" t="s">
        <v>127</v>
      </c>
      <c r="F82" s="101">
        <v>44144</v>
      </c>
      <c r="G82" s="83">
        <v>51431.884847000001</v>
      </c>
      <c r="H82" s="85">
        <v>4.5385770000000001</v>
      </c>
      <c r="I82" s="83">
        <v>2.334275619</v>
      </c>
      <c r="J82" s="84">
        <f t="shared" si="1"/>
        <v>7.724935112066119E-3</v>
      </c>
      <c r="K82" s="84">
        <f>I82/'סכום נכסי הקרן'!$C$42</f>
        <v>4.572405914925972E-5</v>
      </c>
    </row>
    <row r="83" spans="2:11">
      <c r="B83" s="76" t="s">
        <v>2144</v>
      </c>
      <c r="C83" s="73" t="s">
        <v>2145</v>
      </c>
      <c r="D83" s="86" t="s">
        <v>639</v>
      </c>
      <c r="E83" s="86" t="s">
        <v>127</v>
      </c>
      <c r="F83" s="101">
        <v>44130</v>
      </c>
      <c r="G83" s="83">
        <v>23133.314880000005</v>
      </c>
      <c r="H83" s="85">
        <v>4.6567049999999997</v>
      </c>
      <c r="I83" s="83">
        <v>1.0772501810000001</v>
      </c>
      <c r="J83" s="84">
        <f t="shared" si="1"/>
        <v>3.5649979291012264E-3</v>
      </c>
      <c r="K83" s="84">
        <f>I83/'סכום נכסי הקרן'!$C$42</f>
        <v>2.1101300375015717E-5</v>
      </c>
    </row>
    <row r="84" spans="2:11">
      <c r="B84" s="76" t="s">
        <v>2146</v>
      </c>
      <c r="C84" s="73" t="s">
        <v>2147</v>
      </c>
      <c r="D84" s="86" t="s">
        <v>639</v>
      </c>
      <c r="E84" s="86" t="s">
        <v>127</v>
      </c>
      <c r="F84" s="101">
        <v>44126</v>
      </c>
      <c r="G84" s="83">
        <v>16931.014800000001</v>
      </c>
      <c r="H84" s="85">
        <v>4.6446420000000002</v>
      </c>
      <c r="I84" s="83">
        <v>0.78638502900000007</v>
      </c>
      <c r="J84" s="84">
        <f t="shared" si="1"/>
        <v>2.6024233268253289E-3</v>
      </c>
      <c r="K84" s="84">
        <f>I84/'סכום נכסי הקרן'!$C$42</f>
        <v>1.5403800342777056E-5</v>
      </c>
    </row>
    <row r="85" spans="2:11">
      <c r="B85" s="76" t="s">
        <v>2148</v>
      </c>
      <c r="C85" s="73" t="s">
        <v>2149</v>
      </c>
      <c r="D85" s="86" t="s">
        <v>639</v>
      </c>
      <c r="E85" s="86" t="s">
        <v>127</v>
      </c>
      <c r="F85" s="101">
        <v>44131</v>
      </c>
      <c r="G85" s="83">
        <v>8467.0146120000009</v>
      </c>
      <c r="H85" s="85">
        <v>4.659097</v>
      </c>
      <c r="I85" s="83">
        <v>0.39448643999999999</v>
      </c>
      <c r="J85" s="84">
        <f t="shared" si="1"/>
        <v>1.3054937158172683E-3</v>
      </c>
      <c r="K85" s="84">
        <f>I85/'סכום נכסי הקרן'!$C$42</f>
        <v>7.7272457328188782E-6</v>
      </c>
    </row>
    <row r="86" spans="2:11">
      <c r="B86" s="76" t="s">
        <v>2150</v>
      </c>
      <c r="C86" s="73" t="s">
        <v>2151</v>
      </c>
      <c r="D86" s="86" t="s">
        <v>639</v>
      </c>
      <c r="E86" s="86" t="s">
        <v>127</v>
      </c>
      <c r="F86" s="101">
        <v>44131</v>
      </c>
      <c r="G86" s="83">
        <v>23141.553240000001</v>
      </c>
      <c r="H86" s="85">
        <v>4.652596</v>
      </c>
      <c r="I86" s="83">
        <v>1.0766829929999999</v>
      </c>
      <c r="J86" s="84">
        <f t="shared" si="1"/>
        <v>3.5631209054709915E-3</v>
      </c>
      <c r="K86" s="84">
        <f>I86/'סכום נכסי הקרן'!$C$42</f>
        <v>2.1090190231273621E-5</v>
      </c>
    </row>
    <row r="87" spans="2:11">
      <c r="B87" s="76" t="s">
        <v>2152</v>
      </c>
      <c r="C87" s="73" t="s">
        <v>2153</v>
      </c>
      <c r="D87" s="86" t="s">
        <v>639</v>
      </c>
      <c r="E87" s="86" t="s">
        <v>127</v>
      </c>
      <c r="F87" s="101">
        <v>44126</v>
      </c>
      <c r="G87" s="83">
        <v>36777.422610000001</v>
      </c>
      <c r="H87" s="85">
        <v>4.6842290000000002</v>
      </c>
      <c r="I87" s="83">
        <v>1.722738637</v>
      </c>
      <c r="J87" s="84">
        <f t="shared" si="1"/>
        <v>5.7011451764960698E-3</v>
      </c>
      <c r="K87" s="84">
        <f>I87/'סכום נכסי הקרן'!$C$42</f>
        <v>3.3745202449849632E-5</v>
      </c>
    </row>
    <row r="88" spans="2:11">
      <c r="B88" s="76" t="s">
        <v>2152</v>
      </c>
      <c r="C88" s="73" t="s">
        <v>2154</v>
      </c>
      <c r="D88" s="86" t="s">
        <v>639</v>
      </c>
      <c r="E88" s="86" t="s">
        <v>127</v>
      </c>
      <c r="F88" s="101">
        <v>44126</v>
      </c>
      <c r="G88" s="83">
        <v>23145.672420000003</v>
      </c>
      <c r="H88" s="85">
        <v>4.6842290000000002</v>
      </c>
      <c r="I88" s="83">
        <v>1.0841962629999999</v>
      </c>
      <c r="J88" s="84">
        <f t="shared" si="1"/>
        <v>3.5879849458426666E-3</v>
      </c>
      <c r="K88" s="84">
        <f>I88/'סכום נכסי הקרן'!$C$42</f>
        <v>2.1237361027681773E-5</v>
      </c>
    </row>
    <row r="89" spans="2:11">
      <c r="B89" s="76" t="s">
        <v>2155</v>
      </c>
      <c r="C89" s="73" t="s">
        <v>2156</v>
      </c>
      <c r="D89" s="86" t="s">
        <v>639</v>
      </c>
      <c r="E89" s="86" t="s">
        <v>127</v>
      </c>
      <c r="F89" s="101">
        <v>44140</v>
      </c>
      <c r="G89" s="83">
        <v>23153.910779999998</v>
      </c>
      <c r="H89" s="85">
        <v>4.718642</v>
      </c>
      <c r="I89" s="83">
        <v>1.0925501180000001</v>
      </c>
      <c r="J89" s="84">
        <f t="shared" si="1"/>
        <v>3.6156307762173403E-3</v>
      </c>
      <c r="K89" s="84">
        <f>I89/'סכום נכסי הקרן'!$C$42</f>
        <v>2.140099729969492E-5</v>
      </c>
    </row>
    <row r="90" spans="2:11">
      <c r="B90" s="76" t="s">
        <v>2157</v>
      </c>
      <c r="C90" s="73" t="s">
        <v>2158</v>
      </c>
      <c r="D90" s="86" t="s">
        <v>639</v>
      </c>
      <c r="E90" s="86" t="s">
        <v>127</v>
      </c>
      <c r="F90" s="101">
        <v>44118</v>
      </c>
      <c r="G90" s="83">
        <v>13896.877565999999</v>
      </c>
      <c r="H90" s="85">
        <v>4.7174009999999997</v>
      </c>
      <c r="I90" s="83">
        <v>0.65557150200000003</v>
      </c>
      <c r="J90" s="84">
        <f t="shared" si="1"/>
        <v>2.1695155760737628E-3</v>
      </c>
      <c r="K90" s="84">
        <f>I90/'סכום נכסי הקרן'!$C$42</f>
        <v>1.2841409938925056E-5</v>
      </c>
    </row>
    <row r="91" spans="2:11">
      <c r="B91" s="76" t="s">
        <v>2159</v>
      </c>
      <c r="C91" s="73" t="s">
        <v>2160</v>
      </c>
      <c r="D91" s="86" t="s">
        <v>639</v>
      </c>
      <c r="E91" s="86" t="s">
        <v>127</v>
      </c>
      <c r="F91" s="101">
        <v>44082</v>
      </c>
      <c r="G91" s="83">
        <v>48643.396619999992</v>
      </c>
      <c r="H91" s="85">
        <v>4.7127119999999998</v>
      </c>
      <c r="I91" s="83">
        <v>2.2924231880000003</v>
      </c>
      <c r="J91" s="84">
        <f t="shared" si="1"/>
        <v>7.5864307678808656E-3</v>
      </c>
      <c r="K91" s="84">
        <f>I91/'סכום נכסי הקרן'!$C$42</f>
        <v>4.4904248919907238E-5</v>
      </c>
    </row>
    <row r="92" spans="2:11">
      <c r="B92" s="76" t="s">
        <v>2161</v>
      </c>
      <c r="C92" s="73" t="s">
        <v>2162</v>
      </c>
      <c r="D92" s="86" t="s">
        <v>639</v>
      </c>
      <c r="E92" s="86" t="s">
        <v>127</v>
      </c>
      <c r="F92" s="101">
        <v>44118</v>
      </c>
      <c r="G92" s="83">
        <v>16955.130192000001</v>
      </c>
      <c r="H92" s="85">
        <v>4.8047230000000001</v>
      </c>
      <c r="I92" s="83">
        <v>0.81464704500000007</v>
      </c>
      <c r="J92" s="84">
        <f t="shared" si="1"/>
        <v>2.6959522305927868E-3</v>
      </c>
      <c r="K92" s="84">
        <f>I92/'סכום נכסי הקרן'!$C$42</f>
        <v>1.5957399960895383E-5</v>
      </c>
    </row>
    <row r="93" spans="2:11">
      <c r="B93" s="76" t="s">
        <v>2163</v>
      </c>
      <c r="C93" s="73" t="s">
        <v>2164</v>
      </c>
      <c r="D93" s="86" t="s">
        <v>639</v>
      </c>
      <c r="E93" s="86" t="s">
        <v>127</v>
      </c>
      <c r="F93" s="101">
        <v>44116</v>
      </c>
      <c r="G93" s="83">
        <v>9271.1757319999997</v>
      </c>
      <c r="H93" s="85">
        <v>4.7753249999999996</v>
      </c>
      <c r="I93" s="83">
        <v>0.442728754</v>
      </c>
      <c r="J93" s="84">
        <f t="shared" si="1"/>
        <v>1.4651444195613145E-3</v>
      </c>
      <c r="K93" s="84">
        <f>I93/'סכום נכסי הקרן'!$C$42</f>
        <v>8.6722217248905156E-6</v>
      </c>
    </row>
    <row r="94" spans="2:11">
      <c r="B94" s="76" t="s">
        <v>2165</v>
      </c>
      <c r="C94" s="73" t="s">
        <v>2166</v>
      </c>
      <c r="D94" s="86" t="s">
        <v>639</v>
      </c>
      <c r="E94" s="86" t="s">
        <v>127</v>
      </c>
      <c r="F94" s="101">
        <v>44118</v>
      </c>
      <c r="G94" s="83">
        <v>20867.559921</v>
      </c>
      <c r="H94" s="85">
        <v>4.8135779999999997</v>
      </c>
      <c r="I94" s="83">
        <v>1.00447628</v>
      </c>
      <c r="J94" s="84">
        <f t="shared" si="1"/>
        <v>3.3241636169484227E-3</v>
      </c>
      <c r="K94" s="84">
        <f>I94/'סכום נכסי הקרן'!$C$42</f>
        <v>1.9675796836889451E-5</v>
      </c>
    </row>
    <row r="95" spans="2:11">
      <c r="B95" s="76" t="s">
        <v>2167</v>
      </c>
      <c r="C95" s="73" t="s">
        <v>2168</v>
      </c>
      <c r="D95" s="86" t="s">
        <v>639</v>
      </c>
      <c r="E95" s="86" t="s">
        <v>127</v>
      </c>
      <c r="F95" s="101">
        <v>44070</v>
      </c>
      <c r="G95" s="83">
        <v>9280.5125399999997</v>
      </c>
      <c r="H95" s="85">
        <v>4.9577109999999998</v>
      </c>
      <c r="I95" s="83">
        <v>0.46010098799999999</v>
      </c>
      <c r="J95" s="84">
        <f t="shared" si="1"/>
        <v>1.5226352228363449E-3</v>
      </c>
      <c r="K95" s="84">
        <f>I95/'סכום נכסי הקרן'!$C$42</f>
        <v>9.0125110414156427E-6</v>
      </c>
    </row>
    <row r="96" spans="2:11">
      <c r="B96" s="76" t="s">
        <v>2169</v>
      </c>
      <c r="C96" s="73" t="s">
        <v>2170</v>
      </c>
      <c r="D96" s="86" t="s">
        <v>639</v>
      </c>
      <c r="E96" s="86" t="s">
        <v>127</v>
      </c>
      <c r="F96" s="101">
        <v>44125</v>
      </c>
      <c r="G96" s="83">
        <v>13922.8284</v>
      </c>
      <c r="H96" s="85">
        <v>4.882441</v>
      </c>
      <c r="I96" s="83">
        <v>0.679773882</v>
      </c>
      <c r="J96" s="84">
        <f t="shared" si="1"/>
        <v>2.2496097232840482E-3</v>
      </c>
      <c r="K96" s="84">
        <f>I96/'סכום נכסי הקרן'!$C$42</f>
        <v>1.3315488940421434E-5</v>
      </c>
    </row>
    <row r="97" spans="2:11">
      <c r="B97" s="76" t="s">
        <v>2171</v>
      </c>
      <c r="C97" s="73" t="s">
        <v>2172</v>
      </c>
      <c r="D97" s="86" t="s">
        <v>639</v>
      </c>
      <c r="E97" s="86" t="s">
        <v>127</v>
      </c>
      <c r="F97" s="101">
        <v>44068</v>
      </c>
      <c r="G97" s="83">
        <v>9282.4348239999999</v>
      </c>
      <c r="H97" s="85">
        <v>4.9773849999999999</v>
      </c>
      <c r="I97" s="83">
        <v>0.46202251600000005</v>
      </c>
      <c r="J97" s="84">
        <f t="shared" si="1"/>
        <v>1.5289942315991479E-3</v>
      </c>
      <c r="K97" s="84">
        <f>I97/'סכום נכסי הקרן'!$C$42</f>
        <v>9.050150152758716E-6</v>
      </c>
    </row>
    <row r="98" spans="2:11">
      <c r="B98" s="76" t="s">
        <v>2173</v>
      </c>
      <c r="C98" s="73" t="s">
        <v>2174</v>
      </c>
      <c r="D98" s="86" t="s">
        <v>639</v>
      </c>
      <c r="E98" s="86" t="s">
        <v>127</v>
      </c>
      <c r="F98" s="101">
        <v>44140</v>
      </c>
      <c r="G98" s="83">
        <v>20824.308530999999</v>
      </c>
      <c r="H98" s="85">
        <v>4.6536359999999997</v>
      </c>
      <c r="I98" s="83">
        <v>0.96908746599999995</v>
      </c>
      <c r="J98" s="84">
        <f t="shared" si="1"/>
        <v>3.2070496439377755E-3</v>
      </c>
      <c r="K98" s="84">
        <f>I98/'סכום נכסי הקרן'!$C$42</f>
        <v>1.8982596680323815E-5</v>
      </c>
    </row>
    <row r="99" spans="2:11">
      <c r="B99" s="76" t="s">
        <v>2175</v>
      </c>
      <c r="C99" s="73" t="s">
        <v>2176</v>
      </c>
      <c r="D99" s="86" t="s">
        <v>639</v>
      </c>
      <c r="E99" s="86" t="s">
        <v>127</v>
      </c>
      <c r="F99" s="101">
        <v>44083</v>
      </c>
      <c r="G99" s="83">
        <v>19107.303327000001</v>
      </c>
      <c r="H99" s="85">
        <v>5.0006529999999998</v>
      </c>
      <c r="I99" s="83">
        <v>0.95548993800000015</v>
      </c>
      <c r="J99" s="84">
        <f t="shared" si="1"/>
        <v>3.1620506641131482E-3</v>
      </c>
      <c r="K99" s="84">
        <f>I99/'סכום נכסי הקרן'!$C$42</f>
        <v>1.871624673882802E-5</v>
      </c>
    </row>
    <row r="100" spans="2:11">
      <c r="B100" s="76" t="s">
        <v>2177</v>
      </c>
      <c r="C100" s="73" t="s">
        <v>2178</v>
      </c>
      <c r="D100" s="86" t="s">
        <v>639</v>
      </c>
      <c r="E100" s="86" t="s">
        <v>127</v>
      </c>
      <c r="F100" s="101">
        <v>44063</v>
      </c>
      <c r="G100" s="83">
        <v>23216.385010000002</v>
      </c>
      <c r="H100" s="85">
        <v>5.0195160000000003</v>
      </c>
      <c r="I100" s="83">
        <v>1.1653501960000001</v>
      </c>
      <c r="J100" s="84">
        <f t="shared" si="1"/>
        <v>3.8565517172261289E-3</v>
      </c>
      <c r="K100" s="84">
        <f>I100/'סכום נכסי הקרן'!$C$42</f>
        <v>2.2827013595906221E-5</v>
      </c>
    </row>
    <row r="101" spans="2:11">
      <c r="B101" s="76" t="s">
        <v>2179</v>
      </c>
      <c r="C101" s="73" t="s">
        <v>2180</v>
      </c>
      <c r="D101" s="86" t="s">
        <v>639</v>
      </c>
      <c r="E101" s="86" t="s">
        <v>127</v>
      </c>
      <c r="F101" s="101">
        <v>44146</v>
      </c>
      <c r="G101" s="83">
        <v>33979.592135999999</v>
      </c>
      <c r="H101" s="85">
        <v>4.9754800000000001</v>
      </c>
      <c r="I101" s="83">
        <v>1.690647843</v>
      </c>
      <c r="J101" s="84">
        <f t="shared" si="1"/>
        <v>5.594945506102871E-3</v>
      </c>
      <c r="K101" s="84">
        <f>I101/'סכום נכסי הקרן'!$C$42</f>
        <v>3.3116604288150415E-5</v>
      </c>
    </row>
    <row r="102" spans="2:11">
      <c r="B102" s="76" t="s">
        <v>2181</v>
      </c>
      <c r="C102" s="73" t="s">
        <v>2182</v>
      </c>
      <c r="D102" s="86" t="s">
        <v>639</v>
      </c>
      <c r="E102" s="86" t="s">
        <v>127</v>
      </c>
      <c r="F102" s="101">
        <v>44112</v>
      </c>
      <c r="G102" s="83">
        <v>8496.6564479999997</v>
      </c>
      <c r="H102" s="85">
        <v>4.9667310000000002</v>
      </c>
      <c r="I102" s="83">
        <v>0.42200605800000002</v>
      </c>
      <c r="J102" s="84">
        <f t="shared" si="1"/>
        <v>1.3965657647340621E-3</v>
      </c>
      <c r="K102" s="84">
        <f>I102/'סכום נכסי הקרן'!$C$42</f>
        <v>8.2663031735747783E-6</v>
      </c>
    </row>
    <row r="103" spans="2:11">
      <c r="B103" s="76" t="s">
        <v>2183</v>
      </c>
      <c r="C103" s="73" t="s">
        <v>2184</v>
      </c>
      <c r="D103" s="86" t="s">
        <v>639</v>
      </c>
      <c r="E103" s="86" t="s">
        <v>127</v>
      </c>
      <c r="F103" s="101">
        <v>44117</v>
      </c>
      <c r="G103" s="83">
        <v>18577.501799999998</v>
      </c>
      <c r="H103" s="85">
        <v>4.962148</v>
      </c>
      <c r="I103" s="83">
        <v>0.92184312199999996</v>
      </c>
      <c r="J103" s="84">
        <f t="shared" si="1"/>
        <v>3.0507015722527025E-3</v>
      </c>
      <c r="K103" s="84">
        <f>I103/'סכום נכסי הקרן'!$C$42</f>
        <v>1.8057169039328532E-5</v>
      </c>
    </row>
    <row r="104" spans="2:11">
      <c r="B104" s="76" t="s">
        <v>2185</v>
      </c>
      <c r="C104" s="73" t="s">
        <v>2186</v>
      </c>
      <c r="D104" s="86" t="s">
        <v>639</v>
      </c>
      <c r="E104" s="86" t="s">
        <v>127</v>
      </c>
      <c r="F104" s="101">
        <v>44112</v>
      </c>
      <c r="G104" s="83">
        <v>13934.774022</v>
      </c>
      <c r="H104" s="85">
        <v>4.9807750000000004</v>
      </c>
      <c r="I104" s="83">
        <v>0.69405967400000002</v>
      </c>
      <c r="J104" s="84">
        <f t="shared" si="1"/>
        <v>2.2968864096042999E-3</v>
      </c>
      <c r="K104" s="84">
        <f>I104/'סכום נכסי הקרן'!$C$42</f>
        <v>1.3595320676264972E-5</v>
      </c>
    </row>
    <row r="105" spans="2:11">
      <c r="B105" s="76" t="s">
        <v>2187</v>
      </c>
      <c r="C105" s="73" t="s">
        <v>2188</v>
      </c>
      <c r="D105" s="86" t="s">
        <v>639</v>
      </c>
      <c r="E105" s="86" t="s">
        <v>127</v>
      </c>
      <c r="F105" s="101">
        <v>44139</v>
      </c>
      <c r="G105" s="83">
        <v>20900.925278999999</v>
      </c>
      <c r="H105" s="85">
        <v>5.0030570000000001</v>
      </c>
      <c r="I105" s="83">
        <v>1.045685178</v>
      </c>
      <c r="J105" s="84">
        <f t="shared" si="1"/>
        <v>3.4605382851746738E-3</v>
      </c>
      <c r="K105" s="84">
        <f>I105/'סכום נכסי הקרן'!$C$42</f>
        <v>2.0483001467864015E-5</v>
      </c>
    </row>
    <row r="106" spans="2:11">
      <c r="B106" s="76" t="s">
        <v>2189</v>
      </c>
      <c r="C106" s="73" t="s">
        <v>2190</v>
      </c>
      <c r="D106" s="86" t="s">
        <v>639</v>
      </c>
      <c r="E106" s="86" t="s">
        <v>127</v>
      </c>
      <c r="F106" s="101">
        <v>44112</v>
      </c>
      <c r="G106" s="83">
        <v>16257.236359</v>
      </c>
      <c r="H106" s="85">
        <v>4.9807750000000004</v>
      </c>
      <c r="I106" s="83">
        <v>0.80973628700000011</v>
      </c>
      <c r="J106" s="84">
        <f t="shared" si="1"/>
        <v>2.67970081341125E-3</v>
      </c>
      <c r="K106" s="84">
        <f>I106/'סכום נכסי הקרן'!$C$42</f>
        <v>1.5861207468701215E-5</v>
      </c>
    </row>
    <row r="107" spans="2:11">
      <c r="B107" s="76" t="s">
        <v>2191</v>
      </c>
      <c r="C107" s="73" t="s">
        <v>2192</v>
      </c>
      <c r="D107" s="86" t="s">
        <v>639</v>
      </c>
      <c r="E107" s="86" t="s">
        <v>127</v>
      </c>
      <c r="F107" s="101">
        <v>44116</v>
      </c>
      <c r="G107" s="83">
        <v>16264.925495</v>
      </c>
      <c r="H107" s="85">
        <v>5.0101750000000003</v>
      </c>
      <c r="I107" s="83">
        <v>0.81490125300000005</v>
      </c>
      <c r="J107" s="84">
        <f t="shared" si="1"/>
        <v>2.6967934938476414E-3</v>
      </c>
      <c r="K107" s="84">
        <f>I107/'סכום נכסי הקרן'!$C$42</f>
        <v>1.5962379416420517E-5</v>
      </c>
    </row>
    <row r="108" spans="2:11">
      <c r="B108" s="76" t="s">
        <v>2193</v>
      </c>
      <c r="C108" s="73" t="s">
        <v>2194</v>
      </c>
      <c r="D108" s="86" t="s">
        <v>639</v>
      </c>
      <c r="E108" s="86" t="s">
        <v>127</v>
      </c>
      <c r="F108" s="101">
        <v>44132</v>
      </c>
      <c r="G108" s="83">
        <v>18589.035503999999</v>
      </c>
      <c r="H108" s="85">
        <v>5.0132070000000004</v>
      </c>
      <c r="I108" s="83">
        <v>0.93190678999999998</v>
      </c>
      <c r="J108" s="84">
        <f t="shared" si="1"/>
        <v>3.0840057723465547E-3</v>
      </c>
      <c r="K108" s="84">
        <f>I108/'סכום נכסי הקרן'!$C$42</f>
        <v>1.8254297324928172E-5</v>
      </c>
    </row>
    <row r="109" spans="2:11">
      <c r="B109" s="76" t="s">
        <v>2195</v>
      </c>
      <c r="C109" s="73" t="s">
        <v>2196</v>
      </c>
      <c r="D109" s="86" t="s">
        <v>639</v>
      </c>
      <c r="E109" s="86" t="s">
        <v>127</v>
      </c>
      <c r="F109" s="101">
        <v>44139</v>
      </c>
      <c r="G109" s="83">
        <v>18591.232400000001</v>
      </c>
      <c r="H109" s="85">
        <v>5.0675869999999996</v>
      </c>
      <c r="I109" s="83">
        <v>0.94212694899999994</v>
      </c>
      <c r="J109" s="84">
        <f t="shared" si="1"/>
        <v>3.1178278559374465E-3</v>
      </c>
      <c r="K109" s="84">
        <f>I109/'סכום נכסי הקרן'!$C$42</f>
        <v>1.8454490974224408E-5</v>
      </c>
    </row>
    <row r="110" spans="2:11">
      <c r="B110" s="76" t="s">
        <v>2197</v>
      </c>
      <c r="C110" s="73" t="s">
        <v>2198</v>
      </c>
      <c r="D110" s="86" t="s">
        <v>639</v>
      </c>
      <c r="E110" s="86" t="s">
        <v>127</v>
      </c>
      <c r="F110" s="101">
        <v>44084</v>
      </c>
      <c r="G110" s="83">
        <v>51043.241591999998</v>
      </c>
      <c r="H110" s="85">
        <v>5.1719939999999998</v>
      </c>
      <c r="I110" s="83">
        <v>2.6399535249999997</v>
      </c>
      <c r="J110" s="84">
        <f t="shared" si="1"/>
        <v>8.7365303023778096E-3</v>
      </c>
      <c r="K110" s="84">
        <f>I110/'סכום נכסי הקרן'!$C$42</f>
        <v>5.1711713109572037E-5</v>
      </c>
    </row>
    <row r="111" spans="2:11">
      <c r="B111" s="76" t="s">
        <v>2199</v>
      </c>
      <c r="C111" s="73" t="s">
        <v>2200</v>
      </c>
      <c r="D111" s="86" t="s">
        <v>639</v>
      </c>
      <c r="E111" s="86" t="s">
        <v>127</v>
      </c>
      <c r="F111" s="101">
        <v>44132</v>
      </c>
      <c r="G111" s="83">
        <v>22167.249491999995</v>
      </c>
      <c r="H111" s="85">
        <v>5.0779769999999997</v>
      </c>
      <c r="I111" s="83">
        <v>1.1256478460000001</v>
      </c>
      <c r="J111" s="84">
        <f t="shared" si="1"/>
        <v>3.7251627436832671E-3</v>
      </c>
      <c r="K111" s="84">
        <f>I111/'סכום נכסי הקרן'!$C$42</f>
        <v>2.2049319400332905E-5</v>
      </c>
    </row>
    <row r="112" spans="2:11">
      <c r="B112" s="76" t="s">
        <v>2201</v>
      </c>
      <c r="C112" s="73" t="s">
        <v>2202</v>
      </c>
      <c r="D112" s="86" t="s">
        <v>639</v>
      </c>
      <c r="E112" s="86" t="s">
        <v>127</v>
      </c>
      <c r="F112" s="101">
        <v>44116</v>
      </c>
      <c r="G112" s="83">
        <v>16283.187193</v>
      </c>
      <c r="H112" s="85">
        <v>5.117159</v>
      </c>
      <c r="I112" s="83">
        <v>0.83323662100000007</v>
      </c>
      <c r="J112" s="84">
        <f t="shared" si="1"/>
        <v>2.7574716446636671E-3</v>
      </c>
      <c r="K112" s="84">
        <f>I112/'סכום נכסי הקרן'!$C$42</f>
        <v>1.6321534712449613E-5</v>
      </c>
    </row>
    <row r="113" spans="2:11">
      <c r="B113" s="76" t="s">
        <v>2203</v>
      </c>
      <c r="C113" s="73" t="s">
        <v>2101</v>
      </c>
      <c r="D113" s="86" t="s">
        <v>639</v>
      </c>
      <c r="E113" s="86" t="s">
        <v>127</v>
      </c>
      <c r="F113" s="101">
        <v>44084</v>
      </c>
      <c r="G113" s="83">
        <v>19580.442294</v>
      </c>
      <c r="H113" s="85">
        <v>5.2391189999999996</v>
      </c>
      <c r="I113" s="83">
        <v>1.0258425930000001</v>
      </c>
      <c r="J113" s="84">
        <f t="shared" si="1"/>
        <v>3.394872225720083E-3</v>
      </c>
      <c r="K113" s="84">
        <f>I113/'סכום נכסי הקרן'!$C$42</f>
        <v>2.0094322631984775E-5</v>
      </c>
    </row>
    <row r="114" spans="2:11">
      <c r="B114" s="76" t="s">
        <v>2204</v>
      </c>
      <c r="C114" s="73" t="s">
        <v>2205</v>
      </c>
      <c r="D114" s="86" t="s">
        <v>639</v>
      </c>
      <c r="E114" s="86" t="s">
        <v>127</v>
      </c>
      <c r="F114" s="101">
        <v>44062</v>
      </c>
      <c r="G114" s="83">
        <v>11634.62391</v>
      </c>
      <c r="H114" s="85">
        <v>5.1489520000000004</v>
      </c>
      <c r="I114" s="83">
        <v>0.59906119499999999</v>
      </c>
      <c r="J114" s="84">
        <f t="shared" si="1"/>
        <v>1.9825031893681397E-3</v>
      </c>
      <c r="K114" s="84">
        <f>I114/'סכום נכסי הקרן'!$C$42</f>
        <v>1.1734479549566083E-5</v>
      </c>
    </row>
    <row r="115" spans="2:11">
      <c r="B115" s="76" t="s">
        <v>2206</v>
      </c>
      <c r="C115" s="73" t="s">
        <v>2207</v>
      </c>
      <c r="D115" s="86" t="s">
        <v>639</v>
      </c>
      <c r="E115" s="86" t="s">
        <v>127</v>
      </c>
      <c r="F115" s="101">
        <v>44062</v>
      </c>
      <c r="G115" s="83">
        <v>9311.5436960000006</v>
      </c>
      <c r="H115" s="85">
        <v>5.1881110000000001</v>
      </c>
      <c r="I115" s="83">
        <v>0.48309318899999998</v>
      </c>
      <c r="J115" s="84">
        <f t="shared" si="1"/>
        <v>1.5987244641251139E-3</v>
      </c>
      <c r="K115" s="84">
        <f>I115/'סכום נכסי הקרן'!$C$42</f>
        <v>9.4628849175503053E-6</v>
      </c>
    </row>
    <row r="116" spans="2:11">
      <c r="B116" s="76" t="s">
        <v>2208</v>
      </c>
      <c r="C116" s="73" t="s">
        <v>2209</v>
      </c>
      <c r="D116" s="86" t="s">
        <v>639</v>
      </c>
      <c r="E116" s="86" t="s">
        <v>127</v>
      </c>
      <c r="F116" s="101">
        <v>44061</v>
      </c>
      <c r="G116" s="83">
        <v>23287.78413</v>
      </c>
      <c r="H116" s="85">
        <v>5.2244429999999999</v>
      </c>
      <c r="I116" s="83">
        <v>1.2166570810000001</v>
      </c>
      <c r="J116" s="84">
        <f t="shared" si="1"/>
        <v>4.0263441591302388E-3</v>
      </c>
      <c r="K116" s="84">
        <f>I116/'סכום נכסי הקרן'!$C$42</f>
        <v>2.3832018756997384E-5</v>
      </c>
    </row>
    <row r="117" spans="2:11">
      <c r="B117" s="76" t="s">
        <v>2210</v>
      </c>
      <c r="C117" s="73" t="s">
        <v>2211</v>
      </c>
      <c r="D117" s="86" t="s">
        <v>639</v>
      </c>
      <c r="E117" s="86" t="s">
        <v>127</v>
      </c>
      <c r="F117" s="101">
        <v>44083</v>
      </c>
      <c r="G117" s="83">
        <v>17047.572528000001</v>
      </c>
      <c r="H117" s="85">
        <v>5.2524410000000001</v>
      </c>
      <c r="I117" s="83">
        <v>0.89541364099999987</v>
      </c>
      <c r="J117" s="84">
        <f t="shared" si="1"/>
        <v>2.9632371682599772E-3</v>
      </c>
      <c r="K117" s="84">
        <f>I117/'סכום נכסי הקרן'!$C$42</f>
        <v>1.7539465327439554E-5</v>
      </c>
    </row>
    <row r="118" spans="2:11">
      <c r="B118" s="76" t="s">
        <v>2212</v>
      </c>
      <c r="C118" s="73" t="s">
        <v>2213</v>
      </c>
      <c r="D118" s="86" t="s">
        <v>639</v>
      </c>
      <c r="E118" s="86" t="s">
        <v>127</v>
      </c>
      <c r="F118" s="101">
        <v>44055</v>
      </c>
      <c r="G118" s="83">
        <v>13984.616099999999</v>
      </c>
      <c r="H118" s="85">
        <v>5.3162640000000003</v>
      </c>
      <c r="I118" s="83">
        <v>0.74345912000000003</v>
      </c>
      <c r="J118" s="84">
        <f t="shared" si="1"/>
        <v>2.4603664681783141E-3</v>
      </c>
      <c r="K118" s="84">
        <f>I118/'סכום נכסי הקרן'!$C$42</f>
        <v>1.456296270296459E-5</v>
      </c>
    </row>
    <row r="119" spans="2:11">
      <c r="B119" s="76" t="s">
        <v>2214</v>
      </c>
      <c r="C119" s="73" t="s">
        <v>2215</v>
      </c>
      <c r="D119" s="86" t="s">
        <v>639</v>
      </c>
      <c r="E119" s="86" t="s">
        <v>127</v>
      </c>
      <c r="F119" s="101">
        <v>44055</v>
      </c>
      <c r="G119" s="83">
        <v>13984.616099999999</v>
      </c>
      <c r="H119" s="85">
        <v>5.3162640000000003</v>
      </c>
      <c r="I119" s="83">
        <v>0.74345912000000003</v>
      </c>
      <c r="J119" s="84">
        <f t="shared" si="1"/>
        <v>2.4603664681783141E-3</v>
      </c>
      <c r="K119" s="84">
        <f>I119/'סכום נכסי הקרן'!$C$42</f>
        <v>1.456296270296459E-5</v>
      </c>
    </row>
    <row r="120" spans="2:11">
      <c r="B120" s="76" t="s">
        <v>2216</v>
      </c>
      <c r="C120" s="73" t="s">
        <v>2217</v>
      </c>
      <c r="D120" s="86" t="s">
        <v>639</v>
      </c>
      <c r="E120" s="86" t="s">
        <v>127</v>
      </c>
      <c r="F120" s="101">
        <v>44137</v>
      </c>
      <c r="G120" s="83">
        <v>22221.574569</v>
      </c>
      <c r="H120" s="85">
        <v>5.3081820000000004</v>
      </c>
      <c r="I120" s="83">
        <v>1.179561571</v>
      </c>
      <c r="J120" s="84">
        <f t="shared" si="1"/>
        <v>3.9035821316444862E-3</v>
      </c>
      <c r="K120" s="84">
        <f>I120/'סכום נכסי הקרן'!$C$42</f>
        <v>2.3105387642999548E-5</v>
      </c>
    </row>
    <row r="121" spans="2:11">
      <c r="B121" s="76" t="s">
        <v>2218</v>
      </c>
      <c r="C121" s="73" t="s">
        <v>2219</v>
      </c>
      <c r="D121" s="86" t="s">
        <v>639</v>
      </c>
      <c r="E121" s="86" t="s">
        <v>127</v>
      </c>
      <c r="F121" s="101">
        <v>43894</v>
      </c>
      <c r="G121" s="83">
        <v>37053.411455000001</v>
      </c>
      <c r="H121" s="85">
        <v>5.3680709999999996</v>
      </c>
      <c r="I121" s="83">
        <v>1.9890534930000001</v>
      </c>
      <c r="J121" s="84">
        <f t="shared" si="1"/>
        <v>6.5824742557333204E-3</v>
      </c>
      <c r="K121" s="84">
        <f>I121/'סכום נכסי הקרן'!$C$42</f>
        <v>3.8961808461991074E-5</v>
      </c>
    </row>
    <row r="122" spans="2:11">
      <c r="B122" s="76" t="s">
        <v>2220</v>
      </c>
      <c r="C122" s="73" t="s">
        <v>2221</v>
      </c>
      <c r="D122" s="86" t="s">
        <v>639</v>
      </c>
      <c r="E122" s="86" t="s">
        <v>127</v>
      </c>
      <c r="F122" s="101">
        <v>44055</v>
      </c>
      <c r="G122" s="83">
        <v>29870.178618000002</v>
      </c>
      <c r="H122" s="85">
        <v>5.3686360000000004</v>
      </c>
      <c r="I122" s="83">
        <v>1.6036212949999999</v>
      </c>
      <c r="J122" s="84">
        <f t="shared" si="1"/>
        <v>5.3069441960368778E-3</v>
      </c>
      <c r="K122" s="84">
        <f>I122/'סכום נכסי הקרן'!$C$42</f>
        <v>3.1411918262250615E-5</v>
      </c>
    </row>
    <row r="123" spans="2:11">
      <c r="B123" s="76" t="s">
        <v>2222</v>
      </c>
      <c r="C123" s="73" t="s">
        <v>2223</v>
      </c>
      <c r="D123" s="86" t="s">
        <v>639</v>
      </c>
      <c r="E123" s="86" t="s">
        <v>127</v>
      </c>
      <c r="F123" s="101">
        <v>44110</v>
      </c>
      <c r="G123" s="83">
        <v>13996.97364</v>
      </c>
      <c r="H123" s="85">
        <v>5.4036020000000002</v>
      </c>
      <c r="I123" s="83">
        <v>0.75634072000000008</v>
      </c>
      <c r="J123" s="84">
        <f t="shared" si="1"/>
        <v>2.5029961916478252E-3</v>
      </c>
      <c r="K123" s="84">
        <f>I123/'סכום נכסי הקרן'!$C$42</f>
        <v>1.4815288964500677E-5</v>
      </c>
    </row>
    <row r="124" spans="2:11">
      <c r="B124" s="76" t="s">
        <v>2224</v>
      </c>
      <c r="C124" s="73" t="s">
        <v>2225</v>
      </c>
      <c r="D124" s="86" t="s">
        <v>639</v>
      </c>
      <c r="E124" s="86" t="s">
        <v>127</v>
      </c>
      <c r="F124" s="101">
        <v>44047</v>
      </c>
      <c r="G124" s="83">
        <v>23054.239390999999</v>
      </c>
      <c r="H124" s="85">
        <v>5.4159730000000001</v>
      </c>
      <c r="I124" s="83">
        <v>1.2486114769999999</v>
      </c>
      <c r="J124" s="84">
        <f t="shared" si="1"/>
        <v>4.1320924407967424E-3</v>
      </c>
      <c r="K124" s="84">
        <f>I124/'סכום נכסי הקרן'!$C$42</f>
        <v>2.445794513899369E-5</v>
      </c>
    </row>
    <row r="125" spans="2:11">
      <c r="B125" s="76" t="s">
        <v>2226</v>
      </c>
      <c r="C125" s="73" t="s">
        <v>2227</v>
      </c>
      <c r="D125" s="86" t="s">
        <v>639</v>
      </c>
      <c r="E125" s="86" t="s">
        <v>127</v>
      </c>
      <c r="F125" s="101">
        <v>44138</v>
      </c>
      <c r="G125" s="83">
        <v>19216.953000000001</v>
      </c>
      <c r="H125" s="85">
        <v>5.4413499999999999</v>
      </c>
      <c r="I125" s="83">
        <v>1.0456617029999999</v>
      </c>
      <c r="J125" s="84">
        <f t="shared" si="1"/>
        <v>3.4604605981824947E-3</v>
      </c>
      <c r="K125" s="84">
        <f>I125/'סכום נכסי הקרן'!$C$42</f>
        <v>2.0482541636865568E-5</v>
      </c>
    </row>
    <row r="126" spans="2:11">
      <c r="B126" s="76" t="s">
        <v>2226</v>
      </c>
      <c r="C126" s="73" t="s">
        <v>2228</v>
      </c>
      <c r="D126" s="86" t="s">
        <v>639</v>
      </c>
      <c r="E126" s="86" t="s">
        <v>127</v>
      </c>
      <c r="F126" s="101">
        <v>44138</v>
      </c>
      <c r="G126" s="83">
        <v>18673.616000000002</v>
      </c>
      <c r="H126" s="85">
        <v>5.4413499999999999</v>
      </c>
      <c r="I126" s="83">
        <v>1.0160968339999998</v>
      </c>
      <c r="J126" s="84">
        <f t="shared" si="1"/>
        <v>3.3626200977879541E-3</v>
      </c>
      <c r="K126" s="84">
        <f>I126/'סכום נכסי הקרן'!$C$42</f>
        <v>1.9903421584420672E-5</v>
      </c>
    </row>
    <row r="127" spans="2:11">
      <c r="B127" s="76" t="s">
        <v>2229</v>
      </c>
      <c r="C127" s="73" t="s">
        <v>2230</v>
      </c>
      <c r="D127" s="86" t="s">
        <v>639</v>
      </c>
      <c r="E127" s="86" t="s">
        <v>127</v>
      </c>
      <c r="F127" s="101">
        <v>44111</v>
      </c>
      <c r="G127" s="83">
        <v>12811.302</v>
      </c>
      <c r="H127" s="85">
        <v>5.4656529999999997</v>
      </c>
      <c r="I127" s="83">
        <v>0.70022128799999994</v>
      </c>
      <c r="J127" s="84">
        <f t="shared" si="1"/>
        <v>2.3172773471389122E-3</v>
      </c>
      <c r="K127" s="84">
        <f>I127/'סכום נכסי הקרן'!$C$42</f>
        <v>1.3716015079572667E-5</v>
      </c>
    </row>
    <row r="128" spans="2:11">
      <c r="B128" s="76" t="s">
        <v>2231</v>
      </c>
      <c r="C128" s="73" t="s">
        <v>2232</v>
      </c>
      <c r="D128" s="86" t="s">
        <v>639</v>
      </c>
      <c r="E128" s="86" t="s">
        <v>127</v>
      </c>
      <c r="F128" s="101">
        <v>44084</v>
      </c>
      <c r="G128" s="83">
        <v>89014.584000000003</v>
      </c>
      <c r="H128" s="85">
        <v>5.4420729999999997</v>
      </c>
      <c r="I128" s="83">
        <v>4.8442385439999995</v>
      </c>
      <c r="J128" s="84">
        <f t="shared" si="1"/>
        <v>1.603128101719236E-2</v>
      </c>
      <c r="K128" s="84">
        <f>I128/'סכום נכסי הקרן'!$C$42</f>
        <v>9.4889501443650971E-5</v>
      </c>
    </row>
    <row r="129" spans="2:11">
      <c r="B129" s="76" t="s">
        <v>2233</v>
      </c>
      <c r="C129" s="73" t="s">
        <v>2234</v>
      </c>
      <c r="D129" s="86" t="s">
        <v>639</v>
      </c>
      <c r="E129" s="86" t="s">
        <v>127</v>
      </c>
      <c r="F129" s="101">
        <v>44090</v>
      </c>
      <c r="G129" s="83">
        <v>23345.452650000003</v>
      </c>
      <c r="H129" s="85">
        <v>5.4724810000000002</v>
      </c>
      <c r="I129" s="83">
        <v>1.277575393</v>
      </c>
      <c r="J129" s="84">
        <f t="shared" si="1"/>
        <v>4.2279441773569633E-3</v>
      </c>
      <c r="K129" s="84">
        <f>I129/'סכום נכסי הקרן'!$C$42</f>
        <v>2.5025293654995216E-5</v>
      </c>
    </row>
    <row r="130" spans="2:11">
      <c r="B130" s="76" t="s">
        <v>2235</v>
      </c>
      <c r="C130" s="73" t="s">
        <v>2236</v>
      </c>
      <c r="D130" s="86" t="s">
        <v>639</v>
      </c>
      <c r="E130" s="86" t="s">
        <v>127</v>
      </c>
      <c r="F130" s="101">
        <v>44111</v>
      </c>
      <c r="G130" s="83">
        <v>13989.971033999998</v>
      </c>
      <c r="H130" s="85">
        <v>5.3569279999999999</v>
      </c>
      <c r="I130" s="83">
        <v>0.749432655</v>
      </c>
      <c r="J130" s="84">
        <f t="shared" si="1"/>
        <v>2.4801349864668376E-3</v>
      </c>
      <c r="K130" s="84">
        <f>I130/'סכום נכסי הקרן'!$C$42</f>
        <v>1.4679972993200659E-5</v>
      </c>
    </row>
    <row r="131" spans="2:11">
      <c r="B131" s="76" t="s">
        <v>2237</v>
      </c>
      <c r="C131" s="73" t="s">
        <v>2238</v>
      </c>
      <c r="D131" s="86" t="s">
        <v>639</v>
      </c>
      <c r="E131" s="86" t="s">
        <v>127</v>
      </c>
      <c r="F131" s="101">
        <v>43893</v>
      </c>
      <c r="G131" s="83">
        <v>19225.431068000002</v>
      </c>
      <c r="H131" s="85">
        <v>5.4971680000000003</v>
      </c>
      <c r="I131" s="83">
        <v>1.0568541560000002</v>
      </c>
      <c r="J131" s="84">
        <f t="shared" si="1"/>
        <v>3.497500342960745E-3</v>
      </c>
      <c r="K131" s="84">
        <f>I131/'סכום נכסי הקרן'!$C$42</f>
        <v>2.0701780692798714E-5</v>
      </c>
    </row>
    <row r="132" spans="2:11">
      <c r="B132" s="76" t="s">
        <v>2239</v>
      </c>
      <c r="C132" s="73" t="s">
        <v>2240</v>
      </c>
      <c r="D132" s="86" t="s">
        <v>639</v>
      </c>
      <c r="E132" s="86" t="s">
        <v>127</v>
      </c>
      <c r="F132" s="101">
        <v>44138</v>
      </c>
      <c r="G132" s="83">
        <v>9341.4764039999991</v>
      </c>
      <c r="H132" s="85">
        <v>5.4886039999999996</v>
      </c>
      <c r="I132" s="83">
        <v>0.51271664299999997</v>
      </c>
      <c r="J132" s="84">
        <f t="shared" si="1"/>
        <v>1.6967588427917214E-3</v>
      </c>
      <c r="K132" s="84">
        <f>I132/'סכום נכסי הקרן'!$C$42</f>
        <v>1.0043152539709527E-5</v>
      </c>
    </row>
    <row r="133" spans="2:11">
      <c r="B133" s="76" t="s">
        <v>2241</v>
      </c>
      <c r="C133" s="73" t="s">
        <v>2242</v>
      </c>
      <c r="D133" s="86" t="s">
        <v>639</v>
      </c>
      <c r="E133" s="86" t="s">
        <v>127</v>
      </c>
      <c r="F133" s="101">
        <v>44090</v>
      </c>
      <c r="G133" s="83">
        <v>14012.214606</v>
      </c>
      <c r="H133" s="85">
        <v>5.496251</v>
      </c>
      <c r="I133" s="83">
        <v>0.77014646600000003</v>
      </c>
      <c r="J133" s="84">
        <f t="shared" si="1"/>
        <v>2.5486842377189889E-3</v>
      </c>
      <c r="K133" s="84">
        <f>I133/'סכום נכסי הקרן'!$C$42</f>
        <v>1.508571750411507E-5</v>
      </c>
    </row>
    <row r="134" spans="2:11">
      <c r="B134" s="76" t="s">
        <v>2243</v>
      </c>
      <c r="C134" s="73" t="s">
        <v>2244</v>
      </c>
      <c r="D134" s="86" t="s">
        <v>639</v>
      </c>
      <c r="E134" s="86" t="s">
        <v>127</v>
      </c>
      <c r="F134" s="101">
        <v>44138</v>
      </c>
      <c r="G134" s="83">
        <v>28026.076883999998</v>
      </c>
      <c r="H134" s="85">
        <v>5.4940059999999997</v>
      </c>
      <c r="I134" s="83">
        <v>1.539754351</v>
      </c>
      <c r="J134" s="84">
        <f t="shared" si="1"/>
        <v>5.0955861223843249E-3</v>
      </c>
      <c r="K134" s="84">
        <f>I134/'סכום נכסי הקרן'!$C$42</f>
        <v>3.0160885221692412E-5</v>
      </c>
    </row>
    <row r="135" spans="2:11">
      <c r="B135" s="76" t="s">
        <v>2245</v>
      </c>
      <c r="C135" s="73" t="s">
        <v>2246</v>
      </c>
      <c r="D135" s="86" t="s">
        <v>639</v>
      </c>
      <c r="E135" s="86" t="s">
        <v>127</v>
      </c>
      <c r="F135" s="101">
        <v>44133</v>
      </c>
      <c r="G135" s="83">
        <v>37368.102511999998</v>
      </c>
      <c r="H135" s="85">
        <v>5.5161990000000003</v>
      </c>
      <c r="I135" s="83">
        <v>2.0612990770000001</v>
      </c>
      <c r="J135" s="84">
        <f t="shared" si="1"/>
        <v>6.8215601820012768E-3</v>
      </c>
      <c r="K135" s="84">
        <f>I135/'סכום נכסי הקרן'!$C$42</f>
        <v>4.0376963265991454E-5</v>
      </c>
    </row>
    <row r="136" spans="2:11">
      <c r="B136" s="76" t="s">
        <v>2247</v>
      </c>
      <c r="C136" s="73" t="s">
        <v>2248</v>
      </c>
      <c r="D136" s="86" t="s">
        <v>639</v>
      </c>
      <c r="E136" s="86" t="s">
        <v>127</v>
      </c>
      <c r="F136" s="101">
        <v>44138</v>
      </c>
      <c r="G136" s="83">
        <v>23503.966332</v>
      </c>
      <c r="H136" s="85">
        <v>5.5078940000000003</v>
      </c>
      <c r="I136" s="83">
        <v>1.294573475</v>
      </c>
      <c r="J136" s="84">
        <f t="shared" si="1"/>
        <v>4.2841967806959945E-3</v>
      </c>
      <c r="K136" s="84">
        <f>I136/'סכום נכסי הקרן'!$C$42</f>
        <v>2.5358254039135682E-5</v>
      </c>
    </row>
    <row r="137" spans="2:11">
      <c r="B137" s="76" t="s">
        <v>2249</v>
      </c>
      <c r="C137" s="73" t="s">
        <v>2250</v>
      </c>
      <c r="D137" s="86" t="s">
        <v>639</v>
      </c>
      <c r="E137" s="86" t="s">
        <v>127</v>
      </c>
      <c r="F137" s="101">
        <v>44090</v>
      </c>
      <c r="G137" s="83">
        <v>18688.994272</v>
      </c>
      <c r="H137" s="85">
        <v>5.6148540000000002</v>
      </c>
      <c r="I137" s="83">
        <v>1.0493597649999999</v>
      </c>
      <c r="J137" s="84">
        <f t="shared" si="1"/>
        <v>3.4726987798084658E-3</v>
      </c>
      <c r="K137" s="84">
        <f>I137/'סכום נכסי הקרן'!$C$42</f>
        <v>2.0554979700412694E-5</v>
      </c>
    </row>
    <row r="138" spans="2:11">
      <c r="B138" s="76" t="s">
        <v>2251</v>
      </c>
      <c r="C138" s="73" t="s">
        <v>2252</v>
      </c>
      <c r="D138" s="86" t="s">
        <v>639</v>
      </c>
      <c r="E138" s="86" t="s">
        <v>127</v>
      </c>
      <c r="F138" s="101">
        <v>44090</v>
      </c>
      <c r="G138" s="83">
        <v>12826.37412</v>
      </c>
      <c r="H138" s="85">
        <v>5.5709759999999999</v>
      </c>
      <c r="I138" s="83">
        <v>0.71455426999999994</v>
      </c>
      <c r="J138" s="84">
        <f t="shared" si="1"/>
        <v>2.3647102016875299E-3</v>
      </c>
      <c r="K138" s="84">
        <f>I138/'סכום נכסי הקרן'!$C$42</f>
        <v>1.3996771178560683E-5</v>
      </c>
    </row>
    <row r="139" spans="2:11">
      <c r="B139" s="76" t="s">
        <v>2253</v>
      </c>
      <c r="C139" s="73" t="s">
        <v>2254</v>
      </c>
      <c r="D139" s="86" t="s">
        <v>639</v>
      </c>
      <c r="E139" s="86" t="s">
        <v>127</v>
      </c>
      <c r="F139" s="101">
        <v>43893</v>
      </c>
      <c r="G139" s="83">
        <v>50007.679150000004</v>
      </c>
      <c r="H139" s="85">
        <v>5.5804280000000004</v>
      </c>
      <c r="I139" s="83">
        <v>2.790642761</v>
      </c>
      <c r="J139" s="84">
        <f t="shared" si="1"/>
        <v>9.2352137314946781E-3</v>
      </c>
      <c r="K139" s="84">
        <f>I139/'סכום נכסי הקרן'!$C$42</f>
        <v>5.4663431186022876E-5</v>
      </c>
    </row>
    <row r="140" spans="2:11">
      <c r="B140" s="76" t="s">
        <v>2255</v>
      </c>
      <c r="C140" s="73" t="s">
        <v>2256</v>
      </c>
      <c r="D140" s="86" t="s">
        <v>639</v>
      </c>
      <c r="E140" s="86" t="s">
        <v>127</v>
      </c>
      <c r="F140" s="101">
        <v>44089</v>
      </c>
      <c r="G140" s="83">
        <v>18820.305042</v>
      </c>
      <c r="H140" s="85">
        <v>5.6273989999999996</v>
      </c>
      <c r="I140" s="83">
        <v>1.0590937360000001</v>
      </c>
      <c r="J140" s="84">
        <f t="shared" ref="J140:J203" si="2">IFERROR(I140/$I$11,0)</f>
        <v>3.5049118971223277E-3</v>
      </c>
      <c r="K140" s="84">
        <f>I140/'סכום נכסי הקרן'!$C$42</f>
        <v>2.0745649843277766E-5</v>
      </c>
    </row>
    <row r="141" spans="2:11">
      <c r="B141" s="76" t="s">
        <v>2257</v>
      </c>
      <c r="C141" s="73" t="s">
        <v>2097</v>
      </c>
      <c r="D141" s="86" t="s">
        <v>639</v>
      </c>
      <c r="E141" s="86" t="s">
        <v>127</v>
      </c>
      <c r="F141" s="101">
        <v>44084</v>
      </c>
      <c r="G141" s="83">
        <v>6419.781113</v>
      </c>
      <c r="H141" s="85">
        <v>5.6501849999999996</v>
      </c>
      <c r="I141" s="83">
        <v>0.36272953500000005</v>
      </c>
      <c r="J141" s="84">
        <f t="shared" si="2"/>
        <v>1.200399000999426E-3</v>
      </c>
      <c r="K141" s="84">
        <f>I141/'סכום נכסי הקרן'!$C$42</f>
        <v>7.1051878272320999E-6</v>
      </c>
    </row>
    <row r="142" spans="2:11">
      <c r="B142" s="76" t="s">
        <v>2258</v>
      </c>
      <c r="C142" s="73" t="s">
        <v>2259</v>
      </c>
      <c r="D142" s="86" t="s">
        <v>639</v>
      </c>
      <c r="E142" s="86" t="s">
        <v>127</v>
      </c>
      <c r="F142" s="101">
        <v>44138</v>
      </c>
      <c r="G142" s="83">
        <v>25751.740300000001</v>
      </c>
      <c r="H142" s="85">
        <v>5.724297</v>
      </c>
      <c r="I142" s="83">
        <v>1.4741060640000003</v>
      </c>
      <c r="J142" s="84">
        <f t="shared" si="2"/>
        <v>4.8783329612042646E-3</v>
      </c>
      <c r="K142" s="84">
        <f>I142/'סכום נכסי הקרן'!$C$42</f>
        <v>2.8874959029685366E-5</v>
      </c>
    </row>
    <row r="143" spans="2:11">
      <c r="B143" s="76" t="s">
        <v>2260</v>
      </c>
      <c r="C143" s="73" t="s">
        <v>2261</v>
      </c>
      <c r="D143" s="86" t="s">
        <v>639</v>
      </c>
      <c r="E143" s="86" t="s">
        <v>127</v>
      </c>
      <c r="F143" s="101">
        <v>44138</v>
      </c>
      <c r="G143" s="83">
        <v>28092.807599999996</v>
      </c>
      <c r="H143" s="85">
        <v>5.7269560000000004</v>
      </c>
      <c r="I143" s="83">
        <v>1.6088627559999999</v>
      </c>
      <c r="J143" s="84">
        <f t="shared" si="2"/>
        <v>5.3242900252045448E-3</v>
      </c>
      <c r="K143" s="84">
        <f>I143/'סכום נכסי הקרן'!$C$42</f>
        <v>3.1514588602823E-5</v>
      </c>
    </row>
    <row r="144" spans="2:11">
      <c r="B144" s="76" t="s">
        <v>2262</v>
      </c>
      <c r="C144" s="73" t="s">
        <v>2263</v>
      </c>
      <c r="D144" s="86" t="s">
        <v>639</v>
      </c>
      <c r="E144" s="86" t="s">
        <v>127</v>
      </c>
      <c r="F144" s="101">
        <v>44109</v>
      </c>
      <c r="G144" s="83">
        <v>14062.468602000001</v>
      </c>
      <c r="H144" s="85">
        <v>5.8454370000000004</v>
      </c>
      <c r="I144" s="83">
        <v>0.82201278600000005</v>
      </c>
      <c r="J144" s="84">
        <f t="shared" si="2"/>
        <v>2.7203280458624767E-3</v>
      </c>
      <c r="K144" s="84">
        <f>I144/'סכום נכסי הקרן'!$C$42</f>
        <v>1.6101680942293119E-5</v>
      </c>
    </row>
    <row r="145" spans="2:11">
      <c r="B145" s="76" t="s">
        <v>2264</v>
      </c>
      <c r="C145" s="73" t="s">
        <v>2265</v>
      </c>
      <c r="D145" s="86" t="s">
        <v>639</v>
      </c>
      <c r="E145" s="86" t="s">
        <v>127</v>
      </c>
      <c r="F145" s="101">
        <v>43894</v>
      </c>
      <c r="G145" s="83">
        <v>42456.029454000003</v>
      </c>
      <c r="H145" s="85">
        <v>5.8524839999999996</v>
      </c>
      <c r="I145" s="83">
        <v>2.4847325369999997</v>
      </c>
      <c r="J145" s="84">
        <f t="shared" si="2"/>
        <v>8.2228497196004963E-3</v>
      </c>
      <c r="K145" s="84">
        <f>I145/'סכום נכסי הקרן'!$C$42</f>
        <v>4.8671226554021659E-5</v>
      </c>
    </row>
    <row r="146" spans="2:11">
      <c r="B146" s="76" t="s">
        <v>2266</v>
      </c>
      <c r="C146" s="73" t="s">
        <v>2267</v>
      </c>
      <c r="D146" s="86" t="s">
        <v>639</v>
      </c>
      <c r="E146" s="86" t="s">
        <v>127</v>
      </c>
      <c r="F146" s="101">
        <v>44090</v>
      </c>
      <c r="G146" s="83">
        <v>28131.527891999998</v>
      </c>
      <c r="H146" s="85">
        <v>5.8537460000000001</v>
      </c>
      <c r="I146" s="83">
        <v>1.6467482990000002</v>
      </c>
      <c r="J146" s="84">
        <f t="shared" si="2"/>
        <v>5.4496665484300962E-3</v>
      </c>
      <c r="K146" s="84">
        <f>I146/'סכום נכסי הקרן'!$C$42</f>
        <v>3.22566949740389E-5</v>
      </c>
    </row>
    <row r="147" spans="2:11">
      <c r="B147" s="76" t="s">
        <v>2268</v>
      </c>
      <c r="C147" s="73" t="s">
        <v>2269</v>
      </c>
      <c r="D147" s="86" t="s">
        <v>639</v>
      </c>
      <c r="E147" s="86" t="s">
        <v>127</v>
      </c>
      <c r="F147" s="101">
        <v>44090</v>
      </c>
      <c r="G147" s="83">
        <v>100317.94551999999</v>
      </c>
      <c r="H147" s="85">
        <v>5.856503</v>
      </c>
      <c r="I147" s="83">
        <v>5.8751235710000005</v>
      </c>
      <c r="J147" s="84">
        <f t="shared" si="2"/>
        <v>1.9442840422069792E-2</v>
      </c>
      <c r="K147" s="84">
        <f>I147/'סכום נכסי הקרן'!$C$42</f>
        <v>1.1508259585245404E-4</v>
      </c>
    </row>
    <row r="148" spans="2:11">
      <c r="B148" s="76" t="s">
        <v>2270</v>
      </c>
      <c r="C148" s="73" t="s">
        <v>2271</v>
      </c>
      <c r="D148" s="86" t="s">
        <v>639</v>
      </c>
      <c r="E148" s="86" t="s">
        <v>127</v>
      </c>
      <c r="F148" s="101">
        <v>44090</v>
      </c>
      <c r="G148" s="83">
        <v>10725.697394999999</v>
      </c>
      <c r="H148" s="85">
        <v>5.884061</v>
      </c>
      <c r="I148" s="83">
        <v>0.63110659199999997</v>
      </c>
      <c r="J148" s="84">
        <f t="shared" si="2"/>
        <v>2.0885526251975929E-3</v>
      </c>
      <c r="K148" s="84">
        <f>I148/'סכום נכסי הקרן'!$C$42</f>
        <v>1.2362188469610931E-5</v>
      </c>
    </row>
    <row r="149" spans="2:11">
      <c r="B149" s="76" t="s">
        <v>2272</v>
      </c>
      <c r="C149" s="73" t="s">
        <v>2273</v>
      </c>
      <c r="D149" s="86" t="s">
        <v>639</v>
      </c>
      <c r="E149" s="86" t="s">
        <v>127</v>
      </c>
      <c r="F149" s="101">
        <v>43895</v>
      </c>
      <c r="G149" s="83">
        <v>44732.446535999996</v>
      </c>
      <c r="H149" s="85">
        <v>5.9391559999999997</v>
      </c>
      <c r="I149" s="83">
        <v>2.6567299330000007</v>
      </c>
      <c r="J149" s="84">
        <f t="shared" si="2"/>
        <v>8.7920493088561764E-3</v>
      </c>
      <c r="K149" s="84">
        <f>I149/'סכום נכסי הקרן'!$C$42</f>
        <v>5.2040331317919162E-5</v>
      </c>
    </row>
    <row r="150" spans="2:11">
      <c r="B150" s="76" t="s">
        <v>2274</v>
      </c>
      <c r="C150" s="73" t="s">
        <v>2275</v>
      </c>
      <c r="D150" s="86" t="s">
        <v>639</v>
      </c>
      <c r="E150" s="86" t="s">
        <v>127</v>
      </c>
      <c r="F150" s="101">
        <v>43895</v>
      </c>
      <c r="G150" s="83">
        <v>44742.918839999998</v>
      </c>
      <c r="H150" s="85">
        <v>5.956372</v>
      </c>
      <c r="I150" s="83">
        <v>2.6650548650000001</v>
      </c>
      <c r="J150" s="84">
        <f t="shared" si="2"/>
        <v>8.8195994228996537E-3</v>
      </c>
      <c r="K150" s="84">
        <f>I150/'סכום נכסי הקרן'!$C$42</f>
        <v>5.220340104288361E-5</v>
      </c>
    </row>
    <row r="151" spans="2:11">
      <c r="B151" s="76" t="s">
        <v>2276</v>
      </c>
      <c r="C151" s="73" t="s">
        <v>2277</v>
      </c>
      <c r="D151" s="86" t="s">
        <v>639</v>
      </c>
      <c r="E151" s="86" t="s">
        <v>127</v>
      </c>
      <c r="F151" s="101">
        <v>44105</v>
      </c>
      <c r="G151" s="83">
        <v>21125.214629999999</v>
      </c>
      <c r="H151" s="85">
        <v>5.9802160000000004</v>
      </c>
      <c r="I151" s="83">
        <v>1.2633334000000001</v>
      </c>
      <c r="J151" s="84">
        <f t="shared" si="2"/>
        <v>4.1808124372590943E-3</v>
      </c>
      <c r="K151" s="84">
        <f>I151/'סכום נכסי הקרן'!$C$42</f>
        <v>2.4746319858998361E-5</v>
      </c>
    </row>
    <row r="152" spans="2:11">
      <c r="B152" s="76" t="s">
        <v>2278</v>
      </c>
      <c r="C152" s="73" t="s">
        <v>2279</v>
      </c>
      <c r="D152" s="86" t="s">
        <v>639</v>
      </c>
      <c r="E152" s="86" t="s">
        <v>127</v>
      </c>
      <c r="F152" s="101">
        <v>44091</v>
      </c>
      <c r="G152" s="83">
        <v>17182.216799999998</v>
      </c>
      <c r="H152" s="85">
        <v>6.0018630000000002</v>
      </c>
      <c r="I152" s="83">
        <v>1.0312530979999999</v>
      </c>
      <c r="J152" s="84">
        <f t="shared" si="2"/>
        <v>3.4127774806558355E-3</v>
      </c>
      <c r="K152" s="84">
        <f>I152/'סכום נכסי הקרן'!$C$42</f>
        <v>2.020030422586071E-5</v>
      </c>
    </row>
    <row r="153" spans="2:11">
      <c r="B153" s="76" t="s">
        <v>2280</v>
      </c>
      <c r="C153" s="73" t="s">
        <v>2281</v>
      </c>
      <c r="D153" s="86" t="s">
        <v>639</v>
      </c>
      <c r="E153" s="86" t="s">
        <v>127</v>
      </c>
      <c r="F153" s="101">
        <v>44088</v>
      </c>
      <c r="G153" s="83">
        <v>21487.819080000001</v>
      </c>
      <c r="H153" s="85">
        <v>6.1230799999999999</v>
      </c>
      <c r="I153" s="83">
        <v>1.3157163929999998</v>
      </c>
      <c r="J153" s="84">
        <f t="shared" si="2"/>
        <v>4.3541660972155677E-3</v>
      </c>
      <c r="K153" s="84">
        <f>I153/'סכום נכסי הקרן'!$C$42</f>
        <v>2.5772403947291811E-5</v>
      </c>
    </row>
    <row r="154" spans="2:11">
      <c r="B154" s="76" t="s">
        <v>2282</v>
      </c>
      <c r="C154" s="73" t="s">
        <v>2283</v>
      </c>
      <c r="D154" s="86" t="s">
        <v>639</v>
      </c>
      <c r="E154" s="86" t="s">
        <v>127</v>
      </c>
      <c r="F154" s="101">
        <v>44103</v>
      </c>
      <c r="G154" s="83">
        <v>18815.315792000001</v>
      </c>
      <c r="H154" s="85">
        <v>6.2431279999999996</v>
      </c>
      <c r="I154" s="83">
        <v>1.1746642220000001</v>
      </c>
      <c r="J154" s="84">
        <f t="shared" si="2"/>
        <v>3.8873750895376297E-3</v>
      </c>
      <c r="K154" s="84">
        <f>I154/'סכום נכסי הקרן'!$C$42</f>
        <v>2.3009457807838737E-5</v>
      </c>
    </row>
    <row r="155" spans="2:11">
      <c r="B155" s="76" t="s">
        <v>2284</v>
      </c>
      <c r="C155" s="73" t="s">
        <v>2285</v>
      </c>
      <c r="D155" s="86" t="s">
        <v>639</v>
      </c>
      <c r="E155" s="86" t="s">
        <v>127</v>
      </c>
      <c r="F155" s="101">
        <v>44088</v>
      </c>
      <c r="G155" s="83">
        <v>23528.756160000001</v>
      </c>
      <c r="H155" s="85">
        <v>6.1937980000000001</v>
      </c>
      <c r="I155" s="83">
        <v>1.4573236350000001</v>
      </c>
      <c r="J155" s="84">
        <f t="shared" si="2"/>
        <v>4.8227940291293118E-3</v>
      </c>
      <c r="K155" s="84">
        <f>I155/'סכום נכסי הקרן'!$C$42</f>
        <v>2.8546222881298142E-5</v>
      </c>
    </row>
    <row r="156" spans="2:11">
      <c r="B156" s="76" t="s">
        <v>2286</v>
      </c>
      <c r="C156" s="73" t="s">
        <v>2287</v>
      </c>
      <c r="D156" s="86" t="s">
        <v>639</v>
      </c>
      <c r="E156" s="86" t="s">
        <v>127</v>
      </c>
      <c r="F156" s="101">
        <v>44097</v>
      </c>
      <c r="G156" s="83">
        <v>17238.486047999999</v>
      </c>
      <c r="H156" s="85">
        <v>6.3806630000000002</v>
      </c>
      <c r="I156" s="83">
        <v>1.09992969</v>
      </c>
      <c r="J156" s="84">
        <f t="shared" si="2"/>
        <v>3.6400523631074265E-3</v>
      </c>
      <c r="K156" s="84">
        <f>I156/'סכום נכסי הקרן'!$C$42</f>
        <v>2.1545549204310523E-5</v>
      </c>
    </row>
    <row r="157" spans="2:11">
      <c r="B157" s="76" t="s">
        <v>2288</v>
      </c>
      <c r="C157" s="73" t="s">
        <v>2289</v>
      </c>
      <c r="D157" s="86" t="s">
        <v>639</v>
      </c>
      <c r="E157" s="86" t="s">
        <v>127</v>
      </c>
      <c r="F157" s="101">
        <v>44103</v>
      </c>
      <c r="G157" s="83">
        <v>29972.606740000003</v>
      </c>
      <c r="H157" s="85">
        <v>6.4669970000000001</v>
      </c>
      <c r="I157" s="83">
        <v>1.938327699</v>
      </c>
      <c r="J157" s="84">
        <f t="shared" si="2"/>
        <v>6.4146048473530445E-3</v>
      </c>
      <c r="K157" s="84">
        <f>I157/'סכום נכסי הקרן'!$C$42</f>
        <v>3.7968185778204147E-5</v>
      </c>
    </row>
    <row r="158" spans="2:11">
      <c r="B158" s="76" t="s">
        <v>2290</v>
      </c>
      <c r="C158" s="73" t="s">
        <v>2291</v>
      </c>
      <c r="D158" s="86" t="s">
        <v>639</v>
      </c>
      <c r="E158" s="86" t="s">
        <v>127</v>
      </c>
      <c r="F158" s="101">
        <v>44097</v>
      </c>
      <c r="G158" s="83">
        <v>25951.108612</v>
      </c>
      <c r="H158" s="85">
        <v>6.452604</v>
      </c>
      <c r="I158" s="83">
        <v>1.6745223599999999</v>
      </c>
      <c r="J158" s="84">
        <f t="shared" si="2"/>
        <v>5.541580638299003E-3</v>
      </c>
      <c r="K158" s="84">
        <f>I158/'סכום נכסי הקרן'!$C$42</f>
        <v>3.2800736473526936E-5</v>
      </c>
    </row>
    <row r="159" spans="2:11">
      <c r="B159" s="76" t="s">
        <v>2292</v>
      </c>
      <c r="C159" s="73" t="s">
        <v>2225</v>
      </c>
      <c r="D159" s="86" t="s">
        <v>639</v>
      </c>
      <c r="E159" s="86" t="s">
        <v>127</v>
      </c>
      <c r="F159" s="101">
        <v>44097</v>
      </c>
      <c r="G159" s="83">
        <v>44989.017983999998</v>
      </c>
      <c r="H159" s="85">
        <v>6.4634900000000002</v>
      </c>
      <c r="I159" s="83">
        <v>2.9078608949999998</v>
      </c>
      <c r="J159" s="84">
        <f t="shared" si="2"/>
        <v>9.6231295678839493E-3</v>
      </c>
      <c r="K159" s="84">
        <f>I159/'סכום נכסי הקרן'!$C$42</f>
        <v>5.6959513469004492E-5</v>
      </c>
    </row>
    <row r="160" spans="2:11">
      <c r="B160" s="76" t="s">
        <v>2293</v>
      </c>
      <c r="C160" s="73" t="s">
        <v>2294</v>
      </c>
      <c r="D160" s="86" t="s">
        <v>639</v>
      </c>
      <c r="E160" s="86" t="s">
        <v>127</v>
      </c>
      <c r="F160" s="101">
        <v>44104</v>
      </c>
      <c r="G160" s="83">
        <v>101097.91549</v>
      </c>
      <c r="H160" s="85">
        <v>6.5797040000000004</v>
      </c>
      <c r="I160" s="83">
        <v>6.6519434169999991</v>
      </c>
      <c r="J160" s="84">
        <f t="shared" si="2"/>
        <v>2.201360921015573E-2</v>
      </c>
      <c r="K160" s="84">
        <f>I160/'סכום נכסי הקרן'!$C$42</f>
        <v>1.3029903229111215E-4</v>
      </c>
    </row>
    <row r="161" spans="2:11">
      <c r="B161" s="76" t="s">
        <v>2295</v>
      </c>
      <c r="C161" s="73" t="s">
        <v>2296</v>
      </c>
      <c r="D161" s="86" t="s">
        <v>639</v>
      </c>
      <c r="E161" s="86" t="s">
        <v>127</v>
      </c>
      <c r="F161" s="101">
        <v>44103</v>
      </c>
      <c r="G161" s="83">
        <v>15026.883548000002</v>
      </c>
      <c r="H161" s="85">
        <v>6.6566109999999998</v>
      </c>
      <c r="I161" s="83">
        <v>1.0002811280000001</v>
      </c>
      <c r="J161" s="84">
        <f t="shared" si="2"/>
        <v>3.3102803905112909E-3</v>
      </c>
      <c r="K161" s="84">
        <f>I161/'סכום נכסי הקרן'!$C$42</f>
        <v>1.959362171728198E-5</v>
      </c>
    </row>
    <row r="162" spans="2:11">
      <c r="B162" s="76" t="s">
        <v>2297</v>
      </c>
      <c r="C162" s="73" t="s">
        <v>2298</v>
      </c>
      <c r="D162" s="86" t="s">
        <v>639</v>
      </c>
      <c r="E162" s="86" t="s">
        <v>127</v>
      </c>
      <c r="F162" s="101">
        <v>44096</v>
      </c>
      <c r="G162" s="83">
        <v>15154.891058999998</v>
      </c>
      <c r="H162" s="85">
        <v>6.7495630000000002</v>
      </c>
      <c r="I162" s="83">
        <v>1.022888888</v>
      </c>
      <c r="J162" s="84">
        <f t="shared" si="2"/>
        <v>3.3850973819615033E-3</v>
      </c>
      <c r="K162" s="84">
        <f>I162/'סכום נכסי הקרן'!$C$42</f>
        <v>2.0036465118917261E-5</v>
      </c>
    </row>
    <row r="163" spans="2:11">
      <c r="B163" s="76" t="s">
        <v>2299</v>
      </c>
      <c r="C163" s="73" t="s">
        <v>2300</v>
      </c>
      <c r="D163" s="86" t="s">
        <v>639</v>
      </c>
      <c r="E163" s="86" t="s">
        <v>127</v>
      </c>
      <c r="F163" s="101">
        <v>44098</v>
      </c>
      <c r="G163" s="83">
        <v>38078.798368000003</v>
      </c>
      <c r="H163" s="85">
        <v>7.2598779999999996</v>
      </c>
      <c r="I163" s="83">
        <v>2.7644743149999997</v>
      </c>
      <c r="J163" s="84">
        <f t="shared" si="2"/>
        <v>9.148613183689527E-3</v>
      </c>
      <c r="K163" s="84">
        <f>I163/'סכום נכסי הקרן'!$C$42</f>
        <v>5.4150840657719789E-5</v>
      </c>
    </row>
    <row r="164" spans="2:11">
      <c r="B164" s="76" t="s">
        <v>2301</v>
      </c>
      <c r="C164" s="73" t="s">
        <v>2302</v>
      </c>
      <c r="D164" s="86" t="s">
        <v>639</v>
      </c>
      <c r="E164" s="86" t="s">
        <v>127</v>
      </c>
      <c r="F164" s="101">
        <v>44098</v>
      </c>
      <c r="G164" s="83">
        <v>23808.173870000002</v>
      </c>
      <c r="H164" s="85">
        <v>7.3029840000000004</v>
      </c>
      <c r="I164" s="83">
        <v>1.738707123</v>
      </c>
      <c r="J164" s="84">
        <f t="shared" si="2"/>
        <v>5.7539904862717777E-3</v>
      </c>
      <c r="K164" s="84">
        <f>I164/'סכום נכסי הקרן'!$C$42</f>
        <v>3.4057994989190346E-5</v>
      </c>
    </row>
    <row r="165" spans="2:11">
      <c r="B165" s="76" t="s">
        <v>2303</v>
      </c>
      <c r="C165" s="73" t="s">
        <v>2304</v>
      </c>
      <c r="D165" s="86" t="s">
        <v>639</v>
      </c>
      <c r="E165" s="86" t="s">
        <v>127</v>
      </c>
      <c r="F165" s="101">
        <v>44098</v>
      </c>
      <c r="G165" s="83">
        <v>11913.698355</v>
      </c>
      <c r="H165" s="85">
        <v>7.3777559999999998</v>
      </c>
      <c r="I165" s="83">
        <v>0.87896362900000002</v>
      </c>
      <c r="J165" s="84">
        <f t="shared" si="2"/>
        <v>2.9087983203971244E-3</v>
      </c>
      <c r="K165" s="84">
        <f>I165/'סכום נכסי הקרן'!$C$42</f>
        <v>1.7217240601459574E-5</v>
      </c>
    </row>
    <row r="166" spans="2:11">
      <c r="B166" s="76" t="s">
        <v>2305</v>
      </c>
      <c r="C166" s="73" t="s">
        <v>2306</v>
      </c>
      <c r="D166" s="86" t="s">
        <v>639</v>
      </c>
      <c r="E166" s="86" t="s">
        <v>127</v>
      </c>
      <c r="F166" s="101">
        <v>43941</v>
      </c>
      <c r="G166" s="83">
        <v>30698.250137999999</v>
      </c>
      <c r="H166" s="85">
        <v>8.6246460000000003</v>
      </c>
      <c r="I166" s="83">
        <v>2.6476154310000002</v>
      </c>
      <c r="J166" s="84">
        <f t="shared" si="2"/>
        <v>8.7618862313019654E-3</v>
      </c>
      <c r="K166" s="84">
        <f>I166/'סכום נכסי הקרן'!$C$42</f>
        <v>5.1861795405033861E-5</v>
      </c>
    </row>
    <row r="167" spans="2:11">
      <c r="B167" s="76" t="s">
        <v>2307</v>
      </c>
      <c r="C167" s="73" t="s">
        <v>2308</v>
      </c>
      <c r="D167" s="86" t="s">
        <v>639</v>
      </c>
      <c r="E167" s="86" t="s">
        <v>127</v>
      </c>
      <c r="F167" s="101">
        <v>43920</v>
      </c>
      <c r="G167" s="83">
        <v>3110.2826829999999</v>
      </c>
      <c r="H167" s="85">
        <v>9.140549</v>
      </c>
      <c r="I167" s="83">
        <v>0.28429691300000004</v>
      </c>
      <c r="J167" s="84">
        <f t="shared" si="2"/>
        <v>9.4083800028145134E-4</v>
      </c>
      <c r="K167" s="84">
        <f>I167/'סכום נכסי הקרן'!$C$42</f>
        <v>5.5688406116895424E-6</v>
      </c>
    </row>
    <row r="168" spans="2:11">
      <c r="B168" s="76" t="s">
        <v>2309</v>
      </c>
      <c r="C168" s="73" t="s">
        <v>2027</v>
      </c>
      <c r="D168" s="86" t="s">
        <v>639</v>
      </c>
      <c r="E168" s="86" t="s">
        <v>127</v>
      </c>
      <c r="F168" s="101">
        <v>43920</v>
      </c>
      <c r="G168" s="83">
        <v>19432.643568</v>
      </c>
      <c r="H168" s="85">
        <v>9.1559539999999995</v>
      </c>
      <c r="I168" s="83">
        <v>1.7792438449999999</v>
      </c>
      <c r="J168" s="84">
        <f t="shared" si="2"/>
        <v>5.888140688825841E-3</v>
      </c>
      <c r="K168" s="84">
        <f>I168/'סכום נכסי הקרן'!$C$42</f>
        <v>3.4852032959410474E-5</v>
      </c>
    </row>
    <row r="169" spans="2:11">
      <c r="B169" s="76" t="s">
        <v>2310</v>
      </c>
      <c r="C169" s="73" t="s">
        <v>2311</v>
      </c>
      <c r="D169" s="86" t="s">
        <v>639</v>
      </c>
      <c r="E169" s="86" t="s">
        <v>127</v>
      </c>
      <c r="F169" s="101">
        <v>44195</v>
      </c>
      <c r="G169" s="83">
        <v>18171.324675</v>
      </c>
      <c r="H169" s="85">
        <v>1.2037000000000001E-2</v>
      </c>
      <c r="I169" s="83">
        <v>2.1872479999999997E-3</v>
      </c>
      <c r="J169" s="84">
        <f t="shared" si="2"/>
        <v>7.2383692553130303E-6</v>
      </c>
      <c r="K169" s="84">
        <f>I169/'סכום נכסי הקרן'!$C$42</f>
        <v>4.2844065247506667E-8</v>
      </c>
    </row>
    <row r="170" spans="2:11">
      <c r="B170" s="76" t="s">
        <v>2312</v>
      </c>
      <c r="C170" s="73" t="s">
        <v>2313</v>
      </c>
      <c r="D170" s="86" t="s">
        <v>639</v>
      </c>
      <c r="E170" s="86" t="s">
        <v>127</v>
      </c>
      <c r="F170" s="101">
        <v>44189</v>
      </c>
      <c r="G170" s="83">
        <v>8828.7757999999994</v>
      </c>
      <c r="H170" s="85">
        <v>-3.6997000000000002E-2</v>
      </c>
      <c r="I170" s="83">
        <v>-3.2664009999999999E-3</v>
      </c>
      <c r="J170" s="84">
        <f t="shared" si="2"/>
        <v>-1.080966427854717E-5</v>
      </c>
      <c r="K170" s="84">
        <f>I170/'סכום נכסי הקרן'!$C$42</f>
        <v>-6.3982638259822865E-8</v>
      </c>
    </row>
    <row r="171" spans="2:11">
      <c r="B171" s="76" t="s">
        <v>2314</v>
      </c>
      <c r="C171" s="73" t="s">
        <v>2315</v>
      </c>
      <c r="D171" s="86" t="s">
        <v>639</v>
      </c>
      <c r="E171" s="86" t="s">
        <v>127</v>
      </c>
      <c r="F171" s="101">
        <v>44189</v>
      </c>
      <c r="G171" s="83">
        <v>15450.357649999998</v>
      </c>
      <c r="H171" s="85">
        <v>-3.9856000000000003E-2</v>
      </c>
      <c r="I171" s="83">
        <v>-6.1578679999999995E-3</v>
      </c>
      <c r="J171" s="84">
        <f t="shared" si="2"/>
        <v>-2.0378540709364436E-5</v>
      </c>
      <c r="K171" s="84">
        <f>I171/'סכום נכסי הקרן'!$C$42</f>
        <v>-1.20621026229094E-7</v>
      </c>
    </row>
    <row r="172" spans="2:11">
      <c r="B172" s="76" t="s">
        <v>2316</v>
      </c>
      <c r="C172" s="73" t="s">
        <v>2317</v>
      </c>
      <c r="D172" s="86" t="s">
        <v>639</v>
      </c>
      <c r="E172" s="86" t="s">
        <v>127</v>
      </c>
      <c r="F172" s="101">
        <v>44188</v>
      </c>
      <c r="G172" s="83">
        <v>17657.551599999999</v>
      </c>
      <c r="H172" s="85">
        <v>-0.149699</v>
      </c>
      <c r="I172" s="83">
        <v>-2.6433146000000001E-2</v>
      </c>
      <c r="J172" s="84">
        <f t="shared" si="2"/>
        <v>-8.7476532760620031E-5</v>
      </c>
      <c r="K172" s="84">
        <f>I172/'סכום נכסי הקרן'!$C$42</f>
        <v>-5.177755023302662E-7</v>
      </c>
    </row>
    <row r="173" spans="2:11">
      <c r="B173" s="76" t="s">
        <v>2318</v>
      </c>
      <c r="C173" s="73" t="s">
        <v>2319</v>
      </c>
      <c r="D173" s="86" t="s">
        <v>639</v>
      </c>
      <c r="E173" s="86" t="s">
        <v>127</v>
      </c>
      <c r="F173" s="101">
        <v>44168</v>
      </c>
      <c r="G173" s="83">
        <v>30900.715299999996</v>
      </c>
      <c r="H173" s="85">
        <v>-1.9806619999999999</v>
      </c>
      <c r="I173" s="83">
        <v>-0.61203858700000002</v>
      </c>
      <c r="J173" s="84">
        <f t="shared" si="2"/>
        <v>-2.0254499220966394E-3</v>
      </c>
      <c r="K173" s="84">
        <f>I173/'סכום נכסי הקרן'!$C$42</f>
        <v>-1.1988682195809431E-5</v>
      </c>
    </row>
    <row r="174" spans="2:11">
      <c r="B174" s="76" t="s">
        <v>2320</v>
      </c>
      <c r="C174" s="73" t="s">
        <v>2321</v>
      </c>
      <c r="D174" s="86" t="s">
        <v>639</v>
      </c>
      <c r="E174" s="86" t="s">
        <v>127</v>
      </c>
      <c r="F174" s="101">
        <v>44168</v>
      </c>
      <c r="G174" s="83">
        <v>35315.103199999998</v>
      </c>
      <c r="H174" s="85">
        <v>-1.983976</v>
      </c>
      <c r="I174" s="83">
        <v>-0.70064319099999994</v>
      </c>
      <c r="J174" s="84">
        <f t="shared" si="2"/>
        <v>-2.3186735718486499E-3</v>
      </c>
      <c r="K174" s="84">
        <f>I174/'סכום נכסי הקרן'!$C$42</f>
        <v>-1.3724279364034291E-5</v>
      </c>
    </row>
    <row r="175" spans="2:11">
      <c r="B175" s="76" t="s">
        <v>2322</v>
      </c>
      <c r="C175" s="73" t="s">
        <v>2323</v>
      </c>
      <c r="D175" s="86" t="s">
        <v>639</v>
      </c>
      <c r="E175" s="86" t="s">
        <v>127</v>
      </c>
      <c r="F175" s="101">
        <v>44166</v>
      </c>
      <c r="G175" s="83">
        <v>26486.327399999998</v>
      </c>
      <c r="H175" s="85">
        <v>-2.6657519999999999</v>
      </c>
      <c r="I175" s="83">
        <v>-0.70605972899999991</v>
      </c>
      <c r="J175" s="84">
        <f t="shared" si="2"/>
        <v>-2.3365987920931919E-3</v>
      </c>
      <c r="K175" s="84">
        <f>I175/'סכום נכסי הקרן'!$C$42</f>
        <v>-1.3830379133007722E-5</v>
      </c>
    </row>
    <row r="176" spans="2:11">
      <c r="B176" s="76" t="s">
        <v>2324</v>
      </c>
      <c r="C176" s="73" t="s">
        <v>2325</v>
      </c>
      <c r="D176" s="86" t="s">
        <v>639</v>
      </c>
      <c r="E176" s="86" t="s">
        <v>127</v>
      </c>
      <c r="F176" s="101">
        <v>43997</v>
      </c>
      <c r="G176" s="83">
        <v>17657.551599999999</v>
      </c>
      <c r="H176" s="85">
        <v>-7.9554679999999998</v>
      </c>
      <c r="I176" s="83">
        <v>-1.404740847</v>
      </c>
      <c r="J176" s="84">
        <f t="shared" si="2"/>
        <v>-4.6487791775816859E-3</v>
      </c>
      <c r="K176" s="84">
        <f>I176/'סכום נכסי הקרן'!$C$42</f>
        <v>-2.7516225185578309E-5</v>
      </c>
    </row>
    <row r="177" spans="2:11">
      <c r="B177" s="76" t="s">
        <v>2326</v>
      </c>
      <c r="C177" s="73" t="s">
        <v>2327</v>
      </c>
      <c r="D177" s="86" t="s">
        <v>639</v>
      </c>
      <c r="E177" s="86" t="s">
        <v>127</v>
      </c>
      <c r="F177" s="101">
        <v>44161</v>
      </c>
      <c r="G177" s="83">
        <v>198768</v>
      </c>
      <c r="H177" s="85">
        <v>3.0398299999999998</v>
      </c>
      <c r="I177" s="83">
        <v>6.0422099999999999</v>
      </c>
      <c r="J177" s="84">
        <f t="shared" si="2"/>
        <v>1.9995787902489771E-2</v>
      </c>
      <c r="K177" s="84">
        <f>I177/'סכום נכסי הקרן'!$C$42</f>
        <v>1.1835550403024132E-4</v>
      </c>
    </row>
    <row r="178" spans="2:11">
      <c r="B178" s="76" t="s">
        <v>2328</v>
      </c>
      <c r="C178" s="73" t="s">
        <v>2329</v>
      </c>
      <c r="D178" s="86" t="s">
        <v>639</v>
      </c>
      <c r="E178" s="86" t="s">
        <v>127</v>
      </c>
      <c r="F178" s="101">
        <v>44144</v>
      </c>
      <c r="G178" s="83">
        <v>993234.6</v>
      </c>
      <c r="H178" s="85">
        <v>4.3803289999999997</v>
      </c>
      <c r="I178" s="83">
        <v>43.50694</v>
      </c>
      <c r="J178" s="84">
        <f t="shared" si="2"/>
        <v>0.14397969360984614</v>
      </c>
      <c r="K178" s="84">
        <f>I178/'סכום נכסי הקרן'!$C$42</f>
        <v>8.5221894182980519E-4</v>
      </c>
    </row>
    <row r="179" spans="2:11">
      <c r="B179" s="76" t="s">
        <v>2330</v>
      </c>
      <c r="C179" s="73" t="s">
        <v>2331</v>
      </c>
      <c r="D179" s="86" t="s">
        <v>639</v>
      </c>
      <c r="E179" s="86" t="s">
        <v>127</v>
      </c>
      <c r="F179" s="101">
        <v>44089</v>
      </c>
      <c r="G179" s="83">
        <v>825908.4</v>
      </c>
      <c r="H179" s="85">
        <v>5.4922560000000002</v>
      </c>
      <c r="I179" s="83">
        <v>45.360999999999997</v>
      </c>
      <c r="J179" s="84">
        <f t="shared" si="2"/>
        <v>0.15011542714418044</v>
      </c>
      <c r="K179" s="84">
        <f>I179/'סכום נכסי הקרן'!$C$42</f>
        <v>8.8853648223345043E-4</v>
      </c>
    </row>
    <row r="180" spans="2:11">
      <c r="B180" s="76" t="s">
        <v>2332</v>
      </c>
      <c r="C180" s="73" t="s">
        <v>2333</v>
      </c>
      <c r="D180" s="86" t="s">
        <v>639</v>
      </c>
      <c r="E180" s="86" t="s">
        <v>127</v>
      </c>
      <c r="F180" s="101">
        <v>44109</v>
      </c>
      <c r="G180" s="83">
        <v>119266</v>
      </c>
      <c r="H180" s="85">
        <v>5.68208</v>
      </c>
      <c r="I180" s="83">
        <v>6.7767900000000001</v>
      </c>
      <c r="J180" s="84">
        <f t="shared" si="2"/>
        <v>2.2426770254544887E-2</v>
      </c>
      <c r="K180" s="84">
        <f>I180/'סכום נכסי הקרן'!$C$42</f>
        <v>1.3274454150999371E-4</v>
      </c>
    </row>
    <row r="181" spans="2:11">
      <c r="B181" s="76" t="s">
        <v>2334</v>
      </c>
      <c r="C181" s="73" t="s">
        <v>2115</v>
      </c>
      <c r="D181" s="86" t="s">
        <v>639</v>
      </c>
      <c r="E181" s="86" t="s">
        <v>127</v>
      </c>
      <c r="F181" s="101">
        <v>43920</v>
      </c>
      <c r="G181" s="83">
        <v>633330</v>
      </c>
      <c r="H181" s="85">
        <v>8.6542729999999999</v>
      </c>
      <c r="I181" s="83">
        <v>54.810110000000002</v>
      </c>
      <c r="J181" s="84">
        <f t="shared" si="2"/>
        <v>0.18138583969642461</v>
      </c>
      <c r="K181" s="84">
        <f>I181/'סכום נכסי הקרן'!$C$42</f>
        <v>1.073626735085833E-3</v>
      </c>
    </row>
    <row r="182" spans="2:11">
      <c r="B182" s="76" t="s">
        <v>2335</v>
      </c>
      <c r="C182" s="73" t="s">
        <v>2336</v>
      </c>
      <c r="D182" s="86" t="s">
        <v>639</v>
      </c>
      <c r="E182" s="86" t="s">
        <v>127</v>
      </c>
      <c r="F182" s="101">
        <v>44153</v>
      </c>
      <c r="G182" s="83">
        <v>160750</v>
      </c>
      <c r="H182" s="85">
        <v>-3.9140220000000001</v>
      </c>
      <c r="I182" s="83">
        <v>-6.2917899999999998</v>
      </c>
      <c r="J182" s="84">
        <f t="shared" si="2"/>
        <v>-2.0821735485361502E-2</v>
      </c>
      <c r="K182" s="84">
        <f>I182/'סכום נכסי הקרן'!$C$42</f>
        <v>-1.2324430575938805E-4</v>
      </c>
    </row>
    <row r="183" spans="2:11">
      <c r="B183" s="76" t="s">
        <v>2337</v>
      </c>
      <c r="C183" s="73" t="s">
        <v>2338</v>
      </c>
      <c r="D183" s="86" t="s">
        <v>639</v>
      </c>
      <c r="E183" s="86" t="s">
        <v>127</v>
      </c>
      <c r="F183" s="101">
        <v>44144</v>
      </c>
      <c r="G183" s="83">
        <v>144675</v>
      </c>
      <c r="H183" s="85">
        <v>-4.3525070000000001</v>
      </c>
      <c r="I183" s="83">
        <v>-6.2969900000000001</v>
      </c>
      <c r="J183" s="84">
        <f t="shared" si="2"/>
        <v>-2.0838944105567182E-2</v>
      </c>
      <c r="K183" s="84">
        <f>I183/'סכום נכסי הקרן'!$C$42</f>
        <v>-1.233461639571265E-4</v>
      </c>
    </row>
    <row r="184" spans="2:11">
      <c r="B184" s="72"/>
      <c r="C184" s="73"/>
      <c r="D184" s="73"/>
      <c r="E184" s="73"/>
      <c r="F184" s="73"/>
      <c r="G184" s="83"/>
      <c r="H184" s="85"/>
      <c r="I184" s="73"/>
      <c r="J184" s="84"/>
      <c r="K184" s="73"/>
    </row>
    <row r="185" spans="2:11">
      <c r="B185" s="89" t="s">
        <v>189</v>
      </c>
      <c r="C185" s="71"/>
      <c r="D185" s="71"/>
      <c r="E185" s="71"/>
      <c r="F185" s="71"/>
      <c r="G185" s="80"/>
      <c r="H185" s="82"/>
      <c r="I185" s="80">
        <v>-34.150993537000005</v>
      </c>
      <c r="J185" s="81">
        <f t="shared" si="2"/>
        <v>-0.11301759181245788</v>
      </c>
      <c r="K185" s="81">
        <f>I185/'סכום נכסי הקרן'!$C$42</f>
        <v>-6.6895358704929981E-4</v>
      </c>
    </row>
    <row r="186" spans="2:11">
      <c r="B186" s="76" t="s">
        <v>2339</v>
      </c>
      <c r="C186" s="73" t="s">
        <v>2281</v>
      </c>
      <c r="D186" s="86" t="s">
        <v>639</v>
      </c>
      <c r="E186" s="86" t="s">
        <v>129</v>
      </c>
      <c r="F186" s="101">
        <v>44166</v>
      </c>
      <c r="G186" s="83">
        <v>16306.40165</v>
      </c>
      <c r="H186" s="85">
        <v>2.330657</v>
      </c>
      <c r="I186" s="83">
        <v>0.38004630500000003</v>
      </c>
      <c r="J186" s="84">
        <f t="shared" si="2"/>
        <v>1.2577062544838625E-3</v>
      </c>
      <c r="K186" s="84">
        <f>I186/'סכום נכסי הקרן'!$C$42</f>
        <v>7.4443907085496575E-6</v>
      </c>
    </row>
    <row r="187" spans="2:11">
      <c r="B187" s="76" t="s">
        <v>2340</v>
      </c>
      <c r="C187" s="73" t="s">
        <v>2341</v>
      </c>
      <c r="D187" s="86" t="s">
        <v>639</v>
      </c>
      <c r="E187" s="86" t="s">
        <v>129</v>
      </c>
      <c r="F187" s="101">
        <v>44189</v>
      </c>
      <c r="G187" s="83">
        <v>21661.943783999999</v>
      </c>
      <c r="H187" s="85">
        <v>0.51222199999999996</v>
      </c>
      <c r="I187" s="83">
        <v>0.110957318</v>
      </c>
      <c r="J187" s="84">
        <f t="shared" si="2"/>
        <v>3.6719660471203595E-4</v>
      </c>
      <c r="K187" s="84">
        <f>I187/'סכום נכסי הקרן'!$C$42</f>
        <v>2.1734446994946828E-6</v>
      </c>
    </row>
    <row r="188" spans="2:11">
      <c r="B188" s="76" t="s">
        <v>2342</v>
      </c>
      <c r="C188" s="73" t="s">
        <v>2343</v>
      </c>
      <c r="D188" s="86" t="s">
        <v>639</v>
      </c>
      <c r="E188" s="86" t="s">
        <v>127</v>
      </c>
      <c r="F188" s="101">
        <v>44188</v>
      </c>
      <c r="G188" s="83">
        <v>223.29341600000001</v>
      </c>
      <c r="H188" s="85">
        <v>0.217359</v>
      </c>
      <c r="I188" s="83">
        <v>4.8534900000000005E-4</v>
      </c>
      <c r="J188" s="84">
        <f t="shared" si="2"/>
        <v>1.6061897323471891E-6</v>
      </c>
      <c r="K188" s="84">
        <f>I188/'סכום נכסי הקרן'!$C$42</f>
        <v>9.5070720027231102E-9</v>
      </c>
    </row>
    <row r="189" spans="2:11">
      <c r="B189" s="76" t="s">
        <v>2344</v>
      </c>
      <c r="C189" s="73" t="s">
        <v>2345</v>
      </c>
      <c r="D189" s="86" t="s">
        <v>639</v>
      </c>
      <c r="E189" s="86" t="s">
        <v>127</v>
      </c>
      <c r="F189" s="101">
        <v>44188</v>
      </c>
      <c r="G189" s="83">
        <v>11830.611062</v>
      </c>
      <c r="H189" s="85">
        <v>0.234295</v>
      </c>
      <c r="I189" s="83">
        <v>2.7718523999999998E-2</v>
      </c>
      <c r="J189" s="84">
        <f t="shared" si="2"/>
        <v>9.1730298495761045E-5</v>
      </c>
      <c r="K189" s="84">
        <f>I189/'סכום נכסי הקרן'!$C$42</f>
        <v>5.4295363434808467E-7</v>
      </c>
    </row>
    <row r="190" spans="2:11">
      <c r="B190" s="76" t="s">
        <v>2346</v>
      </c>
      <c r="C190" s="73" t="s">
        <v>2347</v>
      </c>
      <c r="D190" s="86" t="s">
        <v>639</v>
      </c>
      <c r="E190" s="86" t="s">
        <v>127</v>
      </c>
      <c r="F190" s="101">
        <v>44188</v>
      </c>
      <c r="G190" s="83">
        <v>19417.191150999999</v>
      </c>
      <c r="H190" s="85">
        <v>0.249501</v>
      </c>
      <c r="I190" s="83">
        <v>4.8446010999999997E-2</v>
      </c>
      <c r="J190" s="84">
        <f t="shared" si="2"/>
        <v>1.6032480841905302E-4</v>
      </c>
      <c r="K190" s="84">
        <f>I190/'סכום נכסי הקרן'!$C$42</f>
        <v>9.4896603232254672E-7</v>
      </c>
    </row>
    <row r="191" spans="2:11">
      <c r="B191" s="76" t="s">
        <v>2348</v>
      </c>
      <c r="C191" s="73" t="s">
        <v>2349</v>
      </c>
      <c r="D191" s="86" t="s">
        <v>639</v>
      </c>
      <c r="E191" s="86" t="s">
        <v>127</v>
      </c>
      <c r="F191" s="101">
        <v>44180</v>
      </c>
      <c r="G191" s="83">
        <v>15652.808482</v>
      </c>
      <c r="H191" s="85">
        <v>0.61636999999999997</v>
      </c>
      <c r="I191" s="83">
        <v>9.6479158999999995E-2</v>
      </c>
      <c r="J191" s="84">
        <f t="shared" si="2"/>
        <v>3.1928330865272595E-4</v>
      </c>
      <c r="K191" s="84">
        <f>I191/'סכום נכסי הקרן'!$C$42</f>
        <v>1.8898448567426145E-6</v>
      </c>
    </row>
    <row r="192" spans="2:11">
      <c r="B192" s="76" t="s">
        <v>2350</v>
      </c>
      <c r="C192" s="73" t="s">
        <v>2351</v>
      </c>
      <c r="D192" s="86" t="s">
        <v>639</v>
      </c>
      <c r="E192" s="86" t="s">
        <v>127</v>
      </c>
      <c r="F192" s="101">
        <v>44180</v>
      </c>
      <c r="G192" s="83">
        <v>23554.157770000002</v>
      </c>
      <c r="H192" s="85">
        <v>0.89956199999999997</v>
      </c>
      <c r="I192" s="83">
        <v>0.21188414900000002</v>
      </c>
      <c r="J192" s="84">
        <f t="shared" si="2"/>
        <v>7.0119881687388233E-4</v>
      </c>
      <c r="K192" s="84">
        <f>I192/'סכום נכסי הקרן'!$C$42</f>
        <v>4.1504110666318707E-6</v>
      </c>
    </row>
    <row r="193" spans="2:11">
      <c r="B193" s="76" t="s">
        <v>2352</v>
      </c>
      <c r="C193" s="73" t="s">
        <v>2353</v>
      </c>
      <c r="D193" s="86" t="s">
        <v>639</v>
      </c>
      <c r="E193" s="86" t="s">
        <v>127</v>
      </c>
      <c r="F193" s="101">
        <v>44165</v>
      </c>
      <c r="G193" s="83">
        <v>12847.72242</v>
      </c>
      <c r="H193" s="85">
        <v>0.86840399999999995</v>
      </c>
      <c r="I193" s="83">
        <v>0.11157007199999999</v>
      </c>
      <c r="J193" s="84">
        <f t="shared" si="2"/>
        <v>3.6922442218617239E-4</v>
      </c>
      <c r="K193" s="84">
        <f>I193/'סכום נכסי הקרן'!$C$42</f>
        <v>2.1854473952825727E-6</v>
      </c>
    </row>
    <row r="194" spans="2:11">
      <c r="B194" s="76" t="s">
        <v>2354</v>
      </c>
      <c r="C194" s="73" t="s">
        <v>2355</v>
      </c>
      <c r="D194" s="86" t="s">
        <v>639</v>
      </c>
      <c r="E194" s="86" t="s">
        <v>127</v>
      </c>
      <c r="F194" s="101">
        <v>44118</v>
      </c>
      <c r="G194" s="83">
        <v>3351.1142650000002</v>
      </c>
      <c r="H194" s="85">
        <v>2.0888710000000001</v>
      </c>
      <c r="I194" s="83">
        <v>7.0000457000000002E-2</v>
      </c>
      <c r="J194" s="84">
        <f t="shared" si="2"/>
        <v>2.3165601514170403E-4</v>
      </c>
      <c r="K194" s="84">
        <f>I194/'סכום נכסי הקרן'!$C$42</f>
        <v>1.3711769982476998E-6</v>
      </c>
    </row>
    <row r="195" spans="2:11">
      <c r="B195" s="76" t="s">
        <v>2356</v>
      </c>
      <c r="C195" s="73" t="s">
        <v>2357</v>
      </c>
      <c r="D195" s="86" t="s">
        <v>639</v>
      </c>
      <c r="E195" s="86" t="s">
        <v>129</v>
      </c>
      <c r="F195" s="101">
        <v>44028</v>
      </c>
      <c r="G195" s="83">
        <v>30349.887977999999</v>
      </c>
      <c r="H195" s="85">
        <v>-7.0829579999999996</v>
      </c>
      <c r="I195" s="83">
        <v>-2.1496698419999998</v>
      </c>
      <c r="J195" s="84">
        <f t="shared" si="2"/>
        <v>-7.1140099766493874E-3</v>
      </c>
      <c r="K195" s="84">
        <f>I195/'סכום נכסי הקרן'!$C$42</f>
        <v>-4.2107979969004587E-5</v>
      </c>
    </row>
    <row r="196" spans="2:11">
      <c r="B196" s="76" t="s">
        <v>2358</v>
      </c>
      <c r="C196" s="73" t="s">
        <v>2359</v>
      </c>
      <c r="D196" s="86" t="s">
        <v>639</v>
      </c>
      <c r="E196" s="86" t="s">
        <v>129</v>
      </c>
      <c r="F196" s="101">
        <v>44139</v>
      </c>
      <c r="G196" s="83">
        <v>18131.767220000002</v>
      </c>
      <c r="H196" s="85">
        <v>-4.6119539999999999</v>
      </c>
      <c r="I196" s="83">
        <v>-0.83622867499999998</v>
      </c>
      <c r="J196" s="84">
        <f t="shared" si="2"/>
        <v>-2.7673733986869125E-3</v>
      </c>
      <c r="K196" s="84">
        <f>I196/'סכום נכסי הקרן'!$C$42</f>
        <v>-1.6380143410137328E-5</v>
      </c>
    </row>
    <row r="197" spans="2:11">
      <c r="B197" s="76" t="s">
        <v>2360</v>
      </c>
      <c r="C197" s="73" t="s">
        <v>2361</v>
      </c>
      <c r="D197" s="86" t="s">
        <v>639</v>
      </c>
      <c r="E197" s="86" t="s">
        <v>129</v>
      </c>
      <c r="F197" s="101">
        <v>44119</v>
      </c>
      <c r="G197" s="83">
        <v>28616.600641000001</v>
      </c>
      <c r="H197" s="85">
        <v>-4.2158829999999998</v>
      </c>
      <c r="I197" s="83">
        <v>-1.2064423830000002</v>
      </c>
      <c r="J197" s="84">
        <f t="shared" si="2"/>
        <v>-3.9925401478999138E-3</v>
      </c>
      <c r="K197" s="84">
        <f>I197/'סכום נכסי הקרן'!$C$42</f>
        <v>-2.3631932078396888E-5</v>
      </c>
    </row>
    <row r="198" spans="2:11">
      <c r="B198" s="76" t="s">
        <v>2362</v>
      </c>
      <c r="C198" s="73" t="s">
        <v>2363</v>
      </c>
      <c r="D198" s="86" t="s">
        <v>639</v>
      </c>
      <c r="E198" s="86" t="s">
        <v>129</v>
      </c>
      <c r="F198" s="101">
        <v>44131</v>
      </c>
      <c r="G198" s="83">
        <v>28789.710861999996</v>
      </c>
      <c r="H198" s="85">
        <v>-3.5242119999999999</v>
      </c>
      <c r="I198" s="83">
        <v>-1.014610491</v>
      </c>
      <c r="J198" s="84">
        <f t="shared" si="2"/>
        <v>-3.357701268522115E-3</v>
      </c>
      <c r="K198" s="84">
        <f>I198/'סכום נכסי הקרן'!$C$42</f>
        <v>-1.9874306926881991E-5</v>
      </c>
    </row>
    <row r="199" spans="2:11">
      <c r="B199" s="76" t="s">
        <v>2364</v>
      </c>
      <c r="C199" s="73" t="s">
        <v>2365</v>
      </c>
      <c r="D199" s="86" t="s">
        <v>639</v>
      </c>
      <c r="E199" s="86" t="s">
        <v>129</v>
      </c>
      <c r="F199" s="101">
        <v>44117</v>
      </c>
      <c r="G199" s="83">
        <v>18556.948249000001</v>
      </c>
      <c r="H199" s="85">
        <v>-3.873602</v>
      </c>
      <c r="I199" s="83">
        <v>-0.71882231299999999</v>
      </c>
      <c r="J199" s="84">
        <f t="shared" si="2"/>
        <v>-2.3788346499583955E-3</v>
      </c>
      <c r="K199" s="84">
        <f>I199/'סכום נכסי הקרן'!$C$42</f>
        <v>-1.4080374095454955E-5</v>
      </c>
    </row>
    <row r="200" spans="2:11">
      <c r="B200" s="76" t="s">
        <v>2366</v>
      </c>
      <c r="C200" s="73" t="s">
        <v>2367</v>
      </c>
      <c r="D200" s="86" t="s">
        <v>639</v>
      </c>
      <c r="E200" s="86" t="s">
        <v>129</v>
      </c>
      <c r="F200" s="101">
        <v>44124</v>
      </c>
      <c r="G200" s="83">
        <v>20895.946563000001</v>
      </c>
      <c r="H200" s="85">
        <v>-3.6910880000000001</v>
      </c>
      <c r="I200" s="83">
        <v>-0.7712877199999999</v>
      </c>
      <c r="J200" s="84">
        <f t="shared" si="2"/>
        <v>-2.5524610466890287E-3</v>
      </c>
      <c r="K200" s="84">
        <f>I200/'סכום נכסי הקרן'!$C$42</f>
        <v>-1.5108072518653875E-5</v>
      </c>
    </row>
    <row r="201" spans="2:11">
      <c r="B201" s="76" t="s">
        <v>2368</v>
      </c>
      <c r="C201" s="73" t="s">
        <v>2369</v>
      </c>
      <c r="D201" s="86" t="s">
        <v>639</v>
      </c>
      <c r="E201" s="86" t="s">
        <v>129</v>
      </c>
      <c r="F201" s="101">
        <v>44124</v>
      </c>
      <c r="G201" s="83">
        <v>26126.554786000001</v>
      </c>
      <c r="H201" s="85">
        <v>-3.664828</v>
      </c>
      <c r="I201" s="83">
        <v>-0.95749326499999998</v>
      </c>
      <c r="J201" s="84">
        <f t="shared" si="2"/>
        <v>-3.1686803743998359E-3</v>
      </c>
      <c r="K201" s="84">
        <f>I201/'סכום נכסי הקרן'!$C$42</f>
        <v>-1.8755488138385858E-5</v>
      </c>
    </row>
    <row r="202" spans="2:11">
      <c r="B202" s="76" t="s">
        <v>2370</v>
      </c>
      <c r="C202" s="73" t="s">
        <v>2371</v>
      </c>
      <c r="D202" s="86" t="s">
        <v>639</v>
      </c>
      <c r="E202" s="86" t="s">
        <v>129</v>
      </c>
      <c r="F202" s="101">
        <v>44145</v>
      </c>
      <c r="G202" s="83">
        <v>26146.419532</v>
      </c>
      <c r="H202" s="85">
        <v>-3.6927699999999999</v>
      </c>
      <c r="I202" s="83">
        <v>-0.96552715500000008</v>
      </c>
      <c r="J202" s="84">
        <f t="shared" si="2"/>
        <v>-3.1952673285891037E-3</v>
      </c>
      <c r="K202" s="84">
        <f>I202/'סכום נכסי הקרן'!$C$42</f>
        <v>-1.8912856899199124E-5</v>
      </c>
    </row>
    <row r="203" spans="2:11">
      <c r="B203" s="76" t="s">
        <v>2372</v>
      </c>
      <c r="C203" s="73" t="s">
        <v>2373</v>
      </c>
      <c r="D203" s="86" t="s">
        <v>639</v>
      </c>
      <c r="E203" s="86" t="s">
        <v>129</v>
      </c>
      <c r="F203" s="101">
        <v>44140</v>
      </c>
      <c r="G203" s="83">
        <v>5241.864912</v>
      </c>
      <c r="H203" s="85">
        <v>-3.378638</v>
      </c>
      <c r="I203" s="83">
        <v>-0.17710363500000001</v>
      </c>
      <c r="J203" s="84">
        <f t="shared" si="2"/>
        <v>-5.8609792149229571E-4</v>
      </c>
      <c r="K203" s="84">
        <f>I203/'סכום נכסי הקרן'!$C$42</f>
        <v>-3.4691263603901369E-6</v>
      </c>
    </row>
    <row r="204" spans="2:11">
      <c r="B204" s="76" t="s">
        <v>2374</v>
      </c>
      <c r="C204" s="73" t="s">
        <v>2375</v>
      </c>
      <c r="D204" s="86" t="s">
        <v>639</v>
      </c>
      <c r="E204" s="86" t="s">
        <v>129</v>
      </c>
      <c r="F204" s="101">
        <v>44076</v>
      </c>
      <c r="G204" s="83">
        <v>17535.710988999999</v>
      </c>
      <c r="H204" s="85">
        <v>-3.1245120000000002</v>
      </c>
      <c r="I204" s="83">
        <v>-0.54790531399999998</v>
      </c>
      <c r="J204" s="84">
        <f t="shared" ref="J204:J256" si="3">IFERROR(I204/$I$11,0)</f>
        <v>-1.8132104725574018E-3</v>
      </c>
      <c r="K204" s="84">
        <f>I204/'סכום נכסי הקרן'!$C$42</f>
        <v>-1.0732432272184786E-5</v>
      </c>
    </row>
    <row r="205" spans="2:11">
      <c r="B205" s="76" t="s">
        <v>2376</v>
      </c>
      <c r="C205" s="73" t="s">
        <v>2377</v>
      </c>
      <c r="D205" s="86" t="s">
        <v>639</v>
      </c>
      <c r="E205" s="86" t="s">
        <v>129</v>
      </c>
      <c r="F205" s="101">
        <v>44144</v>
      </c>
      <c r="G205" s="83">
        <v>15785.851129999999</v>
      </c>
      <c r="H205" s="85">
        <v>-2.916998</v>
      </c>
      <c r="I205" s="83">
        <v>-0.46047302000000001</v>
      </c>
      <c r="J205" s="84">
        <f t="shared" si="3"/>
        <v>-1.5238664069502602E-3</v>
      </c>
      <c r="K205" s="84">
        <f>I205/'סכום נכסי הקרן'!$C$42</f>
        <v>-9.0197984469966106E-6</v>
      </c>
    </row>
    <row r="206" spans="2:11">
      <c r="B206" s="76" t="s">
        <v>2378</v>
      </c>
      <c r="C206" s="73" t="s">
        <v>2379</v>
      </c>
      <c r="D206" s="86" t="s">
        <v>639</v>
      </c>
      <c r="E206" s="86" t="s">
        <v>129</v>
      </c>
      <c r="F206" s="101">
        <v>44144</v>
      </c>
      <c r="G206" s="83">
        <v>21053.981650000002</v>
      </c>
      <c r="H206" s="85">
        <v>-2.8710629999999999</v>
      </c>
      <c r="I206" s="83">
        <v>-0.60447317899999997</v>
      </c>
      <c r="J206" s="84">
        <f t="shared" si="3"/>
        <v>-2.0004133388326017E-3</v>
      </c>
      <c r="K206" s="84">
        <f>I206/'סכום נכסי הקרן'!$C$42</f>
        <v>-1.1840490114264034E-5</v>
      </c>
    </row>
    <row r="207" spans="2:11">
      <c r="B207" s="76" t="s">
        <v>2380</v>
      </c>
      <c r="C207" s="73" t="s">
        <v>2381</v>
      </c>
      <c r="D207" s="86" t="s">
        <v>639</v>
      </c>
      <c r="E207" s="86" t="s">
        <v>129</v>
      </c>
      <c r="F207" s="101">
        <v>44159</v>
      </c>
      <c r="G207" s="83">
        <v>12645.844043999999</v>
      </c>
      <c r="H207" s="85">
        <v>-2.8373870000000001</v>
      </c>
      <c r="I207" s="83">
        <v>-0.35881154600000004</v>
      </c>
      <c r="J207" s="84">
        <f t="shared" si="3"/>
        <v>-1.1874330039473061E-3</v>
      </c>
      <c r="K207" s="84">
        <f>I207/'סכום נכסי הקרן'!$C$42</f>
        <v>-7.0284418083284306E-6</v>
      </c>
    </row>
    <row r="208" spans="2:11">
      <c r="B208" s="76" t="s">
        <v>2382</v>
      </c>
      <c r="C208" s="73" t="s">
        <v>2383</v>
      </c>
      <c r="D208" s="86" t="s">
        <v>639</v>
      </c>
      <c r="E208" s="86" t="s">
        <v>129</v>
      </c>
      <c r="F208" s="101">
        <v>44165</v>
      </c>
      <c r="G208" s="83">
        <v>53151.437510000003</v>
      </c>
      <c r="H208" s="85">
        <v>-2.2524609999999998</v>
      </c>
      <c r="I208" s="83">
        <v>-1.1972155550000001</v>
      </c>
      <c r="J208" s="84">
        <f t="shared" si="3"/>
        <v>-3.962005344293161E-3</v>
      </c>
      <c r="K208" s="84">
        <f>I208/'סכום נכסי הקרן'!$C$42</f>
        <v>-2.3451195910911754E-5</v>
      </c>
    </row>
    <row r="209" spans="2:11">
      <c r="B209" s="76" t="s">
        <v>2384</v>
      </c>
      <c r="C209" s="73" t="s">
        <v>2385</v>
      </c>
      <c r="D209" s="86" t="s">
        <v>639</v>
      </c>
      <c r="E209" s="86" t="s">
        <v>129</v>
      </c>
      <c r="F209" s="101">
        <v>44165</v>
      </c>
      <c r="G209" s="83">
        <v>31891.392232999999</v>
      </c>
      <c r="H209" s="85">
        <v>-2.2507649999999999</v>
      </c>
      <c r="I209" s="83">
        <v>-0.71780028699999987</v>
      </c>
      <c r="J209" s="84">
        <f t="shared" si="3"/>
        <v>-2.3754524081748703E-3</v>
      </c>
      <c r="K209" s="84">
        <f>I209/'סכום נכסי הקרן'!$C$42</f>
        <v>-1.4060354532685369E-5</v>
      </c>
    </row>
    <row r="210" spans="2:11">
      <c r="B210" s="76" t="s">
        <v>2386</v>
      </c>
      <c r="C210" s="73" t="s">
        <v>2387</v>
      </c>
      <c r="D210" s="86" t="s">
        <v>639</v>
      </c>
      <c r="E210" s="86" t="s">
        <v>129</v>
      </c>
      <c r="F210" s="101">
        <v>44195</v>
      </c>
      <c r="G210" s="83">
        <v>11430.174589</v>
      </c>
      <c r="H210" s="85">
        <v>6.4099000000000003E-2</v>
      </c>
      <c r="I210" s="83">
        <v>7.3266140000000013E-3</v>
      </c>
      <c r="J210" s="84">
        <f t="shared" si="3"/>
        <v>2.4246330330692285E-5</v>
      </c>
      <c r="K210" s="84">
        <f>I210/'סכום נכסי הקרן'!$C$42</f>
        <v>1.435145572240989E-7</v>
      </c>
    </row>
    <row r="211" spans="2:11">
      <c r="B211" s="76" t="s">
        <v>2388</v>
      </c>
      <c r="C211" s="73" t="s">
        <v>2389</v>
      </c>
      <c r="D211" s="86" t="s">
        <v>639</v>
      </c>
      <c r="E211" s="86" t="s">
        <v>130</v>
      </c>
      <c r="F211" s="101">
        <v>44088</v>
      </c>
      <c r="G211" s="83">
        <v>11370.845215999998</v>
      </c>
      <c r="H211" s="85">
        <v>-6.0780969999999996</v>
      </c>
      <c r="I211" s="83">
        <v>-0.6911310570000001</v>
      </c>
      <c r="J211" s="84">
        <f t="shared" si="3"/>
        <v>-2.2871945908195133E-3</v>
      </c>
      <c r="K211" s="84">
        <f>I211/'סכום נכסי הקרן'!$C$42</f>
        <v>-1.3537954589825322E-5</v>
      </c>
    </row>
    <row r="212" spans="2:11">
      <c r="B212" s="76" t="s">
        <v>2390</v>
      </c>
      <c r="C212" s="73" t="s">
        <v>2391</v>
      </c>
      <c r="D212" s="86" t="s">
        <v>639</v>
      </c>
      <c r="E212" s="86" t="s">
        <v>130</v>
      </c>
      <c r="F212" s="101">
        <v>44091</v>
      </c>
      <c r="G212" s="83">
        <v>11450.745637</v>
      </c>
      <c r="H212" s="85">
        <v>-5.3830489999999998</v>
      </c>
      <c r="I212" s="83">
        <v>-0.61639926899999997</v>
      </c>
      <c r="J212" s="84">
        <f t="shared" si="3"/>
        <v>-2.0398809452458187E-3</v>
      </c>
      <c r="K212" s="84">
        <f>I212/'סכום נכסי הקרן'!$C$42</f>
        <v>-1.2074099736084529E-5</v>
      </c>
    </row>
    <row r="213" spans="2:11">
      <c r="B213" s="76" t="s">
        <v>2392</v>
      </c>
      <c r="C213" s="73" t="s">
        <v>2393</v>
      </c>
      <c r="D213" s="86" t="s">
        <v>639</v>
      </c>
      <c r="E213" s="86" t="s">
        <v>130</v>
      </c>
      <c r="F213" s="101">
        <v>44116</v>
      </c>
      <c r="G213" s="83">
        <v>17272.661119</v>
      </c>
      <c r="H213" s="85">
        <v>-4.7950150000000002</v>
      </c>
      <c r="I213" s="83">
        <v>-0.82822665300000009</v>
      </c>
      <c r="J213" s="84">
        <f t="shared" si="3"/>
        <v>-2.7408919068647062E-3</v>
      </c>
      <c r="K213" s="84">
        <f>I213/'סכום נכסי הקרן'!$C$42</f>
        <v>-1.6223398883371283E-5</v>
      </c>
    </row>
    <row r="214" spans="2:11">
      <c r="B214" s="76" t="s">
        <v>2394</v>
      </c>
      <c r="C214" s="73" t="s">
        <v>2395</v>
      </c>
      <c r="D214" s="86" t="s">
        <v>639</v>
      </c>
      <c r="E214" s="86" t="s">
        <v>130</v>
      </c>
      <c r="F214" s="101">
        <v>44140</v>
      </c>
      <c r="G214" s="83">
        <v>9168.3417950000003</v>
      </c>
      <c r="H214" s="85">
        <v>-4.5942170000000004</v>
      </c>
      <c r="I214" s="83">
        <v>-0.42121350299999999</v>
      </c>
      <c r="J214" s="84">
        <f t="shared" si="3"/>
        <v>-1.3939429228134639E-3</v>
      </c>
      <c r="K214" s="84">
        <f>I214/'סכום נכסי הקרן'!$C$42</f>
        <v>-8.2507785151308157E-6</v>
      </c>
    </row>
    <row r="215" spans="2:11">
      <c r="B215" s="76" t="s">
        <v>2396</v>
      </c>
      <c r="C215" s="73" t="s">
        <v>2397</v>
      </c>
      <c r="D215" s="86" t="s">
        <v>639</v>
      </c>
      <c r="E215" s="86" t="s">
        <v>130</v>
      </c>
      <c r="F215" s="101">
        <v>44140</v>
      </c>
      <c r="G215" s="83">
        <v>13758.825527999999</v>
      </c>
      <c r="H215" s="85">
        <v>-4.5462699999999998</v>
      </c>
      <c r="I215" s="83">
        <v>-0.62551339299999997</v>
      </c>
      <c r="J215" s="84">
        <f t="shared" si="3"/>
        <v>-2.0700427718657131E-3</v>
      </c>
      <c r="K215" s="84">
        <f>I215/'סכום נכסי הקרן'!$C$42</f>
        <v>-1.225262824466237E-5</v>
      </c>
    </row>
    <row r="216" spans="2:11">
      <c r="B216" s="76" t="s">
        <v>2398</v>
      </c>
      <c r="C216" s="73" t="s">
        <v>2399</v>
      </c>
      <c r="D216" s="86" t="s">
        <v>639</v>
      </c>
      <c r="E216" s="86" t="s">
        <v>130</v>
      </c>
      <c r="F216" s="101">
        <v>44081</v>
      </c>
      <c r="G216" s="83">
        <v>18531.680071999999</v>
      </c>
      <c r="H216" s="85">
        <v>-3.4228670000000001</v>
      </c>
      <c r="I216" s="83">
        <v>-0.63431483600000005</v>
      </c>
      <c r="J216" s="84">
        <f t="shared" si="3"/>
        <v>-2.0991698276058902E-3</v>
      </c>
      <c r="K216" s="84">
        <f>I216/'סכום נכסי הקרן'!$C$42</f>
        <v>-1.2425031921869626E-5</v>
      </c>
    </row>
    <row r="217" spans="2:11">
      <c r="B217" s="76" t="s">
        <v>2400</v>
      </c>
      <c r="C217" s="73" t="s">
        <v>2401</v>
      </c>
      <c r="D217" s="86" t="s">
        <v>639</v>
      </c>
      <c r="E217" s="86" t="s">
        <v>130</v>
      </c>
      <c r="F217" s="101">
        <v>44172</v>
      </c>
      <c r="G217" s="83">
        <v>11715.344048000001</v>
      </c>
      <c r="H217" s="85">
        <v>-3.0500470000000002</v>
      </c>
      <c r="I217" s="83">
        <v>-0.35732346199999998</v>
      </c>
      <c r="J217" s="84">
        <f t="shared" si="3"/>
        <v>-1.1825084131030473E-3</v>
      </c>
      <c r="K217" s="84">
        <f>I217/'סכום נכסי הקרן'!$C$42</f>
        <v>-6.9992930478816164E-6</v>
      </c>
    </row>
    <row r="218" spans="2:11">
      <c r="B218" s="76" t="s">
        <v>2402</v>
      </c>
      <c r="C218" s="73" t="s">
        <v>2403</v>
      </c>
      <c r="D218" s="86" t="s">
        <v>639</v>
      </c>
      <c r="E218" s="86" t="s">
        <v>130</v>
      </c>
      <c r="F218" s="101">
        <v>44172</v>
      </c>
      <c r="G218" s="83">
        <v>821.37191299999995</v>
      </c>
      <c r="H218" s="85">
        <v>-2.841691</v>
      </c>
      <c r="I218" s="83">
        <v>-2.3340851999999999E-2</v>
      </c>
      <c r="J218" s="84">
        <f t="shared" si="3"/>
        <v>-7.7243049489409362E-5</v>
      </c>
      <c r="K218" s="84">
        <f>I218/'סכום נכסי הקרן'!$C$42</f>
        <v>-4.5720329199999107E-7</v>
      </c>
    </row>
    <row r="219" spans="2:11">
      <c r="B219" s="76" t="s">
        <v>2404</v>
      </c>
      <c r="C219" s="73" t="s">
        <v>2405</v>
      </c>
      <c r="D219" s="86" t="s">
        <v>639</v>
      </c>
      <c r="E219" s="86" t="s">
        <v>130</v>
      </c>
      <c r="F219" s="101">
        <v>44175</v>
      </c>
      <c r="G219" s="83">
        <v>12354.785792999999</v>
      </c>
      <c r="H219" s="85">
        <v>-2.6028609999999999</v>
      </c>
      <c r="I219" s="83">
        <v>-0.321577907</v>
      </c>
      <c r="J219" s="84">
        <f t="shared" si="3"/>
        <v>-1.0642138592499401E-3</v>
      </c>
      <c r="K219" s="84">
        <f>I219/'סכום נכסי הקרן'!$C$42</f>
        <v>-6.2991050076007069E-6</v>
      </c>
    </row>
    <row r="220" spans="2:11">
      <c r="B220" s="76" t="s">
        <v>2406</v>
      </c>
      <c r="C220" s="73" t="s">
        <v>2271</v>
      </c>
      <c r="D220" s="86" t="s">
        <v>639</v>
      </c>
      <c r="E220" s="86" t="s">
        <v>130</v>
      </c>
      <c r="F220" s="101">
        <v>44172</v>
      </c>
      <c r="G220" s="83">
        <v>14039.851933</v>
      </c>
      <c r="H220" s="85">
        <v>-2.4746009999999998</v>
      </c>
      <c r="I220" s="83">
        <v>-0.34743033100000004</v>
      </c>
      <c r="J220" s="84">
        <f t="shared" si="3"/>
        <v>-1.1497685796368908E-3</v>
      </c>
      <c r="K220" s="84">
        <f>I220/'סכום נכסי הקרן'!$C$42</f>
        <v>-6.8055052606411535E-6</v>
      </c>
    </row>
    <row r="221" spans="2:11">
      <c r="B221" s="76" t="s">
        <v>2406</v>
      </c>
      <c r="C221" s="73" t="s">
        <v>2407</v>
      </c>
      <c r="D221" s="86" t="s">
        <v>639</v>
      </c>
      <c r="E221" s="86" t="s">
        <v>130</v>
      </c>
      <c r="F221" s="101">
        <v>44172</v>
      </c>
      <c r="G221" s="83">
        <v>11781.206715</v>
      </c>
      <c r="H221" s="85">
        <v>-2.4746009999999998</v>
      </c>
      <c r="I221" s="83">
        <v>-0.291537873</v>
      </c>
      <c r="J221" s="84">
        <f t="shared" si="3"/>
        <v>-9.6480087154385556E-4</v>
      </c>
      <c r="K221" s="84">
        <f>I221/'סכום נכסי הקרן'!$C$42</f>
        <v>-5.7106773685157392E-6</v>
      </c>
    </row>
    <row r="222" spans="2:11">
      <c r="B222" s="76" t="s">
        <v>2408</v>
      </c>
      <c r="C222" s="73" t="s">
        <v>2409</v>
      </c>
      <c r="D222" s="86" t="s">
        <v>639</v>
      </c>
      <c r="E222" s="86" t="s">
        <v>130</v>
      </c>
      <c r="F222" s="101">
        <v>44174</v>
      </c>
      <c r="G222" s="83">
        <v>16413.529414000001</v>
      </c>
      <c r="H222" s="85">
        <v>-1.4859979999999999</v>
      </c>
      <c r="I222" s="83">
        <v>-0.24390474299999998</v>
      </c>
      <c r="J222" s="84">
        <f t="shared" si="3"/>
        <v>-8.0716617089430468E-4</v>
      </c>
      <c r="K222" s="84">
        <f>I222/'סכום נכסי הקרן'!$C$42</f>
        <v>-4.777634142661621E-6</v>
      </c>
    </row>
    <row r="223" spans="2:11">
      <c r="B223" s="76" t="s">
        <v>2410</v>
      </c>
      <c r="C223" s="73" t="s">
        <v>2411</v>
      </c>
      <c r="D223" s="86" t="s">
        <v>639</v>
      </c>
      <c r="E223" s="86" t="s">
        <v>130</v>
      </c>
      <c r="F223" s="101">
        <v>44189</v>
      </c>
      <c r="G223" s="83">
        <v>12037.594365000001</v>
      </c>
      <c r="H223" s="85">
        <v>-0.27535500000000002</v>
      </c>
      <c r="I223" s="83">
        <v>-3.3146093000000001E-2</v>
      </c>
      <c r="J223" s="84">
        <f t="shared" si="3"/>
        <v>-1.0969202418058971E-4</v>
      </c>
      <c r="K223" s="84">
        <f>I223/'סכום נכסי הקרן'!$C$42</f>
        <v>-6.4926947981752603E-7</v>
      </c>
    </row>
    <row r="224" spans="2:11">
      <c r="B224" s="76" t="s">
        <v>2412</v>
      </c>
      <c r="C224" s="73" t="s">
        <v>2413</v>
      </c>
      <c r="D224" s="86" t="s">
        <v>639</v>
      </c>
      <c r="E224" s="86" t="s">
        <v>127</v>
      </c>
      <c r="F224" s="101">
        <v>44173</v>
      </c>
      <c r="G224" s="83">
        <v>15868.992741</v>
      </c>
      <c r="H224" s="85">
        <v>-0.79495099999999996</v>
      </c>
      <c r="I224" s="83">
        <v>-0.12615077699999999</v>
      </c>
      <c r="J224" s="84">
        <f t="shared" si="3"/>
        <v>-4.1747707885463845E-4</v>
      </c>
      <c r="K224" s="84">
        <f>I224/'סכום נכסי הקרן'!$C$42</f>
        <v>-2.4710559208702731E-6</v>
      </c>
    </row>
    <row r="225" spans="2:11">
      <c r="B225" s="76" t="s">
        <v>2414</v>
      </c>
      <c r="C225" s="73" t="s">
        <v>2415</v>
      </c>
      <c r="D225" s="86" t="s">
        <v>639</v>
      </c>
      <c r="E225" s="86" t="s">
        <v>127</v>
      </c>
      <c r="F225" s="101">
        <v>44119</v>
      </c>
      <c r="G225" s="83">
        <v>23122.984237000001</v>
      </c>
      <c r="H225" s="85">
        <v>-1.95974</v>
      </c>
      <c r="I225" s="83">
        <v>-0.45315033999999998</v>
      </c>
      <c r="J225" s="84">
        <f t="shared" si="3"/>
        <v>-1.4996330956026233E-3</v>
      </c>
      <c r="K225" s="84">
        <f>I225/'סכום נכסי הקרן'!$C$42</f>
        <v>-8.8763609494167241E-6</v>
      </c>
    </row>
    <row r="226" spans="2:11">
      <c r="B226" s="76" t="s">
        <v>2416</v>
      </c>
      <c r="C226" s="73" t="s">
        <v>2417</v>
      </c>
      <c r="D226" s="86" t="s">
        <v>639</v>
      </c>
      <c r="E226" s="86" t="s">
        <v>127</v>
      </c>
      <c r="F226" s="101">
        <v>44146</v>
      </c>
      <c r="G226" s="83">
        <v>16784.744867000001</v>
      </c>
      <c r="H226" s="85">
        <v>-2.1652529999999999</v>
      </c>
      <c r="I226" s="83">
        <v>-0.363432172</v>
      </c>
      <c r="J226" s="84">
        <f t="shared" si="3"/>
        <v>-1.2027242727831674E-3</v>
      </c>
      <c r="K226" s="84">
        <f>I226/'סכום נכסי הקרן'!$C$42</f>
        <v>-7.1189511615560129E-6</v>
      </c>
    </row>
    <row r="227" spans="2:11">
      <c r="B227" s="76" t="s">
        <v>2418</v>
      </c>
      <c r="C227" s="73" t="s">
        <v>2419</v>
      </c>
      <c r="D227" s="86" t="s">
        <v>639</v>
      </c>
      <c r="E227" s="86" t="s">
        <v>127</v>
      </c>
      <c r="F227" s="101">
        <v>44117</v>
      </c>
      <c r="G227" s="83">
        <v>10477.518038</v>
      </c>
      <c r="H227" s="85">
        <v>-2.2247590000000002</v>
      </c>
      <c r="I227" s="83">
        <v>-0.23309956299999998</v>
      </c>
      <c r="J227" s="84">
        <f t="shared" si="3"/>
        <v>-7.7140804803392342E-4</v>
      </c>
      <c r="K227" s="84">
        <f>I227/'סכום נכסי הקרן'!$C$42</f>
        <v>-4.5659810347693952E-6</v>
      </c>
    </row>
    <row r="228" spans="2:11">
      <c r="B228" s="76" t="s">
        <v>2420</v>
      </c>
      <c r="C228" s="73" t="s">
        <v>2421</v>
      </c>
      <c r="D228" s="86" t="s">
        <v>639</v>
      </c>
      <c r="E228" s="86" t="s">
        <v>127</v>
      </c>
      <c r="F228" s="101">
        <v>44103</v>
      </c>
      <c r="G228" s="83">
        <v>19689.695774</v>
      </c>
      <c r="H228" s="85">
        <v>-2.2664810000000002</v>
      </c>
      <c r="I228" s="83">
        <v>-0.44626314100000003</v>
      </c>
      <c r="J228" s="84">
        <f t="shared" si="3"/>
        <v>-1.4768409433195617E-3</v>
      </c>
      <c r="K228" s="84">
        <f>I228/'סכום נכסי הקרן'!$C$42</f>
        <v>-8.7414537037232488E-6</v>
      </c>
    </row>
    <row r="229" spans="2:11">
      <c r="B229" s="76" t="s">
        <v>2422</v>
      </c>
      <c r="C229" s="73" t="s">
        <v>2423</v>
      </c>
      <c r="D229" s="86" t="s">
        <v>639</v>
      </c>
      <c r="E229" s="86" t="s">
        <v>127</v>
      </c>
      <c r="F229" s="101">
        <v>44117</v>
      </c>
      <c r="G229" s="83">
        <v>12567.652384000001</v>
      </c>
      <c r="H229" s="85">
        <v>-2.243884</v>
      </c>
      <c r="I229" s="83">
        <v>-0.28200352400000001</v>
      </c>
      <c r="J229" s="84">
        <f t="shared" si="3"/>
        <v>-9.3324837330358999E-4</v>
      </c>
      <c r="K229" s="84">
        <f>I229/'סכום נכסי הקרן'!$C$42</f>
        <v>-5.5239174443331592E-6</v>
      </c>
    </row>
    <row r="230" spans="2:11">
      <c r="B230" s="76" t="s">
        <v>2424</v>
      </c>
      <c r="C230" s="73" t="s">
        <v>2425</v>
      </c>
      <c r="D230" s="86" t="s">
        <v>639</v>
      </c>
      <c r="E230" s="86" t="s">
        <v>127</v>
      </c>
      <c r="F230" s="101">
        <v>44084</v>
      </c>
      <c r="G230" s="83">
        <v>18910.463661000002</v>
      </c>
      <c r="H230" s="85">
        <v>-2.6950349999999998</v>
      </c>
      <c r="I230" s="83">
        <v>-0.50964362600000002</v>
      </c>
      <c r="J230" s="84">
        <f t="shared" si="3"/>
        <v>-1.6865891538612233E-3</v>
      </c>
      <c r="K230" s="84">
        <f>I230/'סכום נכסי הקרן'!$C$42</f>
        <v>-9.9829579294711385E-6</v>
      </c>
    </row>
    <row r="231" spans="2:11">
      <c r="B231" s="76" t="s">
        <v>2426</v>
      </c>
      <c r="C231" s="73" t="s">
        <v>2427</v>
      </c>
      <c r="D231" s="86" t="s">
        <v>639</v>
      </c>
      <c r="E231" s="86" t="s">
        <v>131</v>
      </c>
      <c r="F231" s="101">
        <v>44173</v>
      </c>
      <c r="G231" s="83">
        <v>83549.81</v>
      </c>
      <c r="H231" s="85">
        <v>-4.1317510000000004</v>
      </c>
      <c r="I231" s="83">
        <v>-3.45207</v>
      </c>
      <c r="J231" s="84">
        <f t="shared" si="3"/>
        <v>-1.1424107991041004E-2</v>
      </c>
      <c r="K231" s="84">
        <f>I231/'סכום נכסי הקרן'!$C$42</f>
        <v>-6.7619543974419157E-5</v>
      </c>
    </row>
    <row r="232" spans="2:11">
      <c r="B232" s="76" t="s">
        <v>2428</v>
      </c>
      <c r="C232" s="73" t="s">
        <v>2242</v>
      </c>
      <c r="D232" s="86" t="s">
        <v>639</v>
      </c>
      <c r="E232" s="86" t="s">
        <v>129</v>
      </c>
      <c r="F232" s="101">
        <v>44105</v>
      </c>
      <c r="G232" s="83">
        <v>159983.93</v>
      </c>
      <c r="H232" s="85">
        <v>-4.3812340000000001</v>
      </c>
      <c r="I232" s="83">
        <v>-7.0092700000000008</v>
      </c>
      <c r="J232" s="84">
        <f t="shared" si="3"/>
        <v>-2.3196127951740256E-2</v>
      </c>
      <c r="K232" s="84">
        <f>I232/'סכום נכסי הקרן'!$C$42</f>
        <v>-1.3729838647350055E-4</v>
      </c>
    </row>
    <row r="233" spans="2:11">
      <c r="B233" s="76" t="s">
        <v>2429</v>
      </c>
      <c r="C233" s="73" t="s">
        <v>2430</v>
      </c>
      <c r="D233" s="86" t="s">
        <v>639</v>
      </c>
      <c r="E233" s="86" t="s">
        <v>129</v>
      </c>
      <c r="F233" s="101">
        <v>44117</v>
      </c>
      <c r="G233" s="83">
        <v>32316.95</v>
      </c>
      <c r="H233" s="85">
        <v>-3.8132929999999998</v>
      </c>
      <c r="I233" s="83">
        <v>-1.23234</v>
      </c>
      <c r="J233" s="84">
        <f t="shared" si="3"/>
        <v>-4.0782444277432011E-3</v>
      </c>
      <c r="K233" s="84">
        <f>I233/'סכום נכסי הקרן'!$C$42</f>
        <v>-2.4139217577116253E-5</v>
      </c>
    </row>
    <row r="234" spans="2:11">
      <c r="B234" s="76" t="s">
        <v>2431</v>
      </c>
      <c r="C234" s="73" t="s">
        <v>2432</v>
      </c>
      <c r="D234" s="86" t="s">
        <v>639</v>
      </c>
      <c r="E234" s="86" t="s">
        <v>129</v>
      </c>
      <c r="F234" s="101">
        <v>44161</v>
      </c>
      <c r="G234" s="83">
        <v>94333.47</v>
      </c>
      <c r="H234" s="85">
        <v>-2.7162999999999999</v>
      </c>
      <c r="I234" s="83">
        <v>-2.5623800000000001</v>
      </c>
      <c r="J234" s="84">
        <f t="shared" si="3"/>
        <v>-8.4798123543507672E-3</v>
      </c>
      <c r="K234" s="84">
        <f>I234/'סכום נכסי הקרן'!$C$42</f>
        <v>-5.0192193984818433E-5</v>
      </c>
    </row>
    <row r="235" spans="2:11">
      <c r="B235" s="76" t="s">
        <v>2433</v>
      </c>
      <c r="C235" s="73" t="s">
        <v>2434</v>
      </c>
      <c r="D235" s="86" t="s">
        <v>639</v>
      </c>
      <c r="E235" s="86" t="s">
        <v>129</v>
      </c>
      <c r="F235" s="101">
        <v>44194</v>
      </c>
      <c r="G235" s="83">
        <v>6327.63</v>
      </c>
      <c r="H235" s="85">
        <v>0.19644</v>
      </c>
      <c r="I235" s="83">
        <v>1.243E-2</v>
      </c>
      <c r="J235" s="84">
        <f t="shared" si="3"/>
        <v>4.11352209916484E-5</v>
      </c>
      <c r="K235" s="84">
        <f>I235/'סכום נכסי הקרן'!$C$42</f>
        <v>2.4348026882480079E-7</v>
      </c>
    </row>
    <row r="236" spans="2:11">
      <c r="B236" s="76" t="s">
        <v>2435</v>
      </c>
      <c r="C236" s="73" t="s">
        <v>2436</v>
      </c>
      <c r="D236" s="86" t="s">
        <v>639</v>
      </c>
      <c r="E236" s="86" t="s">
        <v>127</v>
      </c>
      <c r="F236" s="101">
        <v>44146</v>
      </c>
      <c r="G236" s="83">
        <v>20167.28</v>
      </c>
      <c r="H236" s="85">
        <v>-2.179818</v>
      </c>
      <c r="I236" s="83">
        <v>-0.43961</v>
      </c>
      <c r="J236" s="84">
        <f t="shared" si="3"/>
        <v>-1.4548233708880573E-3</v>
      </c>
      <c r="K236" s="84">
        <f>I236/'סכום נכסי הקרן'!$C$42</f>
        <v>-8.6111312130386705E-6</v>
      </c>
    </row>
    <row r="237" spans="2:11">
      <c r="B237" s="72"/>
      <c r="C237" s="73"/>
      <c r="D237" s="73"/>
      <c r="E237" s="73"/>
      <c r="F237" s="73"/>
      <c r="G237" s="83"/>
      <c r="H237" s="85"/>
      <c r="I237" s="73"/>
      <c r="J237" s="84"/>
      <c r="K237" s="73"/>
    </row>
    <row r="238" spans="2:11">
      <c r="B238" s="89" t="s">
        <v>188</v>
      </c>
      <c r="C238" s="71"/>
      <c r="D238" s="71"/>
      <c r="E238" s="71"/>
      <c r="F238" s="71"/>
      <c r="G238" s="80"/>
      <c r="H238" s="82"/>
      <c r="I238" s="80">
        <v>0.99817845999999988</v>
      </c>
      <c r="J238" s="81">
        <f t="shared" si="3"/>
        <v>3.3033219260823225E-3</v>
      </c>
      <c r="K238" s="81">
        <f>I238/'סכום נכסי הקרן'!$C$42</f>
        <v>1.9552434414796916E-5</v>
      </c>
    </row>
    <row r="239" spans="2:11">
      <c r="B239" s="76" t="s">
        <v>2437</v>
      </c>
      <c r="C239" s="73" t="s">
        <v>2438</v>
      </c>
      <c r="D239" s="86" t="s">
        <v>639</v>
      </c>
      <c r="E239" s="86" t="s">
        <v>128</v>
      </c>
      <c r="F239" s="101">
        <v>43626</v>
      </c>
      <c r="G239" s="83">
        <v>132734</v>
      </c>
      <c r="H239" s="85">
        <v>0.90156400000000003</v>
      </c>
      <c r="I239" s="83">
        <v>1.1966820729999998</v>
      </c>
      <c r="J239" s="84">
        <f t="shared" si="3"/>
        <v>3.9602398656153589E-3</v>
      </c>
      <c r="K239" s="84">
        <f>I239/'סכום נכסי הקרן'!$C$42</f>
        <v>2.3440746004172152E-5</v>
      </c>
    </row>
    <row r="240" spans="2:11">
      <c r="B240" s="76" t="s">
        <v>2437</v>
      </c>
      <c r="C240" s="73" t="s">
        <v>2211</v>
      </c>
      <c r="D240" s="86" t="s">
        <v>639</v>
      </c>
      <c r="E240" s="86" t="s">
        <v>127</v>
      </c>
      <c r="F240" s="101">
        <v>44144</v>
      </c>
      <c r="G240" s="83">
        <v>105213.92925</v>
      </c>
      <c r="H240" s="85">
        <v>-0.188667</v>
      </c>
      <c r="I240" s="83">
        <v>-0.198503613</v>
      </c>
      <c r="J240" s="84">
        <f t="shared" si="3"/>
        <v>-6.5691793953303701E-4</v>
      </c>
      <c r="K240" s="84">
        <f>I240/'סכום נכסי הקרן'!$C$42</f>
        <v>-3.8883115893752391E-6</v>
      </c>
    </row>
    <row r="241" spans="2:11">
      <c r="B241" s="72"/>
      <c r="C241" s="73"/>
      <c r="D241" s="73"/>
      <c r="E241" s="73"/>
      <c r="F241" s="73"/>
      <c r="G241" s="83"/>
      <c r="H241" s="85"/>
      <c r="I241" s="73"/>
      <c r="J241" s="84"/>
      <c r="K241" s="73"/>
    </row>
    <row r="242" spans="2:11">
      <c r="B242" s="70" t="s">
        <v>194</v>
      </c>
      <c r="C242" s="71"/>
      <c r="D242" s="71"/>
      <c r="E242" s="71"/>
      <c r="F242" s="71"/>
      <c r="G242" s="80"/>
      <c r="H242" s="82"/>
      <c r="I242" s="80">
        <v>43.223554197999988</v>
      </c>
      <c r="J242" s="81">
        <f t="shared" si="3"/>
        <v>0.14304187079478853</v>
      </c>
      <c r="K242" s="81">
        <f>I242/'סכום נכסי הקרן'!$C$42</f>
        <v>8.4666794816511538E-4</v>
      </c>
    </row>
    <row r="243" spans="2:11">
      <c r="B243" s="89" t="s">
        <v>187</v>
      </c>
      <c r="C243" s="71"/>
      <c r="D243" s="71"/>
      <c r="E243" s="71"/>
      <c r="F243" s="71"/>
      <c r="G243" s="80"/>
      <c r="H243" s="82"/>
      <c r="I243" s="80">
        <v>42.964085453999992</v>
      </c>
      <c r="J243" s="81">
        <f t="shared" si="3"/>
        <v>0.14218319789656927</v>
      </c>
      <c r="K243" s="81">
        <f>I243/'סכום נכסי הקרן'!$C$42</f>
        <v>8.4158544458178854E-4</v>
      </c>
    </row>
    <row r="244" spans="2:11">
      <c r="B244" s="76" t="s">
        <v>2439</v>
      </c>
      <c r="C244" s="73" t="s">
        <v>2440</v>
      </c>
      <c r="D244" s="86" t="s">
        <v>639</v>
      </c>
      <c r="E244" s="86" t="s">
        <v>127</v>
      </c>
      <c r="F244" s="101">
        <v>44027</v>
      </c>
      <c r="G244" s="83">
        <v>74390.771707000007</v>
      </c>
      <c r="H244" s="85">
        <v>8.8178459999999994</v>
      </c>
      <c r="I244" s="83">
        <v>6.5596633590000009</v>
      </c>
      <c r="J244" s="84">
        <f t="shared" si="3"/>
        <v>2.1708222196563449E-2</v>
      </c>
      <c r="K244" s="84">
        <f>I244/'סכום נכסי הקרן'!$C$42</f>
        <v>1.2849143990744297E-4</v>
      </c>
    </row>
    <row r="245" spans="2:11">
      <c r="B245" s="76" t="s">
        <v>2439</v>
      </c>
      <c r="C245" s="73" t="s">
        <v>2441</v>
      </c>
      <c r="D245" s="86" t="s">
        <v>639</v>
      </c>
      <c r="E245" s="86" t="s">
        <v>127</v>
      </c>
      <c r="F245" s="101">
        <v>43983</v>
      </c>
      <c r="G245" s="83">
        <v>221558.01863199996</v>
      </c>
      <c r="H245" s="85">
        <v>3.216215</v>
      </c>
      <c r="I245" s="83">
        <v>7.1257823809999996</v>
      </c>
      <c r="J245" s="84">
        <f t="shared" si="3"/>
        <v>2.3581708204411061E-2</v>
      </c>
      <c r="K245" s="84">
        <f>I245/'סכום נכסי הקרן'!$C$42</f>
        <v>1.3958064438559205E-4</v>
      </c>
    </row>
    <row r="246" spans="2:11">
      <c r="B246" s="76" t="s">
        <v>2439</v>
      </c>
      <c r="C246" s="73" t="s">
        <v>2442</v>
      </c>
      <c r="D246" s="86" t="s">
        <v>639</v>
      </c>
      <c r="E246" s="86" t="s">
        <v>127</v>
      </c>
      <c r="F246" s="101">
        <v>44056</v>
      </c>
      <c r="G246" s="83">
        <v>22071.9395</v>
      </c>
      <c r="H246" s="85">
        <v>20.324636000000002</v>
      </c>
      <c r="I246" s="83">
        <v>4.4860414049999999</v>
      </c>
      <c r="J246" s="84">
        <f t="shared" si="3"/>
        <v>1.4845881301074809E-2</v>
      </c>
      <c r="K246" s="84">
        <f>I246/'סכום נכסי הקרן'!$C$42</f>
        <v>8.7873094710264442E-5</v>
      </c>
    </row>
    <row r="247" spans="2:11">
      <c r="B247" s="76" t="s">
        <v>2439</v>
      </c>
      <c r="C247" s="73" t="s">
        <v>2443</v>
      </c>
      <c r="D247" s="86" t="s">
        <v>639</v>
      </c>
      <c r="E247" s="86" t="s">
        <v>127</v>
      </c>
      <c r="F247" s="101">
        <v>44123</v>
      </c>
      <c r="G247" s="83">
        <v>13900.537804999998</v>
      </c>
      <c r="H247" s="85">
        <v>4.6501219999999996</v>
      </c>
      <c r="I247" s="83">
        <v>0.64639201300000004</v>
      </c>
      <c r="J247" s="84">
        <f t="shared" si="3"/>
        <v>2.139137433788533E-3</v>
      </c>
      <c r="K247" s="84">
        <f>I247/'סכום נכסי הקרן'!$C$42</f>
        <v>1.2661601053213527E-5</v>
      </c>
    </row>
    <row r="248" spans="2:11">
      <c r="B248" s="76" t="s">
        <v>2439</v>
      </c>
      <c r="C248" s="73" t="s">
        <v>2444</v>
      </c>
      <c r="D248" s="86" t="s">
        <v>639</v>
      </c>
      <c r="E248" s="86" t="s">
        <v>127</v>
      </c>
      <c r="F248" s="101">
        <v>44090</v>
      </c>
      <c r="G248" s="83">
        <v>43857.251689999997</v>
      </c>
      <c r="H248" s="85">
        <v>10.416198</v>
      </c>
      <c r="I248" s="83">
        <v>4.5682582900000002</v>
      </c>
      <c r="J248" s="84">
        <f t="shared" si="3"/>
        <v>1.5117965752701515E-2</v>
      </c>
      <c r="K248" s="84">
        <f>I248/'סכום נכסי הקרן'!$C$42</f>
        <v>8.948356850445091E-5</v>
      </c>
    </row>
    <row r="249" spans="2:11">
      <c r="B249" s="76" t="s">
        <v>2439</v>
      </c>
      <c r="C249" s="73" t="s">
        <v>2445</v>
      </c>
      <c r="D249" s="86" t="s">
        <v>639</v>
      </c>
      <c r="E249" s="86" t="s">
        <v>127</v>
      </c>
      <c r="F249" s="101">
        <v>44154</v>
      </c>
      <c r="G249" s="83">
        <v>187844.249511</v>
      </c>
      <c r="H249" s="85">
        <v>4.9870559999999999</v>
      </c>
      <c r="I249" s="83">
        <v>9.367898426</v>
      </c>
      <c r="J249" s="84">
        <f t="shared" si="3"/>
        <v>3.100165502661506E-2</v>
      </c>
      <c r="K249" s="84">
        <f>I249/'סכום נכסי הקרן'!$C$42</f>
        <v>1.8349947120562416E-4</v>
      </c>
    </row>
    <row r="250" spans="2:11">
      <c r="B250" s="76" t="s">
        <v>2439</v>
      </c>
      <c r="C250" s="73" t="s">
        <v>2446</v>
      </c>
      <c r="D250" s="86" t="s">
        <v>639</v>
      </c>
      <c r="E250" s="86" t="s">
        <v>129</v>
      </c>
      <c r="F250" s="101">
        <v>44145</v>
      </c>
      <c r="G250" s="83">
        <v>93973.573749000003</v>
      </c>
      <c r="H250" s="85">
        <v>4.0137280000000004</v>
      </c>
      <c r="I250" s="83">
        <v>3.7718433140000003</v>
      </c>
      <c r="J250" s="84">
        <f t="shared" si="3"/>
        <v>1.2482349820375018E-2</v>
      </c>
      <c r="K250" s="84">
        <f>I250/'סכום נכסי הקרן'!$C$42</f>
        <v>7.3883300406898437E-5</v>
      </c>
    </row>
    <row r="251" spans="2:11">
      <c r="B251" s="76" t="s">
        <v>2439</v>
      </c>
      <c r="C251" s="73" t="s">
        <v>2447</v>
      </c>
      <c r="D251" s="86" t="s">
        <v>639</v>
      </c>
      <c r="E251" s="86" t="s">
        <v>127</v>
      </c>
      <c r="F251" s="101">
        <v>44025</v>
      </c>
      <c r="G251" s="83">
        <v>30579.945568999996</v>
      </c>
      <c r="H251" s="85">
        <v>13.863542000000001</v>
      </c>
      <c r="I251" s="83">
        <v>4.2394635550000004</v>
      </c>
      <c r="J251" s="84">
        <f t="shared" si="3"/>
        <v>1.4029868883424324E-2</v>
      </c>
      <c r="K251" s="84">
        <f>I251/'סכום נכסי הקרן'!$C$42</f>
        <v>8.3043099440413976E-5</v>
      </c>
    </row>
    <row r="252" spans="2:11">
      <c r="B252" s="76" t="s">
        <v>2439</v>
      </c>
      <c r="C252" s="73" t="s">
        <v>2448</v>
      </c>
      <c r="D252" s="86" t="s">
        <v>639</v>
      </c>
      <c r="E252" s="86" t="s">
        <v>127</v>
      </c>
      <c r="F252" s="101">
        <v>44183</v>
      </c>
      <c r="G252" s="83">
        <v>34038.016497999997</v>
      </c>
      <c r="H252" s="85">
        <v>4.7557010000000002</v>
      </c>
      <c r="I252" s="83">
        <v>1.6187462960000003</v>
      </c>
      <c r="J252" s="84">
        <f t="shared" si="3"/>
        <v>5.3569981186944735E-3</v>
      </c>
      <c r="K252" s="84">
        <f>I252/'סכום נכסי הקרן'!$C$42</f>
        <v>3.1708188520452987E-5</v>
      </c>
    </row>
    <row r="253" spans="2:11">
      <c r="B253" s="76" t="s">
        <v>2439</v>
      </c>
      <c r="C253" s="73" t="s">
        <v>2449</v>
      </c>
      <c r="D253" s="86" t="s">
        <v>639</v>
      </c>
      <c r="E253" s="86" t="s">
        <v>127</v>
      </c>
      <c r="F253" s="101">
        <v>44188</v>
      </c>
      <c r="G253" s="83">
        <v>23957.942586000005</v>
      </c>
      <c r="H253" s="85">
        <v>2.4208940000000001</v>
      </c>
      <c r="I253" s="83">
        <v>0.57999641499999999</v>
      </c>
      <c r="J253" s="84">
        <f t="shared" si="3"/>
        <v>1.9194111589210631E-3</v>
      </c>
      <c r="K253" s="84">
        <f>I253/'סכום נכסי הקרן'!$C$42</f>
        <v>1.1361036447435295E-5</v>
      </c>
    </row>
    <row r="254" spans="2:11">
      <c r="B254" s="72"/>
      <c r="C254" s="73"/>
      <c r="D254" s="73"/>
      <c r="E254" s="73"/>
      <c r="F254" s="73"/>
      <c r="G254" s="83"/>
      <c r="H254" s="85"/>
      <c r="I254" s="73"/>
      <c r="J254" s="84"/>
      <c r="K254" s="73"/>
    </row>
    <row r="255" spans="2:11">
      <c r="B255" s="72" t="s">
        <v>188</v>
      </c>
      <c r="C255" s="73"/>
      <c r="D255" s="73"/>
      <c r="E255" s="73"/>
      <c r="F255" s="73"/>
      <c r="G255" s="83"/>
      <c r="H255" s="85"/>
      <c r="I255" s="83">
        <v>0.25946874400000003</v>
      </c>
      <c r="J255" s="84">
        <f t="shared" si="3"/>
        <v>8.586728982192635E-4</v>
      </c>
      <c r="K255" s="84">
        <f>I255/'סכום נכסי הקרן'!$C$42</f>
        <v>5.0825035833269048E-6</v>
      </c>
    </row>
    <row r="256" spans="2:11">
      <c r="B256" s="76" t="s">
        <v>2439</v>
      </c>
      <c r="C256" s="73" t="s">
        <v>2450</v>
      </c>
      <c r="D256" s="86" t="s">
        <v>639</v>
      </c>
      <c r="E256" s="86" t="s">
        <v>127</v>
      </c>
      <c r="F256" s="101">
        <v>44089</v>
      </c>
      <c r="G256" s="83">
        <v>69973.058134000006</v>
      </c>
      <c r="H256" s="85">
        <v>0.37081199999999997</v>
      </c>
      <c r="I256" s="83">
        <v>0.25946874400000003</v>
      </c>
      <c r="J256" s="84">
        <f t="shared" si="3"/>
        <v>8.586728982192635E-4</v>
      </c>
      <c r="K256" s="84">
        <f>I256/'סכום נכסי הקרן'!$C$42</f>
        <v>5.0825035833269048E-6</v>
      </c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5" t="s">
        <v>212</v>
      </c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5" t="s">
        <v>107</v>
      </c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5" t="s">
        <v>195</v>
      </c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5" t="s">
        <v>203</v>
      </c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221</v>
      </c>
    </row>
    <row r="2" spans="2:17">
      <c r="B2" s="46" t="s">
        <v>140</v>
      </c>
      <c r="C2" s="67" t="s">
        <v>222</v>
      </c>
    </row>
    <row r="3" spans="2:17">
      <c r="B3" s="46" t="s">
        <v>142</v>
      </c>
      <c r="C3" s="67" t="s">
        <v>223</v>
      </c>
    </row>
    <row r="4" spans="2:17">
      <c r="B4" s="46" t="s">
        <v>143</v>
      </c>
      <c r="C4" s="67">
        <v>9455</v>
      </c>
    </row>
    <row r="6" spans="2:17" ht="26.25" customHeight="1">
      <c r="B6" s="129" t="s">
        <v>170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1"/>
    </row>
    <row r="7" spans="2:17" ht="26.25" customHeight="1">
      <c r="B7" s="129" t="s">
        <v>97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2:17" s="3" customFormat="1" ht="47.25">
      <c r="B8" s="21" t="s">
        <v>111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106</v>
      </c>
      <c r="O8" s="29" t="s">
        <v>58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204</v>
      </c>
      <c r="M9" s="15"/>
      <c r="N9" s="15" t="s">
        <v>200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118" t="s">
        <v>2589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</row>
    <row r="12" spans="2:17" ht="18" customHeight="1">
      <c r="B12" s="115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5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5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5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13"/>
      <c r="C506" s="113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13"/>
      <c r="C507" s="113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13"/>
      <c r="C508" s="113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13"/>
      <c r="C509" s="113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13"/>
      <c r="C510" s="113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13"/>
      <c r="C511" s="113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13"/>
      <c r="C512" s="113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13"/>
      <c r="C513" s="113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13"/>
      <c r="C514" s="113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13"/>
      <c r="C515" s="113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13"/>
      <c r="C516" s="113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13"/>
      <c r="C517" s="113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13"/>
      <c r="C518" s="113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13"/>
      <c r="C519" s="113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13"/>
      <c r="C520" s="113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13"/>
      <c r="C521" s="113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13"/>
      <c r="C522" s="113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13"/>
      <c r="C523" s="113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13"/>
      <c r="C524" s="113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13"/>
      <c r="C525" s="113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13"/>
      <c r="C526" s="113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13"/>
      <c r="C527" s="113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13"/>
      <c r="C528" s="113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13"/>
      <c r="C529" s="113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13"/>
      <c r="C530" s="113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13"/>
      <c r="C531" s="113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13"/>
      <c r="C532" s="113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13"/>
      <c r="C533" s="113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13"/>
      <c r="C534" s="113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13"/>
      <c r="C535" s="113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13"/>
      <c r="C536" s="113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13"/>
      <c r="C537" s="113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13"/>
      <c r="C538" s="113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13"/>
      <c r="C539" s="11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13"/>
      <c r="C540" s="113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13"/>
      <c r="C541" s="113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13"/>
      <c r="C542" s="113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13"/>
      <c r="C543" s="113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13"/>
      <c r="C544" s="113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13"/>
      <c r="C545" s="113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13"/>
      <c r="C546" s="113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13"/>
      <c r="C547" s="113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13"/>
      <c r="C548" s="113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13"/>
      <c r="C549" s="113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13"/>
      <c r="C550" s="113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13"/>
      <c r="C551" s="113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13"/>
      <c r="C552" s="113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13"/>
      <c r="C553" s="113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13"/>
      <c r="C554" s="113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13"/>
      <c r="C555" s="113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13"/>
      <c r="C556" s="113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13"/>
      <c r="C557" s="113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13"/>
      <c r="C558" s="113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4.8554687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9455</v>
      </c>
    </row>
    <row r="6" spans="2:18" ht="26.25" customHeight="1">
      <c r="B6" s="129" t="s">
        <v>171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</row>
    <row r="7" spans="2:18" s="3" customFormat="1" ht="78.75">
      <c r="B7" s="47" t="s">
        <v>111</v>
      </c>
      <c r="C7" s="48" t="s">
        <v>183</v>
      </c>
      <c r="D7" s="48" t="s">
        <v>44</v>
      </c>
      <c r="E7" s="48" t="s">
        <v>112</v>
      </c>
      <c r="F7" s="48" t="s">
        <v>14</v>
      </c>
      <c r="G7" s="48" t="s">
        <v>99</v>
      </c>
      <c r="H7" s="48" t="s">
        <v>66</v>
      </c>
      <c r="I7" s="48" t="s">
        <v>17</v>
      </c>
      <c r="J7" s="48" t="s">
        <v>220</v>
      </c>
      <c r="K7" s="48" t="s">
        <v>98</v>
      </c>
      <c r="L7" s="48" t="s">
        <v>35</v>
      </c>
      <c r="M7" s="48" t="s">
        <v>18</v>
      </c>
      <c r="N7" s="48" t="s">
        <v>197</v>
      </c>
      <c r="O7" s="48" t="s">
        <v>196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204</v>
      </c>
      <c r="O8" s="15"/>
      <c r="P8" s="15" t="s">
        <v>200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5.2165665562254642</v>
      </c>
      <c r="J10" s="69"/>
      <c r="K10" s="69"/>
      <c r="L10" s="69"/>
      <c r="M10" s="90">
        <v>2.2618621949546044E-2</v>
      </c>
      <c r="N10" s="77"/>
      <c r="O10" s="79"/>
      <c r="P10" s="77">
        <f>P11+P151</f>
        <v>1937.9731582750001</v>
      </c>
      <c r="Q10" s="78">
        <f>IFERROR(P10/$P$10,0)</f>
        <v>1</v>
      </c>
      <c r="R10" s="78">
        <f>P10/'סכום נכסי הקרן'!$C$42</f>
        <v>3.7961240993728503E-2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6.5717068835389574</v>
      </c>
      <c r="J11" s="71"/>
      <c r="K11" s="71"/>
      <c r="L11" s="71"/>
      <c r="M11" s="91">
        <v>1.7220101096749006E-2</v>
      </c>
      <c r="N11" s="80"/>
      <c r="O11" s="82"/>
      <c r="P11" s="80">
        <f>P12+P33</f>
        <v>859.92571827499989</v>
      </c>
      <c r="Q11" s="81">
        <f t="shared" ref="Q11:Q74" si="0">IFERROR(P11/$P$10,0)</f>
        <v>0.44372426656333269</v>
      </c>
      <c r="R11" s="81">
        <f>P11/'סכום נכסי הקרן'!$C$42</f>
        <v>1.6844323817776098E-2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7.8977798382688347</v>
      </c>
      <c r="J12" s="71"/>
      <c r="K12" s="71"/>
      <c r="L12" s="71"/>
      <c r="M12" s="91">
        <v>1.7882900497349759E-2</v>
      </c>
      <c r="N12" s="80"/>
      <c r="O12" s="82"/>
      <c r="P12" s="80">
        <f>SUM(P13:P31)</f>
        <v>197.85646191900005</v>
      </c>
      <c r="Q12" s="81">
        <f t="shared" si="0"/>
        <v>0.10209453163691551</v>
      </c>
      <c r="R12" s="81">
        <f>P12/'סכום נכסי הקרן'!$C$42</f>
        <v>3.875635119610788E-3</v>
      </c>
    </row>
    <row r="13" spans="2:18">
      <c r="B13" s="76" t="s">
        <v>2599</v>
      </c>
      <c r="C13" s="86" t="s">
        <v>2506</v>
      </c>
      <c r="D13" s="73">
        <v>6028</v>
      </c>
      <c r="E13" s="73"/>
      <c r="F13" s="73" t="s">
        <v>640</v>
      </c>
      <c r="G13" s="101">
        <v>43100</v>
      </c>
      <c r="H13" s="73"/>
      <c r="I13" s="83">
        <v>9.2200000000033686</v>
      </c>
      <c r="J13" s="86" t="s">
        <v>28</v>
      </c>
      <c r="K13" s="86" t="s">
        <v>128</v>
      </c>
      <c r="L13" s="87">
        <v>3.1600000000942756E-2</v>
      </c>
      <c r="M13" s="87">
        <v>3.1600000000942756E-2</v>
      </c>
      <c r="N13" s="83">
        <v>5808.1844709999996</v>
      </c>
      <c r="O13" s="85">
        <v>102.27</v>
      </c>
      <c r="P13" s="83">
        <v>5.9400302590000003</v>
      </c>
      <c r="Q13" s="84">
        <f t="shared" si="0"/>
        <v>3.0650735453360209E-3</v>
      </c>
      <c r="R13" s="84">
        <f>P13/'סכום נכסי הקרן'!$C$42</f>
        <v>1.1635399551800251E-4</v>
      </c>
    </row>
    <row r="14" spans="2:18">
      <c r="B14" s="76" t="s">
        <v>2599</v>
      </c>
      <c r="C14" s="86" t="s">
        <v>2506</v>
      </c>
      <c r="D14" s="73">
        <v>6869</v>
      </c>
      <c r="E14" s="73"/>
      <c r="F14" s="73" t="s">
        <v>640</v>
      </c>
      <c r="G14" s="101">
        <v>43555</v>
      </c>
      <c r="H14" s="73"/>
      <c r="I14" s="83">
        <v>4.52999999961441</v>
      </c>
      <c r="J14" s="86" t="s">
        <v>28</v>
      </c>
      <c r="K14" s="86" t="s">
        <v>128</v>
      </c>
      <c r="L14" s="87">
        <v>3.0100000000722979E-2</v>
      </c>
      <c r="M14" s="87">
        <v>3.0100000000722979E-2</v>
      </c>
      <c r="N14" s="83">
        <v>1475.1127690000001</v>
      </c>
      <c r="O14" s="85">
        <v>112.52</v>
      </c>
      <c r="P14" s="83">
        <v>1.659796888</v>
      </c>
      <c r="Q14" s="84">
        <f t="shared" si="0"/>
        <v>8.5646020478291553E-4</v>
      </c>
      <c r="R14" s="84">
        <f>P14/'סכום נכסי הקרן'!$C$42</f>
        <v>3.2512292235302319E-5</v>
      </c>
    </row>
    <row r="15" spans="2:18">
      <c r="B15" s="76" t="s">
        <v>2599</v>
      </c>
      <c r="C15" s="86" t="s">
        <v>2506</v>
      </c>
      <c r="D15" s="73">
        <v>6870</v>
      </c>
      <c r="E15" s="73"/>
      <c r="F15" s="73" t="s">
        <v>640</v>
      </c>
      <c r="G15" s="101">
        <v>43555</v>
      </c>
      <c r="H15" s="73"/>
      <c r="I15" s="83">
        <v>6.5299999999524765</v>
      </c>
      <c r="J15" s="86" t="s">
        <v>28</v>
      </c>
      <c r="K15" s="86" t="s">
        <v>128</v>
      </c>
      <c r="L15" s="87">
        <v>1.2499999999999997E-2</v>
      </c>
      <c r="M15" s="87">
        <v>1.2499999999999997E-2</v>
      </c>
      <c r="N15" s="83">
        <v>15708.288274</v>
      </c>
      <c r="O15" s="85">
        <v>101.81</v>
      </c>
      <c r="P15" s="83">
        <v>15.992608292000002</v>
      </c>
      <c r="Q15" s="84">
        <f t="shared" si="0"/>
        <v>8.2522341569658819E-3</v>
      </c>
      <c r="R15" s="84">
        <f>P15/'סכום נכסי הקרן'!$C$42</f>
        <v>3.1326504956925974E-4</v>
      </c>
    </row>
    <row r="16" spans="2:18">
      <c r="B16" s="76" t="s">
        <v>2599</v>
      </c>
      <c r="C16" s="86" t="s">
        <v>2506</v>
      </c>
      <c r="D16" s="73">
        <v>6868</v>
      </c>
      <c r="E16" s="73"/>
      <c r="F16" s="73" t="s">
        <v>640</v>
      </c>
      <c r="G16" s="101">
        <v>43555</v>
      </c>
      <c r="H16" s="73"/>
      <c r="I16" s="83">
        <v>6.5999999989508265</v>
      </c>
      <c r="J16" s="86" t="s">
        <v>28</v>
      </c>
      <c r="K16" s="86" t="s">
        <v>128</v>
      </c>
      <c r="L16" s="87">
        <v>1.949999999570793E-2</v>
      </c>
      <c r="M16" s="87">
        <v>1.949999999570793E-2</v>
      </c>
      <c r="N16" s="83">
        <v>1897.9825339999998</v>
      </c>
      <c r="O16" s="85">
        <v>110.48</v>
      </c>
      <c r="P16" s="83">
        <v>2.0968908620000004</v>
      </c>
      <c r="Q16" s="84">
        <f t="shared" si="0"/>
        <v>1.0820020148609559E-3</v>
      </c>
      <c r="R16" s="84">
        <f>P16/'סכום נכסי הקרן'!$C$42</f>
        <v>4.1074139241836553E-5</v>
      </c>
    </row>
    <row r="17" spans="2:18">
      <c r="B17" s="76" t="s">
        <v>2599</v>
      </c>
      <c r="C17" s="86" t="s">
        <v>2506</v>
      </c>
      <c r="D17" s="73">
        <v>6867</v>
      </c>
      <c r="E17" s="73"/>
      <c r="F17" s="73" t="s">
        <v>640</v>
      </c>
      <c r="G17" s="101">
        <v>43555</v>
      </c>
      <c r="H17" s="73"/>
      <c r="I17" s="83">
        <v>6.3899999996837114</v>
      </c>
      <c r="J17" s="86" t="s">
        <v>28</v>
      </c>
      <c r="K17" s="86" t="s">
        <v>128</v>
      </c>
      <c r="L17" s="87">
        <v>1.5399999999650724E-2</v>
      </c>
      <c r="M17" s="87">
        <v>1.5399999999650724E-2</v>
      </c>
      <c r="N17" s="83">
        <v>4762.9563920000001</v>
      </c>
      <c r="O17" s="85">
        <v>108.2</v>
      </c>
      <c r="P17" s="83">
        <v>5.1535182170000002</v>
      </c>
      <c r="Q17" s="84">
        <f t="shared" si="0"/>
        <v>2.6592309573509128E-3</v>
      </c>
      <c r="R17" s="84">
        <f>P17/'סכום נכסי הקרן'!$C$42</f>
        <v>1.0094770722998135E-4</v>
      </c>
    </row>
    <row r="18" spans="2:18">
      <c r="B18" s="76" t="s">
        <v>2599</v>
      </c>
      <c r="C18" s="86" t="s">
        <v>2506</v>
      </c>
      <c r="D18" s="73">
        <v>6866</v>
      </c>
      <c r="E18" s="73"/>
      <c r="F18" s="73" t="s">
        <v>640</v>
      </c>
      <c r="G18" s="101">
        <v>43555</v>
      </c>
      <c r="H18" s="73"/>
      <c r="I18" s="83">
        <v>7</v>
      </c>
      <c r="J18" s="86" t="s">
        <v>28</v>
      </c>
      <c r="K18" s="86" t="s">
        <v>128</v>
      </c>
      <c r="L18" s="87">
        <v>7.0000000005569895E-3</v>
      </c>
      <c r="M18" s="87">
        <v>7.0000000005569895E-3</v>
      </c>
      <c r="N18" s="83">
        <v>6710.4092760000003</v>
      </c>
      <c r="O18" s="85">
        <v>107.02</v>
      </c>
      <c r="P18" s="83">
        <v>7.1814791680000001</v>
      </c>
      <c r="Q18" s="84">
        <f t="shared" si="0"/>
        <v>3.7056649300510809E-3</v>
      </c>
      <c r="R18" s="84">
        <f>P18/'סכום נכסי הקרן'!$C$42</f>
        <v>1.4067163945167714E-4</v>
      </c>
    </row>
    <row r="19" spans="2:18">
      <c r="B19" s="76" t="s">
        <v>2599</v>
      </c>
      <c r="C19" s="86" t="s">
        <v>2506</v>
      </c>
      <c r="D19" s="73">
        <v>6865</v>
      </c>
      <c r="E19" s="73"/>
      <c r="F19" s="73" t="s">
        <v>640</v>
      </c>
      <c r="G19" s="101">
        <v>43555</v>
      </c>
      <c r="H19" s="73"/>
      <c r="I19" s="83">
        <v>4.770000000265334</v>
      </c>
      <c r="J19" s="86" t="s">
        <v>28</v>
      </c>
      <c r="K19" s="86" t="s">
        <v>128</v>
      </c>
      <c r="L19" s="87">
        <v>1.7300000000294816E-2</v>
      </c>
      <c r="M19" s="87">
        <v>1.7300000000294816E-2</v>
      </c>
      <c r="N19" s="83">
        <v>4393.7250940000004</v>
      </c>
      <c r="O19" s="85">
        <v>115.8</v>
      </c>
      <c r="P19" s="83">
        <v>5.0879341450000002</v>
      </c>
      <c r="Q19" s="84">
        <f t="shared" si="0"/>
        <v>2.6253893782145037E-3</v>
      </c>
      <c r="R19" s="84">
        <f>P19/'סכום נכסי הקרן'!$C$42</f>
        <v>9.9663038888775796E-5</v>
      </c>
    </row>
    <row r="20" spans="2:18">
      <c r="B20" s="76" t="s">
        <v>2599</v>
      </c>
      <c r="C20" s="86" t="s">
        <v>2506</v>
      </c>
      <c r="D20" s="73">
        <v>5212</v>
      </c>
      <c r="E20" s="73"/>
      <c r="F20" s="73" t="s">
        <v>640</v>
      </c>
      <c r="G20" s="101">
        <v>42643</v>
      </c>
      <c r="H20" s="73"/>
      <c r="I20" s="83">
        <v>8.389999999898329</v>
      </c>
      <c r="J20" s="86" t="s">
        <v>28</v>
      </c>
      <c r="K20" s="86" t="s">
        <v>128</v>
      </c>
      <c r="L20" s="87">
        <v>1.7499999999481271E-2</v>
      </c>
      <c r="M20" s="87">
        <v>1.7499999999481271E-2</v>
      </c>
      <c r="N20" s="83">
        <v>14435.307081000001</v>
      </c>
      <c r="O20" s="85">
        <v>100.16</v>
      </c>
      <c r="P20" s="83">
        <v>14.458208859000001</v>
      </c>
      <c r="Q20" s="84">
        <f t="shared" si="0"/>
        <v>7.4604794175112971E-3</v>
      </c>
      <c r="R20" s="84">
        <f>P20/'סכום נכסי הקרן'!$C$42</f>
        <v>2.8320905709689755E-4</v>
      </c>
    </row>
    <row r="21" spans="2:18">
      <c r="B21" s="76" t="s">
        <v>2599</v>
      </c>
      <c r="C21" s="86" t="s">
        <v>2506</v>
      </c>
      <c r="D21" s="73">
        <v>5211</v>
      </c>
      <c r="E21" s="73"/>
      <c r="F21" s="73" t="s">
        <v>640</v>
      </c>
      <c r="G21" s="101">
        <v>42643</v>
      </c>
      <c r="H21" s="73"/>
      <c r="I21" s="83">
        <v>5.5799999998690026</v>
      </c>
      <c r="J21" s="86" t="s">
        <v>28</v>
      </c>
      <c r="K21" s="86" t="s">
        <v>128</v>
      </c>
      <c r="L21" s="87">
        <v>2.4099999999515877E-2</v>
      </c>
      <c r="M21" s="87">
        <v>2.4099999999515877E-2</v>
      </c>
      <c r="N21" s="83">
        <v>12974.563318</v>
      </c>
      <c r="O21" s="85">
        <v>108.26</v>
      </c>
      <c r="P21" s="83">
        <v>14.045803098</v>
      </c>
      <c r="Q21" s="84">
        <f t="shared" si="0"/>
        <v>7.2476767998697371E-3</v>
      </c>
      <c r="R21" s="84">
        <f>P21/'סכום נכסי הקרן'!$C$42</f>
        <v>2.7513080564451004E-4</v>
      </c>
    </row>
    <row r="22" spans="2:18">
      <c r="B22" s="76" t="s">
        <v>2599</v>
      </c>
      <c r="C22" s="86" t="s">
        <v>2506</v>
      </c>
      <c r="D22" s="73">
        <v>6027</v>
      </c>
      <c r="E22" s="73"/>
      <c r="F22" s="73" t="s">
        <v>640</v>
      </c>
      <c r="G22" s="101">
        <v>43100</v>
      </c>
      <c r="H22" s="73"/>
      <c r="I22" s="83">
        <v>9.9499999998728956</v>
      </c>
      <c r="J22" s="86" t="s">
        <v>28</v>
      </c>
      <c r="K22" s="86" t="s">
        <v>128</v>
      </c>
      <c r="L22" s="87">
        <v>1.7299999999710727E-2</v>
      </c>
      <c r="M22" s="87">
        <v>1.7299999999710727E-2</v>
      </c>
      <c r="N22" s="83">
        <v>22368.389355000003</v>
      </c>
      <c r="O22" s="85">
        <v>102</v>
      </c>
      <c r="P22" s="83">
        <v>22.815757141999999</v>
      </c>
      <c r="Q22" s="84">
        <f t="shared" si="0"/>
        <v>1.1772999561205699E-2</v>
      </c>
      <c r="R22" s="84">
        <f>P22/'סכום נכסי הקרן'!$C$42</f>
        <v>4.469176735619894E-4</v>
      </c>
    </row>
    <row r="23" spans="2:18">
      <c r="B23" s="76" t="s">
        <v>2599</v>
      </c>
      <c r="C23" s="86" t="s">
        <v>2506</v>
      </c>
      <c r="D23" s="73">
        <v>5025</v>
      </c>
      <c r="E23" s="73"/>
      <c r="F23" s="73" t="s">
        <v>640</v>
      </c>
      <c r="G23" s="101">
        <v>42551</v>
      </c>
      <c r="H23" s="73"/>
      <c r="I23" s="83">
        <v>9.3299999998316778</v>
      </c>
      <c r="J23" s="86" t="s">
        <v>28</v>
      </c>
      <c r="K23" s="86" t="s">
        <v>128</v>
      </c>
      <c r="L23" s="87">
        <v>2.0099999999462211E-2</v>
      </c>
      <c r="M23" s="87">
        <v>2.0099999999462211E-2</v>
      </c>
      <c r="N23" s="83">
        <v>14504.932101</v>
      </c>
      <c r="O23" s="85">
        <v>98.71</v>
      </c>
      <c r="P23" s="83">
        <v>14.317818477000001</v>
      </c>
      <c r="Q23" s="84">
        <f t="shared" si="0"/>
        <v>7.3880375565904977E-3</v>
      </c>
      <c r="R23" s="84">
        <f>P23/'סכום נכסי הקרן'!$C$42</f>
        <v>2.8045907415644893E-4</v>
      </c>
    </row>
    <row r="24" spans="2:18">
      <c r="B24" s="76" t="s">
        <v>2599</v>
      </c>
      <c r="C24" s="86" t="s">
        <v>2506</v>
      </c>
      <c r="D24" s="73">
        <v>5024</v>
      </c>
      <c r="E24" s="73"/>
      <c r="F24" s="73" t="s">
        <v>640</v>
      </c>
      <c r="G24" s="101">
        <v>42551</v>
      </c>
      <c r="H24" s="73"/>
      <c r="I24" s="83">
        <v>6.7199999997863493</v>
      </c>
      <c r="J24" s="86" t="s">
        <v>28</v>
      </c>
      <c r="K24" s="86" t="s">
        <v>128</v>
      </c>
      <c r="L24" s="87">
        <v>2.5099999999652386E-2</v>
      </c>
      <c r="M24" s="87">
        <v>2.5099999999652386E-2</v>
      </c>
      <c r="N24" s="83">
        <v>10455.591606</v>
      </c>
      <c r="O24" s="85">
        <v>112.81</v>
      </c>
      <c r="P24" s="83">
        <v>11.794952891000001</v>
      </c>
      <c r="Q24" s="84">
        <f t="shared" si="0"/>
        <v>6.0862312982181603E-3</v>
      </c>
      <c r="R24" s="84">
        <f>P24/'סכום נכסי הקרן'!$C$42</f>
        <v>2.3104089305523264E-4</v>
      </c>
    </row>
    <row r="25" spans="2:18">
      <c r="B25" s="76" t="s">
        <v>2599</v>
      </c>
      <c r="C25" s="86" t="s">
        <v>2506</v>
      </c>
      <c r="D25" s="73">
        <v>6026</v>
      </c>
      <c r="E25" s="73"/>
      <c r="F25" s="73" t="s">
        <v>640</v>
      </c>
      <c r="G25" s="101">
        <v>43100</v>
      </c>
      <c r="H25" s="73"/>
      <c r="I25" s="83">
        <v>7.5399999999135128</v>
      </c>
      <c r="J25" s="86" t="s">
        <v>28</v>
      </c>
      <c r="K25" s="86" t="s">
        <v>128</v>
      </c>
      <c r="L25" s="87">
        <v>2.3199999999876448E-2</v>
      </c>
      <c r="M25" s="87">
        <v>2.3199999999876448E-2</v>
      </c>
      <c r="N25" s="83">
        <v>29085.627095</v>
      </c>
      <c r="O25" s="85">
        <v>111.31</v>
      </c>
      <c r="P25" s="83">
        <v>32.375211520000001</v>
      </c>
      <c r="Q25" s="84">
        <f t="shared" si="0"/>
        <v>1.6705706878219793E-2</v>
      </c>
      <c r="R25" s="84">
        <f>P25/'סכום נכסי הקרן'!$C$42</f>
        <v>6.3416936477468926E-4</v>
      </c>
    </row>
    <row r="26" spans="2:18">
      <c r="B26" s="76" t="s">
        <v>2599</v>
      </c>
      <c r="C26" s="86" t="s">
        <v>2506</v>
      </c>
      <c r="D26" s="73">
        <v>5023</v>
      </c>
      <c r="E26" s="73"/>
      <c r="F26" s="73" t="s">
        <v>640</v>
      </c>
      <c r="G26" s="101">
        <v>42551</v>
      </c>
      <c r="H26" s="73"/>
      <c r="I26" s="83">
        <v>9.4400000000820672</v>
      </c>
      <c r="J26" s="86" t="s">
        <v>28</v>
      </c>
      <c r="K26" s="86" t="s">
        <v>128</v>
      </c>
      <c r="L26" s="87">
        <v>1.229999999970365E-2</v>
      </c>
      <c r="M26" s="87">
        <v>1.229999999970365E-2</v>
      </c>
      <c r="N26" s="83">
        <v>8672.7937880000009</v>
      </c>
      <c r="O26" s="85">
        <v>101.16</v>
      </c>
      <c r="P26" s="83">
        <v>8.7733942620000001</v>
      </c>
      <c r="Q26" s="84">
        <f t="shared" si="0"/>
        <v>4.5270979242092516E-3</v>
      </c>
      <c r="R26" s="84">
        <f>P26/'סכום נכסי הקרן'!$C$42</f>
        <v>1.7185425530311544E-4</v>
      </c>
    </row>
    <row r="27" spans="2:18">
      <c r="B27" s="76" t="s">
        <v>2599</v>
      </c>
      <c r="C27" s="86" t="s">
        <v>2506</v>
      </c>
      <c r="D27" s="73">
        <v>5210</v>
      </c>
      <c r="E27" s="73"/>
      <c r="F27" s="73" t="s">
        <v>640</v>
      </c>
      <c r="G27" s="101">
        <v>42643</v>
      </c>
      <c r="H27" s="73"/>
      <c r="I27" s="83">
        <v>8.580000000464425</v>
      </c>
      <c r="J27" s="86" t="s">
        <v>28</v>
      </c>
      <c r="K27" s="86" t="s">
        <v>128</v>
      </c>
      <c r="L27" s="87">
        <v>5.4000000003202944E-3</v>
      </c>
      <c r="M27" s="87">
        <v>5.4000000003202944E-3</v>
      </c>
      <c r="N27" s="83">
        <v>7012.0906180000002</v>
      </c>
      <c r="O27" s="85">
        <v>106.86</v>
      </c>
      <c r="P27" s="83">
        <v>7.4931168440000002</v>
      </c>
      <c r="Q27" s="84">
        <f t="shared" si="0"/>
        <v>3.8664709116351553E-3</v>
      </c>
      <c r="R27" s="84">
        <f>P27/'סכום נכסי הקרן'!$C$42</f>
        <v>1.4677603407182326E-4</v>
      </c>
    </row>
    <row r="28" spans="2:18">
      <c r="B28" s="76" t="s">
        <v>2599</v>
      </c>
      <c r="C28" s="86" t="s">
        <v>2506</v>
      </c>
      <c r="D28" s="73">
        <v>6025</v>
      </c>
      <c r="E28" s="73"/>
      <c r="F28" s="73" t="s">
        <v>640</v>
      </c>
      <c r="G28" s="101">
        <v>43100</v>
      </c>
      <c r="H28" s="73"/>
      <c r="I28" s="83">
        <v>9.9600000003575602</v>
      </c>
      <c r="J28" s="86" t="s">
        <v>28</v>
      </c>
      <c r="K28" s="86" t="s">
        <v>128</v>
      </c>
      <c r="L28" s="87">
        <v>9.8000000001324285E-3</v>
      </c>
      <c r="M28" s="87">
        <v>9.8000000001324285E-3</v>
      </c>
      <c r="N28" s="83">
        <v>8241.4208660000004</v>
      </c>
      <c r="O28" s="85">
        <v>109.95</v>
      </c>
      <c r="P28" s="83">
        <v>9.0614411560000008</v>
      </c>
      <c r="Q28" s="84">
        <f t="shared" si="0"/>
        <v>4.6757309910657567E-3</v>
      </c>
      <c r="R28" s="84">
        <f>P28/'סכום נכסי הקרן'!$C$42</f>
        <v>1.774965509736922E-4</v>
      </c>
    </row>
    <row r="29" spans="2:18">
      <c r="B29" s="76" t="s">
        <v>2599</v>
      </c>
      <c r="C29" s="86" t="s">
        <v>2506</v>
      </c>
      <c r="D29" s="73">
        <v>5022</v>
      </c>
      <c r="E29" s="73"/>
      <c r="F29" s="73" t="s">
        <v>640</v>
      </c>
      <c r="G29" s="101">
        <v>42551</v>
      </c>
      <c r="H29" s="73"/>
      <c r="I29" s="83">
        <v>7.9000000001760551</v>
      </c>
      <c r="J29" s="86" t="s">
        <v>28</v>
      </c>
      <c r="K29" s="86" t="s">
        <v>128</v>
      </c>
      <c r="L29" s="87">
        <v>1.7299999999765264E-2</v>
      </c>
      <c r="M29" s="87">
        <v>1.7299999999765264E-2</v>
      </c>
      <c r="N29" s="83">
        <v>6266.4886369999995</v>
      </c>
      <c r="O29" s="85">
        <v>108.77</v>
      </c>
      <c r="P29" s="83">
        <v>6.8160578919999999</v>
      </c>
      <c r="Q29" s="84">
        <f t="shared" si="0"/>
        <v>3.5171064485057203E-3</v>
      </c>
      <c r="R29" s="84">
        <f>P29/'סכום נכסי הקרן'!$C$42</f>
        <v>1.335137254923222E-4</v>
      </c>
    </row>
    <row r="30" spans="2:18">
      <c r="B30" s="76" t="s">
        <v>2599</v>
      </c>
      <c r="C30" s="86" t="s">
        <v>2506</v>
      </c>
      <c r="D30" s="73">
        <v>6024</v>
      </c>
      <c r="E30" s="73"/>
      <c r="F30" s="73" t="s">
        <v>640</v>
      </c>
      <c r="G30" s="101">
        <v>43100</v>
      </c>
      <c r="H30" s="73"/>
      <c r="I30" s="83">
        <v>8.5599999998075393</v>
      </c>
      <c r="J30" s="86" t="s">
        <v>28</v>
      </c>
      <c r="K30" s="86" t="s">
        <v>128</v>
      </c>
      <c r="L30" s="87">
        <v>1.1799999999725055E-2</v>
      </c>
      <c r="M30" s="87">
        <v>1.1799999999725055E-2</v>
      </c>
      <c r="N30" s="83">
        <v>6354.1320999999998</v>
      </c>
      <c r="O30" s="85">
        <v>114.48</v>
      </c>
      <c r="P30" s="83">
        <v>7.2742111400000002</v>
      </c>
      <c r="Q30" s="84">
        <f t="shared" si="0"/>
        <v>3.7535149075412443E-3</v>
      </c>
      <c r="R30" s="84">
        <f>P30/'סכום נכסי הקרן'!$C$42</f>
        <v>1.4248808397872572E-4</v>
      </c>
    </row>
    <row r="31" spans="2:18">
      <c r="B31" s="76" t="s">
        <v>2599</v>
      </c>
      <c r="C31" s="86" t="s">
        <v>2506</v>
      </c>
      <c r="D31" s="73">
        <v>5209</v>
      </c>
      <c r="E31" s="73"/>
      <c r="F31" s="73" t="s">
        <v>640</v>
      </c>
      <c r="G31" s="101">
        <v>42643</v>
      </c>
      <c r="H31" s="73"/>
      <c r="I31" s="83">
        <v>6.7900000004476064</v>
      </c>
      <c r="J31" s="86" t="s">
        <v>28</v>
      </c>
      <c r="K31" s="86" t="s">
        <v>128</v>
      </c>
      <c r="L31" s="87">
        <v>1.4500000001540347E-2</v>
      </c>
      <c r="M31" s="87">
        <v>1.4500000001540347E-2</v>
      </c>
      <c r="N31" s="83">
        <v>5064.4540909999996</v>
      </c>
      <c r="O31" s="85">
        <v>108.96</v>
      </c>
      <c r="P31" s="83">
        <v>5.518230807000001</v>
      </c>
      <c r="Q31" s="84">
        <f t="shared" si="0"/>
        <v>2.8474237547809005E-3</v>
      </c>
      <c r="R31" s="84">
        <f>P31/'סכום נכסי הקרן'!$C$42</f>
        <v>1.0809173936650505E-4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37</v>
      </c>
      <c r="C33" s="71"/>
      <c r="D33" s="71"/>
      <c r="E33" s="71"/>
      <c r="F33" s="71"/>
      <c r="G33" s="71"/>
      <c r="H33" s="71"/>
      <c r="I33" s="80">
        <v>6.1754141592606393</v>
      </c>
      <c r="J33" s="71"/>
      <c r="K33" s="71"/>
      <c r="L33" s="71"/>
      <c r="M33" s="91">
        <v>1.7022025584253826E-2</v>
      </c>
      <c r="N33" s="80"/>
      <c r="O33" s="82"/>
      <c r="P33" s="80">
        <f>SUM(P34:P149)</f>
        <v>662.06925635599987</v>
      </c>
      <c r="Q33" s="81">
        <f t="shared" si="0"/>
        <v>0.34162973492641724</v>
      </c>
      <c r="R33" s="81">
        <f>P33/'סכום נכסי הקרן'!$C$42</f>
        <v>1.2968688698165311E-2</v>
      </c>
    </row>
    <row r="34" spans="2:18">
      <c r="B34" s="76" t="s">
        <v>2600</v>
      </c>
      <c r="C34" s="86" t="s">
        <v>2494</v>
      </c>
      <c r="D34" s="73" t="s">
        <v>2495</v>
      </c>
      <c r="E34" s="73"/>
      <c r="F34" s="73" t="s">
        <v>358</v>
      </c>
      <c r="G34" s="101">
        <v>42368</v>
      </c>
      <c r="H34" s="73" t="s">
        <v>307</v>
      </c>
      <c r="I34" s="83">
        <v>8.8000000005665822</v>
      </c>
      <c r="J34" s="86" t="s">
        <v>124</v>
      </c>
      <c r="K34" s="86" t="s">
        <v>128</v>
      </c>
      <c r="L34" s="87">
        <v>3.1699999999999999E-2</v>
      </c>
      <c r="M34" s="87">
        <v>4.6999999997875321E-3</v>
      </c>
      <c r="N34" s="83">
        <v>1111.3552400000001</v>
      </c>
      <c r="O34" s="85">
        <v>127.05</v>
      </c>
      <c r="P34" s="83">
        <v>1.411976849</v>
      </c>
      <c r="Q34" s="84">
        <f t="shared" si="0"/>
        <v>7.2858431654275739E-4</v>
      </c>
      <c r="R34" s="84">
        <f>P34/'סכום נכסי הקרן'!$C$42</f>
        <v>2.7657964824530585E-5</v>
      </c>
    </row>
    <row r="35" spans="2:18">
      <c r="B35" s="76" t="s">
        <v>2600</v>
      </c>
      <c r="C35" s="86" t="s">
        <v>2494</v>
      </c>
      <c r="D35" s="73" t="s">
        <v>2496</v>
      </c>
      <c r="E35" s="73"/>
      <c r="F35" s="73" t="s">
        <v>358</v>
      </c>
      <c r="G35" s="101">
        <v>42388</v>
      </c>
      <c r="H35" s="73" t="s">
        <v>307</v>
      </c>
      <c r="I35" s="83">
        <v>8.7999999995958067</v>
      </c>
      <c r="J35" s="86" t="s">
        <v>124</v>
      </c>
      <c r="K35" s="86" t="s">
        <v>128</v>
      </c>
      <c r="L35" s="87">
        <v>3.1899999999999998E-2</v>
      </c>
      <c r="M35" s="87">
        <v>4.8000000016167688E-3</v>
      </c>
      <c r="N35" s="83">
        <v>1555.8973470000001</v>
      </c>
      <c r="O35" s="85">
        <v>127.21</v>
      </c>
      <c r="P35" s="83">
        <v>1.979257016</v>
      </c>
      <c r="Q35" s="84">
        <f t="shared" si="0"/>
        <v>1.0213025952133139E-3</v>
      </c>
      <c r="R35" s="84">
        <f>P35/'סכום נכסי הקרן'!$C$42</f>
        <v>3.8769913944412956E-5</v>
      </c>
    </row>
    <row r="36" spans="2:18">
      <c r="B36" s="76" t="s">
        <v>2600</v>
      </c>
      <c r="C36" s="86" t="s">
        <v>2494</v>
      </c>
      <c r="D36" s="73" t="s">
        <v>2497</v>
      </c>
      <c r="E36" s="73"/>
      <c r="F36" s="73" t="s">
        <v>358</v>
      </c>
      <c r="G36" s="101">
        <v>42509</v>
      </c>
      <c r="H36" s="73" t="s">
        <v>307</v>
      </c>
      <c r="I36" s="83">
        <v>8.8799999993675094</v>
      </c>
      <c r="J36" s="86" t="s">
        <v>124</v>
      </c>
      <c r="K36" s="86" t="s">
        <v>128</v>
      </c>
      <c r="L36" s="87">
        <v>2.7400000000000001E-2</v>
      </c>
      <c r="M36" s="87">
        <v>6.4000000021083026E-3</v>
      </c>
      <c r="N36" s="83">
        <v>1555.8973470000001</v>
      </c>
      <c r="O36" s="85">
        <v>121.94</v>
      </c>
      <c r="P36" s="83">
        <v>1.8972612149999999</v>
      </c>
      <c r="Q36" s="84">
        <f t="shared" si="0"/>
        <v>9.7899251436937449E-4</v>
      </c>
      <c r="R36" s="84">
        <f>P36/'סכום נכסי הקרן'!$C$42</f>
        <v>3.7163770769032031E-5</v>
      </c>
    </row>
    <row r="37" spans="2:18">
      <c r="B37" s="76" t="s">
        <v>2600</v>
      </c>
      <c r="C37" s="86" t="s">
        <v>2494</v>
      </c>
      <c r="D37" s="73" t="s">
        <v>2498</v>
      </c>
      <c r="E37" s="73"/>
      <c r="F37" s="73" t="s">
        <v>358</v>
      </c>
      <c r="G37" s="101">
        <v>42723</v>
      </c>
      <c r="H37" s="73" t="s">
        <v>307</v>
      </c>
      <c r="I37" s="83">
        <v>8.730000012971912</v>
      </c>
      <c r="J37" s="86" t="s">
        <v>124</v>
      </c>
      <c r="K37" s="86" t="s">
        <v>128</v>
      </c>
      <c r="L37" s="87">
        <v>3.15E-2</v>
      </c>
      <c r="M37" s="87">
        <v>9.1000000187412885E-3</v>
      </c>
      <c r="N37" s="83">
        <v>222.27104399999999</v>
      </c>
      <c r="O37" s="85">
        <v>122.43</v>
      </c>
      <c r="P37" s="83">
        <v>0.272126439</v>
      </c>
      <c r="Q37" s="84">
        <f t="shared" si="0"/>
        <v>1.4041806401602648E-4</v>
      </c>
      <c r="R37" s="84">
        <f>P37/'סכום נכסי הקרן'!$C$42</f>
        <v>5.3304439679851778E-6</v>
      </c>
    </row>
    <row r="38" spans="2:18">
      <c r="B38" s="76" t="s">
        <v>2600</v>
      </c>
      <c r="C38" s="86" t="s">
        <v>2494</v>
      </c>
      <c r="D38" s="73" t="s">
        <v>2499</v>
      </c>
      <c r="E38" s="73"/>
      <c r="F38" s="73" t="s">
        <v>358</v>
      </c>
      <c r="G38" s="101">
        <v>42918</v>
      </c>
      <c r="H38" s="73" t="s">
        <v>307</v>
      </c>
      <c r="I38" s="83">
        <v>8.6899999973438131</v>
      </c>
      <c r="J38" s="86" t="s">
        <v>124</v>
      </c>
      <c r="K38" s="86" t="s">
        <v>128</v>
      </c>
      <c r="L38" s="87">
        <v>3.1899999999999998E-2</v>
      </c>
      <c r="M38" s="87">
        <v>1.109999999804913E-2</v>
      </c>
      <c r="N38" s="83">
        <v>1111.3552400000001</v>
      </c>
      <c r="O38" s="85">
        <v>119.92</v>
      </c>
      <c r="P38" s="83">
        <v>1.3327372659999999</v>
      </c>
      <c r="Q38" s="84">
        <f t="shared" si="0"/>
        <v>6.8769645250725563E-4</v>
      </c>
      <c r="R38" s="84">
        <f>P38/'סכום נכסי הקרן'!$C$42</f>
        <v>2.6105810764160098E-5</v>
      </c>
    </row>
    <row r="39" spans="2:18">
      <c r="B39" s="76" t="s">
        <v>2600</v>
      </c>
      <c r="C39" s="86" t="s">
        <v>2494</v>
      </c>
      <c r="D39" s="73" t="s">
        <v>2500</v>
      </c>
      <c r="E39" s="73"/>
      <c r="F39" s="73" t="s">
        <v>358</v>
      </c>
      <c r="G39" s="101">
        <v>43915</v>
      </c>
      <c r="H39" s="73" t="s">
        <v>307</v>
      </c>
      <c r="I39" s="83">
        <v>8.7599999985001968</v>
      </c>
      <c r="J39" s="86" t="s">
        <v>124</v>
      </c>
      <c r="K39" s="86" t="s">
        <v>128</v>
      </c>
      <c r="L39" s="87">
        <v>2.6600000000000002E-2</v>
      </c>
      <c r="M39" s="87">
        <v>1.3799999998240022E-2</v>
      </c>
      <c r="N39" s="83">
        <v>2339.695252</v>
      </c>
      <c r="O39" s="85">
        <v>111.71</v>
      </c>
      <c r="P39" s="83">
        <v>2.613673667</v>
      </c>
      <c r="Q39" s="84">
        <f t="shared" si="0"/>
        <v>1.3486635022986822E-3</v>
      </c>
      <c r="R39" s="84">
        <f>P39/'סכום נכסי הקרן'!$C$42</f>
        <v>5.1196940230206188E-5</v>
      </c>
    </row>
    <row r="40" spans="2:18">
      <c r="B40" s="76" t="s">
        <v>2600</v>
      </c>
      <c r="C40" s="86" t="s">
        <v>2494</v>
      </c>
      <c r="D40" s="73" t="s">
        <v>2501</v>
      </c>
      <c r="E40" s="73"/>
      <c r="F40" s="73" t="s">
        <v>358</v>
      </c>
      <c r="G40" s="101">
        <v>44168</v>
      </c>
      <c r="H40" s="73" t="s">
        <v>307</v>
      </c>
      <c r="I40" s="83">
        <v>8.9299999989063945</v>
      </c>
      <c r="J40" s="86" t="s">
        <v>124</v>
      </c>
      <c r="K40" s="86" t="s">
        <v>128</v>
      </c>
      <c r="L40" s="87">
        <v>1.89E-2</v>
      </c>
      <c r="M40" s="87">
        <v>1.6499999998968298E-2</v>
      </c>
      <c r="N40" s="83">
        <v>2369.6273839999999</v>
      </c>
      <c r="O40" s="85">
        <v>102.26</v>
      </c>
      <c r="P40" s="83">
        <v>2.4231809050000002</v>
      </c>
      <c r="Q40" s="84">
        <f t="shared" si="0"/>
        <v>1.2503686620494198E-3</v>
      </c>
      <c r="R40" s="84">
        <f>P40/'סכום נכסי הקרן'!$C$42</f>
        <v>4.7465546111063889E-5</v>
      </c>
    </row>
    <row r="41" spans="2:18">
      <c r="B41" s="76" t="s">
        <v>2601</v>
      </c>
      <c r="C41" s="86" t="s">
        <v>2494</v>
      </c>
      <c r="D41" s="73" t="s">
        <v>2502</v>
      </c>
      <c r="E41" s="73"/>
      <c r="F41" s="73" t="s">
        <v>385</v>
      </c>
      <c r="G41" s="101">
        <v>43093</v>
      </c>
      <c r="H41" s="73" t="s">
        <v>126</v>
      </c>
      <c r="I41" s="83">
        <v>3.2300000001088782</v>
      </c>
      <c r="J41" s="86" t="s">
        <v>657</v>
      </c>
      <c r="K41" s="86" t="s">
        <v>128</v>
      </c>
      <c r="L41" s="87">
        <v>2.6089999999999999E-2</v>
      </c>
      <c r="M41" s="87">
        <v>1.9100000002012608E-2</v>
      </c>
      <c r="N41" s="83">
        <v>2936.9085279999999</v>
      </c>
      <c r="O41" s="85">
        <v>103.2</v>
      </c>
      <c r="P41" s="83">
        <v>3.0308895290000004</v>
      </c>
      <c r="Q41" s="84">
        <f t="shared" si="0"/>
        <v>1.563948146576917E-3</v>
      </c>
      <c r="R41" s="84">
        <f>P41/'סכום נכסי הקרן'!$C$42</f>
        <v>5.9369412493901368E-5</v>
      </c>
    </row>
    <row r="42" spans="2:18">
      <c r="B42" s="76" t="s">
        <v>2601</v>
      </c>
      <c r="C42" s="86" t="s">
        <v>2494</v>
      </c>
      <c r="D42" s="73" t="s">
        <v>2503</v>
      </c>
      <c r="E42" s="73"/>
      <c r="F42" s="73" t="s">
        <v>385</v>
      </c>
      <c r="G42" s="101">
        <v>43363</v>
      </c>
      <c r="H42" s="73" t="s">
        <v>126</v>
      </c>
      <c r="I42" s="83">
        <v>3.2299999999196083</v>
      </c>
      <c r="J42" s="86" t="s">
        <v>657</v>
      </c>
      <c r="K42" s="86" t="s">
        <v>128</v>
      </c>
      <c r="L42" s="87">
        <v>2.6849999999999999E-2</v>
      </c>
      <c r="M42" s="87">
        <v>1.799999999905421E-2</v>
      </c>
      <c r="N42" s="83">
        <v>4111.6719400000002</v>
      </c>
      <c r="O42" s="85">
        <v>102.86</v>
      </c>
      <c r="P42" s="83">
        <v>4.2292658579999998</v>
      </c>
      <c r="Q42" s="84">
        <f t="shared" si="0"/>
        <v>2.1823139499849891E-3</v>
      </c>
      <c r="R42" s="84">
        <f>P42/'סכום נכסי הקרן'!$C$42</f>
        <v>8.284334577935573E-5</v>
      </c>
    </row>
    <row r="43" spans="2:18">
      <c r="B43" s="76" t="s">
        <v>2601</v>
      </c>
      <c r="C43" s="86" t="s">
        <v>2494</v>
      </c>
      <c r="D43" s="73" t="s">
        <v>2504</v>
      </c>
      <c r="E43" s="73"/>
      <c r="F43" s="73" t="s">
        <v>385</v>
      </c>
      <c r="G43" s="101">
        <v>41339</v>
      </c>
      <c r="H43" s="73" t="s">
        <v>126</v>
      </c>
      <c r="I43" s="83">
        <v>1.5000000002995282</v>
      </c>
      <c r="J43" s="86" t="s">
        <v>657</v>
      </c>
      <c r="K43" s="86" t="s">
        <v>128</v>
      </c>
      <c r="L43" s="87">
        <v>4.7500000000000001E-2</v>
      </c>
      <c r="M43" s="87">
        <v>3.9000000013778304E-3</v>
      </c>
      <c r="N43" s="83">
        <v>1537.9501190000001</v>
      </c>
      <c r="O43" s="85">
        <v>108.54</v>
      </c>
      <c r="P43" s="83">
        <v>1.6692910430000001</v>
      </c>
      <c r="Q43" s="84">
        <f t="shared" si="0"/>
        <v>8.6135921742375664E-4</v>
      </c>
      <c r="R43" s="84">
        <f>P43/'סכום נכסי הקרן'!$C$42</f>
        <v>3.2698264834792609E-5</v>
      </c>
    </row>
    <row r="44" spans="2:18">
      <c r="B44" s="76" t="s">
        <v>2601</v>
      </c>
      <c r="C44" s="86" t="s">
        <v>2494</v>
      </c>
      <c r="D44" s="73" t="s">
        <v>2505</v>
      </c>
      <c r="E44" s="73"/>
      <c r="F44" s="73" t="s">
        <v>385</v>
      </c>
      <c r="G44" s="101">
        <v>41339</v>
      </c>
      <c r="H44" s="73" t="s">
        <v>126</v>
      </c>
      <c r="I44" s="83">
        <v>1.5</v>
      </c>
      <c r="J44" s="86" t="s">
        <v>657</v>
      </c>
      <c r="K44" s="86" t="s">
        <v>128</v>
      </c>
      <c r="L44" s="87">
        <v>4.4999999999999998E-2</v>
      </c>
      <c r="M44" s="87">
        <v>2.7000000008467729E-3</v>
      </c>
      <c r="N44" s="83">
        <v>2615.865804</v>
      </c>
      <c r="O44" s="85">
        <v>108.35</v>
      </c>
      <c r="P44" s="83">
        <v>2.8342903879999999</v>
      </c>
      <c r="Q44" s="84">
        <f t="shared" si="0"/>
        <v>1.4625023963297905E-3</v>
      </c>
      <c r="R44" s="84">
        <f>P44/'סכום נכסי הקרן'!$C$42</f>
        <v>5.5518405920980605E-5</v>
      </c>
    </row>
    <row r="45" spans="2:18">
      <c r="B45" s="76" t="s">
        <v>2602</v>
      </c>
      <c r="C45" s="86" t="s">
        <v>2506</v>
      </c>
      <c r="D45" s="73">
        <v>6686</v>
      </c>
      <c r="E45" s="73"/>
      <c r="F45" s="73" t="s">
        <v>1879</v>
      </c>
      <c r="G45" s="101">
        <v>43471</v>
      </c>
      <c r="H45" s="73" t="s">
        <v>2493</v>
      </c>
      <c r="I45" s="83">
        <v>2.0000000001983018E-2</v>
      </c>
      <c r="J45" s="86" t="s">
        <v>124</v>
      </c>
      <c r="K45" s="86" t="s">
        <v>128</v>
      </c>
      <c r="L45" s="87">
        <v>2.2970000000000001E-2</v>
      </c>
      <c r="M45" s="87">
        <v>1.0800000000079323E-2</v>
      </c>
      <c r="N45" s="83">
        <v>19943.920018000001</v>
      </c>
      <c r="O45" s="85">
        <v>101.14</v>
      </c>
      <c r="P45" s="83">
        <v>20.171281497999999</v>
      </c>
      <c r="Q45" s="84">
        <f t="shared" si="0"/>
        <v>1.0408442145790378E-2</v>
      </c>
      <c r="R45" s="84">
        <f>P45/'סכום נכסי הקרן'!$C$42</f>
        <v>3.9511738066562918E-4</v>
      </c>
    </row>
    <row r="46" spans="2:18">
      <c r="B46" s="76" t="s">
        <v>2603</v>
      </c>
      <c r="C46" s="86" t="s">
        <v>2494</v>
      </c>
      <c r="D46" s="73" t="s">
        <v>2507</v>
      </c>
      <c r="E46" s="73"/>
      <c r="F46" s="73" t="s">
        <v>1879</v>
      </c>
      <c r="G46" s="101">
        <v>40742</v>
      </c>
      <c r="H46" s="73" t="s">
        <v>2493</v>
      </c>
      <c r="I46" s="83">
        <v>4.4799999999104356</v>
      </c>
      <c r="J46" s="86" t="s">
        <v>357</v>
      </c>
      <c r="K46" s="86" t="s">
        <v>128</v>
      </c>
      <c r="L46" s="87">
        <v>4.4999999999999998E-2</v>
      </c>
      <c r="M46" s="87">
        <v>-3.4000000001698644E-3</v>
      </c>
      <c r="N46" s="83">
        <v>10101.789407</v>
      </c>
      <c r="O46" s="85">
        <v>128.21</v>
      </c>
      <c r="P46" s="83">
        <v>12.951503717</v>
      </c>
      <c r="Q46" s="84">
        <f t="shared" si="0"/>
        <v>6.6830150158159055E-3</v>
      </c>
      <c r="R46" s="84">
        <f>P46/'סכום נכסי הקרן'!$C$42</f>
        <v>2.5369554358009388E-4</v>
      </c>
    </row>
    <row r="47" spans="2:18">
      <c r="B47" s="76" t="s">
        <v>2604</v>
      </c>
      <c r="C47" s="86" t="s">
        <v>2494</v>
      </c>
      <c r="D47" s="73" t="s">
        <v>2508</v>
      </c>
      <c r="E47" s="73"/>
      <c r="F47" s="73" t="s">
        <v>479</v>
      </c>
      <c r="G47" s="101">
        <v>43431</v>
      </c>
      <c r="H47" s="73" t="s">
        <v>307</v>
      </c>
      <c r="I47" s="83">
        <v>9.3299999999999983</v>
      </c>
      <c r="J47" s="86" t="s">
        <v>426</v>
      </c>
      <c r="K47" s="86" t="s">
        <v>128</v>
      </c>
      <c r="L47" s="87">
        <v>3.9599999999999996E-2</v>
      </c>
      <c r="M47" s="87">
        <v>1.9E-2</v>
      </c>
      <c r="N47" s="83">
        <v>1676.05</v>
      </c>
      <c r="O47" s="85">
        <v>120.43</v>
      </c>
      <c r="P47" s="83">
        <v>2.0184700000000002</v>
      </c>
      <c r="Q47" s="84">
        <f t="shared" si="0"/>
        <v>1.0415366133329992E-3</v>
      </c>
      <c r="R47" s="84">
        <f>P47/'סכום נכסי הקרן'!$C$42</f>
        <v>3.9538022382525805E-5</v>
      </c>
    </row>
    <row r="48" spans="2:18">
      <c r="B48" s="76" t="s">
        <v>2604</v>
      </c>
      <c r="C48" s="86" t="s">
        <v>2494</v>
      </c>
      <c r="D48" s="73" t="s">
        <v>2509</v>
      </c>
      <c r="E48" s="73"/>
      <c r="F48" s="73" t="s">
        <v>479</v>
      </c>
      <c r="G48" s="101">
        <v>43276</v>
      </c>
      <c r="H48" s="73" t="s">
        <v>307</v>
      </c>
      <c r="I48" s="83">
        <v>9.4</v>
      </c>
      <c r="J48" s="86" t="s">
        <v>426</v>
      </c>
      <c r="K48" s="86" t="s">
        <v>128</v>
      </c>
      <c r="L48" s="87">
        <v>3.56E-2</v>
      </c>
      <c r="M48" s="87">
        <v>1.9899999999999998E-2</v>
      </c>
      <c r="N48" s="83">
        <v>1669.89</v>
      </c>
      <c r="O48" s="85">
        <v>115.48</v>
      </c>
      <c r="P48" s="83">
        <v>1.92839</v>
      </c>
      <c r="Q48" s="84">
        <f t="shared" si="0"/>
        <v>9.950550614005768E-4</v>
      </c>
      <c r="R48" s="84">
        <f>P48/'סכום נכסי הקרן'!$C$42</f>
        <v>3.7773524987856605E-5</v>
      </c>
    </row>
    <row r="49" spans="2:18">
      <c r="B49" s="76" t="s">
        <v>2604</v>
      </c>
      <c r="C49" s="86" t="s">
        <v>2494</v>
      </c>
      <c r="D49" s="73" t="s">
        <v>2510</v>
      </c>
      <c r="E49" s="73"/>
      <c r="F49" s="73" t="s">
        <v>479</v>
      </c>
      <c r="G49" s="101">
        <v>43222</v>
      </c>
      <c r="H49" s="73" t="s">
        <v>307</v>
      </c>
      <c r="I49" s="83">
        <v>9.4099999999999984</v>
      </c>
      <c r="J49" s="86" t="s">
        <v>426</v>
      </c>
      <c r="K49" s="86" t="s">
        <v>128</v>
      </c>
      <c r="L49" s="87">
        <v>3.5200000000000002E-2</v>
      </c>
      <c r="M49" s="87">
        <v>0.02</v>
      </c>
      <c r="N49" s="83">
        <v>7979.93</v>
      </c>
      <c r="O49" s="85">
        <v>116.03</v>
      </c>
      <c r="P49" s="83">
        <v>9.2591200000000011</v>
      </c>
      <c r="Q49" s="84">
        <f t="shared" si="0"/>
        <v>4.7777338713202774E-3</v>
      </c>
      <c r="R49" s="84">
        <f>P49/'סכום נכסי הקרן'!$C$42</f>
        <v>1.8136870689308847E-4</v>
      </c>
    </row>
    <row r="50" spans="2:18">
      <c r="B50" s="76" t="s">
        <v>2604</v>
      </c>
      <c r="C50" s="86" t="s">
        <v>2494</v>
      </c>
      <c r="D50" s="73" t="s">
        <v>2511</v>
      </c>
      <c r="E50" s="73"/>
      <c r="F50" s="73" t="s">
        <v>479</v>
      </c>
      <c r="G50" s="101">
        <v>43922</v>
      </c>
      <c r="H50" s="73" t="s">
        <v>307</v>
      </c>
      <c r="I50" s="83">
        <v>9.6000000000000014</v>
      </c>
      <c r="J50" s="86" t="s">
        <v>426</v>
      </c>
      <c r="K50" s="86" t="s">
        <v>128</v>
      </c>
      <c r="L50" s="87">
        <v>3.0699999999999998E-2</v>
      </c>
      <c r="M50" s="87">
        <v>1.7000000000000001E-2</v>
      </c>
      <c r="N50" s="83">
        <v>1919.97</v>
      </c>
      <c r="O50" s="85">
        <v>113.72</v>
      </c>
      <c r="P50" s="83">
        <v>2.1833899999999997</v>
      </c>
      <c r="Q50" s="84">
        <f t="shared" si="0"/>
        <v>1.1266358311915149E-3</v>
      </c>
      <c r="R50" s="84">
        <f>P50/'סכום נכסי הקרן'!$C$42</f>
        <v>4.2768494300030711E-5</v>
      </c>
    </row>
    <row r="51" spans="2:18">
      <c r="B51" s="76" t="s">
        <v>2604</v>
      </c>
      <c r="C51" s="86" t="s">
        <v>2494</v>
      </c>
      <c r="D51" s="73" t="s">
        <v>2512</v>
      </c>
      <c r="E51" s="73"/>
      <c r="F51" s="73" t="s">
        <v>479</v>
      </c>
      <c r="G51" s="101">
        <v>43978</v>
      </c>
      <c r="H51" s="73" t="s">
        <v>307</v>
      </c>
      <c r="I51" s="83">
        <v>9.6</v>
      </c>
      <c r="J51" s="86" t="s">
        <v>426</v>
      </c>
      <c r="K51" s="86" t="s">
        <v>128</v>
      </c>
      <c r="L51" s="87">
        <v>2.6000000000000002E-2</v>
      </c>
      <c r="M51" s="87">
        <v>2.1700000000000004E-2</v>
      </c>
      <c r="N51" s="83">
        <v>805.43</v>
      </c>
      <c r="O51" s="85">
        <v>104.36</v>
      </c>
      <c r="P51" s="83">
        <v>0.84054999999999991</v>
      </c>
      <c r="Q51" s="84">
        <f t="shared" si="0"/>
        <v>4.3372633744224705E-4</v>
      </c>
      <c r="R51" s="84">
        <f>P51/'סכום נכסי הקרן'!$C$42</f>
        <v>1.6464790020972347E-5</v>
      </c>
    </row>
    <row r="52" spans="2:18">
      <c r="B52" s="76" t="s">
        <v>2604</v>
      </c>
      <c r="C52" s="86" t="s">
        <v>2494</v>
      </c>
      <c r="D52" s="73" t="s">
        <v>2513</v>
      </c>
      <c r="E52" s="73"/>
      <c r="F52" s="73" t="s">
        <v>479</v>
      </c>
      <c r="G52" s="101">
        <v>44010</v>
      </c>
      <c r="H52" s="73" t="s">
        <v>307</v>
      </c>
      <c r="I52" s="83">
        <v>9.7099999999999973</v>
      </c>
      <c r="J52" s="86" t="s">
        <v>426</v>
      </c>
      <c r="K52" s="86" t="s">
        <v>128</v>
      </c>
      <c r="L52" s="87">
        <v>2.5000000000000001E-2</v>
      </c>
      <c r="M52" s="87">
        <v>1.9199999999999998E-2</v>
      </c>
      <c r="N52" s="83">
        <v>1262.8900000000001</v>
      </c>
      <c r="O52" s="85">
        <v>105.92</v>
      </c>
      <c r="P52" s="83">
        <v>1.33765</v>
      </c>
      <c r="Q52" s="84">
        <f t="shared" si="0"/>
        <v>6.9023143808175818E-4</v>
      </c>
      <c r="R52" s="84">
        <f>P52/'סכום נכסי הקרן'!$C$42</f>
        <v>2.6202041962469413E-5</v>
      </c>
    </row>
    <row r="53" spans="2:18">
      <c r="B53" s="76" t="s">
        <v>2604</v>
      </c>
      <c r="C53" s="86" t="s">
        <v>2494</v>
      </c>
      <c r="D53" s="73" t="s">
        <v>2514</v>
      </c>
      <c r="E53" s="73"/>
      <c r="F53" s="73" t="s">
        <v>479</v>
      </c>
      <c r="G53" s="101">
        <v>44133</v>
      </c>
      <c r="H53" s="73" t="s">
        <v>307</v>
      </c>
      <c r="I53" s="83">
        <v>9.59</v>
      </c>
      <c r="J53" s="86" t="s">
        <v>426</v>
      </c>
      <c r="K53" s="86" t="s">
        <v>128</v>
      </c>
      <c r="L53" s="87">
        <v>2.6800000000000001E-2</v>
      </c>
      <c r="M53" s="87">
        <v>2.1499999999999998E-2</v>
      </c>
      <c r="N53" s="83">
        <v>1642.24</v>
      </c>
      <c r="O53" s="85">
        <v>105.39</v>
      </c>
      <c r="P53" s="83">
        <v>1.7307600000000001</v>
      </c>
      <c r="Q53" s="84">
        <f t="shared" si="0"/>
        <v>8.9307738479750597E-4</v>
      </c>
      <c r="R53" s="84">
        <f>P53/'סכום נכסי הקרן'!$C$42</f>
        <v>3.3902325830346924E-5</v>
      </c>
    </row>
    <row r="54" spans="2:18">
      <c r="B54" s="76" t="s">
        <v>2604</v>
      </c>
      <c r="C54" s="86" t="s">
        <v>2494</v>
      </c>
      <c r="D54" s="73" t="s">
        <v>2515</v>
      </c>
      <c r="E54" s="73"/>
      <c r="F54" s="73" t="s">
        <v>479</v>
      </c>
      <c r="G54" s="101">
        <v>43500</v>
      </c>
      <c r="H54" s="73" t="s">
        <v>307</v>
      </c>
      <c r="I54" s="83">
        <v>9.43</v>
      </c>
      <c r="J54" s="86" t="s">
        <v>426</v>
      </c>
      <c r="K54" s="86" t="s">
        <v>128</v>
      </c>
      <c r="L54" s="87">
        <v>3.7499999999999999E-2</v>
      </c>
      <c r="M54" s="87">
        <v>1.7399999999999999E-2</v>
      </c>
      <c r="N54" s="83">
        <v>3145.97</v>
      </c>
      <c r="O54" s="85">
        <v>120.06</v>
      </c>
      <c r="P54" s="83">
        <v>3.77705</v>
      </c>
      <c r="Q54" s="84">
        <f t="shared" si="0"/>
        <v>1.9489692021131871E-3</v>
      </c>
      <c r="R54" s="84">
        <f>P54/'סכום נכסי הקרן'!$C$42</f>
        <v>7.3985289570773437E-5</v>
      </c>
    </row>
    <row r="55" spans="2:18">
      <c r="B55" s="76" t="s">
        <v>2604</v>
      </c>
      <c r="C55" s="86" t="s">
        <v>2494</v>
      </c>
      <c r="D55" s="73" t="s">
        <v>2516</v>
      </c>
      <c r="E55" s="73"/>
      <c r="F55" s="73" t="s">
        <v>479</v>
      </c>
      <c r="G55" s="101">
        <v>43556</v>
      </c>
      <c r="H55" s="73" t="s">
        <v>307</v>
      </c>
      <c r="I55" s="83">
        <v>9.5200000000000014</v>
      </c>
      <c r="J55" s="86" t="s">
        <v>426</v>
      </c>
      <c r="K55" s="86" t="s">
        <v>128</v>
      </c>
      <c r="L55" s="87">
        <v>3.3500000000000002E-2</v>
      </c>
      <c r="M55" s="87">
        <v>1.7600000000000001E-2</v>
      </c>
      <c r="N55" s="83">
        <v>3172.48</v>
      </c>
      <c r="O55" s="85">
        <v>115.91</v>
      </c>
      <c r="P55" s="83">
        <v>3.6772199999999997</v>
      </c>
      <c r="Q55" s="84">
        <f t="shared" si="0"/>
        <v>1.8974566207475816E-3</v>
      </c>
      <c r="R55" s="84">
        <f>P55/'סכום נכסי הקרן'!$C$42</f>
        <v>7.2029808055344639E-5</v>
      </c>
    </row>
    <row r="56" spans="2:18">
      <c r="B56" s="76" t="s">
        <v>2604</v>
      </c>
      <c r="C56" s="86" t="s">
        <v>2494</v>
      </c>
      <c r="D56" s="73" t="s">
        <v>2517</v>
      </c>
      <c r="E56" s="73"/>
      <c r="F56" s="73" t="s">
        <v>479</v>
      </c>
      <c r="G56" s="101">
        <v>43647</v>
      </c>
      <c r="H56" s="73" t="s">
        <v>307</v>
      </c>
      <c r="I56" s="83">
        <v>9.4899999999999984</v>
      </c>
      <c r="J56" s="86" t="s">
        <v>426</v>
      </c>
      <c r="K56" s="86" t="s">
        <v>128</v>
      </c>
      <c r="L56" s="87">
        <v>3.2000000000000001E-2</v>
      </c>
      <c r="M56" s="87">
        <v>0.02</v>
      </c>
      <c r="N56" s="83">
        <v>2945.02</v>
      </c>
      <c r="O56" s="85">
        <v>111.83</v>
      </c>
      <c r="P56" s="83">
        <v>3.2934200000000002</v>
      </c>
      <c r="Q56" s="84">
        <f t="shared" si="0"/>
        <v>1.6994146621367504E-3</v>
      </c>
      <c r="R56" s="84">
        <f>P56/'סכום נכסי הקרן'!$C$42</f>
        <v>6.4511889537648869E-5</v>
      </c>
    </row>
    <row r="57" spans="2:18">
      <c r="B57" s="76" t="s">
        <v>2604</v>
      </c>
      <c r="C57" s="86" t="s">
        <v>2494</v>
      </c>
      <c r="D57" s="73" t="s">
        <v>2518</v>
      </c>
      <c r="E57" s="73"/>
      <c r="F57" s="73" t="s">
        <v>479</v>
      </c>
      <c r="G57" s="101">
        <v>43703</v>
      </c>
      <c r="H57" s="73" t="s">
        <v>307</v>
      </c>
      <c r="I57" s="83">
        <v>9.64</v>
      </c>
      <c r="J57" s="86" t="s">
        <v>426</v>
      </c>
      <c r="K57" s="86" t="s">
        <v>128</v>
      </c>
      <c r="L57" s="87">
        <v>2.6800000000000001E-2</v>
      </c>
      <c r="M57" s="87">
        <v>1.9699999999999999E-2</v>
      </c>
      <c r="N57" s="83">
        <v>209.14</v>
      </c>
      <c r="O57" s="85">
        <v>107.13</v>
      </c>
      <c r="P57" s="83">
        <v>0.22406000000000001</v>
      </c>
      <c r="Q57" s="84">
        <f t="shared" si="0"/>
        <v>1.156156363896376E-4</v>
      </c>
      <c r="R57" s="84">
        <f>P57/'סכום נכסי הקרן'!$C$42</f>
        <v>4.3889130356303191E-6</v>
      </c>
    </row>
    <row r="58" spans="2:18">
      <c r="B58" s="76" t="s">
        <v>2604</v>
      </c>
      <c r="C58" s="86" t="s">
        <v>2494</v>
      </c>
      <c r="D58" s="73" t="s">
        <v>2519</v>
      </c>
      <c r="E58" s="73"/>
      <c r="F58" s="73" t="s">
        <v>479</v>
      </c>
      <c r="G58" s="101">
        <v>43740</v>
      </c>
      <c r="H58" s="73" t="s">
        <v>307</v>
      </c>
      <c r="I58" s="83">
        <v>9.5400000000000009</v>
      </c>
      <c r="J58" s="86" t="s">
        <v>426</v>
      </c>
      <c r="K58" s="86" t="s">
        <v>128</v>
      </c>
      <c r="L58" s="87">
        <v>2.7300000000000001E-2</v>
      </c>
      <c r="M58" s="87">
        <v>2.29E-2</v>
      </c>
      <c r="N58" s="83">
        <v>3090.52</v>
      </c>
      <c r="O58" s="85">
        <v>104.44</v>
      </c>
      <c r="P58" s="83">
        <v>3.2277399999999998</v>
      </c>
      <c r="Q58" s="84">
        <f t="shared" si="0"/>
        <v>1.6655235838627547E-3</v>
      </c>
      <c r="R58" s="84">
        <f>P58/'סכום נכסי הקרן'!$C$42</f>
        <v>6.322534214775241E-5</v>
      </c>
    </row>
    <row r="59" spans="2:18">
      <c r="B59" s="76" t="s">
        <v>2604</v>
      </c>
      <c r="C59" s="86" t="s">
        <v>2494</v>
      </c>
      <c r="D59" s="73" t="s">
        <v>2520</v>
      </c>
      <c r="E59" s="73"/>
      <c r="F59" s="73" t="s">
        <v>479</v>
      </c>
      <c r="G59" s="101">
        <v>43831</v>
      </c>
      <c r="H59" s="73" t="s">
        <v>307</v>
      </c>
      <c r="I59" s="83">
        <v>9.5100000000000016</v>
      </c>
      <c r="J59" s="86" t="s">
        <v>426</v>
      </c>
      <c r="K59" s="86" t="s">
        <v>128</v>
      </c>
      <c r="L59" s="87">
        <v>2.6800000000000001E-2</v>
      </c>
      <c r="M59" s="87">
        <v>2.4300000000000002E-2</v>
      </c>
      <c r="N59" s="83">
        <v>3207.64</v>
      </c>
      <c r="O59" s="85">
        <v>102.58</v>
      </c>
      <c r="P59" s="83">
        <v>3.2903899999999999</v>
      </c>
      <c r="Q59" s="84">
        <f t="shared" si="0"/>
        <v>1.6978511729898226E-3</v>
      </c>
      <c r="R59" s="84">
        <f>P59/'סכום נכסי הקרן'!$C$42</f>
        <v>6.4452537549351276E-5</v>
      </c>
    </row>
    <row r="60" spans="2:18">
      <c r="B60" s="76" t="s">
        <v>2605</v>
      </c>
      <c r="C60" s="86" t="s">
        <v>2494</v>
      </c>
      <c r="D60" s="73">
        <v>7936</v>
      </c>
      <c r="E60" s="73"/>
      <c r="F60" s="73" t="s">
        <v>2521</v>
      </c>
      <c r="G60" s="101">
        <v>44087</v>
      </c>
      <c r="H60" s="73" t="s">
        <v>2493</v>
      </c>
      <c r="I60" s="83">
        <v>6.7400000001605926</v>
      </c>
      <c r="J60" s="86" t="s">
        <v>357</v>
      </c>
      <c r="K60" s="86" t="s">
        <v>128</v>
      </c>
      <c r="L60" s="87">
        <v>1.7947999999999999E-2</v>
      </c>
      <c r="M60" s="87">
        <v>1.0299999999605326E-2</v>
      </c>
      <c r="N60" s="83">
        <v>6972.0488249999999</v>
      </c>
      <c r="O60" s="85">
        <v>105.39</v>
      </c>
      <c r="P60" s="83">
        <v>7.3478424429999984</v>
      </c>
      <c r="Q60" s="84">
        <f t="shared" si="0"/>
        <v>3.7915088821665367E-3</v>
      </c>
      <c r="R60" s="84">
        <f>P60/'סכום נכסי הקרן'!$C$42</f>
        <v>1.4393038240578606E-4</v>
      </c>
    </row>
    <row r="61" spans="2:18">
      <c r="B61" s="76" t="s">
        <v>2605</v>
      </c>
      <c r="C61" s="86" t="s">
        <v>2494</v>
      </c>
      <c r="D61" s="73">
        <v>7937</v>
      </c>
      <c r="E61" s="73"/>
      <c r="F61" s="73" t="s">
        <v>2521</v>
      </c>
      <c r="G61" s="101">
        <v>44087</v>
      </c>
      <c r="H61" s="73" t="s">
        <v>2493</v>
      </c>
      <c r="I61" s="83">
        <v>10.140000000437613</v>
      </c>
      <c r="J61" s="86" t="s">
        <v>357</v>
      </c>
      <c r="K61" s="86" t="s">
        <v>128</v>
      </c>
      <c r="L61" s="87">
        <v>2.8999999999999998E-2</v>
      </c>
      <c r="M61" s="87">
        <v>2.5500000004457166E-2</v>
      </c>
      <c r="N61" s="83">
        <v>1185.9383760000001</v>
      </c>
      <c r="O61" s="85">
        <v>104.05</v>
      </c>
      <c r="P61" s="83">
        <v>1.2339688389999999</v>
      </c>
      <c r="Q61" s="84">
        <f t="shared" si="0"/>
        <v>6.3673164601431417E-4</v>
      </c>
      <c r="R61" s="84">
        <f>P61/'סכום נכסי הקרן'!$C$42</f>
        <v>2.4171123462682809E-5</v>
      </c>
    </row>
    <row r="62" spans="2:18">
      <c r="B62" s="76" t="s">
        <v>2606</v>
      </c>
      <c r="C62" s="86" t="s">
        <v>2506</v>
      </c>
      <c r="D62" s="73">
        <v>8063</v>
      </c>
      <c r="E62" s="73"/>
      <c r="F62" s="73" t="s">
        <v>483</v>
      </c>
      <c r="G62" s="101">
        <v>44147</v>
      </c>
      <c r="H62" s="73" t="s">
        <v>126</v>
      </c>
      <c r="I62" s="83">
        <v>9.2900000004580292</v>
      </c>
      <c r="J62" s="86" t="s">
        <v>679</v>
      </c>
      <c r="K62" s="86" t="s">
        <v>128</v>
      </c>
      <c r="L62" s="87">
        <v>1.6250000000000001E-2</v>
      </c>
      <c r="M62" s="87">
        <v>1.3200000001409321E-2</v>
      </c>
      <c r="N62" s="83">
        <v>5237.1333530000002</v>
      </c>
      <c r="O62" s="85">
        <v>102.97</v>
      </c>
      <c r="P62" s="83">
        <v>5.3926764569999994</v>
      </c>
      <c r="Q62" s="84">
        <f t="shared" si="0"/>
        <v>2.7826373311589355E-3</v>
      </c>
      <c r="R62" s="84">
        <f>P62/'סכום נכסי הקרן'!$C$42</f>
        <v>1.0563236632626985E-4</v>
      </c>
    </row>
    <row r="63" spans="2:18">
      <c r="B63" s="76" t="s">
        <v>2606</v>
      </c>
      <c r="C63" s="86" t="s">
        <v>2506</v>
      </c>
      <c r="D63" s="73">
        <v>8145</v>
      </c>
      <c r="E63" s="73"/>
      <c r="F63" s="73" t="s">
        <v>483</v>
      </c>
      <c r="G63" s="101">
        <v>44185</v>
      </c>
      <c r="H63" s="73" t="s">
        <v>126</v>
      </c>
      <c r="I63" s="83">
        <v>9.3000000007645074</v>
      </c>
      <c r="J63" s="86" t="s">
        <v>679</v>
      </c>
      <c r="K63" s="86" t="s">
        <v>128</v>
      </c>
      <c r="L63" s="87">
        <v>1.4990000000000002E-2</v>
      </c>
      <c r="M63" s="87">
        <v>1.4000000000804747E-2</v>
      </c>
      <c r="N63" s="83">
        <v>2461.872347</v>
      </c>
      <c r="O63" s="85">
        <v>100.95</v>
      </c>
      <c r="P63" s="83">
        <v>2.4852600269999998</v>
      </c>
      <c r="Q63" s="84">
        <f t="shared" si="0"/>
        <v>1.2824016764051277E-3</v>
      </c>
      <c r="R63" s="84">
        <f>P63/'סכום נכסי הקרן'!$C$42</f>
        <v>4.8681559088776479E-5</v>
      </c>
    </row>
    <row r="64" spans="2:18">
      <c r="B64" s="76" t="s">
        <v>2607</v>
      </c>
      <c r="C64" s="86" t="s">
        <v>2506</v>
      </c>
      <c r="D64" s="73" t="s">
        <v>2522</v>
      </c>
      <c r="E64" s="73"/>
      <c r="F64" s="73" t="s">
        <v>2521</v>
      </c>
      <c r="G64" s="101">
        <v>42901</v>
      </c>
      <c r="H64" s="73" t="s">
        <v>2493</v>
      </c>
      <c r="I64" s="83">
        <v>1.820000000008462</v>
      </c>
      <c r="J64" s="86" t="s">
        <v>152</v>
      </c>
      <c r="K64" s="86" t="s">
        <v>128</v>
      </c>
      <c r="L64" s="87">
        <v>0.04</v>
      </c>
      <c r="M64" s="87">
        <v>1.3800000000157148E-2</v>
      </c>
      <c r="N64" s="83">
        <v>15762.604729000002</v>
      </c>
      <c r="O64" s="85">
        <v>104.96</v>
      </c>
      <c r="P64" s="83">
        <v>16.544429573000002</v>
      </c>
      <c r="Q64" s="84">
        <f t="shared" si="0"/>
        <v>8.5369756037933387E-3</v>
      </c>
      <c r="R64" s="84">
        <f>P64/'סכום נכסי הקרן'!$C$42</f>
        <v>3.240741882531798E-4</v>
      </c>
    </row>
    <row r="65" spans="2:18">
      <c r="B65" s="76" t="s">
        <v>2608</v>
      </c>
      <c r="C65" s="86" t="s">
        <v>2494</v>
      </c>
      <c r="D65" s="73" t="s">
        <v>2523</v>
      </c>
      <c r="E65" s="73"/>
      <c r="F65" s="73" t="s">
        <v>2521</v>
      </c>
      <c r="G65" s="101">
        <v>44074</v>
      </c>
      <c r="H65" s="73" t="s">
        <v>2493</v>
      </c>
      <c r="I65" s="83">
        <v>11.369999999999997</v>
      </c>
      <c r="J65" s="86" t="s">
        <v>426</v>
      </c>
      <c r="K65" s="86" t="s">
        <v>128</v>
      </c>
      <c r="L65" s="87">
        <v>2.35E-2</v>
      </c>
      <c r="M65" s="87">
        <v>2.1999999999999999E-2</v>
      </c>
      <c r="N65" s="83">
        <v>17189.830000000002</v>
      </c>
      <c r="O65" s="85">
        <v>102.32</v>
      </c>
      <c r="P65" s="83">
        <v>17.588630000000002</v>
      </c>
      <c r="Q65" s="84">
        <f t="shared" si="0"/>
        <v>9.0757861763450486E-3</v>
      </c>
      <c r="R65" s="84">
        <f>P65/'סכום נכסי הקרן'!$C$42</f>
        <v>3.4452810624778415E-4</v>
      </c>
    </row>
    <row r="66" spans="2:18">
      <c r="B66" s="76" t="s">
        <v>2608</v>
      </c>
      <c r="C66" s="86" t="s">
        <v>2494</v>
      </c>
      <c r="D66" s="73" t="s">
        <v>2524</v>
      </c>
      <c r="E66" s="73"/>
      <c r="F66" s="73" t="s">
        <v>2521</v>
      </c>
      <c r="G66" s="101">
        <v>44189</v>
      </c>
      <c r="H66" s="73" t="s">
        <v>2493</v>
      </c>
      <c r="I66" s="83">
        <v>11.270000000000001</v>
      </c>
      <c r="J66" s="86" t="s">
        <v>426</v>
      </c>
      <c r="K66" s="86" t="s">
        <v>128</v>
      </c>
      <c r="L66" s="87">
        <v>2.4700000000000003E-2</v>
      </c>
      <c r="M66" s="87">
        <v>2.4500000000000001E-2</v>
      </c>
      <c r="N66" s="83">
        <v>2143.23</v>
      </c>
      <c r="O66" s="85">
        <v>100.85</v>
      </c>
      <c r="P66" s="83">
        <v>2.1614499999999999</v>
      </c>
      <c r="Q66" s="84">
        <f t="shared" si="0"/>
        <v>1.1153147249593064E-3</v>
      </c>
      <c r="R66" s="84">
        <f>P66/'סכום נכסי הקרן'!$C$42</f>
        <v>4.2338731058034245E-5</v>
      </c>
    </row>
    <row r="67" spans="2:18">
      <c r="B67" s="76" t="s">
        <v>2609</v>
      </c>
      <c r="C67" s="86" t="s">
        <v>2494</v>
      </c>
      <c r="D67" s="73" t="s">
        <v>2525</v>
      </c>
      <c r="E67" s="73"/>
      <c r="F67" s="73" t="s">
        <v>483</v>
      </c>
      <c r="G67" s="101">
        <v>42122</v>
      </c>
      <c r="H67" s="73" t="s">
        <v>126</v>
      </c>
      <c r="I67" s="83">
        <v>5.4200000000727533</v>
      </c>
      <c r="J67" s="86" t="s">
        <v>426</v>
      </c>
      <c r="K67" s="86" t="s">
        <v>128</v>
      </c>
      <c r="L67" s="87">
        <v>2.4799999999999999E-2</v>
      </c>
      <c r="M67" s="87">
        <v>8.0000000000000002E-3</v>
      </c>
      <c r="N67" s="83">
        <v>27291.556586999999</v>
      </c>
      <c r="O67" s="85">
        <v>110.8</v>
      </c>
      <c r="P67" s="83">
        <v>30.239044939999999</v>
      </c>
      <c r="Q67" s="84">
        <f t="shared" si="0"/>
        <v>1.5603438474305769E-2</v>
      </c>
      <c r="R67" s="84">
        <f>P67/'סכום נכסי הקרן'!$C$42</f>
        <v>5.9232588825393665E-4</v>
      </c>
    </row>
    <row r="68" spans="2:18">
      <c r="B68" s="76" t="s">
        <v>2610</v>
      </c>
      <c r="C68" s="86" t="s">
        <v>2506</v>
      </c>
      <c r="D68" s="73">
        <v>7970</v>
      </c>
      <c r="E68" s="73"/>
      <c r="F68" s="73" t="s">
        <v>2521</v>
      </c>
      <c r="G68" s="101">
        <v>44098</v>
      </c>
      <c r="H68" s="73" t="s">
        <v>2493</v>
      </c>
      <c r="I68" s="83">
        <v>10.010000001751944</v>
      </c>
      <c r="J68" s="86" t="s">
        <v>357</v>
      </c>
      <c r="K68" s="86" t="s">
        <v>128</v>
      </c>
      <c r="L68" s="87">
        <v>1.8500000000000003E-2</v>
      </c>
      <c r="M68" s="87">
        <v>1.4800000001825672E-2</v>
      </c>
      <c r="N68" s="83">
        <v>2742.1450599999998</v>
      </c>
      <c r="O68" s="85">
        <v>103.87</v>
      </c>
      <c r="P68" s="83">
        <v>2.8482662009999999</v>
      </c>
      <c r="Q68" s="84">
        <f t="shared" si="0"/>
        <v>1.4697139580278069E-3</v>
      </c>
      <c r="R68" s="84">
        <f>P68/'סכום נכסי הקרן'!$C$42</f>
        <v>5.5792165752540156E-5</v>
      </c>
    </row>
    <row r="69" spans="2:18">
      <c r="B69" s="76" t="s">
        <v>2610</v>
      </c>
      <c r="C69" s="86" t="s">
        <v>2506</v>
      </c>
      <c r="D69" s="73">
        <v>8161</v>
      </c>
      <c r="E69" s="73"/>
      <c r="F69" s="73" t="s">
        <v>2521</v>
      </c>
      <c r="G69" s="101">
        <v>44194</v>
      </c>
      <c r="H69" s="73" t="s">
        <v>2493</v>
      </c>
      <c r="I69" s="83">
        <v>9.9500000009285881</v>
      </c>
      <c r="J69" s="86" t="s">
        <v>357</v>
      </c>
      <c r="K69" s="86" t="s">
        <v>128</v>
      </c>
      <c r="L69" s="87">
        <v>1.8769999999999998E-2</v>
      </c>
      <c r="M69" s="87">
        <v>1.9100000002378489E-2</v>
      </c>
      <c r="N69" s="83">
        <v>3076.552995</v>
      </c>
      <c r="O69" s="85">
        <v>99.76</v>
      </c>
      <c r="P69" s="83">
        <v>3.069176197</v>
      </c>
      <c r="Q69" s="84">
        <f t="shared" si="0"/>
        <v>1.5837041828442504E-3</v>
      </c>
      <c r="R69" s="84">
        <f>P69/'סכום נכסי הקרן'!$C$42</f>
        <v>6.0119376147726449E-5</v>
      </c>
    </row>
    <row r="70" spans="2:18">
      <c r="B70" s="76" t="s">
        <v>2610</v>
      </c>
      <c r="C70" s="86" t="s">
        <v>2506</v>
      </c>
      <c r="D70" s="73">
        <v>7699</v>
      </c>
      <c r="E70" s="73"/>
      <c r="F70" s="73" t="s">
        <v>2521</v>
      </c>
      <c r="G70" s="101">
        <v>43977</v>
      </c>
      <c r="H70" s="73" t="s">
        <v>2493</v>
      </c>
      <c r="I70" s="83">
        <v>10.009999999702149</v>
      </c>
      <c r="J70" s="86" t="s">
        <v>357</v>
      </c>
      <c r="K70" s="86" t="s">
        <v>128</v>
      </c>
      <c r="L70" s="87">
        <v>1.908E-2</v>
      </c>
      <c r="M70" s="87">
        <v>1.2000000000386819E-2</v>
      </c>
      <c r="N70" s="83">
        <v>4815.474252</v>
      </c>
      <c r="O70" s="85">
        <v>107.37</v>
      </c>
      <c r="P70" s="83">
        <v>5.1703748539999994</v>
      </c>
      <c r="Q70" s="84">
        <f t="shared" si="0"/>
        <v>2.6679290329295257E-3</v>
      </c>
      <c r="R70" s="84">
        <f>P70/'סכום נכסי הקרן'!$C$42</f>
        <v>1.0127789697320274E-4</v>
      </c>
    </row>
    <row r="71" spans="2:18">
      <c r="B71" s="76" t="s">
        <v>2610</v>
      </c>
      <c r="C71" s="86" t="s">
        <v>2506</v>
      </c>
      <c r="D71" s="73">
        <v>7567</v>
      </c>
      <c r="E71" s="73"/>
      <c r="F71" s="73" t="s">
        <v>2521</v>
      </c>
      <c r="G71" s="101">
        <v>43919</v>
      </c>
      <c r="H71" s="73" t="s">
        <v>2493</v>
      </c>
      <c r="I71" s="83">
        <v>9.6800000014665102</v>
      </c>
      <c r="J71" s="86" t="s">
        <v>357</v>
      </c>
      <c r="K71" s="86" t="s">
        <v>128</v>
      </c>
      <c r="L71" s="87">
        <v>2.69E-2</v>
      </c>
      <c r="M71" s="87">
        <v>1.400000000066059E-2</v>
      </c>
      <c r="N71" s="83">
        <v>2675.2634750000002</v>
      </c>
      <c r="O71" s="85">
        <v>113.17</v>
      </c>
      <c r="P71" s="83">
        <v>3.0275956669999999</v>
      </c>
      <c r="Q71" s="84">
        <f t="shared" si="0"/>
        <v>1.5622485038414456E-3</v>
      </c>
      <c r="R71" s="84">
        <f>P71/'סכום נכסי הקרן'!$C$42</f>
        <v>5.9304891946416899E-5</v>
      </c>
    </row>
    <row r="72" spans="2:18">
      <c r="B72" s="76" t="s">
        <v>2610</v>
      </c>
      <c r="C72" s="86" t="s">
        <v>2506</v>
      </c>
      <c r="D72" s="73">
        <v>7856</v>
      </c>
      <c r="E72" s="73"/>
      <c r="F72" s="73" t="s">
        <v>2521</v>
      </c>
      <c r="G72" s="101">
        <v>44041</v>
      </c>
      <c r="H72" s="73" t="s">
        <v>2493</v>
      </c>
      <c r="I72" s="83">
        <v>9.9700000012005638</v>
      </c>
      <c r="J72" s="86" t="s">
        <v>357</v>
      </c>
      <c r="K72" s="86" t="s">
        <v>128</v>
      </c>
      <c r="L72" s="87">
        <v>1.9220000000000001E-2</v>
      </c>
      <c r="M72" s="87">
        <v>1.4800000001007467E-2</v>
      </c>
      <c r="N72" s="83">
        <v>3410.960928</v>
      </c>
      <c r="O72" s="85">
        <v>104.76</v>
      </c>
      <c r="P72" s="83">
        <v>3.5733227429999999</v>
      </c>
      <c r="Q72" s="84">
        <f t="shared" si="0"/>
        <v>1.8438453224917898E-3</v>
      </c>
      <c r="R72" s="84">
        <f>P72/'סכום נכסי הקרן'!$C$42</f>
        <v>6.9994656642269877E-5</v>
      </c>
    </row>
    <row r="73" spans="2:18">
      <c r="B73" s="76" t="s">
        <v>2610</v>
      </c>
      <c r="C73" s="86" t="s">
        <v>2506</v>
      </c>
      <c r="D73" s="73">
        <v>7566</v>
      </c>
      <c r="E73" s="73"/>
      <c r="F73" s="73" t="s">
        <v>2521</v>
      </c>
      <c r="G73" s="101">
        <v>43919</v>
      </c>
      <c r="H73" s="73" t="s">
        <v>2493</v>
      </c>
      <c r="I73" s="83">
        <v>9.2899999984779509</v>
      </c>
      <c r="J73" s="86" t="s">
        <v>357</v>
      </c>
      <c r="K73" s="86" t="s">
        <v>128</v>
      </c>
      <c r="L73" s="87">
        <v>2.69E-2</v>
      </c>
      <c r="M73" s="87">
        <v>1.3699999997352962E-2</v>
      </c>
      <c r="N73" s="83">
        <v>2675.2634739999999</v>
      </c>
      <c r="O73" s="85">
        <v>112.97</v>
      </c>
      <c r="P73" s="83">
        <v>3.0222451400000003</v>
      </c>
      <c r="Q73" s="84">
        <f t="shared" si="0"/>
        <v>1.5594876157573392E-3</v>
      </c>
      <c r="R73" s="84">
        <f>P73/'סכום נכסי הקרן'!$C$42</f>
        <v>5.9200085208499425E-5</v>
      </c>
    </row>
    <row r="74" spans="2:18">
      <c r="B74" s="76" t="s">
        <v>2610</v>
      </c>
      <c r="C74" s="86" t="s">
        <v>2506</v>
      </c>
      <c r="D74" s="73">
        <v>7700</v>
      </c>
      <c r="E74" s="73"/>
      <c r="F74" s="73" t="s">
        <v>2521</v>
      </c>
      <c r="G74" s="101">
        <v>43977</v>
      </c>
      <c r="H74" s="73" t="s">
        <v>2493</v>
      </c>
      <c r="I74" s="83">
        <v>9.6099999998987329</v>
      </c>
      <c r="J74" s="86" t="s">
        <v>357</v>
      </c>
      <c r="K74" s="86" t="s">
        <v>128</v>
      </c>
      <c r="L74" s="87">
        <v>1.8769999999999998E-2</v>
      </c>
      <c r="M74" s="87">
        <v>1.1100000000434001E-2</v>
      </c>
      <c r="N74" s="83">
        <v>3210.3161679999994</v>
      </c>
      <c r="O74" s="85">
        <v>107.66</v>
      </c>
      <c r="P74" s="83">
        <v>3.4562263349999998</v>
      </c>
      <c r="Q74" s="84">
        <f t="shared" si="0"/>
        <v>1.7834232224745593E-3</v>
      </c>
      <c r="R74" s="84">
        <f>P74/'סכום נכסי הקרן'!$C$42</f>
        <v>6.7700958742168628E-5</v>
      </c>
    </row>
    <row r="75" spans="2:18">
      <c r="B75" s="76" t="s">
        <v>2610</v>
      </c>
      <c r="C75" s="86" t="s">
        <v>2506</v>
      </c>
      <c r="D75" s="73">
        <v>7855</v>
      </c>
      <c r="E75" s="73"/>
      <c r="F75" s="73" t="s">
        <v>2521</v>
      </c>
      <c r="G75" s="101">
        <v>44041</v>
      </c>
      <c r="H75" s="73" t="s">
        <v>2493</v>
      </c>
      <c r="I75" s="83">
        <v>9.5699999978454002</v>
      </c>
      <c r="J75" s="86" t="s">
        <v>357</v>
      </c>
      <c r="K75" s="86" t="s">
        <v>128</v>
      </c>
      <c r="L75" s="87">
        <v>1.9009999999999999E-2</v>
      </c>
      <c r="M75" s="87">
        <v>1.429999999695011E-2</v>
      </c>
      <c r="N75" s="83">
        <v>1939.566018</v>
      </c>
      <c r="O75" s="85">
        <v>104.81</v>
      </c>
      <c r="P75" s="83">
        <v>2.032859234</v>
      </c>
      <c r="Q75" s="84">
        <f t="shared" ref="Q75:Q138" si="1">IFERROR(P75/$P$10,0)</f>
        <v>1.048961501515046E-3</v>
      </c>
      <c r="R75" s="84">
        <f>P75/'סכום נכסי הקרן'!$C$42</f>
        <v>3.9819880352155967E-5</v>
      </c>
    </row>
    <row r="76" spans="2:18">
      <c r="B76" s="76" t="s">
        <v>2610</v>
      </c>
      <c r="C76" s="86" t="s">
        <v>2506</v>
      </c>
      <c r="D76" s="73">
        <v>7971</v>
      </c>
      <c r="E76" s="73"/>
      <c r="F76" s="73" t="s">
        <v>2521</v>
      </c>
      <c r="G76" s="101">
        <v>44098</v>
      </c>
      <c r="H76" s="73" t="s">
        <v>2493</v>
      </c>
      <c r="I76" s="83">
        <v>9.600000002710118</v>
      </c>
      <c r="J76" s="86" t="s">
        <v>357</v>
      </c>
      <c r="K76" s="86" t="s">
        <v>128</v>
      </c>
      <c r="L76" s="87">
        <v>1.822E-2</v>
      </c>
      <c r="M76" s="87">
        <v>1.4300000001778515E-2</v>
      </c>
      <c r="N76" s="83">
        <v>1136.9869759999999</v>
      </c>
      <c r="O76" s="85">
        <v>103.85</v>
      </c>
      <c r="P76" s="83">
        <v>1.1807609530000001</v>
      </c>
      <c r="Q76" s="84">
        <f t="shared" si="1"/>
        <v>6.0927621621498695E-4</v>
      </c>
      <c r="R76" s="84">
        <f>P76/'סכום נכסי הקרן'!$C$42</f>
        <v>2.312888127548415E-5</v>
      </c>
    </row>
    <row r="77" spans="2:18">
      <c r="B77" s="76" t="s">
        <v>2610</v>
      </c>
      <c r="C77" s="86" t="s">
        <v>2506</v>
      </c>
      <c r="D77" s="73">
        <v>8162</v>
      </c>
      <c r="E77" s="73"/>
      <c r="F77" s="73" t="s">
        <v>2521</v>
      </c>
      <c r="G77" s="101">
        <v>44194</v>
      </c>
      <c r="H77" s="73" t="s">
        <v>2493</v>
      </c>
      <c r="I77" s="83">
        <v>9.5599999983436259</v>
      </c>
      <c r="J77" s="86" t="s">
        <v>357</v>
      </c>
      <c r="K77" s="86" t="s">
        <v>128</v>
      </c>
      <c r="L77" s="87">
        <v>1.847E-2</v>
      </c>
      <c r="M77" s="87">
        <v>1.8799999997633755E-2</v>
      </c>
      <c r="N77" s="83">
        <v>2541.5003000000002</v>
      </c>
      <c r="O77" s="85">
        <v>99.77</v>
      </c>
      <c r="P77" s="83">
        <v>2.5356601700000003</v>
      </c>
      <c r="Q77" s="84">
        <f t="shared" si="1"/>
        <v>1.3084083023404743E-3</v>
      </c>
      <c r="R77" s="84">
        <f>P77/'סכום נכסי הקרן'!$C$42</f>
        <v>4.9668802883341929E-5</v>
      </c>
    </row>
    <row r="78" spans="2:18">
      <c r="B78" s="76" t="s">
        <v>2611</v>
      </c>
      <c r="C78" s="86" t="s">
        <v>2494</v>
      </c>
      <c r="D78" s="73" t="s">
        <v>2526</v>
      </c>
      <c r="E78" s="73"/>
      <c r="F78" s="73" t="s">
        <v>758</v>
      </c>
      <c r="G78" s="101">
        <v>43801</v>
      </c>
      <c r="H78" s="73" t="s">
        <v>307</v>
      </c>
      <c r="I78" s="83">
        <v>6.39</v>
      </c>
      <c r="J78" s="86" t="s">
        <v>426</v>
      </c>
      <c r="K78" s="86" t="s">
        <v>129</v>
      </c>
      <c r="L78" s="87">
        <v>2.3629999999999998E-2</v>
      </c>
      <c r="M78" s="87">
        <v>2.0100000000000003E-2</v>
      </c>
      <c r="N78" s="83">
        <v>26220.35</v>
      </c>
      <c r="O78" s="85">
        <v>102.55</v>
      </c>
      <c r="P78" s="83">
        <v>106.05278</v>
      </c>
      <c r="Q78" s="84">
        <f t="shared" si="1"/>
        <v>5.4723554630858831E-2</v>
      </c>
      <c r="R78" s="84">
        <f>P78/'סכום נכסי הקרן'!$C$42</f>
        <v>2.0773740453754993E-3</v>
      </c>
    </row>
    <row r="79" spans="2:18">
      <c r="B79" s="76" t="s">
        <v>2612</v>
      </c>
      <c r="C79" s="86" t="s">
        <v>2506</v>
      </c>
      <c r="D79" s="73">
        <v>7497</v>
      </c>
      <c r="E79" s="73"/>
      <c r="F79" s="73" t="s">
        <v>297</v>
      </c>
      <c r="G79" s="101">
        <v>43902</v>
      </c>
      <c r="H79" s="73" t="s">
        <v>2493</v>
      </c>
      <c r="I79" s="83">
        <v>7.5800000001078249</v>
      </c>
      <c r="J79" s="86" t="s">
        <v>357</v>
      </c>
      <c r="K79" s="86" t="s">
        <v>128</v>
      </c>
      <c r="L79" s="87">
        <v>2.7000000000000003E-2</v>
      </c>
      <c r="M79" s="87">
        <v>1.5700000000419323E-2</v>
      </c>
      <c r="N79" s="83">
        <v>7662.4884439999996</v>
      </c>
      <c r="O79" s="85">
        <v>108.93</v>
      </c>
      <c r="P79" s="83">
        <v>8.3467459450000003</v>
      </c>
      <c r="Q79" s="84">
        <f t="shared" si="1"/>
        <v>4.3069461046764349E-3</v>
      </c>
      <c r="R79" s="84">
        <f>P79/'סכום נכסי הקרן'!$C$42</f>
        <v>1.6349701902662237E-4</v>
      </c>
    </row>
    <row r="80" spans="2:18">
      <c r="B80" s="76" t="s">
        <v>2612</v>
      </c>
      <c r="C80" s="86" t="s">
        <v>2506</v>
      </c>
      <c r="D80" s="73">
        <v>8084</v>
      </c>
      <c r="E80" s="73"/>
      <c r="F80" s="73" t="s">
        <v>297</v>
      </c>
      <c r="G80" s="101">
        <v>44159</v>
      </c>
      <c r="H80" s="73" t="s">
        <v>2493</v>
      </c>
      <c r="I80" s="83">
        <v>7.6100000199419897</v>
      </c>
      <c r="J80" s="86" t="s">
        <v>357</v>
      </c>
      <c r="K80" s="86" t="s">
        <v>128</v>
      </c>
      <c r="L80" s="87">
        <v>2.7000000000000003E-2</v>
      </c>
      <c r="M80" s="87">
        <v>2.5500000049629389E-2</v>
      </c>
      <c r="N80" s="83">
        <v>109.38848400000001</v>
      </c>
      <c r="O80" s="85">
        <v>101.31</v>
      </c>
      <c r="P80" s="83">
        <v>0.11082143899999999</v>
      </c>
      <c r="Q80" s="84">
        <f t="shared" si="1"/>
        <v>5.7184197070429359E-5</v>
      </c>
      <c r="R80" s="84">
        <f>P80/'סכום נכסי הקרן'!$C$42</f>
        <v>2.1707830860234322E-6</v>
      </c>
    </row>
    <row r="81" spans="2:18">
      <c r="B81" s="76" t="s">
        <v>2612</v>
      </c>
      <c r="C81" s="86" t="s">
        <v>2506</v>
      </c>
      <c r="D81" s="73">
        <v>7583</v>
      </c>
      <c r="E81" s="73"/>
      <c r="F81" s="73" t="s">
        <v>297</v>
      </c>
      <c r="G81" s="101">
        <v>43926</v>
      </c>
      <c r="H81" s="73" t="s">
        <v>2493</v>
      </c>
      <c r="I81" s="83">
        <v>7.5799999978259267</v>
      </c>
      <c r="J81" s="86" t="s">
        <v>357</v>
      </c>
      <c r="K81" s="86" t="s">
        <v>128</v>
      </c>
      <c r="L81" s="87">
        <v>2.7000000000000003E-2</v>
      </c>
      <c r="M81" s="87">
        <v>1.6900000003952868E-2</v>
      </c>
      <c r="N81" s="83">
        <v>375.03017800000003</v>
      </c>
      <c r="O81" s="85">
        <v>107.93</v>
      </c>
      <c r="P81" s="83">
        <v>0.40476993599999994</v>
      </c>
      <c r="Q81" s="84">
        <f t="shared" si="1"/>
        <v>2.0886250889062249E-4</v>
      </c>
      <c r="R81" s="84">
        <f>P81/'סכום נכסי הקרן'!$C$42</f>
        <v>7.9286800345516812E-6</v>
      </c>
    </row>
    <row r="82" spans="2:18">
      <c r="B82" s="76" t="s">
        <v>2612</v>
      </c>
      <c r="C82" s="86" t="s">
        <v>2506</v>
      </c>
      <c r="D82" s="73">
        <v>7658</v>
      </c>
      <c r="E82" s="73"/>
      <c r="F82" s="73" t="s">
        <v>297</v>
      </c>
      <c r="G82" s="101">
        <v>43956</v>
      </c>
      <c r="H82" s="73" t="s">
        <v>2493</v>
      </c>
      <c r="I82" s="83">
        <v>7.550000000436377</v>
      </c>
      <c r="J82" s="86" t="s">
        <v>357</v>
      </c>
      <c r="K82" s="86" t="s">
        <v>128</v>
      </c>
      <c r="L82" s="87">
        <v>2.7000000000000003E-2</v>
      </c>
      <c r="M82" s="87">
        <v>2.110000000436376E-2</v>
      </c>
      <c r="N82" s="83">
        <v>547.33974999999998</v>
      </c>
      <c r="O82" s="85">
        <v>104.67</v>
      </c>
      <c r="P82" s="83">
        <v>0.57290032499999999</v>
      </c>
      <c r="Q82" s="84">
        <f t="shared" si="1"/>
        <v>2.95618297164622E-4</v>
      </c>
      <c r="R82" s="84">
        <f>P82/'סכום נכסי הקרן'!$C$42</f>
        <v>1.1222037420821862E-5</v>
      </c>
    </row>
    <row r="83" spans="2:18">
      <c r="B83" s="76" t="s">
        <v>2612</v>
      </c>
      <c r="C83" s="86" t="s">
        <v>2506</v>
      </c>
      <c r="D83" s="73">
        <v>7716</v>
      </c>
      <c r="E83" s="73"/>
      <c r="F83" s="73" t="s">
        <v>297</v>
      </c>
      <c r="G83" s="101">
        <v>43986</v>
      </c>
      <c r="H83" s="73" t="s">
        <v>2493</v>
      </c>
      <c r="I83" s="83">
        <v>7.5600000002347265</v>
      </c>
      <c r="J83" s="86" t="s">
        <v>357</v>
      </c>
      <c r="K83" s="86" t="s">
        <v>128</v>
      </c>
      <c r="L83" s="87">
        <v>2.7000000000000003E-2</v>
      </c>
      <c r="M83" s="87">
        <v>2.0900000003520894E-2</v>
      </c>
      <c r="N83" s="83">
        <v>487.81857600000001</v>
      </c>
      <c r="O83" s="85">
        <v>104.8</v>
      </c>
      <c r="P83" s="83">
        <v>0.51123369799999996</v>
      </c>
      <c r="Q83" s="84">
        <f t="shared" si="1"/>
        <v>2.6379813147414888E-4</v>
      </c>
      <c r="R83" s="84">
        <f>P83/'סכום נכסי הקרן'!$C$42</f>
        <v>1.0014104442585441E-5</v>
      </c>
    </row>
    <row r="84" spans="2:18">
      <c r="B84" s="76" t="s">
        <v>2612</v>
      </c>
      <c r="C84" s="86" t="s">
        <v>2506</v>
      </c>
      <c r="D84" s="73">
        <v>7805</v>
      </c>
      <c r="E84" s="73"/>
      <c r="F84" s="73" t="s">
        <v>297</v>
      </c>
      <c r="G84" s="101">
        <v>44017</v>
      </c>
      <c r="H84" s="73" t="s">
        <v>2493</v>
      </c>
      <c r="I84" s="83">
        <v>7.5900000051168792</v>
      </c>
      <c r="J84" s="86" t="s">
        <v>357</v>
      </c>
      <c r="K84" s="86" t="s">
        <v>128</v>
      </c>
      <c r="L84" s="87">
        <v>2.7000000000000003E-2</v>
      </c>
      <c r="M84" s="87">
        <v>0.02</v>
      </c>
      <c r="N84" s="83">
        <v>327.94284599999997</v>
      </c>
      <c r="O84" s="85">
        <v>105.48</v>
      </c>
      <c r="P84" s="83">
        <v>0.34591399699999997</v>
      </c>
      <c r="Q84" s="84">
        <f t="shared" si="1"/>
        <v>1.7849266669302057E-4</v>
      </c>
      <c r="R84" s="84">
        <f>P84/'סכום נכסי הקרן'!$C$42</f>
        <v>6.7758031359470096E-6</v>
      </c>
    </row>
    <row r="85" spans="2:18">
      <c r="B85" s="76" t="s">
        <v>2612</v>
      </c>
      <c r="C85" s="86" t="s">
        <v>2506</v>
      </c>
      <c r="D85" s="73">
        <v>7863</v>
      </c>
      <c r="E85" s="73"/>
      <c r="F85" s="73" t="s">
        <v>297</v>
      </c>
      <c r="G85" s="101">
        <v>44048</v>
      </c>
      <c r="H85" s="73" t="s">
        <v>2493</v>
      </c>
      <c r="I85" s="83">
        <v>7.5800000006496742</v>
      </c>
      <c r="J85" s="86" t="s">
        <v>357</v>
      </c>
      <c r="K85" s="86" t="s">
        <v>128</v>
      </c>
      <c r="L85" s="87">
        <v>2.7000000000000003E-2</v>
      </c>
      <c r="M85" s="87">
        <v>2.3199999993503258E-2</v>
      </c>
      <c r="N85" s="83">
        <v>597.47028799999998</v>
      </c>
      <c r="O85" s="85">
        <v>103.05</v>
      </c>
      <c r="P85" s="83">
        <v>0.61569291999999998</v>
      </c>
      <c r="Q85" s="84">
        <f t="shared" si="1"/>
        <v>3.1769940536639394E-4</v>
      </c>
      <c r="R85" s="84">
        <f>P85/'סכום נכסי הקרן'!$C$42</f>
        <v>1.2060263690677922E-5</v>
      </c>
    </row>
    <row r="86" spans="2:18">
      <c r="B86" s="76" t="s">
        <v>2612</v>
      </c>
      <c r="C86" s="86" t="s">
        <v>2506</v>
      </c>
      <c r="D86" s="73">
        <v>7919</v>
      </c>
      <c r="E86" s="73"/>
      <c r="F86" s="73" t="s">
        <v>297</v>
      </c>
      <c r="G86" s="101">
        <v>44080</v>
      </c>
      <c r="H86" s="73" t="s">
        <v>2493</v>
      </c>
      <c r="I86" s="83">
        <v>7.5900000027823298</v>
      </c>
      <c r="J86" s="86" t="s">
        <v>357</v>
      </c>
      <c r="K86" s="86" t="s">
        <v>128</v>
      </c>
      <c r="L86" s="87">
        <v>2.7000000000000003E-2</v>
      </c>
      <c r="M86" s="87">
        <v>2.3200000012088023E-2</v>
      </c>
      <c r="N86" s="83">
        <v>930.86440700000003</v>
      </c>
      <c r="O86" s="85">
        <v>103.09</v>
      </c>
      <c r="P86" s="83">
        <v>0.95962778699999984</v>
      </c>
      <c r="Q86" s="84">
        <f t="shared" si="1"/>
        <v>4.9517083500484063E-4</v>
      </c>
      <c r="R86" s="84">
        <f>P86/'סכום נכסי הקרן'!$C$42</f>
        <v>1.8797299400684525E-5</v>
      </c>
    </row>
    <row r="87" spans="2:18">
      <c r="B87" s="76" t="s">
        <v>2612</v>
      </c>
      <c r="C87" s="86" t="s">
        <v>2506</v>
      </c>
      <c r="D87" s="73">
        <v>7997</v>
      </c>
      <c r="E87" s="73"/>
      <c r="F87" s="73" t="s">
        <v>297</v>
      </c>
      <c r="G87" s="101">
        <v>44115</v>
      </c>
      <c r="H87" s="73" t="s">
        <v>2493</v>
      </c>
      <c r="I87" s="83">
        <v>7.6099999960559552</v>
      </c>
      <c r="J87" s="86" t="s">
        <v>357</v>
      </c>
      <c r="K87" s="86" t="s">
        <v>128</v>
      </c>
      <c r="L87" s="87">
        <v>2.7000000000000003E-2</v>
      </c>
      <c r="M87" s="87">
        <v>2.3099999985601104E-2</v>
      </c>
      <c r="N87" s="83">
        <v>619.486178</v>
      </c>
      <c r="O87" s="85">
        <v>103.14</v>
      </c>
      <c r="P87" s="83">
        <v>0.63893783199999998</v>
      </c>
      <c r="Q87" s="84">
        <f t="shared" si="1"/>
        <v>3.2969385012985517E-4</v>
      </c>
      <c r="R87" s="84">
        <f>P87/'סכום נכסי הקרן'!$C$42</f>
        <v>1.2515587698929638E-5</v>
      </c>
    </row>
    <row r="88" spans="2:18">
      <c r="B88" s="76" t="s">
        <v>2612</v>
      </c>
      <c r="C88" s="86" t="s">
        <v>2506</v>
      </c>
      <c r="D88" s="73">
        <v>8042</v>
      </c>
      <c r="E88" s="73"/>
      <c r="F88" s="73" t="s">
        <v>297</v>
      </c>
      <c r="G88" s="101">
        <v>44138</v>
      </c>
      <c r="H88" s="73" t="s">
        <v>2493</v>
      </c>
      <c r="I88" s="83">
        <v>7.6300000024252013</v>
      </c>
      <c r="J88" s="86" t="s">
        <v>357</v>
      </c>
      <c r="K88" s="86" t="s">
        <v>128</v>
      </c>
      <c r="L88" s="87">
        <v>2.7000000000000003E-2</v>
      </c>
      <c r="M88" s="87">
        <v>2.2100000014877288E-2</v>
      </c>
      <c r="N88" s="83">
        <v>472.217264</v>
      </c>
      <c r="O88" s="85">
        <v>103.91</v>
      </c>
      <c r="P88" s="83">
        <v>0.49068078700000001</v>
      </c>
      <c r="Q88" s="84">
        <f t="shared" si="1"/>
        <v>2.5319276735326796E-4</v>
      </c>
      <c r="R88" s="84">
        <f>P88/'סכום נכסי הקרן'!$C$42</f>
        <v>9.6115116593664377E-6</v>
      </c>
    </row>
    <row r="89" spans="2:18">
      <c r="B89" s="76" t="s">
        <v>2613</v>
      </c>
      <c r="C89" s="86" t="s">
        <v>2506</v>
      </c>
      <c r="D89" s="73">
        <v>7490</v>
      </c>
      <c r="E89" s="73"/>
      <c r="F89" s="73" t="s">
        <v>297</v>
      </c>
      <c r="G89" s="101">
        <v>43899</v>
      </c>
      <c r="H89" s="73" t="s">
        <v>2493</v>
      </c>
      <c r="I89" s="83">
        <v>4.7199999996902093</v>
      </c>
      <c r="J89" s="86" t="s">
        <v>124</v>
      </c>
      <c r="K89" s="86" t="s">
        <v>128</v>
      </c>
      <c r="L89" s="87">
        <v>2.3889999999999998E-2</v>
      </c>
      <c r="M89" s="87">
        <v>1.579999999825743E-2</v>
      </c>
      <c r="N89" s="83">
        <v>4973.3100020000002</v>
      </c>
      <c r="O89" s="85">
        <v>103.85</v>
      </c>
      <c r="P89" s="83">
        <v>5.1647823050000001</v>
      </c>
      <c r="Q89" s="84">
        <f t="shared" si="1"/>
        <v>2.6650432607628061E-3</v>
      </c>
      <c r="R89" s="84">
        <f>P89/'סכום נכסי הקרן'!$C$42</f>
        <v>1.0116834948052891E-4</v>
      </c>
    </row>
    <row r="90" spans="2:18">
      <c r="B90" s="76" t="s">
        <v>2613</v>
      </c>
      <c r="C90" s="86" t="s">
        <v>2506</v>
      </c>
      <c r="D90" s="73">
        <v>7491</v>
      </c>
      <c r="E90" s="73"/>
      <c r="F90" s="73" t="s">
        <v>297</v>
      </c>
      <c r="G90" s="101">
        <v>43899</v>
      </c>
      <c r="H90" s="73" t="s">
        <v>2493</v>
      </c>
      <c r="I90" s="83">
        <v>4.8900000000301285</v>
      </c>
      <c r="J90" s="86" t="s">
        <v>124</v>
      </c>
      <c r="K90" s="86" t="s">
        <v>128</v>
      </c>
      <c r="L90" s="87">
        <v>1.2969999999999999E-2</v>
      </c>
      <c r="M90" s="87">
        <v>1.800000000028694E-3</v>
      </c>
      <c r="N90" s="83">
        <v>6604.29</v>
      </c>
      <c r="O90" s="85">
        <v>105.54</v>
      </c>
      <c r="P90" s="83">
        <v>6.9701679109999999</v>
      </c>
      <c r="Q90" s="84">
        <f t="shared" si="1"/>
        <v>3.5966276835351953E-3</v>
      </c>
      <c r="R90" s="84">
        <f>P90/'סכום נכסי הקרן'!$C$42</f>
        <v>1.3653245025939504E-4</v>
      </c>
    </row>
    <row r="91" spans="2:18">
      <c r="B91" s="76" t="s">
        <v>2614</v>
      </c>
      <c r="C91" s="86" t="s">
        <v>2494</v>
      </c>
      <c r="D91" s="73" t="s">
        <v>2527</v>
      </c>
      <c r="E91" s="73"/>
      <c r="F91" s="73" t="s">
        <v>595</v>
      </c>
      <c r="G91" s="101">
        <v>43924</v>
      </c>
      <c r="H91" s="73" t="s">
        <v>126</v>
      </c>
      <c r="I91" s="83">
        <v>9.65</v>
      </c>
      <c r="J91" s="86" t="s">
        <v>426</v>
      </c>
      <c r="K91" s="86" t="s">
        <v>128</v>
      </c>
      <c r="L91" s="87">
        <v>3.1400000000000004E-2</v>
      </c>
      <c r="M91" s="87">
        <v>1.2699999999999999E-2</v>
      </c>
      <c r="N91" s="83">
        <v>580.78</v>
      </c>
      <c r="O91" s="85">
        <v>116.12</v>
      </c>
      <c r="P91" s="83">
        <v>0.6744</v>
      </c>
      <c r="Q91" s="84">
        <f t="shared" si="1"/>
        <v>3.4799243587062213E-4</v>
      </c>
      <c r="R91" s="84">
        <f>P91/'סכום נכסי הקרן'!$C$42</f>
        <v>1.3210224722079297E-5</v>
      </c>
    </row>
    <row r="92" spans="2:18">
      <c r="B92" s="76" t="s">
        <v>2614</v>
      </c>
      <c r="C92" s="86" t="s">
        <v>2494</v>
      </c>
      <c r="D92" s="73" t="s">
        <v>2528</v>
      </c>
      <c r="E92" s="73"/>
      <c r="F92" s="73" t="s">
        <v>595</v>
      </c>
      <c r="G92" s="101">
        <v>44015</v>
      </c>
      <c r="H92" s="73" t="s">
        <v>126</v>
      </c>
      <c r="I92" s="83">
        <v>9.48</v>
      </c>
      <c r="J92" s="86" t="s">
        <v>426</v>
      </c>
      <c r="K92" s="86" t="s">
        <v>128</v>
      </c>
      <c r="L92" s="87">
        <v>3.1E-2</v>
      </c>
      <c r="M92" s="87">
        <v>1.9600000000000003E-2</v>
      </c>
      <c r="N92" s="83">
        <v>478.98</v>
      </c>
      <c r="O92" s="85">
        <v>108.53</v>
      </c>
      <c r="P92" s="83">
        <v>0.51983000000000001</v>
      </c>
      <c r="Q92" s="84">
        <f t="shared" si="1"/>
        <v>2.6823384925656215E-4</v>
      </c>
      <c r="R92" s="84">
        <f>P92/'סכום נכסי הקרן'!$C$42</f>
        <v>1.0182489794303797E-5</v>
      </c>
    </row>
    <row r="93" spans="2:18">
      <c r="B93" s="76" t="s">
        <v>2614</v>
      </c>
      <c r="C93" s="86" t="s">
        <v>2494</v>
      </c>
      <c r="D93" s="73" t="s">
        <v>2529</v>
      </c>
      <c r="E93" s="73"/>
      <c r="F93" s="73" t="s">
        <v>595</v>
      </c>
      <c r="G93" s="101">
        <v>44108</v>
      </c>
      <c r="H93" s="73" t="s">
        <v>126</v>
      </c>
      <c r="I93" s="83">
        <v>9.4100000000000019</v>
      </c>
      <c r="J93" s="86" t="s">
        <v>426</v>
      </c>
      <c r="K93" s="86" t="s">
        <v>128</v>
      </c>
      <c r="L93" s="87">
        <v>3.1E-2</v>
      </c>
      <c r="M93" s="87">
        <v>2.2499999999999999E-2</v>
      </c>
      <c r="N93" s="83">
        <v>776.9</v>
      </c>
      <c r="O93" s="85">
        <v>105.62</v>
      </c>
      <c r="P93" s="83">
        <v>0.82055999999999996</v>
      </c>
      <c r="Q93" s="84">
        <f t="shared" si="1"/>
        <v>4.234114370966751E-4</v>
      </c>
      <c r="R93" s="84">
        <f>P93/'סכום נכסי הקרן'!$C$42</f>
        <v>1.6073223603127798E-5</v>
      </c>
    </row>
    <row r="94" spans="2:18">
      <c r="B94" s="76" t="s">
        <v>2614</v>
      </c>
      <c r="C94" s="86" t="s">
        <v>2494</v>
      </c>
      <c r="D94" s="73" t="s">
        <v>2530</v>
      </c>
      <c r="E94" s="73"/>
      <c r="F94" s="73" t="s">
        <v>595</v>
      </c>
      <c r="G94" s="101">
        <v>43011</v>
      </c>
      <c r="H94" s="73" t="s">
        <v>126</v>
      </c>
      <c r="I94" s="83">
        <v>7.65</v>
      </c>
      <c r="J94" s="86" t="s">
        <v>426</v>
      </c>
      <c r="K94" s="86" t="s">
        <v>128</v>
      </c>
      <c r="L94" s="87">
        <v>3.9E-2</v>
      </c>
      <c r="M94" s="87">
        <v>1.6399999999999998E-2</v>
      </c>
      <c r="N94" s="83">
        <v>474.46</v>
      </c>
      <c r="O94" s="85">
        <v>119.69</v>
      </c>
      <c r="P94" s="83">
        <v>0.56786999999999999</v>
      </c>
      <c r="Q94" s="84">
        <f t="shared" si="1"/>
        <v>2.9302263427913728E-4</v>
      </c>
      <c r="R94" s="84">
        <f>P94/'סכום נכסי הקרן'!$C$42</f>
        <v>1.1123502836487501E-5</v>
      </c>
    </row>
    <row r="95" spans="2:18">
      <c r="B95" s="76" t="s">
        <v>2614</v>
      </c>
      <c r="C95" s="86" t="s">
        <v>2494</v>
      </c>
      <c r="D95" s="73" t="s">
        <v>2531</v>
      </c>
      <c r="E95" s="73"/>
      <c r="F95" s="73" t="s">
        <v>595</v>
      </c>
      <c r="G95" s="101">
        <v>43104</v>
      </c>
      <c r="H95" s="73" t="s">
        <v>126</v>
      </c>
      <c r="I95" s="83">
        <v>7.65</v>
      </c>
      <c r="J95" s="86" t="s">
        <v>426</v>
      </c>
      <c r="K95" s="86" t="s">
        <v>128</v>
      </c>
      <c r="L95" s="87">
        <v>3.8199999999999998E-2</v>
      </c>
      <c r="M95" s="87">
        <v>2.0499999999999997E-2</v>
      </c>
      <c r="N95" s="83">
        <v>843.75</v>
      </c>
      <c r="O95" s="85">
        <v>113.09</v>
      </c>
      <c r="P95" s="83">
        <v>0.95422000000000007</v>
      </c>
      <c r="Q95" s="84">
        <f t="shared" si="1"/>
        <v>4.9238040058787824E-4</v>
      </c>
      <c r="R95" s="84">
        <f>P95/'סכום נכסי הקרן'!$C$42</f>
        <v>1.8691371047305024E-5</v>
      </c>
    </row>
    <row r="96" spans="2:18">
      <c r="B96" s="76" t="s">
        <v>2614</v>
      </c>
      <c r="C96" s="86" t="s">
        <v>2494</v>
      </c>
      <c r="D96" s="73" t="s">
        <v>2532</v>
      </c>
      <c r="E96" s="73"/>
      <c r="F96" s="73" t="s">
        <v>595</v>
      </c>
      <c r="G96" s="101">
        <v>43194</v>
      </c>
      <c r="H96" s="73" t="s">
        <v>126</v>
      </c>
      <c r="I96" s="83">
        <v>7.7099999999999991</v>
      </c>
      <c r="J96" s="86" t="s">
        <v>426</v>
      </c>
      <c r="K96" s="86" t="s">
        <v>128</v>
      </c>
      <c r="L96" s="87">
        <v>3.7900000000000003E-2</v>
      </c>
      <c r="M96" s="87">
        <v>1.5300000000000001E-2</v>
      </c>
      <c r="N96" s="83">
        <v>544.53</v>
      </c>
      <c r="O96" s="85">
        <v>117.71</v>
      </c>
      <c r="P96" s="83">
        <v>0.64096000000000009</v>
      </c>
      <c r="Q96" s="84">
        <f t="shared" si="1"/>
        <v>3.3073729492235173E-4</v>
      </c>
      <c r="R96" s="84">
        <f>P96/'סכום נכסי הקרן'!$C$42</f>
        <v>1.255519815816125E-5</v>
      </c>
    </row>
    <row r="97" spans="2:18">
      <c r="B97" s="76" t="s">
        <v>2614</v>
      </c>
      <c r="C97" s="86" t="s">
        <v>2494</v>
      </c>
      <c r="D97" s="73" t="s">
        <v>2533</v>
      </c>
      <c r="E97" s="73"/>
      <c r="F97" s="73" t="s">
        <v>595</v>
      </c>
      <c r="G97" s="101">
        <v>43285</v>
      </c>
      <c r="H97" s="73" t="s">
        <v>126</v>
      </c>
      <c r="I97" s="83">
        <v>7.69</v>
      </c>
      <c r="J97" s="86" t="s">
        <v>426</v>
      </c>
      <c r="K97" s="86" t="s">
        <v>128</v>
      </c>
      <c r="L97" s="87">
        <v>4.0099999999999997E-2</v>
      </c>
      <c r="M97" s="87">
        <v>1.52E-2</v>
      </c>
      <c r="N97" s="83">
        <v>724.87</v>
      </c>
      <c r="O97" s="85">
        <v>118.3</v>
      </c>
      <c r="P97" s="83">
        <v>0.85753000000000001</v>
      </c>
      <c r="Q97" s="84">
        <f t="shared" si="1"/>
        <v>4.4248806870126722E-4</v>
      </c>
      <c r="R97" s="84">
        <f>P97/'סכום נכסי הקרן'!$C$42</f>
        <v>1.6797396212818297E-5</v>
      </c>
    </row>
    <row r="98" spans="2:18">
      <c r="B98" s="76" t="s">
        <v>2614</v>
      </c>
      <c r="C98" s="86" t="s">
        <v>2494</v>
      </c>
      <c r="D98" s="73" t="s">
        <v>2534</v>
      </c>
      <c r="E98" s="73"/>
      <c r="F98" s="73" t="s">
        <v>595</v>
      </c>
      <c r="G98" s="101">
        <v>43377</v>
      </c>
      <c r="H98" s="73" t="s">
        <v>126</v>
      </c>
      <c r="I98" s="83">
        <v>7.67</v>
      </c>
      <c r="J98" s="86" t="s">
        <v>426</v>
      </c>
      <c r="K98" s="86" t="s">
        <v>128</v>
      </c>
      <c r="L98" s="87">
        <v>3.9699999999999999E-2</v>
      </c>
      <c r="M98" s="87">
        <v>1.7099999999999994E-2</v>
      </c>
      <c r="N98" s="83">
        <v>1449.82</v>
      </c>
      <c r="O98" s="85">
        <v>116.22</v>
      </c>
      <c r="P98" s="83">
        <v>1.6849799999999999</v>
      </c>
      <c r="Q98" s="84">
        <f t="shared" si="1"/>
        <v>8.6945476659739155E-4</v>
      </c>
      <c r="R98" s="84">
        <f>P98/'סכום נכסי הקרן'!$C$42</f>
        <v>3.3005581927949547E-5</v>
      </c>
    </row>
    <row r="99" spans="2:18">
      <c r="B99" s="76" t="s">
        <v>2614</v>
      </c>
      <c r="C99" s="86" t="s">
        <v>2494</v>
      </c>
      <c r="D99" s="73" t="s">
        <v>2535</v>
      </c>
      <c r="E99" s="73"/>
      <c r="F99" s="73" t="s">
        <v>595</v>
      </c>
      <c r="G99" s="101">
        <v>43469</v>
      </c>
      <c r="H99" s="73" t="s">
        <v>126</v>
      </c>
      <c r="I99" s="83">
        <v>9.39</v>
      </c>
      <c r="J99" s="86" t="s">
        <v>426</v>
      </c>
      <c r="K99" s="86" t="s">
        <v>128</v>
      </c>
      <c r="L99" s="87">
        <v>4.1700000000000001E-2</v>
      </c>
      <c r="M99" s="87">
        <v>1.4999999999999999E-2</v>
      </c>
      <c r="N99" s="83">
        <v>1022.14</v>
      </c>
      <c r="O99" s="85">
        <v>124.27</v>
      </c>
      <c r="P99" s="83">
        <v>1.2702200000000001</v>
      </c>
      <c r="Q99" s="84">
        <f t="shared" si="1"/>
        <v>6.5543735452488388E-4</v>
      </c>
      <c r="R99" s="84">
        <f>P99/'סכום נכסי הקרן'!$C$42</f>
        <v>2.4881215371410984E-5</v>
      </c>
    </row>
    <row r="100" spans="2:18">
      <c r="B100" s="76" t="s">
        <v>2614</v>
      </c>
      <c r="C100" s="86" t="s">
        <v>2494</v>
      </c>
      <c r="D100" s="73" t="s">
        <v>2536</v>
      </c>
      <c r="E100" s="73"/>
      <c r="F100" s="73" t="s">
        <v>595</v>
      </c>
      <c r="G100" s="101">
        <v>43559</v>
      </c>
      <c r="H100" s="73" t="s">
        <v>126</v>
      </c>
      <c r="I100" s="83">
        <v>9.41</v>
      </c>
      <c r="J100" s="86" t="s">
        <v>426</v>
      </c>
      <c r="K100" s="86" t="s">
        <v>128</v>
      </c>
      <c r="L100" s="87">
        <v>3.7200000000000004E-2</v>
      </c>
      <c r="M100" s="87">
        <v>1.7399999999999999E-2</v>
      </c>
      <c r="N100" s="83">
        <v>2437.92</v>
      </c>
      <c r="O100" s="85">
        <v>116.89</v>
      </c>
      <c r="P100" s="83">
        <v>2.8496799999999998</v>
      </c>
      <c r="Q100" s="84">
        <f t="shared" si="1"/>
        <v>1.4704434825797664E-3</v>
      </c>
      <c r="R100" s="84">
        <f>P100/'סכום נכסי הקרן'!$C$42</f>
        <v>5.5819859409867925E-5</v>
      </c>
    </row>
    <row r="101" spans="2:18">
      <c r="B101" s="76" t="s">
        <v>2614</v>
      </c>
      <c r="C101" s="86" t="s">
        <v>2494</v>
      </c>
      <c r="D101" s="73" t="s">
        <v>2537</v>
      </c>
      <c r="E101" s="73"/>
      <c r="F101" s="73" t="s">
        <v>595</v>
      </c>
      <c r="G101" s="101">
        <v>43742</v>
      </c>
      <c r="H101" s="73" t="s">
        <v>126</v>
      </c>
      <c r="I101" s="83">
        <v>9.26</v>
      </c>
      <c r="J101" s="86" t="s">
        <v>426</v>
      </c>
      <c r="K101" s="86" t="s">
        <v>128</v>
      </c>
      <c r="L101" s="87">
        <v>3.1E-2</v>
      </c>
      <c r="M101" s="87">
        <v>2.6299999999999994E-2</v>
      </c>
      <c r="N101" s="83">
        <v>2855.76</v>
      </c>
      <c r="O101" s="85">
        <v>104.66</v>
      </c>
      <c r="P101" s="83">
        <v>2.9888400000000002</v>
      </c>
      <c r="Q101" s="84">
        <f t="shared" si="1"/>
        <v>1.5422504626743036E-3</v>
      </c>
      <c r="R101" s="84">
        <f>P101/'סכום נכסי הקרן'!$C$42</f>
        <v>5.854574148626852E-5</v>
      </c>
    </row>
    <row r="102" spans="2:18">
      <c r="B102" s="76" t="s">
        <v>2614</v>
      </c>
      <c r="C102" s="86" t="s">
        <v>2494</v>
      </c>
      <c r="D102" s="73" t="s">
        <v>2538</v>
      </c>
      <c r="E102" s="73"/>
      <c r="F102" s="73" t="s">
        <v>595</v>
      </c>
      <c r="G102" s="101">
        <v>42935</v>
      </c>
      <c r="H102" s="73" t="s">
        <v>126</v>
      </c>
      <c r="I102" s="83">
        <v>9.36</v>
      </c>
      <c r="J102" s="86" t="s">
        <v>426</v>
      </c>
      <c r="K102" s="86" t="s">
        <v>128</v>
      </c>
      <c r="L102" s="87">
        <v>4.0800000000000003E-2</v>
      </c>
      <c r="M102" s="87">
        <v>1.7299999999999996E-2</v>
      </c>
      <c r="N102" s="83">
        <v>2218.44</v>
      </c>
      <c r="O102" s="85">
        <v>122.17</v>
      </c>
      <c r="P102" s="83">
        <v>2.71028</v>
      </c>
      <c r="Q102" s="84">
        <f t="shared" si="1"/>
        <v>1.3985126617607202E-3</v>
      </c>
      <c r="R102" s="84">
        <f>P102/'סכום נכסי הקרן'!$C$42</f>
        <v>5.3089276185879416E-5</v>
      </c>
    </row>
    <row r="103" spans="2:18">
      <c r="B103" s="76" t="s">
        <v>2603</v>
      </c>
      <c r="C103" s="86" t="s">
        <v>2506</v>
      </c>
      <c r="D103" s="73" t="s">
        <v>2539</v>
      </c>
      <c r="E103" s="73"/>
      <c r="F103" s="73" t="s">
        <v>297</v>
      </c>
      <c r="G103" s="101">
        <v>40742</v>
      </c>
      <c r="H103" s="73" t="s">
        <v>2493</v>
      </c>
      <c r="I103" s="83">
        <v>7.0400000001143184</v>
      </c>
      <c r="J103" s="86" t="s">
        <v>357</v>
      </c>
      <c r="K103" s="86" t="s">
        <v>128</v>
      </c>
      <c r="L103" s="87">
        <v>0.06</v>
      </c>
      <c r="M103" s="87">
        <v>-6.9999999989913168E-4</v>
      </c>
      <c r="N103" s="83">
        <v>11351.088059</v>
      </c>
      <c r="O103" s="85">
        <v>157.21</v>
      </c>
      <c r="P103" s="83">
        <v>17.845044873999999</v>
      </c>
      <c r="Q103" s="84">
        <f t="shared" si="1"/>
        <v>9.208097025391191E-3</v>
      </c>
      <c r="R103" s="84">
        <f>P103/'סכום נכסי הקרן'!$C$42</f>
        <v>3.4955079027450953E-4</v>
      </c>
    </row>
    <row r="104" spans="2:18">
      <c r="B104" s="76" t="s">
        <v>2603</v>
      </c>
      <c r="C104" s="86" t="s">
        <v>2506</v>
      </c>
      <c r="D104" s="73" t="s">
        <v>2540</v>
      </c>
      <c r="E104" s="73"/>
      <c r="F104" s="73" t="s">
        <v>297</v>
      </c>
      <c r="G104" s="101">
        <v>42201</v>
      </c>
      <c r="H104" s="73" t="s">
        <v>2493</v>
      </c>
      <c r="I104" s="83">
        <v>6.4299999999814386</v>
      </c>
      <c r="J104" s="86" t="s">
        <v>357</v>
      </c>
      <c r="K104" s="86" t="s">
        <v>128</v>
      </c>
      <c r="L104" s="87">
        <v>4.2030000000000005E-2</v>
      </c>
      <c r="M104" s="87">
        <v>7.8000000007424318E-3</v>
      </c>
      <c r="N104" s="83">
        <v>861.68608200000006</v>
      </c>
      <c r="O104" s="85">
        <v>125.05</v>
      </c>
      <c r="P104" s="83">
        <v>1.0775384140000002</v>
      </c>
      <c r="Q104" s="84">
        <f t="shared" si="1"/>
        <v>5.5601307448402567E-4</v>
      </c>
      <c r="R104" s="84">
        <f>P104/'סכום נכסי הקרן'!$C$42</f>
        <v>2.1106946316152014E-5</v>
      </c>
    </row>
    <row r="105" spans="2:18">
      <c r="B105" s="76" t="s">
        <v>2615</v>
      </c>
      <c r="C105" s="86" t="s">
        <v>2494</v>
      </c>
      <c r="D105" s="73" t="s">
        <v>2541</v>
      </c>
      <c r="E105" s="73"/>
      <c r="F105" s="73" t="s">
        <v>297</v>
      </c>
      <c r="G105" s="101">
        <v>42521</v>
      </c>
      <c r="H105" s="73" t="s">
        <v>2493</v>
      </c>
      <c r="I105" s="83">
        <v>2.9899999992654642</v>
      </c>
      <c r="J105" s="86" t="s">
        <v>124</v>
      </c>
      <c r="K105" s="86" t="s">
        <v>128</v>
      </c>
      <c r="L105" s="87">
        <v>2.3E-2</v>
      </c>
      <c r="M105" s="87">
        <v>1.4199999990867936E-2</v>
      </c>
      <c r="N105" s="83">
        <v>964.79533400000003</v>
      </c>
      <c r="O105" s="85">
        <v>104.42</v>
      </c>
      <c r="P105" s="83">
        <v>1.0074393260000001</v>
      </c>
      <c r="Q105" s="84">
        <f t="shared" si="1"/>
        <v>5.1984173346174051E-4</v>
      </c>
      <c r="R105" s="84">
        <f>P105/'סכום נכסי הקרן'!$C$42</f>
        <v>1.973383732253871E-5</v>
      </c>
    </row>
    <row r="106" spans="2:18">
      <c r="B106" s="76" t="s">
        <v>2615</v>
      </c>
      <c r="C106" s="86" t="s">
        <v>2494</v>
      </c>
      <c r="D106" s="73" t="s">
        <v>2542</v>
      </c>
      <c r="E106" s="73"/>
      <c r="F106" s="73" t="s">
        <v>297</v>
      </c>
      <c r="G106" s="101">
        <v>42474</v>
      </c>
      <c r="H106" s="73" t="s">
        <v>2493</v>
      </c>
      <c r="I106" s="83">
        <v>1.8499999997522816</v>
      </c>
      <c r="J106" s="86" t="s">
        <v>124</v>
      </c>
      <c r="K106" s="86" t="s">
        <v>128</v>
      </c>
      <c r="L106" s="87">
        <v>2.2000000000000002E-2</v>
      </c>
      <c r="M106" s="87">
        <v>1.689999999919968E-2</v>
      </c>
      <c r="N106" s="83">
        <v>2596.1667339999999</v>
      </c>
      <c r="O106" s="85">
        <v>101.07</v>
      </c>
      <c r="P106" s="83">
        <v>2.6239456089999997</v>
      </c>
      <c r="Q106" s="84">
        <f t="shared" si="1"/>
        <v>1.3539638553794972E-3</v>
      </c>
      <c r="R106" s="84">
        <f>P106/'סכום נכסי הקרן'!$C$42</f>
        <v>5.139814821085886E-5</v>
      </c>
    </row>
    <row r="107" spans="2:18">
      <c r="B107" s="76" t="s">
        <v>2615</v>
      </c>
      <c r="C107" s="86" t="s">
        <v>2494</v>
      </c>
      <c r="D107" s="73" t="s">
        <v>2543</v>
      </c>
      <c r="E107" s="73"/>
      <c r="F107" s="73" t="s">
        <v>297</v>
      </c>
      <c r="G107" s="101">
        <v>42562</v>
      </c>
      <c r="H107" s="73" t="s">
        <v>2493</v>
      </c>
      <c r="I107" s="83">
        <v>2.9499999999347577</v>
      </c>
      <c r="J107" s="86" t="s">
        <v>124</v>
      </c>
      <c r="K107" s="86" t="s">
        <v>128</v>
      </c>
      <c r="L107" s="87">
        <v>3.3700000000000001E-2</v>
      </c>
      <c r="M107" s="87">
        <v>2.5499999994128157E-2</v>
      </c>
      <c r="N107" s="83">
        <v>746.36661400000003</v>
      </c>
      <c r="O107" s="85">
        <v>102.68</v>
      </c>
      <c r="P107" s="83">
        <v>0.76636923899999998</v>
      </c>
      <c r="Q107" s="84">
        <f t="shared" si="1"/>
        <v>3.9544884083025651E-4</v>
      </c>
      <c r="R107" s="84">
        <f>P107/'סכום נכסי הקרן'!$C$42</f>
        <v>1.501172874744795E-5</v>
      </c>
    </row>
    <row r="108" spans="2:18">
      <c r="B108" s="76" t="s">
        <v>2615</v>
      </c>
      <c r="C108" s="86" t="s">
        <v>2494</v>
      </c>
      <c r="D108" s="73" t="s">
        <v>2544</v>
      </c>
      <c r="E108" s="73"/>
      <c r="F108" s="73" t="s">
        <v>297</v>
      </c>
      <c r="G108" s="101">
        <v>42717</v>
      </c>
      <c r="H108" s="73" t="s">
        <v>2493</v>
      </c>
      <c r="I108" s="83">
        <v>2.800000002090886</v>
      </c>
      <c r="J108" s="86" t="s">
        <v>124</v>
      </c>
      <c r="K108" s="86" t="s">
        <v>128</v>
      </c>
      <c r="L108" s="87">
        <v>3.85E-2</v>
      </c>
      <c r="M108" s="87">
        <v>3.0900000037635947E-2</v>
      </c>
      <c r="N108" s="83">
        <v>186.76803699999999</v>
      </c>
      <c r="O108" s="85">
        <v>102.43</v>
      </c>
      <c r="P108" s="83">
        <v>0.19130649199999999</v>
      </c>
      <c r="Q108" s="84">
        <f t="shared" si="1"/>
        <v>9.8714727385740931E-5</v>
      </c>
      <c r="R108" s="84">
        <f>P108/'סכום נכסי הקרן'!$C$42</f>
        <v>3.747333555920322E-6</v>
      </c>
    </row>
    <row r="109" spans="2:18">
      <c r="B109" s="76" t="s">
        <v>2615</v>
      </c>
      <c r="C109" s="86" t="s">
        <v>2494</v>
      </c>
      <c r="D109" s="73" t="s">
        <v>2545</v>
      </c>
      <c r="E109" s="73"/>
      <c r="F109" s="73" t="s">
        <v>297</v>
      </c>
      <c r="G109" s="101">
        <v>42710</v>
      </c>
      <c r="H109" s="73" t="s">
        <v>2493</v>
      </c>
      <c r="I109" s="83">
        <v>2.8000000003496792</v>
      </c>
      <c r="J109" s="86" t="s">
        <v>124</v>
      </c>
      <c r="K109" s="86" t="s">
        <v>128</v>
      </c>
      <c r="L109" s="87">
        <v>3.8399999999999997E-2</v>
      </c>
      <c r="M109" s="87">
        <v>3.0800000012588435E-2</v>
      </c>
      <c r="N109" s="83">
        <v>558.38476300000002</v>
      </c>
      <c r="O109" s="85">
        <v>102.43</v>
      </c>
      <c r="P109" s="83">
        <v>0.571953516</v>
      </c>
      <c r="Q109" s="84">
        <f t="shared" si="1"/>
        <v>2.9512974086240635E-4</v>
      </c>
      <c r="R109" s="84">
        <f>P109/'סכום נכסי הקרן'!$C$42</f>
        <v>1.120349121729445E-5</v>
      </c>
    </row>
    <row r="110" spans="2:18">
      <c r="B110" s="76" t="s">
        <v>2615</v>
      </c>
      <c r="C110" s="86" t="s">
        <v>2494</v>
      </c>
      <c r="D110" s="73" t="s">
        <v>2546</v>
      </c>
      <c r="E110" s="73"/>
      <c r="F110" s="73" t="s">
        <v>297</v>
      </c>
      <c r="G110" s="101">
        <v>42474</v>
      </c>
      <c r="H110" s="73" t="s">
        <v>2493</v>
      </c>
      <c r="I110" s="83">
        <v>3.8900000004222348</v>
      </c>
      <c r="J110" s="86" t="s">
        <v>124</v>
      </c>
      <c r="K110" s="86" t="s">
        <v>128</v>
      </c>
      <c r="L110" s="87">
        <v>3.6699999999999997E-2</v>
      </c>
      <c r="M110" s="87">
        <v>2.540000000223748E-2</v>
      </c>
      <c r="N110" s="83">
        <v>2646.076517</v>
      </c>
      <c r="O110" s="85">
        <v>104.72</v>
      </c>
      <c r="P110" s="83">
        <v>2.770971447</v>
      </c>
      <c r="Q110" s="84">
        <f t="shared" si="1"/>
        <v>1.4298296316273317E-3</v>
      </c>
      <c r="R110" s="84">
        <f>P110/'סכום נכסי הקרן'!$C$42</f>
        <v>5.4278107226179187E-5</v>
      </c>
    </row>
    <row r="111" spans="2:18">
      <c r="B111" s="76" t="s">
        <v>2615</v>
      </c>
      <c r="C111" s="86" t="s">
        <v>2494</v>
      </c>
      <c r="D111" s="73" t="s">
        <v>2547</v>
      </c>
      <c r="E111" s="73"/>
      <c r="F111" s="73" t="s">
        <v>297</v>
      </c>
      <c r="G111" s="101">
        <v>42474</v>
      </c>
      <c r="H111" s="73" t="s">
        <v>2493</v>
      </c>
      <c r="I111" s="83">
        <v>1.8299999998445446</v>
      </c>
      <c r="J111" s="86" t="s">
        <v>124</v>
      </c>
      <c r="K111" s="86" t="s">
        <v>128</v>
      </c>
      <c r="L111" s="87">
        <v>3.1800000000000002E-2</v>
      </c>
      <c r="M111" s="87">
        <v>2.4599999999851949E-2</v>
      </c>
      <c r="N111" s="83">
        <v>2661.5512189999995</v>
      </c>
      <c r="O111" s="85">
        <v>101.51</v>
      </c>
      <c r="P111" s="83">
        <v>2.7017407739999997</v>
      </c>
      <c r="Q111" s="84">
        <f t="shared" si="1"/>
        <v>1.3941063953666073E-3</v>
      </c>
      <c r="R111" s="84">
        <f>P111/'סכום נכסי הקרן'!$C$42</f>
        <v>5.2922008845409918E-5</v>
      </c>
    </row>
    <row r="112" spans="2:18">
      <c r="B112" s="76" t="s">
        <v>2616</v>
      </c>
      <c r="C112" s="86" t="s">
        <v>2506</v>
      </c>
      <c r="D112" s="73" t="s">
        <v>2548</v>
      </c>
      <c r="E112" s="73"/>
      <c r="F112" s="73" t="s">
        <v>297</v>
      </c>
      <c r="G112" s="101">
        <v>42884</v>
      </c>
      <c r="H112" s="73" t="s">
        <v>2493</v>
      </c>
      <c r="I112" s="83">
        <v>0.27999999974429085</v>
      </c>
      <c r="J112" s="86" t="s">
        <v>124</v>
      </c>
      <c r="K112" s="86" t="s">
        <v>128</v>
      </c>
      <c r="L112" s="87">
        <v>2.2099999999999998E-2</v>
      </c>
      <c r="M112" s="87">
        <v>1.3199999999360728E-2</v>
      </c>
      <c r="N112" s="83">
        <v>622.90782300000001</v>
      </c>
      <c r="O112" s="85">
        <v>100.45</v>
      </c>
      <c r="P112" s="83">
        <v>0.62571089700000004</v>
      </c>
      <c r="Q112" s="84">
        <f t="shared" si="1"/>
        <v>3.2286871174054267E-4</v>
      </c>
      <c r="R112" s="84">
        <f>P112/'סכום נכסי הקרן'!$C$42</f>
        <v>1.2256496975717399E-5</v>
      </c>
    </row>
    <row r="113" spans="2:18">
      <c r="B113" s="76" t="s">
        <v>2616</v>
      </c>
      <c r="C113" s="86" t="s">
        <v>2506</v>
      </c>
      <c r="D113" s="73" t="s">
        <v>2549</v>
      </c>
      <c r="E113" s="73"/>
      <c r="F113" s="73" t="s">
        <v>297</v>
      </c>
      <c r="G113" s="101">
        <v>43006</v>
      </c>
      <c r="H113" s="73" t="s">
        <v>2493</v>
      </c>
      <c r="I113" s="83">
        <v>0.49000000016000933</v>
      </c>
      <c r="J113" s="86" t="s">
        <v>124</v>
      </c>
      <c r="K113" s="86" t="s">
        <v>128</v>
      </c>
      <c r="L113" s="87">
        <v>2.0799999999999999E-2</v>
      </c>
      <c r="M113" s="87">
        <v>1.4499999997333177E-2</v>
      </c>
      <c r="N113" s="83">
        <v>934.36172799999997</v>
      </c>
      <c r="O113" s="85">
        <v>100.33</v>
      </c>
      <c r="P113" s="83">
        <v>0.93744516499999997</v>
      </c>
      <c r="Q113" s="84">
        <f t="shared" si="1"/>
        <v>4.8372453508820773E-4</v>
      </c>
      <c r="R113" s="84">
        <f>P113/'סכום נכסי הקרן'!$C$42</f>
        <v>1.836278365106273E-5</v>
      </c>
    </row>
    <row r="114" spans="2:18">
      <c r="B114" s="76" t="s">
        <v>2616</v>
      </c>
      <c r="C114" s="86" t="s">
        <v>2506</v>
      </c>
      <c r="D114" s="73" t="s">
        <v>2550</v>
      </c>
      <c r="E114" s="73"/>
      <c r="F114" s="73" t="s">
        <v>297</v>
      </c>
      <c r="G114" s="101">
        <v>43321</v>
      </c>
      <c r="H114" s="73" t="s">
        <v>2493</v>
      </c>
      <c r="I114" s="83">
        <v>0.84999999975497875</v>
      </c>
      <c r="J114" s="86" t="s">
        <v>124</v>
      </c>
      <c r="K114" s="86" t="s">
        <v>128</v>
      </c>
      <c r="L114" s="87">
        <v>2.3980000000000001E-2</v>
      </c>
      <c r="M114" s="87">
        <v>1.289999999738644E-2</v>
      </c>
      <c r="N114" s="83">
        <v>2417.5812510000001</v>
      </c>
      <c r="O114" s="85">
        <v>101.29</v>
      </c>
      <c r="P114" s="83">
        <v>2.4487681160000001</v>
      </c>
      <c r="Q114" s="84">
        <f t="shared" si="1"/>
        <v>1.2635717401677849E-3</v>
      </c>
      <c r="R114" s="84">
        <f>P114/'סכום נכסי הקרן'!$C$42</f>
        <v>4.7966751341374175E-5</v>
      </c>
    </row>
    <row r="115" spans="2:18">
      <c r="B115" s="76" t="s">
        <v>2616</v>
      </c>
      <c r="C115" s="86" t="s">
        <v>2506</v>
      </c>
      <c r="D115" s="73" t="s">
        <v>2551</v>
      </c>
      <c r="E115" s="73"/>
      <c r="F115" s="73" t="s">
        <v>297</v>
      </c>
      <c r="G115" s="101">
        <v>43343</v>
      </c>
      <c r="H115" s="73" t="s">
        <v>2493</v>
      </c>
      <c r="I115" s="83">
        <v>0.91000000004088932</v>
      </c>
      <c r="J115" s="86" t="s">
        <v>124</v>
      </c>
      <c r="K115" s="86" t="s">
        <v>128</v>
      </c>
      <c r="L115" s="87">
        <v>2.3789999999999999E-2</v>
      </c>
      <c r="M115" s="87">
        <v>1.3300000001226678E-2</v>
      </c>
      <c r="N115" s="83">
        <v>2417.5812510000001</v>
      </c>
      <c r="O115" s="85">
        <v>101.16</v>
      </c>
      <c r="P115" s="83">
        <v>2.4456251900000003</v>
      </c>
      <c r="Q115" s="84">
        <f t="shared" si="1"/>
        <v>1.2619499808639578E-3</v>
      </c>
      <c r="R115" s="84">
        <f>P115/'סכום נכסי הקרן'!$C$42</f>
        <v>4.7905187345607773E-5</v>
      </c>
    </row>
    <row r="116" spans="2:18">
      <c r="B116" s="76" t="s">
        <v>2616</v>
      </c>
      <c r="C116" s="86" t="s">
        <v>2506</v>
      </c>
      <c r="D116" s="73" t="s">
        <v>2552</v>
      </c>
      <c r="E116" s="73"/>
      <c r="F116" s="73" t="s">
        <v>297</v>
      </c>
      <c r="G116" s="101">
        <v>42828</v>
      </c>
      <c r="H116" s="73" t="s">
        <v>2493</v>
      </c>
      <c r="I116" s="83">
        <v>0.13000000025512501</v>
      </c>
      <c r="J116" s="86" t="s">
        <v>124</v>
      </c>
      <c r="K116" s="86" t="s">
        <v>128</v>
      </c>
      <c r="L116" s="87">
        <v>2.2700000000000001E-2</v>
      </c>
      <c r="M116" s="87">
        <v>1.2700000010205001E-2</v>
      </c>
      <c r="N116" s="83">
        <v>622.90781600000003</v>
      </c>
      <c r="O116" s="85">
        <v>100.68</v>
      </c>
      <c r="P116" s="83">
        <v>0.62714356799999993</v>
      </c>
      <c r="Q116" s="84">
        <f t="shared" si="1"/>
        <v>3.2360797430147262E-4</v>
      </c>
      <c r="R116" s="84">
        <f>P116/'סכום נכסי הקרן'!$C$42</f>
        <v>1.2284560299950501E-5</v>
      </c>
    </row>
    <row r="117" spans="2:18">
      <c r="B117" s="76" t="s">
        <v>2616</v>
      </c>
      <c r="C117" s="86" t="s">
        <v>2506</v>
      </c>
      <c r="D117" s="73" t="s">
        <v>2553</v>
      </c>
      <c r="E117" s="73"/>
      <c r="F117" s="73" t="s">
        <v>297</v>
      </c>
      <c r="G117" s="101">
        <v>42859</v>
      </c>
      <c r="H117" s="73" t="s">
        <v>2493</v>
      </c>
      <c r="I117" s="83">
        <v>0.22000000038310608</v>
      </c>
      <c r="J117" s="86" t="s">
        <v>124</v>
      </c>
      <c r="K117" s="86" t="s">
        <v>128</v>
      </c>
      <c r="L117" s="87">
        <v>2.2799999999999997E-2</v>
      </c>
      <c r="M117" s="87">
        <v>1.2999999993614902E-2</v>
      </c>
      <c r="N117" s="83">
        <v>622.90782300000001</v>
      </c>
      <c r="O117" s="85">
        <v>100.57</v>
      </c>
      <c r="P117" s="83">
        <v>0.62645840799999997</v>
      </c>
      <c r="Q117" s="84">
        <f t="shared" si="1"/>
        <v>3.2325442967311987E-4</v>
      </c>
      <c r="R117" s="84">
        <f>P117/'סכום נכסי הקרן'!$C$42</f>
        <v>1.2271139307111563E-5</v>
      </c>
    </row>
    <row r="118" spans="2:18">
      <c r="B118" s="76" t="s">
        <v>2616</v>
      </c>
      <c r="C118" s="86" t="s">
        <v>2506</v>
      </c>
      <c r="D118" s="73" t="s">
        <v>2554</v>
      </c>
      <c r="E118" s="73"/>
      <c r="F118" s="73" t="s">
        <v>297</v>
      </c>
      <c r="G118" s="101">
        <v>43614</v>
      </c>
      <c r="H118" s="73" t="s">
        <v>2493</v>
      </c>
      <c r="I118" s="83">
        <v>1.2600000000228258</v>
      </c>
      <c r="J118" s="86" t="s">
        <v>124</v>
      </c>
      <c r="K118" s="86" t="s">
        <v>128</v>
      </c>
      <c r="L118" s="87">
        <v>2.427E-2</v>
      </c>
      <c r="M118" s="87">
        <v>1.4400000001483679E-2</v>
      </c>
      <c r="N118" s="83">
        <v>3453.6875070000006</v>
      </c>
      <c r="O118" s="85">
        <v>101.48</v>
      </c>
      <c r="P118" s="83">
        <v>3.504801992</v>
      </c>
      <c r="Q118" s="84">
        <f t="shared" si="1"/>
        <v>1.8084884081261696E-3</v>
      </c>
      <c r="R118" s="84">
        <f>P118/'סכום נכסי הקרן'!$C$42</f>
        <v>6.8652464295241948E-5</v>
      </c>
    </row>
    <row r="119" spans="2:18">
      <c r="B119" s="76" t="s">
        <v>2616</v>
      </c>
      <c r="C119" s="86" t="s">
        <v>2506</v>
      </c>
      <c r="D119" s="73">
        <v>7355</v>
      </c>
      <c r="E119" s="73"/>
      <c r="F119" s="73" t="s">
        <v>297</v>
      </c>
      <c r="G119" s="101">
        <v>43842</v>
      </c>
      <c r="H119" s="73" t="s">
        <v>2493</v>
      </c>
      <c r="I119" s="83">
        <v>1.4900000001592173</v>
      </c>
      <c r="J119" s="86" t="s">
        <v>124</v>
      </c>
      <c r="K119" s="86" t="s">
        <v>128</v>
      </c>
      <c r="L119" s="87">
        <v>2.0838000000000002E-2</v>
      </c>
      <c r="M119" s="87">
        <v>1.9200000001680626E-2</v>
      </c>
      <c r="N119" s="83">
        <v>4489.7937529999999</v>
      </c>
      <c r="O119" s="85">
        <v>100.72</v>
      </c>
      <c r="P119" s="83">
        <v>4.5221203720000007</v>
      </c>
      <c r="Q119" s="84">
        <f t="shared" si="1"/>
        <v>2.3334277632746799E-3</v>
      </c>
      <c r="R119" s="84">
        <f>P119/'סכום נכסי הקרן'!$C$42</f>
        <v>8.8579813663126981E-5</v>
      </c>
    </row>
    <row r="120" spans="2:18">
      <c r="B120" s="76" t="s">
        <v>2617</v>
      </c>
      <c r="C120" s="86" t="s">
        <v>2494</v>
      </c>
      <c r="D120" s="73">
        <v>7127</v>
      </c>
      <c r="E120" s="73"/>
      <c r="F120" s="73" t="s">
        <v>297</v>
      </c>
      <c r="G120" s="101">
        <v>43631</v>
      </c>
      <c r="H120" s="73" t="s">
        <v>2493</v>
      </c>
      <c r="I120" s="83">
        <v>6.47</v>
      </c>
      <c r="J120" s="86" t="s">
        <v>357</v>
      </c>
      <c r="K120" s="86" t="s">
        <v>128</v>
      </c>
      <c r="L120" s="87">
        <v>3.1E-2</v>
      </c>
      <c r="M120" s="87">
        <v>1.0800000000000001E-2</v>
      </c>
      <c r="N120" s="83">
        <v>17265.7</v>
      </c>
      <c r="O120" s="85">
        <v>113.8</v>
      </c>
      <c r="P120" s="83">
        <v>19.64838</v>
      </c>
      <c r="Q120" s="84">
        <f t="shared" si="1"/>
        <v>1.0138623394293616E-2</v>
      </c>
      <c r="R120" s="84">
        <f>P120/'סכום נכסי הקרן'!$C$42</f>
        <v>3.8487472601543359E-4</v>
      </c>
    </row>
    <row r="121" spans="2:18">
      <c r="B121" s="76" t="s">
        <v>2617</v>
      </c>
      <c r="C121" s="86" t="s">
        <v>2494</v>
      </c>
      <c r="D121" s="73">
        <v>7128</v>
      </c>
      <c r="E121" s="73"/>
      <c r="F121" s="73" t="s">
        <v>297</v>
      </c>
      <c r="G121" s="101">
        <v>43634</v>
      </c>
      <c r="H121" s="73" t="s">
        <v>2493</v>
      </c>
      <c r="I121" s="83">
        <v>6.49</v>
      </c>
      <c r="J121" s="86" t="s">
        <v>357</v>
      </c>
      <c r="K121" s="86" t="s">
        <v>128</v>
      </c>
      <c r="L121" s="87">
        <v>2.4900000000000002E-2</v>
      </c>
      <c r="M121" s="87">
        <v>1.0500000000000001E-2</v>
      </c>
      <c r="N121" s="83">
        <v>7310.93</v>
      </c>
      <c r="O121" s="85">
        <v>111.51</v>
      </c>
      <c r="P121" s="83">
        <v>8.1524099999999997</v>
      </c>
      <c r="Q121" s="84">
        <f t="shared" si="1"/>
        <v>4.2066681703974177E-3</v>
      </c>
      <c r="R121" s="84">
        <f>P121/'סכום נכסי הקרן'!$C$42</f>
        <v>1.5969034419710331E-4</v>
      </c>
    </row>
    <row r="122" spans="2:18">
      <c r="B122" s="76" t="s">
        <v>2617</v>
      </c>
      <c r="C122" s="86" t="s">
        <v>2494</v>
      </c>
      <c r="D122" s="73">
        <v>7130</v>
      </c>
      <c r="E122" s="73"/>
      <c r="F122" s="73" t="s">
        <v>297</v>
      </c>
      <c r="G122" s="101">
        <v>43634</v>
      </c>
      <c r="H122" s="73" t="s">
        <v>2493</v>
      </c>
      <c r="I122" s="83">
        <v>6.8299999999999992</v>
      </c>
      <c r="J122" s="86" t="s">
        <v>357</v>
      </c>
      <c r="K122" s="86" t="s">
        <v>128</v>
      </c>
      <c r="L122" s="87">
        <v>3.6000000000000004E-2</v>
      </c>
      <c r="M122" s="87">
        <v>1.1000000000000001E-2</v>
      </c>
      <c r="N122" s="83">
        <v>4639.47</v>
      </c>
      <c r="O122" s="85">
        <v>118.27</v>
      </c>
      <c r="P122" s="83">
        <v>5.4871000000000008</v>
      </c>
      <c r="Q122" s="84">
        <f t="shared" si="1"/>
        <v>2.8313601643915939E-3</v>
      </c>
      <c r="R122" s="84">
        <f>P122/'סכום נכסי הקרן'!$C$42</f>
        <v>1.0748194554051204E-4</v>
      </c>
    </row>
    <row r="123" spans="2:18">
      <c r="B123" s="76" t="s">
        <v>2618</v>
      </c>
      <c r="C123" s="86" t="s">
        <v>2506</v>
      </c>
      <c r="D123" s="73">
        <v>22333</v>
      </c>
      <c r="E123" s="73"/>
      <c r="F123" s="73" t="s">
        <v>758</v>
      </c>
      <c r="G123" s="101">
        <v>41639</v>
      </c>
      <c r="H123" s="73" t="s">
        <v>307</v>
      </c>
      <c r="I123" s="83">
        <v>1.4699999999654219</v>
      </c>
      <c r="J123" s="86" t="s">
        <v>123</v>
      </c>
      <c r="K123" s="86" t="s">
        <v>128</v>
      </c>
      <c r="L123" s="87">
        <v>3.7000000000000005E-2</v>
      </c>
      <c r="M123" s="87">
        <v>2.3000000002342388E-3</v>
      </c>
      <c r="N123" s="83">
        <v>8374.0049039999994</v>
      </c>
      <c r="O123" s="85">
        <v>107.06</v>
      </c>
      <c r="P123" s="83">
        <v>8.965209273000001</v>
      </c>
      <c r="Q123" s="84">
        <f t="shared" si="1"/>
        <v>4.6260750489341036E-3</v>
      </c>
      <c r="R123" s="84">
        <f>P123/'סכום נכסי הקרן'!$C$42</f>
        <v>1.7561154978766187E-4</v>
      </c>
    </row>
    <row r="124" spans="2:18">
      <c r="B124" s="76" t="s">
        <v>2618</v>
      </c>
      <c r="C124" s="86" t="s">
        <v>2506</v>
      </c>
      <c r="D124" s="73">
        <v>22334</v>
      </c>
      <c r="E124" s="73"/>
      <c r="F124" s="73" t="s">
        <v>758</v>
      </c>
      <c r="G124" s="101">
        <v>42004</v>
      </c>
      <c r="H124" s="73" t="s">
        <v>307</v>
      </c>
      <c r="I124" s="83">
        <v>1.9400000001330757</v>
      </c>
      <c r="J124" s="86" t="s">
        <v>123</v>
      </c>
      <c r="K124" s="86" t="s">
        <v>128</v>
      </c>
      <c r="L124" s="87">
        <v>3.7000000000000005E-2</v>
      </c>
      <c r="M124" s="87">
        <v>1.8000000011260259E-3</v>
      </c>
      <c r="N124" s="83">
        <v>3588.8592530000001</v>
      </c>
      <c r="O124" s="85">
        <v>108.88</v>
      </c>
      <c r="P124" s="83">
        <v>3.9075497919999997</v>
      </c>
      <c r="Q124" s="84">
        <f t="shared" si="1"/>
        <v>2.0163074887363918E-3</v>
      </c>
      <c r="R124" s="84">
        <f>P124/'סכום נכסי הקרן'!$C$42</f>
        <v>7.6541534497381696E-5</v>
      </c>
    </row>
    <row r="125" spans="2:18">
      <c r="B125" s="76" t="s">
        <v>2618</v>
      </c>
      <c r="C125" s="86" t="s">
        <v>2506</v>
      </c>
      <c r="D125" s="73" t="s">
        <v>2555</v>
      </c>
      <c r="E125" s="73"/>
      <c r="F125" s="73" t="s">
        <v>758</v>
      </c>
      <c r="G125" s="101">
        <v>42759</v>
      </c>
      <c r="H125" s="73" t="s">
        <v>307</v>
      </c>
      <c r="I125" s="83">
        <v>2.9500000001235751</v>
      </c>
      <c r="J125" s="86" t="s">
        <v>123</v>
      </c>
      <c r="K125" s="86" t="s">
        <v>128</v>
      </c>
      <c r="L125" s="87">
        <v>2.4E-2</v>
      </c>
      <c r="M125" s="87">
        <v>9.4000000001348092E-3</v>
      </c>
      <c r="N125" s="83">
        <v>4221.0978260000002</v>
      </c>
      <c r="O125" s="85">
        <v>105.44</v>
      </c>
      <c r="P125" s="83">
        <v>4.4507254510000003</v>
      </c>
      <c r="Q125" s="84">
        <f t="shared" si="1"/>
        <v>2.2965877685125493E-3</v>
      </c>
      <c r="R125" s="84">
        <f>P125/'סכום נכסי הקרן'!$C$42</f>
        <v>8.7181321743754053E-5</v>
      </c>
    </row>
    <row r="126" spans="2:18">
      <c r="B126" s="76" t="s">
        <v>2618</v>
      </c>
      <c r="C126" s="86" t="s">
        <v>2506</v>
      </c>
      <c r="D126" s="73" t="s">
        <v>2556</v>
      </c>
      <c r="E126" s="73"/>
      <c r="F126" s="73" t="s">
        <v>758</v>
      </c>
      <c r="G126" s="101">
        <v>42759</v>
      </c>
      <c r="H126" s="73" t="s">
        <v>307</v>
      </c>
      <c r="I126" s="83">
        <v>2.8899999998865646</v>
      </c>
      <c r="J126" s="86" t="s">
        <v>123</v>
      </c>
      <c r="K126" s="86" t="s">
        <v>128</v>
      </c>
      <c r="L126" s="87">
        <v>3.8800000000000001E-2</v>
      </c>
      <c r="M126" s="87">
        <v>1.549999999912742E-2</v>
      </c>
      <c r="N126" s="83">
        <v>4221.0978260000002</v>
      </c>
      <c r="O126" s="85">
        <v>108.6</v>
      </c>
      <c r="P126" s="83">
        <v>4.5841120680000005</v>
      </c>
      <c r="Q126" s="84">
        <f t="shared" si="1"/>
        <v>2.3654156655504672E-3</v>
      </c>
      <c r="R126" s="84">
        <f>P126/'סכום נכסי הקרן'!$C$42</f>
        <v>8.9794114130301985E-5</v>
      </c>
    </row>
    <row r="127" spans="2:18">
      <c r="B127" s="76" t="s">
        <v>2619</v>
      </c>
      <c r="C127" s="86" t="s">
        <v>2494</v>
      </c>
      <c r="D127" s="73" t="s">
        <v>2557</v>
      </c>
      <c r="E127" s="73"/>
      <c r="F127" s="73" t="s">
        <v>609</v>
      </c>
      <c r="G127" s="101">
        <v>43530</v>
      </c>
      <c r="H127" s="73" t="s">
        <v>126</v>
      </c>
      <c r="I127" s="83">
        <v>6.3</v>
      </c>
      <c r="J127" s="86" t="s">
        <v>426</v>
      </c>
      <c r="K127" s="86" t="s">
        <v>128</v>
      </c>
      <c r="L127" s="87">
        <v>3.4000000000000002E-2</v>
      </c>
      <c r="M127" s="87">
        <v>2.4399999999999995E-2</v>
      </c>
      <c r="N127" s="83">
        <v>26316.06</v>
      </c>
      <c r="O127" s="85">
        <v>106.25</v>
      </c>
      <c r="P127" s="83">
        <v>27.960810000000002</v>
      </c>
      <c r="Q127" s="84">
        <f t="shared" si="1"/>
        <v>1.4427862367757489E-2</v>
      </c>
      <c r="R127" s="84">
        <f>P127/'סכום נכסי הקרן'!$C$42</f>
        <v>5.4769956036678836E-4</v>
      </c>
    </row>
    <row r="128" spans="2:18">
      <c r="B128" s="76" t="s">
        <v>2620</v>
      </c>
      <c r="C128" s="86" t="s">
        <v>2494</v>
      </c>
      <c r="D128" s="73" t="s">
        <v>2558</v>
      </c>
      <c r="E128" s="73"/>
      <c r="F128" s="73" t="s">
        <v>2559</v>
      </c>
      <c r="G128" s="101">
        <v>42732</v>
      </c>
      <c r="H128" s="73" t="s">
        <v>2493</v>
      </c>
      <c r="I128" s="83">
        <v>3.3099999997240279</v>
      </c>
      <c r="J128" s="86" t="s">
        <v>124</v>
      </c>
      <c r="K128" s="86" t="s">
        <v>128</v>
      </c>
      <c r="L128" s="87">
        <v>2.1613000000000004E-2</v>
      </c>
      <c r="M128" s="87">
        <v>5.6000000003560927E-3</v>
      </c>
      <c r="N128" s="83">
        <v>5265.3247380000003</v>
      </c>
      <c r="O128" s="85">
        <v>106.67</v>
      </c>
      <c r="P128" s="83">
        <v>5.6165218050000005</v>
      </c>
      <c r="Q128" s="84">
        <f t="shared" si="1"/>
        <v>2.8981422064685847E-3</v>
      </c>
      <c r="R128" s="84">
        <f>P128/'סכום נכסי הקרן'!$C$42</f>
        <v>1.1001707473385001E-4</v>
      </c>
    </row>
    <row r="129" spans="2:18">
      <c r="B129" s="76" t="s">
        <v>2621</v>
      </c>
      <c r="C129" s="86" t="s">
        <v>2506</v>
      </c>
      <c r="D129" s="73">
        <v>6718</v>
      </c>
      <c r="E129" s="73"/>
      <c r="F129" s="73" t="s">
        <v>609</v>
      </c>
      <c r="G129" s="101">
        <v>43482</v>
      </c>
      <c r="H129" s="73" t="s">
        <v>126</v>
      </c>
      <c r="I129" s="83">
        <v>3.0600000000432268</v>
      </c>
      <c r="J129" s="86" t="s">
        <v>124</v>
      </c>
      <c r="K129" s="86" t="s">
        <v>128</v>
      </c>
      <c r="L129" s="87">
        <v>4.1299999999999996E-2</v>
      </c>
      <c r="M129" s="87">
        <v>1.0800000000000001E-2</v>
      </c>
      <c r="N129" s="83">
        <v>21103.604522000001</v>
      </c>
      <c r="O129" s="85">
        <v>109.62</v>
      </c>
      <c r="P129" s="83">
        <v>23.133771599999999</v>
      </c>
      <c r="Q129" s="84">
        <f t="shared" si="1"/>
        <v>1.1937095981551927E-2</v>
      </c>
      <c r="R129" s="84">
        <f>P129/'סכום נכסי הקרן'!$C$42</f>
        <v>4.5314697732096073E-4</v>
      </c>
    </row>
    <row r="130" spans="2:18">
      <c r="B130" s="76" t="s">
        <v>2622</v>
      </c>
      <c r="C130" s="86" t="s">
        <v>2494</v>
      </c>
      <c r="D130" s="73" t="s">
        <v>2560</v>
      </c>
      <c r="E130" s="73"/>
      <c r="F130" s="73" t="s">
        <v>2559</v>
      </c>
      <c r="G130" s="101">
        <v>42242</v>
      </c>
      <c r="H130" s="73" t="s">
        <v>2493</v>
      </c>
      <c r="I130" s="83">
        <v>4.4499999999788731</v>
      </c>
      <c r="J130" s="86" t="s">
        <v>657</v>
      </c>
      <c r="K130" s="86" t="s">
        <v>128</v>
      </c>
      <c r="L130" s="87">
        <v>2.3599999999999999E-2</v>
      </c>
      <c r="M130" s="87">
        <v>6.4999999995774662E-3</v>
      </c>
      <c r="N130" s="83">
        <v>8784.1399629999996</v>
      </c>
      <c r="O130" s="85">
        <v>107.77</v>
      </c>
      <c r="P130" s="83">
        <v>9.4666676759999984</v>
      </c>
      <c r="Q130" s="84">
        <f t="shared" si="1"/>
        <v>4.8848290986787087E-3</v>
      </c>
      <c r="R130" s="84">
        <f>P130/'סכום נכסי הקרן'!$C$42</f>
        <v>1.8543417462812002E-4</v>
      </c>
    </row>
    <row r="131" spans="2:18">
      <c r="B131" s="76" t="s">
        <v>2623</v>
      </c>
      <c r="C131" s="86" t="s">
        <v>2506</v>
      </c>
      <c r="D131" s="73" t="s">
        <v>2561</v>
      </c>
      <c r="E131" s="73"/>
      <c r="F131" s="73" t="s">
        <v>2559</v>
      </c>
      <c r="G131" s="101">
        <v>42978</v>
      </c>
      <c r="H131" s="73" t="s">
        <v>2493</v>
      </c>
      <c r="I131" s="83">
        <v>2.2799999990072619</v>
      </c>
      <c r="J131" s="86" t="s">
        <v>124</v>
      </c>
      <c r="K131" s="86" t="s">
        <v>128</v>
      </c>
      <c r="L131" s="87">
        <v>2.3E-2</v>
      </c>
      <c r="M131" s="87">
        <v>1.6299999992640046E-2</v>
      </c>
      <c r="N131" s="83">
        <v>1142.209552</v>
      </c>
      <c r="O131" s="85">
        <v>102.3</v>
      </c>
      <c r="P131" s="83">
        <v>1.1684859220000001</v>
      </c>
      <c r="Q131" s="84">
        <f t="shared" si="1"/>
        <v>6.0294226316327077E-4</v>
      </c>
      <c r="R131" s="84">
        <f>P131/'סכום נכסי הקרן'!$C$42</f>
        <v>2.2888436557244993E-5</v>
      </c>
    </row>
    <row r="132" spans="2:18">
      <c r="B132" s="76" t="s">
        <v>2623</v>
      </c>
      <c r="C132" s="86" t="s">
        <v>2506</v>
      </c>
      <c r="D132" s="73" t="s">
        <v>2562</v>
      </c>
      <c r="E132" s="73"/>
      <c r="F132" s="73" t="s">
        <v>2559</v>
      </c>
      <c r="G132" s="101">
        <v>42978</v>
      </c>
      <c r="H132" s="73" t="s">
        <v>2493</v>
      </c>
      <c r="I132" s="83">
        <v>2.2699999998257185</v>
      </c>
      <c r="J132" s="86" t="s">
        <v>124</v>
      </c>
      <c r="K132" s="86" t="s">
        <v>128</v>
      </c>
      <c r="L132" s="87">
        <v>2.76E-2</v>
      </c>
      <c r="M132" s="87">
        <v>1.6999999997095314E-2</v>
      </c>
      <c r="N132" s="83">
        <v>2665.1556260000002</v>
      </c>
      <c r="O132" s="85">
        <v>103.34</v>
      </c>
      <c r="P132" s="83">
        <v>2.7541718240000002</v>
      </c>
      <c r="Q132" s="84">
        <f t="shared" si="1"/>
        <v>1.4211609754448315E-3</v>
      </c>
      <c r="R132" s="84">
        <f>P132/'סכום נכסי הקרן'!$C$42</f>
        <v>5.3949034279743521E-5</v>
      </c>
    </row>
    <row r="133" spans="2:18">
      <c r="B133" s="76" t="s">
        <v>2624</v>
      </c>
      <c r="C133" s="86" t="s">
        <v>2494</v>
      </c>
      <c r="D133" s="73" t="s">
        <v>2563</v>
      </c>
      <c r="E133" s="73"/>
      <c r="F133" s="73" t="s">
        <v>609</v>
      </c>
      <c r="G133" s="101">
        <v>43530</v>
      </c>
      <c r="H133" s="73" t="s">
        <v>126</v>
      </c>
      <c r="I133" s="83">
        <v>6.49</v>
      </c>
      <c r="J133" s="86" t="s">
        <v>426</v>
      </c>
      <c r="K133" s="86" t="s">
        <v>128</v>
      </c>
      <c r="L133" s="87">
        <v>3.4000000000000002E-2</v>
      </c>
      <c r="M133" s="87">
        <v>2.4399999999999998E-2</v>
      </c>
      <c r="N133" s="83">
        <v>55044.26</v>
      </c>
      <c r="O133" s="85">
        <v>106.43</v>
      </c>
      <c r="P133" s="83">
        <v>58.58361</v>
      </c>
      <c r="Q133" s="84">
        <f t="shared" si="1"/>
        <v>3.0229319611498426E-2</v>
      </c>
      <c r="R133" s="84">
        <f>P133/'סכום נכסי הקרן'!$C$42</f>
        <v>1.1475424868485349E-3</v>
      </c>
    </row>
    <row r="134" spans="2:18">
      <c r="B134" s="76" t="s">
        <v>2625</v>
      </c>
      <c r="C134" s="86" t="s">
        <v>2494</v>
      </c>
      <c r="D134" s="73" t="s">
        <v>2564</v>
      </c>
      <c r="E134" s="73"/>
      <c r="F134" s="73" t="s">
        <v>609</v>
      </c>
      <c r="G134" s="101">
        <v>44143</v>
      </c>
      <c r="H134" s="73" t="s">
        <v>126</v>
      </c>
      <c r="I134" s="83">
        <v>7.8599999999999994</v>
      </c>
      <c r="J134" s="86" t="s">
        <v>426</v>
      </c>
      <c r="K134" s="86" t="s">
        <v>128</v>
      </c>
      <c r="L134" s="87">
        <v>2.5243000000000002E-2</v>
      </c>
      <c r="M134" s="87">
        <v>1.8599999999999998E-2</v>
      </c>
      <c r="N134" s="83">
        <v>3357.3</v>
      </c>
      <c r="O134" s="85">
        <v>105.83</v>
      </c>
      <c r="P134" s="83">
        <v>3.5530300000000001</v>
      </c>
      <c r="Q134" s="84">
        <f t="shared" si="1"/>
        <v>1.8333742058443011E-3</v>
      </c>
      <c r="R134" s="84">
        <f>P134/'סכום נכסי הקרן'!$C$42</f>
        <v>6.9597160059741114E-5</v>
      </c>
    </row>
    <row r="135" spans="2:18">
      <c r="B135" s="76" t="s">
        <v>2625</v>
      </c>
      <c r="C135" s="86" t="s">
        <v>2494</v>
      </c>
      <c r="D135" s="73" t="s">
        <v>2565</v>
      </c>
      <c r="E135" s="73"/>
      <c r="F135" s="73" t="s">
        <v>609</v>
      </c>
      <c r="G135" s="101">
        <v>43779</v>
      </c>
      <c r="H135" s="73" t="s">
        <v>126</v>
      </c>
      <c r="I135" s="83">
        <v>8.52</v>
      </c>
      <c r="J135" s="86" t="s">
        <v>426</v>
      </c>
      <c r="K135" s="86" t="s">
        <v>128</v>
      </c>
      <c r="L135" s="87">
        <v>2.7243E-2</v>
      </c>
      <c r="M135" s="87">
        <v>1.9199999999999998E-2</v>
      </c>
      <c r="N135" s="83">
        <v>996.96</v>
      </c>
      <c r="O135" s="85">
        <v>106.19</v>
      </c>
      <c r="P135" s="83">
        <v>1.05867</v>
      </c>
      <c r="Q135" s="84">
        <f t="shared" si="1"/>
        <v>5.4627691590028405E-4</v>
      </c>
      <c r="R135" s="84">
        <f>P135/'סכום נכסי הקרן'!$C$42</f>
        <v>2.0737349653801438E-5</v>
      </c>
    </row>
    <row r="136" spans="2:18">
      <c r="B136" s="76" t="s">
        <v>2625</v>
      </c>
      <c r="C136" s="86" t="s">
        <v>2494</v>
      </c>
      <c r="D136" s="73" t="s">
        <v>2566</v>
      </c>
      <c r="E136" s="73"/>
      <c r="F136" s="73" t="s">
        <v>609</v>
      </c>
      <c r="G136" s="101">
        <v>43835</v>
      </c>
      <c r="H136" s="73" t="s">
        <v>126</v>
      </c>
      <c r="I136" s="83">
        <v>8.4500000000000011</v>
      </c>
      <c r="J136" s="86" t="s">
        <v>426</v>
      </c>
      <c r="K136" s="86" t="s">
        <v>128</v>
      </c>
      <c r="L136" s="87">
        <v>2.7243E-2</v>
      </c>
      <c r="M136" s="87">
        <v>2.2099999999999998E-2</v>
      </c>
      <c r="N136" s="83">
        <v>555.16999999999996</v>
      </c>
      <c r="O136" s="85">
        <v>103.66</v>
      </c>
      <c r="P136" s="83">
        <v>0.57549000000000006</v>
      </c>
      <c r="Q136" s="84">
        <f t="shared" si="1"/>
        <v>2.9695457728230181E-4</v>
      </c>
      <c r="R136" s="84">
        <f>P136/'סכום נכסי הקרן'!$C$42</f>
        <v>1.1272764272404234E-5</v>
      </c>
    </row>
    <row r="137" spans="2:18">
      <c r="B137" s="76" t="s">
        <v>2625</v>
      </c>
      <c r="C137" s="86" t="s">
        <v>2494</v>
      </c>
      <c r="D137" s="73" t="s">
        <v>2567</v>
      </c>
      <c r="E137" s="73"/>
      <c r="F137" s="73" t="s">
        <v>609</v>
      </c>
      <c r="G137" s="101">
        <v>43227</v>
      </c>
      <c r="H137" s="73" t="s">
        <v>126</v>
      </c>
      <c r="I137" s="83">
        <v>8.64</v>
      </c>
      <c r="J137" s="86" t="s">
        <v>426</v>
      </c>
      <c r="K137" s="86" t="s">
        <v>128</v>
      </c>
      <c r="L137" s="87">
        <v>2.9805999999999999E-2</v>
      </c>
      <c r="M137" s="87">
        <v>1.26E-2</v>
      </c>
      <c r="N137" s="83">
        <v>327.93</v>
      </c>
      <c r="O137" s="85">
        <v>115.71</v>
      </c>
      <c r="P137" s="83">
        <v>0.37945000000000001</v>
      </c>
      <c r="Q137" s="84">
        <f t="shared" si="1"/>
        <v>1.9579734547910376E-4</v>
      </c>
      <c r="R137" s="84">
        <f>P137/'סכום נכסי הקרן'!$C$42</f>
        <v>7.4327102176645754E-6</v>
      </c>
    </row>
    <row r="138" spans="2:18">
      <c r="B138" s="76" t="s">
        <v>2625</v>
      </c>
      <c r="C138" s="86" t="s">
        <v>2494</v>
      </c>
      <c r="D138" s="73" t="s">
        <v>2568</v>
      </c>
      <c r="E138" s="73"/>
      <c r="F138" s="73" t="s">
        <v>609</v>
      </c>
      <c r="G138" s="101">
        <v>43279</v>
      </c>
      <c r="H138" s="73" t="s">
        <v>126</v>
      </c>
      <c r="I138" s="83">
        <v>8.66</v>
      </c>
      <c r="J138" s="86" t="s">
        <v>426</v>
      </c>
      <c r="K138" s="86" t="s">
        <v>128</v>
      </c>
      <c r="L138" s="87">
        <v>2.9796999999999997E-2</v>
      </c>
      <c r="M138" s="87">
        <v>1.18E-2</v>
      </c>
      <c r="N138" s="83">
        <v>383.5</v>
      </c>
      <c r="O138" s="85">
        <v>115.51</v>
      </c>
      <c r="P138" s="83">
        <v>0.44298999999999999</v>
      </c>
      <c r="Q138" s="84">
        <f t="shared" si="1"/>
        <v>2.2858417729289279E-4</v>
      </c>
      <c r="R138" s="84">
        <f>P138/'סכום נכסי הקרן'!$C$42</f>
        <v>8.6773390415686644E-6</v>
      </c>
    </row>
    <row r="139" spans="2:18">
      <c r="B139" s="76" t="s">
        <v>2625</v>
      </c>
      <c r="C139" s="86" t="s">
        <v>2494</v>
      </c>
      <c r="D139" s="73" t="s">
        <v>2569</v>
      </c>
      <c r="E139" s="73"/>
      <c r="F139" s="73" t="s">
        <v>609</v>
      </c>
      <c r="G139" s="101">
        <v>43321</v>
      </c>
      <c r="H139" s="73" t="s">
        <v>126</v>
      </c>
      <c r="I139" s="83">
        <v>8.6499999999999986</v>
      </c>
      <c r="J139" s="86" t="s">
        <v>426</v>
      </c>
      <c r="K139" s="86" t="s">
        <v>128</v>
      </c>
      <c r="L139" s="87">
        <v>3.0529000000000001E-2</v>
      </c>
      <c r="M139" s="87">
        <v>1.1399999999999999E-2</v>
      </c>
      <c r="N139" s="83">
        <v>2148.39</v>
      </c>
      <c r="O139" s="85">
        <v>116.52</v>
      </c>
      <c r="P139" s="83">
        <v>2.5033000000000003</v>
      </c>
      <c r="Q139" s="84">
        <f t="shared" ref="Q139:Q186" si="2">IFERROR(P139/$P$10,0)</f>
        <v>1.2917103569319818E-3</v>
      </c>
      <c r="R139" s="84">
        <f>P139/'סכום נכסי הקרן'!$C$42</f>
        <v>4.9034928153590021E-5</v>
      </c>
    </row>
    <row r="140" spans="2:18">
      <c r="B140" s="76" t="s">
        <v>2625</v>
      </c>
      <c r="C140" s="86" t="s">
        <v>2494</v>
      </c>
      <c r="D140" s="73" t="s">
        <v>2570</v>
      </c>
      <c r="E140" s="73"/>
      <c r="F140" s="73" t="s">
        <v>609</v>
      </c>
      <c r="G140" s="101">
        <v>43138</v>
      </c>
      <c r="H140" s="73" t="s">
        <v>126</v>
      </c>
      <c r="I140" s="83">
        <v>8.6100000000000012</v>
      </c>
      <c r="J140" s="86" t="s">
        <v>426</v>
      </c>
      <c r="K140" s="86" t="s">
        <v>128</v>
      </c>
      <c r="L140" s="87">
        <v>2.8243000000000001E-2</v>
      </c>
      <c r="M140" s="87">
        <v>1.4800000000000001E-2</v>
      </c>
      <c r="N140" s="83">
        <v>2056.11</v>
      </c>
      <c r="O140" s="85">
        <v>112.07</v>
      </c>
      <c r="P140" s="83">
        <v>2.3042899999999999</v>
      </c>
      <c r="Q140" s="84">
        <f t="shared" si="2"/>
        <v>1.1890205961629832E-3</v>
      </c>
      <c r="R140" s="84">
        <f>P140/'סכום נכסי הקרן'!$C$42</f>
        <v>4.5136697397449735E-5</v>
      </c>
    </row>
    <row r="141" spans="2:18">
      <c r="B141" s="76" t="s">
        <v>2625</v>
      </c>
      <c r="C141" s="86" t="s">
        <v>2494</v>
      </c>
      <c r="D141" s="73" t="s">
        <v>2571</v>
      </c>
      <c r="E141" s="73"/>
      <c r="F141" s="73" t="s">
        <v>609</v>
      </c>
      <c r="G141" s="101">
        <v>43417</v>
      </c>
      <c r="H141" s="73" t="s">
        <v>126</v>
      </c>
      <c r="I141" s="83">
        <v>8.5900000000000016</v>
      </c>
      <c r="J141" s="86" t="s">
        <v>426</v>
      </c>
      <c r="K141" s="86" t="s">
        <v>128</v>
      </c>
      <c r="L141" s="87">
        <v>3.2797E-2</v>
      </c>
      <c r="M141" s="87">
        <v>1.2300000000000002E-2</v>
      </c>
      <c r="N141" s="83">
        <v>2446.0300000000002</v>
      </c>
      <c r="O141" s="85">
        <v>117.75</v>
      </c>
      <c r="P141" s="83">
        <v>2.8801999999999999</v>
      </c>
      <c r="Q141" s="84">
        <f t="shared" si="2"/>
        <v>1.4861918947131759E-3</v>
      </c>
      <c r="R141" s="84">
        <f>P141/'סכום נכסי הקרן'!$C$42</f>
        <v>5.6417688678132844E-5</v>
      </c>
    </row>
    <row r="142" spans="2:18">
      <c r="B142" s="76" t="s">
        <v>2625</v>
      </c>
      <c r="C142" s="86" t="s">
        <v>2494</v>
      </c>
      <c r="D142" s="73" t="s">
        <v>2572</v>
      </c>
      <c r="E142" s="73"/>
      <c r="F142" s="73" t="s">
        <v>609</v>
      </c>
      <c r="G142" s="101">
        <v>43485</v>
      </c>
      <c r="H142" s="73" t="s">
        <v>126</v>
      </c>
      <c r="I142" s="83">
        <v>8.64</v>
      </c>
      <c r="J142" s="86" t="s">
        <v>426</v>
      </c>
      <c r="K142" s="86" t="s">
        <v>128</v>
      </c>
      <c r="L142" s="87">
        <v>3.2190999999999997E-2</v>
      </c>
      <c r="M142" s="87">
        <v>1.0800000000000001E-2</v>
      </c>
      <c r="N142" s="83">
        <v>3091.04</v>
      </c>
      <c r="O142" s="85">
        <v>118.67</v>
      </c>
      <c r="P142" s="83">
        <v>3.6681399999999997</v>
      </c>
      <c r="Q142" s="84">
        <f t="shared" si="2"/>
        <v>1.8927713133369867E-3</v>
      </c>
      <c r="R142" s="84">
        <f>P142/'סכום נכסי הקרן'!$C$42</f>
        <v>7.185194797160135E-5</v>
      </c>
    </row>
    <row r="143" spans="2:18">
      <c r="B143" s="76" t="s">
        <v>2625</v>
      </c>
      <c r="C143" s="86" t="s">
        <v>2494</v>
      </c>
      <c r="D143" s="73" t="s">
        <v>2573</v>
      </c>
      <c r="E143" s="73"/>
      <c r="F143" s="73" t="s">
        <v>609</v>
      </c>
      <c r="G143" s="101">
        <v>43613</v>
      </c>
      <c r="H143" s="73" t="s">
        <v>126</v>
      </c>
      <c r="I143" s="83">
        <v>8.69</v>
      </c>
      <c r="J143" s="86" t="s">
        <v>426</v>
      </c>
      <c r="K143" s="86" t="s">
        <v>128</v>
      </c>
      <c r="L143" s="87">
        <v>2.7243E-2</v>
      </c>
      <c r="M143" s="87">
        <v>1.2599999999999998E-2</v>
      </c>
      <c r="N143" s="83">
        <v>815.84</v>
      </c>
      <c r="O143" s="85">
        <v>112.35</v>
      </c>
      <c r="P143" s="83">
        <v>0.91659000000000002</v>
      </c>
      <c r="Q143" s="84">
        <f t="shared" si="2"/>
        <v>4.7296320699088604E-4</v>
      </c>
      <c r="R143" s="84">
        <f>P143/'סכום נכסי הקרן'!$C$42</f>
        <v>1.7954270281747722E-5</v>
      </c>
    </row>
    <row r="144" spans="2:18">
      <c r="B144" s="76" t="s">
        <v>2625</v>
      </c>
      <c r="C144" s="86" t="s">
        <v>2494</v>
      </c>
      <c r="D144" s="73" t="s">
        <v>2574</v>
      </c>
      <c r="E144" s="73"/>
      <c r="F144" s="73" t="s">
        <v>609</v>
      </c>
      <c r="G144" s="101">
        <v>43657</v>
      </c>
      <c r="H144" s="73" t="s">
        <v>126</v>
      </c>
      <c r="I144" s="83">
        <v>8.6199999999999992</v>
      </c>
      <c r="J144" s="86" t="s">
        <v>426</v>
      </c>
      <c r="K144" s="86" t="s">
        <v>128</v>
      </c>
      <c r="L144" s="87">
        <v>2.7243E-2</v>
      </c>
      <c r="M144" s="87">
        <v>1.54E-2</v>
      </c>
      <c r="N144" s="83">
        <v>804.91</v>
      </c>
      <c r="O144" s="85">
        <v>109.68</v>
      </c>
      <c r="P144" s="83">
        <v>0.88283</v>
      </c>
      <c r="Q144" s="84">
        <f t="shared" si="2"/>
        <v>4.5554294507660343E-4</v>
      </c>
      <c r="R144" s="84">
        <f>P144/'סכום נכסי הקרן'!$C$42</f>
        <v>1.7292975521045768E-5</v>
      </c>
    </row>
    <row r="145" spans="2:18">
      <c r="B145" s="76" t="s">
        <v>2625</v>
      </c>
      <c r="C145" s="86" t="s">
        <v>2494</v>
      </c>
      <c r="D145" s="73" t="s">
        <v>2575</v>
      </c>
      <c r="E145" s="73"/>
      <c r="F145" s="73" t="s">
        <v>609</v>
      </c>
      <c r="G145" s="101">
        <v>43541</v>
      </c>
      <c r="H145" s="73" t="s">
        <v>126</v>
      </c>
      <c r="I145" s="83">
        <v>8.66</v>
      </c>
      <c r="J145" s="86" t="s">
        <v>426</v>
      </c>
      <c r="K145" s="86" t="s">
        <v>128</v>
      </c>
      <c r="L145" s="87">
        <v>2.9270999999999998E-2</v>
      </c>
      <c r="M145" s="87">
        <v>1.1899999999999999E-2</v>
      </c>
      <c r="N145" s="83">
        <v>265.44</v>
      </c>
      <c r="O145" s="85">
        <v>114.95</v>
      </c>
      <c r="P145" s="83">
        <v>0.30512</v>
      </c>
      <c r="Q145" s="84">
        <f t="shared" si="2"/>
        <v>1.5744284109259226E-4</v>
      </c>
      <c r="R145" s="84">
        <f>P145/'סכום נכסי הקרן'!$C$42</f>
        <v>5.9767256334531957E-6</v>
      </c>
    </row>
    <row r="146" spans="2:18">
      <c r="B146" s="76" t="s">
        <v>2626</v>
      </c>
      <c r="C146" s="86" t="s">
        <v>2506</v>
      </c>
      <c r="D146" s="73">
        <v>7561</v>
      </c>
      <c r="E146" s="73"/>
      <c r="F146" s="73" t="s">
        <v>629</v>
      </c>
      <c r="G146" s="101">
        <v>43920</v>
      </c>
      <c r="H146" s="73" t="s">
        <v>126</v>
      </c>
      <c r="I146" s="83">
        <v>6.55</v>
      </c>
      <c r="J146" s="86" t="s">
        <v>152</v>
      </c>
      <c r="K146" s="86" t="s">
        <v>128</v>
      </c>
      <c r="L146" s="87">
        <v>5.5918000000000002E-2</v>
      </c>
      <c r="M146" s="87">
        <v>2.7900000000000001E-2</v>
      </c>
      <c r="N146" s="83">
        <v>13470.97</v>
      </c>
      <c r="O146" s="85">
        <v>120.31</v>
      </c>
      <c r="P146" s="83">
        <v>16.20692</v>
      </c>
      <c r="Q146" s="84">
        <f t="shared" si="2"/>
        <v>8.3628196452554919E-3</v>
      </c>
      <c r="R146" s="84">
        <f>P146/'סכום נכסי הקרן'!$C$42</f>
        <v>3.1746301194063081E-4</v>
      </c>
    </row>
    <row r="147" spans="2:18">
      <c r="B147" s="76" t="s">
        <v>2626</v>
      </c>
      <c r="C147" s="86" t="s">
        <v>2506</v>
      </c>
      <c r="D147" s="73">
        <v>7894</v>
      </c>
      <c r="E147" s="73"/>
      <c r="F147" s="73" t="s">
        <v>629</v>
      </c>
      <c r="G147" s="101">
        <v>44068</v>
      </c>
      <c r="H147" s="73" t="s">
        <v>126</v>
      </c>
      <c r="I147" s="83">
        <v>6.59</v>
      </c>
      <c r="J147" s="86" t="s">
        <v>152</v>
      </c>
      <c r="K147" s="86" t="s">
        <v>128</v>
      </c>
      <c r="L147" s="87">
        <v>4.5102999999999997E-2</v>
      </c>
      <c r="M147" s="87">
        <v>3.7000000000000005E-2</v>
      </c>
      <c r="N147" s="83">
        <v>16757.919999999998</v>
      </c>
      <c r="O147" s="85">
        <v>106.74</v>
      </c>
      <c r="P147" s="83">
        <v>17.887409999999999</v>
      </c>
      <c r="Q147" s="84">
        <f t="shared" si="2"/>
        <v>9.2299575582985242E-3</v>
      </c>
      <c r="R147" s="84">
        <f>P147/'סכום נכסי הקרן'!$C$42</f>
        <v>3.5038064323245614E-4</v>
      </c>
    </row>
    <row r="148" spans="2:18">
      <c r="B148" s="76" t="s">
        <v>2626</v>
      </c>
      <c r="C148" s="86" t="s">
        <v>2506</v>
      </c>
      <c r="D148" s="73">
        <v>8076</v>
      </c>
      <c r="E148" s="73"/>
      <c r="F148" s="73" t="s">
        <v>629</v>
      </c>
      <c r="G148" s="101">
        <v>44160</v>
      </c>
      <c r="H148" s="73" t="s">
        <v>126</v>
      </c>
      <c r="I148" s="83">
        <v>6.52</v>
      </c>
      <c r="J148" s="86" t="s">
        <v>152</v>
      </c>
      <c r="K148" s="86" t="s">
        <v>128</v>
      </c>
      <c r="L148" s="87">
        <v>4.5465999999999999E-2</v>
      </c>
      <c r="M148" s="87">
        <v>4.6799999999999994E-2</v>
      </c>
      <c r="N148" s="83">
        <v>15463.75</v>
      </c>
      <c r="O148" s="85">
        <v>100.08</v>
      </c>
      <c r="P148" s="83">
        <v>15.47611</v>
      </c>
      <c r="Q148" s="84">
        <f t="shared" si="2"/>
        <v>7.9857194790950384E-3</v>
      </c>
      <c r="R148" s="84">
        <f>P148/'סכום נכסי הקרן'!$C$42</f>
        <v>3.0314782165423876E-4</v>
      </c>
    </row>
    <row r="149" spans="2:18">
      <c r="B149" s="76" t="s">
        <v>2627</v>
      </c>
      <c r="C149" s="86" t="s">
        <v>2506</v>
      </c>
      <c r="D149" s="73" t="s">
        <v>2576</v>
      </c>
      <c r="E149" s="73"/>
      <c r="F149" s="73" t="s">
        <v>629</v>
      </c>
      <c r="G149" s="101">
        <v>42372</v>
      </c>
      <c r="H149" s="73" t="s">
        <v>126</v>
      </c>
      <c r="I149" s="83">
        <v>9.3799999997524868</v>
      </c>
      <c r="J149" s="86" t="s">
        <v>124</v>
      </c>
      <c r="K149" s="86" t="s">
        <v>128</v>
      </c>
      <c r="L149" s="87">
        <v>6.7000000000000004E-2</v>
      </c>
      <c r="M149" s="87">
        <v>1.6599999999313622E-2</v>
      </c>
      <c r="N149" s="83">
        <v>6347.8002640000013</v>
      </c>
      <c r="O149" s="85">
        <v>151.47999999999999</v>
      </c>
      <c r="P149" s="83">
        <v>9.6156475009999998</v>
      </c>
      <c r="Q149" s="84">
        <f t="shared" si="2"/>
        <v>4.961703138117216E-3</v>
      </c>
      <c r="R149" s="84">
        <f>P149/'סכום נכסי הקרן'!$C$42</f>
        <v>1.8835240856540661E-4</v>
      </c>
    </row>
    <row r="150" spans="2:18"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83"/>
      <c r="O150" s="85"/>
      <c r="P150" s="73"/>
      <c r="Q150" s="84"/>
      <c r="R150" s="73"/>
    </row>
    <row r="151" spans="2:18">
      <c r="B151" s="70" t="s">
        <v>39</v>
      </c>
      <c r="C151" s="71"/>
      <c r="D151" s="71"/>
      <c r="E151" s="71"/>
      <c r="F151" s="71"/>
      <c r="G151" s="71"/>
      <c r="H151" s="71"/>
      <c r="I151" s="80">
        <v>4.1356122530192145</v>
      </c>
      <c r="J151" s="71"/>
      <c r="K151" s="71"/>
      <c r="L151" s="71"/>
      <c r="M151" s="91">
        <v>2.6924858159303264E-2</v>
      </c>
      <c r="N151" s="80"/>
      <c r="O151" s="82"/>
      <c r="P151" s="80">
        <v>1078.0474400000003</v>
      </c>
      <c r="Q151" s="81">
        <f t="shared" si="2"/>
        <v>0.55627573343666736</v>
      </c>
      <c r="R151" s="81">
        <f>P151/'סכום נכסי הקרן'!$C$42</f>
        <v>2.1116917175952404E-2</v>
      </c>
    </row>
    <row r="152" spans="2:18">
      <c r="B152" s="89" t="s">
        <v>37</v>
      </c>
      <c r="C152" s="71"/>
      <c r="D152" s="71"/>
      <c r="E152" s="71"/>
      <c r="F152" s="71"/>
      <c r="G152" s="71"/>
      <c r="H152" s="71"/>
      <c r="I152" s="80">
        <v>4.1356122530192145</v>
      </c>
      <c r="J152" s="71"/>
      <c r="K152" s="71"/>
      <c r="L152" s="71"/>
      <c r="M152" s="91">
        <v>2.6924858159303264E-2</v>
      </c>
      <c r="N152" s="80"/>
      <c r="O152" s="82"/>
      <c r="P152" s="80">
        <v>1078.0474400000003</v>
      </c>
      <c r="Q152" s="81">
        <f t="shared" si="2"/>
        <v>0.55627573343666736</v>
      </c>
      <c r="R152" s="81">
        <f>P152/'סכום נכסי הקרן'!$C$42</f>
        <v>2.1116917175952404E-2</v>
      </c>
    </row>
    <row r="153" spans="2:18">
      <c r="B153" s="76" t="s">
        <v>2628</v>
      </c>
      <c r="C153" s="86" t="s">
        <v>2506</v>
      </c>
      <c r="D153" s="73" t="s">
        <v>2577</v>
      </c>
      <c r="E153" s="73"/>
      <c r="F153" s="73" t="s">
        <v>2521</v>
      </c>
      <c r="G153" s="101">
        <v>43186</v>
      </c>
      <c r="H153" s="73" t="s">
        <v>2493</v>
      </c>
      <c r="I153" s="83">
        <v>5.0599999999999996</v>
      </c>
      <c r="J153" s="86" t="s">
        <v>151</v>
      </c>
      <c r="K153" s="86" t="s">
        <v>127</v>
      </c>
      <c r="L153" s="87">
        <v>4.8000000000000001E-2</v>
      </c>
      <c r="M153" s="87">
        <v>0.02</v>
      </c>
      <c r="N153" s="83">
        <v>17182</v>
      </c>
      <c r="O153" s="85">
        <v>116.28</v>
      </c>
      <c r="P153" s="83">
        <v>64.233220000000003</v>
      </c>
      <c r="Q153" s="84">
        <f t="shared" si="2"/>
        <v>3.3144535426473255E-2</v>
      </c>
      <c r="R153" s="84">
        <f>P153/'סכום נכסי הקרן'!$C$42</f>
        <v>1.2582076969495232E-3</v>
      </c>
    </row>
    <row r="154" spans="2:18">
      <c r="B154" s="76" t="s">
        <v>2628</v>
      </c>
      <c r="C154" s="86" t="s">
        <v>2506</v>
      </c>
      <c r="D154" s="73">
        <v>6831</v>
      </c>
      <c r="E154" s="73"/>
      <c r="F154" s="73" t="s">
        <v>2521</v>
      </c>
      <c r="G154" s="101">
        <v>43552</v>
      </c>
      <c r="H154" s="73" t="s">
        <v>2493</v>
      </c>
      <c r="I154" s="83">
        <v>5.04</v>
      </c>
      <c r="J154" s="86" t="s">
        <v>151</v>
      </c>
      <c r="K154" s="86" t="s">
        <v>127</v>
      </c>
      <c r="L154" s="87">
        <v>4.5999999999999999E-2</v>
      </c>
      <c r="M154" s="87">
        <v>2.4E-2</v>
      </c>
      <c r="N154" s="83">
        <v>10007.23</v>
      </c>
      <c r="O154" s="85">
        <v>112.89</v>
      </c>
      <c r="P154" s="83">
        <v>36.320370000000004</v>
      </c>
      <c r="Q154" s="84">
        <f t="shared" si="2"/>
        <v>1.8741420563496841E-2</v>
      </c>
      <c r="R154" s="84">
        <f>P154/'סכום נכסי הקרן'!$C$42</f>
        <v>7.1144758257572251E-4</v>
      </c>
    </row>
    <row r="155" spans="2:18">
      <c r="B155" s="76" t="s">
        <v>2628</v>
      </c>
      <c r="C155" s="86" t="s">
        <v>2494</v>
      </c>
      <c r="D155" s="73">
        <v>7598</v>
      </c>
      <c r="E155" s="73"/>
      <c r="F155" s="73" t="s">
        <v>2521</v>
      </c>
      <c r="G155" s="101">
        <v>43942</v>
      </c>
      <c r="H155" s="73" t="s">
        <v>2493</v>
      </c>
      <c r="I155" s="83">
        <v>4.87</v>
      </c>
      <c r="J155" s="86" t="s">
        <v>151</v>
      </c>
      <c r="K155" s="86" t="s">
        <v>127</v>
      </c>
      <c r="L155" s="87">
        <v>5.4400000000000004E-2</v>
      </c>
      <c r="M155" s="87">
        <v>3.9599999999999996E-2</v>
      </c>
      <c r="N155" s="83">
        <v>10976.86</v>
      </c>
      <c r="O155" s="85">
        <v>109.08</v>
      </c>
      <c r="P155" s="83">
        <v>38.494959999999999</v>
      </c>
      <c r="Q155" s="84">
        <f t="shared" si="2"/>
        <v>1.9863515568123019E-2</v>
      </c>
      <c r="R155" s="84">
        <f>P155/'סכום נכסי הקרן'!$C$42</f>
        <v>7.5404370146419579E-4</v>
      </c>
    </row>
    <row r="156" spans="2:18">
      <c r="B156" s="76" t="s">
        <v>2629</v>
      </c>
      <c r="C156" s="86" t="s">
        <v>2494</v>
      </c>
      <c r="D156" s="73">
        <v>7088</v>
      </c>
      <c r="E156" s="73"/>
      <c r="F156" s="73" t="s">
        <v>878</v>
      </c>
      <c r="G156" s="101">
        <v>43684</v>
      </c>
      <c r="H156" s="73" t="s">
        <v>298</v>
      </c>
      <c r="I156" s="83">
        <v>8.02</v>
      </c>
      <c r="J156" s="86" t="s">
        <v>882</v>
      </c>
      <c r="K156" s="86" t="s">
        <v>127</v>
      </c>
      <c r="L156" s="87">
        <v>4.36E-2</v>
      </c>
      <c r="M156" s="87">
        <v>3.9300000000000002E-2</v>
      </c>
      <c r="N156" s="83">
        <v>8480.23</v>
      </c>
      <c r="O156" s="85">
        <v>105.95</v>
      </c>
      <c r="P156" s="83">
        <v>28.886130000000001</v>
      </c>
      <c r="Q156" s="84">
        <f t="shared" si="2"/>
        <v>1.4905330281102394E-2</v>
      </c>
      <c r="R156" s="84">
        <f>P156/'סכום נכסי הקרן'!$C$42</f>
        <v>5.6582483489204692E-4</v>
      </c>
    </row>
    <row r="157" spans="2:18">
      <c r="B157" s="76" t="s">
        <v>2630</v>
      </c>
      <c r="C157" s="86" t="s">
        <v>2494</v>
      </c>
      <c r="D157" s="73" t="s">
        <v>2578</v>
      </c>
      <c r="E157" s="73"/>
      <c r="F157" s="73" t="s">
        <v>967</v>
      </c>
      <c r="G157" s="101">
        <v>43811</v>
      </c>
      <c r="H157" s="73" t="s">
        <v>912</v>
      </c>
      <c r="I157" s="83">
        <v>9.59</v>
      </c>
      <c r="J157" s="86" t="s">
        <v>882</v>
      </c>
      <c r="K157" s="86" t="s">
        <v>127</v>
      </c>
      <c r="L157" s="87">
        <v>4.4800000000000006E-2</v>
      </c>
      <c r="M157" s="87">
        <v>3.0699999999999998E-2</v>
      </c>
      <c r="N157" s="83">
        <v>4501.8100000000004</v>
      </c>
      <c r="O157" s="85">
        <v>115.36</v>
      </c>
      <c r="P157" s="83">
        <v>16.696429999999999</v>
      </c>
      <c r="Q157" s="84">
        <f t="shared" si="2"/>
        <v>8.6154082829824011E-3</v>
      </c>
      <c r="R157" s="84">
        <f>P157/'סכום נכסי הקרן'!$C$42</f>
        <v>3.2705159008965961E-4</v>
      </c>
    </row>
    <row r="158" spans="2:18">
      <c r="B158" s="76" t="s">
        <v>2631</v>
      </c>
      <c r="C158" s="86" t="s">
        <v>2494</v>
      </c>
      <c r="D158" s="73">
        <v>7258</v>
      </c>
      <c r="E158" s="73"/>
      <c r="F158" s="73" t="s">
        <v>640</v>
      </c>
      <c r="G158" s="101">
        <v>43774</v>
      </c>
      <c r="H158" s="73"/>
      <c r="I158" s="83">
        <v>4.8000000000000007</v>
      </c>
      <c r="J158" s="86" t="s">
        <v>882</v>
      </c>
      <c r="K158" s="86" t="s">
        <v>127</v>
      </c>
      <c r="L158" s="87">
        <v>2.3967000000000002E-2</v>
      </c>
      <c r="M158" s="87">
        <v>2.0400000000000001E-2</v>
      </c>
      <c r="N158" s="83">
        <v>2119.1999999999998</v>
      </c>
      <c r="O158" s="85">
        <v>102.9</v>
      </c>
      <c r="P158" s="83">
        <v>7.0108199999999998</v>
      </c>
      <c r="Q158" s="84">
        <f t="shared" si="2"/>
        <v>3.6176042841792335E-3</v>
      </c>
      <c r="R158" s="84">
        <f>P158/'סכום נכסי הקרן'!$C$42</f>
        <v>1.3732874805167256E-4</v>
      </c>
    </row>
    <row r="159" spans="2:18">
      <c r="B159" s="76" t="s">
        <v>2632</v>
      </c>
      <c r="C159" s="86" t="s">
        <v>2494</v>
      </c>
      <c r="D159" s="73">
        <v>8150</v>
      </c>
      <c r="E159" s="73"/>
      <c r="F159" s="73" t="s">
        <v>640</v>
      </c>
      <c r="G159" s="101">
        <v>44186</v>
      </c>
      <c r="H159" s="73"/>
      <c r="I159" s="83">
        <v>0.37</v>
      </c>
      <c r="J159" s="86" t="s">
        <v>882</v>
      </c>
      <c r="K159" s="86" t="s">
        <v>127</v>
      </c>
      <c r="L159" s="87">
        <v>2.6516000000000001E-2</v>
      </c>
      <c r="M159" s="87">
        <v>2.06E-2</v>
      </c>
      <c r="N159" s="83">
        <v>8429.09</v>
      </c>
      <c r="O159" s="85">
        <v>100.31</v>
      </c>
      <c r="P159" s="83">
        <v>27.183540000000001</v>
      </c>
      <c r="Q159" s="84">
        <f t="shared" si="2"/>
        <v>1.4026788701344146E-2</v>
      </c>
      <c r="R159" s="84">
        <f>P159/'סכום נכסי הקרן'!$C$42</f>
        <v>5.3247430625983315E-4</v>
      </c>
    </row>
    <row r="160" spans="2:18">
      <c r="B160" s="76" t="s">
        <v>2633</v>
      </c>
      <c r="C160" s="86" t="s">
        <v>2494</v>
      </c>
      <c r="D160" s="73">
        <v>7889</v>
      </c>
      <c r="E160" s="73"/>
      <c r="F160" s="73" t="s">
        <v>640</v>
      </c>
      <c r="G160" s="101">
        <v>44064</v>
      </c>
      <c r="H160" s="73"/>
      <c r="I160" s="83">
        <v>4.9399999999999995</v>
      </c>
      <c r="J160" s="86" t="s">
        <v>882</v>
      </c>
      <c r="K160" s="86" t="s">
        <v>127</v>
      </c>
      <c r="L160" s="87">
        <v>3.6499999999999998E-2</v>
      </c>
      <c r="M160" s="87">
        <v>3.4099999999999998E-2</v>
      </c>
      <c r="N160" s="83">
        <v>3989.45</v>
      </c>
      <c r="O160" s="85">
        <v>101.66</v>
      </c>
      <c r="P160" s="83">
        <v>13.03899</v>
      </c>
      <c r="Q160" s="84">
        <f t="shared" si="2"/>
        <v>6.7281582019464463E-3</v>
      </c>
      <c r="R160" s="84">
        <f>P160/'סכום נכסי הקרן'!$C$42</f>
        <v>2.5540923494802008E-4</v>
      </c>
    </row>
    <row r="161" spans="2:18">
      <c r="B161" s="76" t="s">
        <v>2633</v>
      </c>
      <c r="C161" s="86" t="s">
        <v>2494</v>
      </c>
      <c r="D161" s="73">
        <v>7979</v>
      </c>
      <c r="E161" s="73"/>
      <c r="F161" s="73" t="s">
        <v>640</v>
      </c>
      <c r="G161" s="101">
        <v>44104</v>
      </c>
      <c r="H161" s="73"/>
      <c r="I161" s="83">
        <v>4.9400000000000004</v>
      </c>
      <c r="J161" s="86" t="s">
        <v>882</v>
      </c>
      <c r="K161" s="86" t="s">
        <v>127</v>
      </c>
      <c r="L161" s="87">
        <v>3.6499999999999998E-2</v>
      </c>
      <c r="M161" s="87">
        <v>3.4100000000000005E-2</v>
      </c>
      <c r="N161" s="83">
        <v>355.61</v>
      </c>
      <c r="O161" s="85">
        <v>101.66</v>
      </c>
      <c r="P161" s="83">
        <v>1.16229</v>
      </c>
      <c r="Q161" s="84">
        <f t="shared" si="2"/>
        <v>5.9974514870709584E-4</v>
      </c>
      <c r="R161" s="84">
        <f>P161/'סכום נכסי הקרן'!$C$42</f>
        <v>2.2767070124889599E-5</v>
      </c>
    </row>
    <row r="162" spans="2:18">
      <c r="B162" s="76" t="s">
        <v>2633</v>
      </c>
      <c r="C162" s="86" t="s">
        <v>2494</v>
      </c>
      <c r="D162" s="73">
        <v>8037</v>
      </c>
      <c r="E162" s="73"/>
      <c r="F162" s="73" t="s">
        <v>640</v>
      </c>
      <c r="G162" s="101">
        <v>44134</v>
      </c>
      <c r="H162" s="73"/>
      <c r="I162" s="83">
        <v>4.9400000000000013</v>
      </c>
      <c r="J162" s="86" t="s">
        <v>882</v>
      </c>
      <c r="K162" s="86" t="s">
        <v>127</v>
      </c>
      <c r="L162" s="87">
        <v>3.6499999999999998E-2</v>
      </c>
      <c r="M162" s="87">
        <v>3.4099999999999998E-2</v>
      </c>
      <c r="N162" s="83">
        <v>451.92</v>
      </c>
      <c r="O162" s="85">
        <v>101.66</v>
      </c>
      <c r="P162" s="83">
        <v>1.4770699999999999</v>
      </c>
      <c r="Q162" s="84">
        <f t="shared" si="2"/>
        <v>7.6217257896117998E-4</v>
      </c>
      <c r="R162" s="84">
        <f>P162/'סכום נכסי הקרן'!$C$42</f>
        <v>2.8933016948756918E-5</v>
      </c>
    </row>
    <row r="163" spans="2:18">
      <c r="B163" s="76" t="s">
        <v>2633</v>
      </c>
      <c r="C163" s="86" t="s">
        <v>2494</v>
      </c>
      <c r="D163" s="73">
        <v>8102</v>
      </c>
      <c r="E163" s="73"/>
      <c r="F163" s="73" t="s">
        <v>640</v>
      </c>
      <c r="G163" s="101">
        <v>44165</v>
      </c>
      <c r="H163" s="73"/>
      <c r="I163" s="83">
        <v>4.9399999999999995</v>
      </c>
      <c r="J163" s="86" t="s">
        <v>882</v>
      </c>
      <c r="K163" s="86" t="s">
        <v>127</v>
      </c>
      <c r="L163" s="87">
        <v>3.6499999999999998E-2</v>
      </c>
      <c r="M163" s="87">
        <v>3.4099999999999998E-2</v>
      </c>
      <c r="N163" s="83">
        <v>533.41</v>
      </c>
      <c r="O163" s="85">
        <v>101.66</v>
      </c>
      <c r="P163" s="83">
        <v>1.7433699999999999</v>
      </c>
      <c r="Q163" s="84">
        <f t="shared" si="2"/>
        <v>8.9958418286442243E-4</v>
      </c>
      <c r="R163" s="84">
        <f>P163/'סכום נכסי הקרן'!$C$42</f>
        <v>3.4149331959862669E-5</v>
      </c>
    </row>
    <row r="164" spans="2:18">
      <c r="B164" s="76" t="s">
        <v>2633</v>
      </c>
      <c r="C164" s="86" t="s">
        <v>2494</v>
      </c>
      <c r="D164" s="73">
        <v>8164</v>
      </c>
      <c r="E164" s="73"/>
      <c r="F164" s="73" t="s">
        <v>640</v>
      </c>
      <c r="G164" s="101">
        <v>44196</v>
      </c>
      <c r="H164" s="73"/>
      <c r="I164" s="83">
        <v>4.92</v>
      </c>
      <c r="J164" s="86" t="s">
        <v>882</v>
      </c>
      <c r="K164" s="86" t="s">
        <v>127</v>
      </c>
      <c r="L164" s="87">
        <v>3.6499999999999998E-2</v>
      </c>
      <c r="M164" s="87">
        <v>4.2899999999999994E-2</v>
      </c>
      <c r="N164" s="83">
        <v>1181.6500000000001</v>
      </c>
      <c r="O164" s="85">
        <v>97.5</v>
      </c>
      <c r="P164" s="83">
        <v>3.7040300000000004</v>
      </c>
      <c r="Q164" s="84">
        <f t="shared" si="2"/>
        <v>1.9112906616812881E-3</v>
      </c>
      <c r="R164" s="84">
        <f>P164/'סכום נכסי הקרן'!$C$42</f>
        <v>7.2554965417146179E-5</v>
      </c>
    </row>
    <row r="165" spans="2:18">
      <c r="B165" s="76" t="s">
        <v>2634</v>
      </c>
      <c r="C165" s="86" t="s">
        <v>2494</v>
      </c>
      <c r="D165" s="73">
        <v>8056</v>
      </c>
      <c r="E165" s="73"/>
      <c r="F165" s="73" t="s">
        <v>640</v>
      </c>
      <c r="G165" s="101">
        <v>44141</v>
      </c>
      <c r="H165" s="73"/>
      <c r="I165" s="83">
        <v>2.98</v>
      </c>
      <c r="J165" s="86" t="s">
        <v>882</v>
      </c>
      <c r="K165" s="86" t="s">
        <v>127</v>
      </c>
      <c r="L165" s="87">
        <v>4.7538999999999998E-2</v>
      </c>
      <c r="M165" s="87">
        <v>5.0200000000000002E-2</v>
      </c>
      <c r="N165" s="83">
        <v>9867.98</v>
      </c>
      <c r="O165" s="85">
        <v>99.63</v>
      </c>
      <c r="P165" s="83">
        <v>31.608139999999999</v>
      </c>
      <c r="Q165" s="84">
        <f t="shared" si="2"/>
        <v>1.6309895658273496E-2</v>
      </c>
      <c r="R165" s="84">
        <f>P165/'סכום נכסי הקרן'!$C$42</f>
        <v>6.1914387966628627E-4</v>
      </c>
    </row>
    <row r="166" spans="2:18">
      <c r="B166" s="76" t="s">
        <v>2635</v>
      </c>
      <c r="C166" s="86" t="s">
        <v>2494</v>
      </c>
      <c r="D166" s="73">
        <v>7903</v>
      </c>
      <c r="E166" s="73"/>
      <c r="F166" s="73" t="s">
        <v>640</v>
      </c>
      <c r="G166" s="101">
        <v>44070</v>
      </c>
      <c r="H166" s="73"/>
      <c r="I166" s="83">
        <v>3.69</v>
      </c>
      <c r="J166" s="86" t="s">
        <v>910</v>
      </c>
      <c r="K166" s="86" t="s">
        <v>127</v>
      </c>
      <c r="L166" s="87">
        <v>2.7339000000000002E-2</v>
      </c>
      <c r="M166" s="87">
        <v>2.81E-2</v>
      </c>
      <c r="N166" s="83">
        <v>8823.91</v>
      </c>
      <c r="O166" s="85">
        <v>100.67</v>
      </c>
      <c r="P166" s="83">
        <v>28.55894</v>
      </c>
      <c r="Q166" s="84">
        <f t="shared" si="2"/>
        <v>1.473649925338515E-2</v>
      </c>
      <c r="R166" s="84">
        <f>P166/'סכום נכסי הקרן'!$C$42</f>
        <v>5.5941579956165382E-4</v>
      </c>
    </row>
    <row r="167" spans="2:18">
      <c r="B167" s="76" t="s">
        <v>2635</v>
      </c>
      <c r="C167" s="86" t="s">
        <v>2494</v>
      </c>
      <c r="D167" s="73">
        <v>7364</v>
      </c>
      <c r="E167" s="73"/>
      <c r="F167" s="73" t="s">
        <v>640</v>
      </c>
      <c r="G167" s="101">
        <v>43846</v>
      </c>
      <c r="H167" s="73"/>
      <c r="I167" s="83">
        <v>2.2900000000000005</v>
      </c>
      <c r="J167" s="86" t="s">
        <v>882</v>
      </c>
      <c r="K167" s="86" t="s">
        <v>129</v>
      </c>
      <c r="L167" s="87">
        <v>1.7500000000000002E-2</v>
      </c>
      <c r="M167" s="87">
        <v>1.37E-2</v>
      </c>
      <c r="N167" s="83">
        <v>15888.62</v>
      </c>
      <c r="O167" s="85">
        <v>100.94</v>
      </c>
      <c r="P167" s="83">
        <v>63.25535</v>
      </c>
      <c r="Q167" s="84">
        <f t="shared" si="2"/>
        <v>3.2639951554491044E-2</v>
      </c>
      <c r="R167" s="84">
        <f>P167/'סכום נכסי הקרן'!$C$42</f>
        <v>1.2390530669836575E-3</v>
      </c>
    </row>
    <row r="168" spans="2:18">
      <c r="B168" s="76" t="s">
        <v>2636</v>
      </c>
      <c r="C168" s="86" t="s">
        <v>2494</v>
      </c>
      <c r="D168" s="73">
        <v>8160</v>
      </c>
      <c r="E168" s="73"/>
      <c r="F168" s="73" t="s">
        <v>640</v>
      </c>
      <c r="G168" s="101">
        <v>44195</v>
      </c>
      <c r="H168" s="73"/>
      <c r="I168" s="83">
        <v>5.46</v>
      </c>
      <c r="J168" s="86" t="s">
        <v>882</v>
      </c>
      <c r="K168" s="86" t="s">
        <v>129</v>
      </c>
      <c r="L168" s="87">
        <v>2.6249999999999999E-2</v>
      </c>
      <c r="M168" s="87">
        <v>2.86E-2</v>
      </c>
      <c r="N168" s="83">
        <v>1600.08</v>
      </c>
      <c r="O168" s="85">
        <v>99.1</v>
      </c>
      <c r="P168" s="83">
        <v>6.2540800000000001</v>
      </c>
      <c r="Q168" s="84">
        <f t="shared" si="2"/>
        <v>3.227124159741608E-3</v>
      </c>
      <c r="R168" s="84">
        <f>P168/'סכום נכסי הקרן'!$C$42</f>
        <v>1.2250563794463477E-4</v>
      </c>
    </row>
    <row r="169" spans="2:18">
      <c r="B169" s="76" t="s">
        <v>2636</v>
      </c>
      <c r="C169" s="86" t="s">
        <v>2494</v>
      </c>
      <c r="D169" s="73">
        <v>7384</v>
      </c>
      <c r="E169" s="73"/>
      <c r="F169" s="73" t="s">
        <v>640</v>
      </c>
      <c r="G169" s="101">
        <v>43861</v>
      </c>
      <c r="H169" s="73"/>
      <c r="I169" s="83">
        <v>5.46</v>
      </c>
      <c r="J169" s="86" t="s">
        <v>882</v>
      </c>
      <c r="K169" s="86" t="s">
        <v>129</v>
      </c>
      <c r="L169" s="87">
        <v>2.6249999999999999E-2</v>
      </c>
      <c r="M169" s="87">
        <v>2.86E-2</v>
      </c>
      <c r="N169" s="83">
        <v>43.31</v>
      </c>
      <c r="O169" s="85">
        <v>99.1</v>
      </c>
      <c r="P169" s="83">
        <v>0.16928000000000001</v>
      </c>
      <c r="Q169" s="84">
        <f t="shared" si="2"/>
        <v>8.7348991020431372E-5</v>
      </c>
      <c r="R169" s="84">
        <f>P169/'סכום נכסי הקרן'!$C$42</f>
        <v>3.3158760986856221E-6</v>
      </c>
    </row>
    <row r="170" spans="2:18">
      <c r="B170" s="76" t="s">
        <v>2636</v>
      </c>
      <c r="C170" s="86" t="s">
        <v>2494</v>
      </c>
      <c r="D170" s="73" t="s">
        <v>2579</v>
      </c>
      <c r="E170" s="73"/>
      <c r="F170" s="73" t="s">
        <v>640</v>
      </c>
      <c r="G170" s="101">
        <v>43937</v>
      </c>
      <c r="H170" s="73"/>
      <c r="I170" s="83">
        <v>5.46</v>
      </c>
      <c r="J170" s="86" t="s">
        <v>882</v>
      </c>
      <c r="K170" s="86" t="s">
        <v>129</v>
      </c>
      <c r="L170" s="87">
        <v>2.6249999999999999E-2</v>
      </c>
      <c r="M170" s="87">
        <v>2.8600000000000004E-2</v>
      </c>
      <c r="N170" s="83">
        <v>153.19999999999999</v>
      </c>
      <c r="O170" s="85">
        <v>99.1</v>
      </c>
      <c r="P170" s="83">
        <v>0.5988</v>
      </c>
      <c r="Q170" s="84">
        <f t="shared" si="2"/>
        <v>3.089826076502499E-4</v>
      </c>
      <c r="R170" s="84">
        <f>P170/'סכום נכסי הקרן'!$C$42</f>
        <v>1.1729363231881795E-5</v>
      </c>
    </row>
    <row r="171" spans="2:18">
      <c r="B171" s="76" t="s">
        <v>2636</v>
      </c>
      <c r="C171" s="86" t="s">
        <v>2494</v>
      </c>
      <c r="D171" s="73">
        <v>7824</v>
      </c>
      <c r="E171" s="73"/>
      <c r="F171" s="73" t="s">
        <v>640</v>
      </c>
      <c r="G171" s="101">
        <v>44027</v>
      </c>
      <c r="H171" s="73"/>
      <c r="I171" s="83">
        <v>5.46</v>
      </c>
      <c r="J171" s="86" t="s">
        <v>882</v>
      </c>
      <c r="K171" s="86" t="s">
        <v>129</v>
      </c>
      <c r="L171" s="87">
        <v>2.6249999999999999E-2</v>
      </c>
      <c r="M171" s="87">
        <v>2.8700000000000007E-2</v>
      </c>
      <c r="N171" s="83">
        <v>11.55</v>
      </c>
      <c r="O171" s="85">
        <v>99.1</v>
      </c>
      <c r="P171" s="83">
        <v>4.512E-2</v>
      </c>
      <c r="Q171" s="84">
        <f t="shared" si="2"/>
        <v>2.3282056207714222E-5</v>
      </c>
      <c r="R171" s="84">
        <f>P171/'סכום נכסי הקרן'!$C$42</f>
        <v>8.8381574653057218E-7</v>
      </c>
    </row>
    <row r="172" spans="2:18">
      <c r="B172" s="76" t="s">
        <v>2636</v>
      </c>
      <c r="C172" s="86" t="s">
        <v>2494</v>
      </c>
      <c r="D172" s="73">
        <v>8016</v>
      </c>
      <c r="E172" s="73"/>
      <c r="F172" s="73" t="s">
        <v>640</v>
      </c>
      <c r="G172" s="101">
        <v>44124</v>
      </c>
      <c r="H172" s="73"/>
      <c r="I172" s="83">
        <v>5.46</v>
      </c>
      <c r="J172" s="86" t="s">
        <v>882</v>
      </c>
      <c r="K172" s="86" t="s">
        <v>129</v>
      </c>
      <c r="L172" s="87">
        <v>2.6249999999999999E-2</v>
      </c>
      <c r="M172" s="87">
        <v>2.86E-2</v>
      </c>
      <c r="N172" s="83">
        <v>19.09</v>
      </c>
      <c r="O172" s="85">
        <v>99.1</v>
      </c>
      <c r="P172" s="83">
        <v>7.4620000000000006E-2</v>
      </c>
      <c r="Q172" s="84">
        <f t="shared" si="2"/>
        <v>3.8504145261960002E-5</v>
      </c>
      <c r="R172" s="84">
        <f>P172/'סכום נכסי הקרן'!$C$42</f>
        <v>1.461665137546793E-6</v>
      </c>
    </row>
    <row r="173" spans="2:18">
      <c r="B173" s="76" t="s">
        <v>2636</v>
      </c>
      <c r="C173" s="86" t="s">
        <v>2494</v>
      </c>
      <c r="D173" s="73">
        <v>8127</v>
      </c>
      <c r="E173" s="73"/>
      <c r="F173" s="73" t="s">
        <v>640</v>
      </c>
      <c r="G173" s="101">
        <v>44179</v>
      </c>
      <c r="H173" s="73"/>
      <c r="I173" s="83">
        <v>5.46</v>
      </c>
      <c r="J173" s="86" t="s">
        <v>882</v>
      </c>
      <c r="K173" s="86" t="s">
        <v>129</v>
      </c>
      <c r="L173" s="87">
        <v>2.6249999999999999E-2</v>
      </c>
      <c r="M173" s="87">
        <v>2.8599999999999993E-2</v>
      </c>
      <c r="N173" s="83">
        <v>1156.3699999999999</v>
      </c>
      <c r="O173" s="85">
        <v>99.1</v>
      </c>
      <c r="P173" s="83">
        <v>4.5197799999999999</v>
      </c>
      <c r="Q173" s="84">
        <f t="shared" si="2"/>
        <v>2.3322201242575928E-3</v>
      </c>
      <c r="R173" s="84">
        <f>P173/'סכום נכסי הקרן'!$C$42</f>
        <v>8.8533970187365898E-5</v>
      </c>
    </row>
    <row r="174" spans="2:18">
      <c r="B174" s="76" t="s">
        <v>2636</v>
      </c>
      <c r="C174" s="86" t="s">
        <v>2494</v>
      </c>
      <c r="D174" s="73">
        <v>8151</v>
      </c>
      <c r="E174" s="73"/>
      <c r="F174" s="73" t="s">
        <v>640</v>
      </c>
      <c r="G174" s="101">
        <v>44187</v>
      </c>
      <c r="H174" s="73"/>
      <c r="I174" s="83">
        <v>5.4600000000000009</v>
      </c>
      <c r="J174" s="86" t="s">
        <v>882</v>
      </c>
      <c r="K174" s="86" t="s">
        <v>129</v>
      </c>
      <c r="L174" s="87">
        <v>2.6249999999999999E-2</v>
      </c>
      <c r="M174" s="87">
        <v>2.86E-2</v>
      </c>
      <c r="N174" s="83">
        <v>15.44</v>
      </c>
      <c r="O174" s="85">
        <v>99.1</v>
      </c>
      <c r="P174" s="83">
        <v>6.0350000000000001E-2</v>
      </c>
      <c r="Q174" s="84">
        <f t="shared" si="2"/>
        <v>3.1140782183855348E-5</v>
      </c>
      <c r="R174" s="84">
        <f>P174/'סכום נכסי הקרן'!$C$42</f>
        <v>1.1821427372145397E-6</v>
      </c>
    </row>
    <row r="175" spans="2:18">
      <c r="B175" s="76" t="s">
        <v>2636</v>
      </c>
      <c r="C175" s="86" t="s">
        <v>2494</v>
      </c>
      <c r="D175" s="73">
        <v>8159</v>
      </c>
      <c r="E175" s="73"/>
      <c r="F175" s="73" t="s">
        <v>640</v>
      </c>
      <c r="G175" s="101">
        <v>44195</v>
      </c>
      <c r="H175" s="73"/>
      <c r="I175" s="83">
        <v>5.4300000000000006</v>
      </c>
      <c r="J175" s="86" t="s">
        <v>882</v>
      </c>
      <c r="K175" s="86" t="s">
        <v>130</v>
      </c>
      <c r="L175" s="87">
        <v>2.8999E-2</v>
      </c>
      <c r="M175" s="87">
        <v>3.1099999999999999E-2</v>
      </c>
      <c r="N175" s="83">
        <v>1188.07</v>
      </c>
      <c r="O175" s="85">
        <v>99.1</v>
      </c>
      <c r="P175" s="83">
        <v>5.1709300000000002</v>
      </c>
      <c r="Q175" s="84">
        <f t="shared" si="2"/>
        <v>2.6682154899413941E-3</v>
      </c>
      <c r="R175" s="84">
        <f>P175/'סכום נכסי הקרן'!$C$42</f>
        <v>1.0128877123686462E-4</v>
      </c>
    </row>
    <row r="176" spans="2:18">
      <c r="B176" s="76" t="s">
        <v>2636</v>
      </c>
      <c r="C176" s="86" t="s">
        <v>2494</v>
      </c>
      <c r="D176" s="73">
        <v>7385</v>
      </c>
      <c r="E176" s="73"/>
      <c r="F176" s="73" t="s">
        <v>640</v>
      </c>
      <c r="G176" s="101">
        <v>43861</v>
      </c>
      <c r="H176" s="73"/>
      <c r="I176" s="83">
        <v>5.43</v>
      </c>
      <c r="J176" s="86" t="s">
        <v>882</v>
      </c>
      <c r="K176" s="86" t="s">
        <v>130</v>
      </c>
      <c r="L176" s="87">
        <v>2.9003999999999999E-2</v>
      </c>
      <c r="M176" s="87">
        <v>3.1100000000000003E-2</v>
      </c>
      <c r="N176" s="83">
        <v>141.19</v>
      </c>
      <c r="O176" s="85">
        <v>99.1</v>
      </c>
      <c r="P176" s="83">
        <v>0.61451999999999996</v>
      </c>
      <c r="Q176" s="84">
        <f t="shared" si="2"/>
        <v>3.1709417510559715E-4</v>
      </c>
      <c r="R176" s="84">
        <f>P176/'סכום נכסי הקרן'!$C$42</f>
        <v>1.2037288398891116E-5</v>
      </c>
    </row>
    <row r="177" spans="2:18">
      <c r="B177" s="76" t="s">
        <v>2636</v>
      </c>
      <c r="C177" s="86" t="s">
        <v>2494</v>
      </c>
      <c r="D177" s="73">
        <v>7610</v>
      </c>
      <c r="E177" s="73"/>
      <c r="F177" s="73" t="s">
        <v>640</v>
      </c>
      <c r="G177" s="101">
        <v>43937</v>
      </c>
      <c r="H177" s="73"/>
      <c r="I177" s="83">
        <v>5.4300000000000006</v>
      </c>
      <c r="J177" s="86" t="s">
        <v>882</v>
      </c>
      <c r="K177" s="86" t="s">
        <v>130</v>
      </c>
      <c r="L177" s="87">
        <v>2.9003999999999999E-2</v>
      </c>
      <c r="M177" s="87">
        <v>3.1099999999999999E-2</v>
      </c>
      <c r="N177" s="83">
        <v>218.68</v>
      </c>
      <c r="O177" s="85">
        <v>99.1</v>
      </c>
      <c r="P177" s="83">
        <v>0.95175999999999994</v>
      </c>
      <c r="Q177" s="84">
        <f t="shared" si="2"/>
        <v>4.9111103316165975E-4</v>
      </c>
      <c r="R177" s="84">
        <f>P177/'סכום נכסי הקרן'!$C$42</f>
        <v>1.8643184284528753E-5</v>
      </c>
    </row>
    <row r="178" spans="2:18">
      <c r="B178" s="76" t="s">
        <v>2636</v>
      </c>
      <c r="C178" s="86" t="s">
        <v>2494</v>
      </c>
      <c r="D178" s="73">
        <v>7828</v>
      </c>
      <c r="E178" s="73"/>
      <c r="F178" s="73" t="s">
        <v>640</v>
      </c>
      <c r="G178" s="101">
        <v>44027</v>
      </c>
      <c r="H178" s="73"/>
      <c r="I178" s="83">
        <v>5.43</v>
      </c>
      <c r="J178" s="86" t="s">
        <v>882</v>
      </c>
      <c r="K178" s="86" t="s">
        <v>130</v>
      </c>
      <c r="L178" s="87">
        <v>2.8999E-2</v>
      </c>
      <c r="M178" s="87">
        <v>3.1100000000000003E-2</v>
      </c>
      <c r="N178" s="83">
        <v>145.22</v>
      </c>
      <c r="O178" s="85">
        <v>99.1</v>
      </c>
      <c r="P178" s="83">
        <v>0.63203999999999994</v>
      </c>
      <c r="Q178" s="84">
        <f t="shared" si="2"/>
        <v>3.2613454799476275E-4</v>
      </c>
      <c r="R178" s="84">
        <f>P178/'סכום נכסי הקרן'!$C$42</f>
        <v>1.2380472172809903E-5</v>
      </c>
    </row>
    <row r="179" spans="2:18">
      <c r="B179" s="76" t="s">
        <v>2636</v>
      </c>
      <c r="C179" s="86" t="s">
        <v>2494</v>
      </c>
      <c r="D179" s="73">
        <v>8015</v>
      </c>
      <c r="E179" s="73"/>
      <c r="F179" s="73" t="s">
        <v>640</v>
      </c>
      <c r="G179" s="101">
        <v>44124</v>
      </c>
      <c r="H179" s="73"/>
      <c r="I179" s="83">
        <v>5.43</v>
      </c>
      <c r="J179" s="86" t="s">
        <v>882</v>
      </c>
      <c r="K179" s="86" t="s">
        <v>130</v>
      </c>
      <c r="L179" s="87">
        <v>2.9014999999999999E-2</v>
      </c>
      <c r="M179" s="87">
        <v>3.1099999999999999E-2</v>
      </c>
      <c r="N179" s="83">
        <v>108.72</v>
      </c>
      <c r="O179" s="85">
        <v>99.1</v>
      </c>
      <c r="P179" s="83">
        <v>0.47319</v>
      </c>
      <c r="Q179" s="84">
        <f t="shared" si="2"/>
        <v>2.4416746846029014E-4</v>
      </c>
      <c r="R179" s="84">
        <f>P179/'סכום נכסי הקרן'!$C$42</f>
        <v>9.2689001130496778E-6</v>
      </c>
    </row>
    <row r="180" spans="2:18">
      <c r="B180" s="76" t="s">
        <v>2636</v>
      </c>
      <c r="C180" s="86" t="s">
        <v>2494</v>
      </c>
      <c r="D180" s="73">
        <v>8143</v>
      </c>
      <c r="E180" s="73"/>
      <c r="F180" s="73" t="s">
        <v>640</v>
      </c>
      <c r="G180" s="101">
        <v>44187</v>
      </c>
      <c r="H180" s="73"/>
      <c r="I180" s="83">
        <v>5.4300000000000006</v>
      </c>
      <c r="J180" s="86" t="s">
        <v>882</v>
      </c>
      <c r="K180" s="86" t="s">
        <v>130</v>
      </c>
      <c r="L180" s="87">
        <v>2.8999E-2</v>
      </c>
      <c r="M180" s="87">
        <v>3.1E-2</v>
      </c>
      <c r="N180" s="83">
        <v>52.53</v>
      </c>
      <c r="O180" s="85">
        <v>99.1</v>
      </c>
      <c r="P180" s="83">
        <v>0.22863999999999998</v>
      </c>
      <c r="Q180" s="84">
        <f t="shared" si="2"/>
        <v>1.179789302156866E-4</v>
      </c>
      <c r="R180" s="84">
        <f>P180/'סכום נכסי הקרן'!$C$42</f>
        <v>4.4786266020999562E-6</v>
      </c>
    </row>
    <row r="181" spans="2:18">
      <c r="B181" s="76" t="s">
        <v>2636</v>
      </c>
      <c r="C181" s="86" t="s">
        <v>2494</v>
      </c>
      <c r="D181" s="73">
        <v>7276</v>
      </c>
      <c r="E181" s="73"/>
      <c r="F181" s="73" t="s">
        <v>640</v>
      </c>
      <c r="G181" s="101">
        <v>43788</v>
      </c>
      <c r="H181" s="73"/>
      <c r="I181" s="83">
        <v>5.46</v>
      </c>
      <c r="J181" s="86" t="s">
        <v>882</v>
      </c>
      <c r="K181" s="86" t="s">
        <v>129</v>
      </c>
      <c r="L181" s="87">
        <v>2.6249999999999999E-2</v>
      </c>
      <c r="M181" s="87">
        <v>2.8599999999999993E-2</v>
      </c>
      <c r="N181" s="83">
        <v>1888.47</v>
      </c>
      <c r="O181" s="85">
        <v>99.1</v>
      </c>
      <c r="P181" s="83">
        <v>7.3813000000000004</v>
      </c>
      <c r="Q181" s="84">
        <f t="shared" si="2"/>
        <v>3.808773082579809E-3</v>
      </c>
      <c r="R181" s="84">
        <f>P181/'סכום נכסי הקרן'!$C$42</f>
        <v>1.4458575287823832E-4</v>
      </c>
    </row>
    <row r="182" spans="2:18">
      <c r="B182" s="76" t="s">
        <v>2636</v>
      </c>
      <c r="C182" s="86" t="s">
        <v>2494</v>
      </c>
      <c r="D182" s="73">
        <v>7275</v>
      </c>
      <c r="E182" s="73"/>
      <c r="F182" s="73" t="s">
        <v>640</v>
      </c>
      <c r="G182" s="101">
        <v>43788</v>
      </c>
      <c r="H182" s="73"/>
      <c r="I182" s="83">
        <v>5.43</v>
      </c>
      <c r="J182" s="86" t="s">
        <v>882</v>
      </c>
      <c r="K182" s="86" t="s">
        <v>130</v>
      </c>
      <c r="L182" s="87">
        <v>2.9003999999999999E-2</v>
      </c>
      <c r="M182" s="87">
        <v>3.1099999999999996E-2</v>
      </c>
      <c r="N182" s="83">
        <v>1774.59</v>
      </c>
      <c r="O182" s="85">
        <v>99.1</v>
      </c>
      <c r="P182" s="83">
        <v>7.7236799999999999</v>
      </c>
      <c r="Q182" s="84">
        <f t="shared" si="2"/>
        <v>3.985442196152442E-3</v>
      </c>
      <c r="R182" s="84">
        <f>P182/'סכום נכסי הקרן'!$C$42</f>
        <v>1.5129233167471742E-4</v>
      </c>
    </row>
    <row r="183" spans="2:18">
      <c r="B183" s="76" t="s">
        <v>2637</v>
      </c>
      <c r="C183" s="86" t="s">
        <v>2494</v>
      </c>
      <c r="D183" s="73" t="s">
        <v>2580</v>
      </c>
      <c r="E183" s="73"/>
      <c r="F183" s="73" t="s">
        <v>640</v>
      </c>
      <c r="G183" s="101">
        <v>43797</v>
      </c>
      <c r="H183" s="73"/>
      <c r="I183" s="83">
        <v>5.5900000000000007</v>
      </c>
      <c r="J183" s="86" t="s">
        <v>882</v>
      </c>
      <c r="K183" s="86" t="s">
        <v>127</v>
      </c>
      <c r="L183" s="87">
        <v>3.15E-2</v>
      </c>
      <c r="M183" s="87">
        <v>2.5100000000000001E-2</v>
      </c>
      <c r="N183" s="83">
        <v>253.6</v>
      </c>
      <c r="O183" s="85">
        <v>105.15</v>
      </c>
      <c r="P183" s="83">
        <v>0.85730999999999991</v>
      </c>
      <c r="Q183" s="84">
        <f t="shared" si="2"/>
        <v>4.4237454803713378E-4</v>
      </c>
      <c r="R183" s="84">
        <f>P183/'סכום נכסי הקרן'!$C$42</f>
        <v>1.6793086827529362E-5</v>
      </c>
    </row>
    <row r="184" spans="2:18">
      <c r="B184" s="76" t="s">
        <v>2637</v>
      </c>
      <c r="C184" s="86" t="s">
        <v>2494</v>
      </c>
      <c r="D184" s="73">
        <v>7847</v>
      </c>
      <c r="E184" s="73"/>
      <c r="F184" s="73" t="s">
        <v>640</v>
      </c>
      <c r="G184" s="101">
        <v>44043</v>
      </c>
      <c r="H184" s="73"/>
      <c r="I184" s="83">
        <v>5.59</v>
      </c>
      <c r="J184" s="86" t="s">
        <v>882</v>
      </c>
      <c r="K184" s="86" t="s">
        <v>127</v>
      </c>
      <c r="L184" s="87">
        <v>3.15E-2</v>
      </c>
      <c r="M184" s="87">
        <v>2.5100000000000001E-2</v>
      </c>
      <c r="N184" s="83">
        <v>1040.05</v>
      </c>
      <c r="O184" s="85">
        <v>105.15</v>
      </c>
      <c r="P184" s="83">
        <v>3.5159600000000002</v>
      </c>
      <c r="Q184" s="84">
        <f t="shared" si="2"/>
        <v>1.8142459739378303E-3</v>
      </c>
      <c r="R184" s="84">
        <f>P184/'סכום נכסי הקרן'!$C$42</f>
        <v>6.887102863855565E-5</v>
      </c>
    </row>
    <row r="185" spans="2:18">
      <c r="B185" s="76" t="s">
        <v>2637</v>
      </c>
      <c r="C185" s="86" t="s">
        <v>2494</v>
      </c>
      <c r="D185" s="73">
        <v>7906</v>
      </c>
      <c r="E185" s="73"/>
      <c r="F185" s="73" t="s">
        <v>640</v>
      </c>
      <c r="G185" s="101">
        <v>44071</v>
      </c>
      <c r="H185" s="73"/>
      <c r="I185" s="83">
        <v>5.59</v>
      </c>
      <c r="J185" s="86" t="s">
        <v>882</v>
      </c>
      <c r="K185" s="86" t="s">
        <v>127</v>
      </c>
      <c r="L185" s="87">
        <v>3.15E-2</v>
      </c>
      <c r="M185" s="87">
        <v>2.5100000000000001E-2</v>
      </c>
      <c r="N185" s="83">
        <v>1188.82</v>
      </c>
      <c r="O185" s="85">
        <v>105.15</v>
      </c>
      <c r="P185" s="83">
        <v>4.0188800000000002</v>
      </c>
      <c r="Q185" s="84">
        <f t="shared" si="2"/>
        <v>2.0737542121466875E-3</v>
      </c>
      <c r="R185" s="84">
        <f>P185/'סכום נכסי הקרן'!$C$42</f>
        <v>7.8722283409059983E-5</v>
      </c>
    </row>
    <row r="186" spans="2:18">
      <c r="B186" s="76" t="s">
        <v>2637</v>
      </c>
      <c r="C186" s="86" t="s">
        <v>2494</v>
      </c>
      <c r="D186" s="73">
        <v>7977</v>
      </c>
      <c r="E186" s="73"/>
      <c r="F186" s="73" t="s">
        <v>640</v>
      </c>
      <c r="G186" s="101">
        <v>44104</v>
      </c>
      <c r="H186" s="73"/>
      <c r="I186" s="83">
        <v>5.5900000000000007</v>
      </c>
      <c r="J186" s="86" t="s">
        <v>882</v>
      </c>
      <c r="K186" s="86" t="s">
        <v>127</v>
      </c>
      <c r="L186" s="87">
        <v>3.15E-2</v>
      </c>
      <c r="M186" s="87">
        <v>2.5100000000000001E-2</v>
      </c>
      <c r="N186" s="83">
        <v>976.35</v>
      </c>
      <c r="O186" s="85">
        <v>105.15</v>
      </c>
      <c r="P186" s="83">
        <v>3.3006199999999999</v>
      </c>
      <c r="Q186" s="84">
        <f t="shared" si="2"/>
        <v>1.7031298838720238E-3</v>
      </c>
      <c r="R186" s="84">
        <f>P186/'סכום נכסי הקרן'!$C$42</f>
        <v>6.4652923965286731E-5</v>
      </c>
    </row>
    <row r="187" spans="2:18">
      <c r="B187" s="76" t="s">
        <v>2637</v>
      </c>
      <c r="C187" s="86" t="s">
        <v>2494</v>
      </c>
      <c r="D187" s="73">
        <v>8023</v>
      </c>
      <c r="E187" s="73"/>
      <c r="F187" s="73" t="s">
        <v>640</v>
      </c>
      <c r="G187" s="101">
        <v>44134</v>
      </c>
      <c r="H187" s="73"/>
      <c r="I187" s="83">
        <v>5.589999999999999</v>
      </c>
      <c r="J187" s="86" t="s">
        <v>882</v>
      </c>
      <c r="K187" s="86" t="s">
        <v>127</v>
      </c>
      <c r="L187" s="87">
        <v>3.15E-2</v>
      </c>
      <c r="M187" s="87">
        <v>2.5099999999999997E-2</v>
      </c>
      <c r="N187" s="83">
        <v>753.67</v>
      </c>
      <c r="O187" s="85">
        <v>105.15</v>
      </c>
      <c r="P187" s="83">
        <v>2.5478200000000002</v>
      </c>
      <c r="Q187" s="84">
        <f t="shared" ref="Q187:Q250" si="3">IFERROR(P187/$P$10,0)</f>
        <v>1.314682811328423E-3</v>
      </c>
      <c r="R187" s="84">
        <f>P187/'סכום נכסי הקרן'!$C$42</f>
        <v>4.9906991031150765E-5</v>
      </c>
    </row>
    <row r="188" spans="2:18">
      <c r="B188" s="76" t="s">
        <v>2637</v>
      </c>
      <c r="C188" s="86" t="s">
        <v>2494</v>
      </c>
      <c r="D188" s="73">
        <v>8082</v>
      </c>
      <c r="E188" s="73"/>
      <c r="F188" s="73" t="s">
        <v>640</v>
      </c>
      <c r="G188" s="101">
        <v>44165</v>
      </c>
      <c r="H188" s="73"/>
      <c r="I188" s="83">
        <v>5.59</v>
      </c>
      <c r="J188" s="86" t="s">
        <v>882</v>
      </c>
      <c r="K188" s="86" t="s">
        <v>127</v>
      </c>
      <c r="L188" s="87">
        <v>3.15E-2</v>
      </c>
      <c r="M188" s="87">
        <v>2.5100000000000001E-2</v>
      </c>
      <c r="N188" s="83">
        <v>909.14</v>
      </c>
      <c r="O188" s="85">
        <v>105.15</v>
      </c>
      <c r="P188" s="83">
        <v>3.07341</v>
      </c>
      <c r="Q188" s="84">
        <f t="shared" si="3"/>
        <v>1.585888837973204E-3</v>
      </c>
      <c r="R188" s="84">
        <f>P188/'סכום נכסי הקרן'!$C$42</f>
        <v>6.0202308367564845E-5</v>
      </c>
    </row>
    <row r="189" spans="2:18">
      <c r="B189" s="76" t="s">
        <v>2637</v>
      </c>
      <c r="C189" s="86" t="s">
        <v>2494</v>
      </c>
      <c r="D189" s="73">
        <v>8163</v>
      </c>
      <c r="E189" s="73"/>
      <c r="F189" s="73" t="s">
        <v>640</v>
      </c>
      <c r="G189" s="101">
        <v>44196</v>
      </c>
      <c r="H189" s="73"/>
      <c r="I189" s="83">
        <v>5.5600000000000005</v>
      </c>
      <c r="J189" s="86" t="s">
        <v>882</v>
      </c>
      <c r="K189" s="86" t="s">
        <v>127</v>
      </c>
      <c r="L189" s="87">
        <v>3.1451E-2</v>
      </c>
      <c r="M189" s="87">
        <v>3.4300000000000004E-2</v>
      </c>
      <c r="N189" s="83">
        <v>1081.55</v>
      </c>
      <c r="O189" s="85">
        <v>100</v>
      </c>
      <c r="P189" s="83">
        <v>3.4771799999999997</v>
      </c>
      <c r="Q189" s="84">
        <f t="shared" si="3"/>
        <v>1.7942353768692315E-3</v>
      </c>
      <c r="R189" s="84">
        <f>P189/'סכום נכסי הקרן'!$C$42</f>
        <v>6.8111401540806179E-5</v>
      </c>
    </row>
    <row r="190" spans="2:18">
      <c r="B190" s="76" t="s">
        <v>2637</v>
      </c>
      <c r="C190" s="86" t="s">
        <v>2494</v>
      </c>
      <c r="D190" s="73">
        <v>7386</v>
      </c>
      <c r="E190" s="73"/>
      <c r="F190" s="73" t="s">
        <v>640</v>
      </c>
      <c r="G190" s="101">
        <v>43861</v>
      </c>
      <c r="H190" s="73"/>
      <c r="I190" s="83">
        <v>5.5900000000000007</v>
      </c>
      <c r="J190" s="86" t="s">
        <v>882</v>
      </c>
      <c r="K190" s="86" t="s">
        <v>127</v>
      </c>
      <c r="L190" s="87">
        <v>3.15E-2</v>
      </c>
      <c r="M190" s="87">
        <v>2.5100000000000001E-2</v>
      </c>
      <c r="N190" s="83">
        <v>681.88</v>
      </c>
      <c r="O190" s="85">
        <v>105.15</v>
      </c>
      <c r="P190" s="83">
        <v>2.3051599999999999</v>
      </c>
      <c r="Q190" s="84">
        <f t="shared" si="3"/>
        <v>1.1894695187893286E-3</v>
      </c>
      <c r="R190" s="84">
        <f>P190/'סכום נכסי הקרן'!$C$42</f>
        <v>4.5153739057455974E-5</v>
      </c>
    </row>
    <row r="191" spans="2:18">
      <c r="B191" s="76" t="s">
        <v>2637</v>
      </c>
      <c r="C191" s="86" t="s">
        <v>2494</v>
      </c>
      <c r="D191" s="73">
        <v>7535</v>
      </c>
      <c r="E191" s="73"/>
      <c r="F191" s="73" t="s">
        <v>640</v>
      </c>
      <c r="G191" s="101">
        <v>43921</v>
      </c>
      <c r="H191" s="73"/>
      <c r="I191" s="83">
        <v>5.59</v>
      </c>
      <c r="J191" s="86" t="s">
        <v>882</v>
      </c>
      <c r="K191" s="86" t="s">
        <v>127</v>
      </c>
      <c r="L191" s="87">
        <v>3.15E-2</v>
      </c>
      <c r="M191" s="87">
        <v>2.5099999999999997E-2</v>
      </c>
      <c r="N191" s="83">
        <v>754.45</v>
      </c>
      <c r="O191" s="85">
        <v>105.15</v>
      </c>
      <c r="P191" s="83">
        <v>2.5504600000000002</v>
      </c>
      <c r="Q191" s="84">
        <f t="shared" si="3"/>
        <v>1.3160450592980234E-3</v>
      </c>
      <c r="R191" s="84">
        <f>P191/'סכום נכסי הקרן'!$C$42</f>
        <v>4.9958703654617983E-5</v>
      </c>
    </row>
    <row r="192" spans="2:18">
      <c r="B192" s="76" t="s">
        <v>2637</v>
      </c>
      <c r="C192" s="86" t="s">
        <v>2494</v>
      </c>
      <c r="D192" s="73">
        <v>7645</v>
      </c>
      <c r="E192" s="73"/>
      <c r="F192" s="73" t="s">
        <v>640</v>
      </c>
      <c r="G192" s="101">
        <v>43951</v>
      </c>
      <c r="H192" s="73"/>
      <c r="I192" s="83">
        <v>5.59</v>
      </c>
      <c r="J192" s="86" t="s">
        <v>882</v>
      </c>
      <c r="K192" s="86" t="s">
        <v>127</v>
      </c>
      <c r="L192" s="87">
        <v>3.15E-2</v>
      </c>
      <c r="M192" s="87">
        <v>2.5099999999999997E-2</v>
      </c>
      <c r="N192" s="83">
        <v>646.63</v>
      </c>
      <c r="O192" s="85">
        <v>105.15</v>
      </c>
      <c r="P192" s="83">
        <v>2.1859799999999998</v>
      </c>
      <c r="Q192" s="84">
        <f t="shared" si="3"/>
        <v>1.1279722790101757E-3</v>
      </c>
      <c r="R192" s="84">
        <f>P192/'סכום נכסי הקרן'!$C$42</f>
        <v>4.2819227517750446E-5</v>
      </c>
    </row>
    <row r="193" spans="2:18">
      <c r="B193" s="76" t="s">
        <v>2637</v>
      </c>
      <c r="C193" s="86" t="s">
        <v>2494</v>
      </c>
      <c r="D193" s="73">
        <v>7778</v>
      </c>
      <c r="E193" s="73"/>
      <c r="F193" s="73" t="s">
        <v>640</v>
      </c>
      <c r="G193" s="101">
        <v>44012</v>
      </c>
      <c r="H193" s="73"/>
      <c r="I193" s="83">
        <v>5.5900000000000007</v>
      </c>
      <c r="J193" s="86" t="s">
        <v>882</v>
      </c>
      <c r="K193" s="86" t="s">
        <v>127</v>
      </c>
      <c r="L193" s="87">
        <v>3.15E-2</v>
      </c>
      <c r="M193" s="87">
        <v>2.5100000000000001E-2</v>
      </c>
      <c r="N193" s="83">
        <v>990.04</v>
      </c>
      <c r="O193" s="85">
        <v>105.15</v>
      </c>
      <c r="P193" s="83">
        <v>3.3469099999999998</v>
      </c>
      <c r="Q193" s="84">
        <f t="shared" si="3"/>
        <v>1.7270156636117198E-3</v>
      </c>
      <c r="R193" s="84">
        <f>P193/'סכום נכסי הקרן'!$C$42</f>
        <v>6.5559657806308448E-5</v>
      </c>
    </row>
    <row r="194" spans="2:18">
      <c r="B194" s="76" t="s">
        <v>2637</v>
      </c>
      <c r="C194" s="86" t="s">
        <v>2494</v>
      </c>
      <c r="D194" s="73">
        <v>7125</v>
      </c>
      <c r="E194" s="73"/>
      <c r="F194" s="73" t="s">
        <v>640</v>
      </c>
      <c r="G194" s="101">
        <v>43706</v>
      </c>
      <c r="H194" s="73"/>
      <c r="I194" s="83">
        <v>5.59</v>
      </c>
      <c r="J194" s="86" t="s">
        <v>882</v>
      </c>
      <c r="K194" s="86" t="s">
        <v>127</v>
      </c>
      <c r="L194" s="87">
        <v>3.15E-2</v>
      </c>
      <c r="M194" s="87">
        <v>2.5099999999999997E-2</v>
      </c>
      <c r="N194" s="83">
        <v>592.12</v>
      </c>
      <c r="O194" s="85">
        <v>105.15</v>
      </c>
      <c r="P194" s="83">
        <v>2.00169</v>
      </c>
      <c r="Q194" s="84">
        <f t="shared" si="3"/>
        <v>1.0328780826777367E-3</v>
      </c>
      <c r="R194" s="84">
        <f>P194/'סכום נכסי הקרן'!$C$42</f>
        <v>3.9209333813669791E-5</v>
      </c>
    </row>
    <row r="195" spans="2:18">
      <c r="B195" s="76" t="s">
        <v>2637</v>
      </c>
      <c r="C195" s="86" t="s">
        <v>2494</v>
      </c>
      <c r="D195" s="73">
        <v>7204</v>
      </c>
      <c r="E195" s="73"/>
      <c r="F195" s="73" t="s">
        <v>640</v>
      </c>
      <c r="G195" s="101">
        <v>43738</v>
      </c>
      <c r="H195" s="73"/>
      <c r="I195" s="83">
        <v>5.59</v>
      </c>
      <c r="J195" s="86" t="s">
        <v>882</v>
      </c>
      <c r="K195" s="86" t="s">
        <v>127</v>
      </c>
      <c r="L195" s="87">
        <v>3.15E-2</v>
      </c>
      <c r="M195" s="87">
        <v>2.5100000000000001E-2</v>
      </c>
      <c r="N195" s="83">
        <v>291.52</v>
      </c>
      <c r="O195" s="85">
        <v>105.15</v>
      </c>
      <c r="P195" s="83">
        <v>0.98550000000000004</v>
      </c>
      <c r="Q195" s="84">
        <f t="shared" si="3"/>
        <v>5.0852097501556659E-4</v>
      </c>
      <c r="R195" s="84">
        <f>P195/'סכום נכסי הקרן'!$C$42</f>
        <v>1.9304087282931713E-5</v>
      </c>
    </row>
    <row r="196" spans="2:18">
      <c r="B196" s="76" t="s">
        <v>2637</v>
      </c>
      <c r="C196" s="86" t="s">
        <v>2494</v>
      </c>
      <c r="D196" s="73">
        <v>7246</v>
      </c>
      <c r="E196" s="73"/>
      <c r="F196" s="73" t="s">
        <v>640</v>
      </c>
      <c r="G196" s="101">
        <v>43769</v>
      </c>
      <c r="H196" s="73"/>
      <c r="I196" s="83">
        <v>5.59</v>
      </c>
      <c r="J196" s="86" t="s">
        <v>882</v>
      </c>
      <c r="K196" s="86" t="s">
        <v>127</v>
      </c>
      <c r="L196" s="87">
        <v>3.15E-2</v>
      </c>
      <c r="M196" s="87">
        <v>2.5100000000000001E-2</v>
      </c>
      <c r="N196" s="83">
        <v>551.82000000000005</v>
      </c>
      <c r="O196" s="85">
        <v>105.15</v>
      </c>
      <c r="P196" s="83">
        <v>1.86547</v>
      </c>
      <c r="Q196" s="84">
        <f t="shared" si="3"/>
        <v>9.6258815145843629E-4</v>
      </c>
      <c r="R196" s="84">
        <f>P196/'סכום נכסי הקרן'!$C$42</f>
        <v>3.6541040795221328E-5</v>
      </c>
    </row>
    <row r="197" spans="2:18">
      <c r="B197" s="76" t="s">
        <v>2637</v>
      </c>
      <c r="C197" s="86" t="s">
        <v>2494</v>
      </c>
      <c r="D197" s="73">
        <v>7280</v>
      </c>
      <c r="E197" s="73"/>
      <c r="F197" s="73" t="s">
        <v>640</v>
      </c>
      <c r="G197" s="101">
        <v>43798</v>
      </c>
      <c r="H197" s="73"/>
      <c r="I197" s="83">
        <v>5.59</v>
      </c>
      <c r="J197" s="86" t="s">
        <v>882</v>
      </c>
      <c r="K197" s="86" t="s">
        <v>127</v>
      </c>
      <c r="L197" s="87">
        <v>3.15E-2</v>
      </c>
      <c r="M197" s="87">
        <v>2.5100000000000001E-2</v>
      </c>
      <c r="N197" s="83">
        <v>99.74</v>
      </c>
      <c r="O197" s="85">
        <v>105.15</v>
      </c>
      <c r="P197" s="83">
        <v>0.33718999999999999</v>
      </c>
      <c r="Q197" s="84">
        <f t="shared" si="3"/>
        <v>1.7399105790512318E-4</v>
      </c>
      <c r="R197" s="84">
        <f>P197/'סכום נכסי הקרן'!$C$42</f>
        <v>6.6049164798901514E-6</v>
      </c>
    </row>
    <row r="198" spans="2:18">
      <c r="B198" s="76" t="s">
        <v>2637</v>
      </c>
      <c r="C198" s="86" t="s">
        <v>2494</v>
      </c>
      <c r="D198" s="73">
        <v>7337</v>
      </c>
      <c r="E198" s="73"/>
      <c r="F198" s="73" t="s">
        <v>640</v>
      </c>
      <c r="G198" s="101">
        <v>43830</v>
      </c>
      <c r="H198" s="73"/>
      <c r="I198" s="83">
        <v>5.59</v>
      </c>
      <c r="J198" s="86" t="s">
        <v>882</v>
      </c>
      <c r="K198" s="86" t="s">
        <v>127</v>
      </c>
      <c r="L198" s="87">
        <v>3.15E-2</v>
      </c>
      <c r="M198" s="87">
        <v>2.5099999999999997E-2</v>
      </c>
      <c r="N198" s="83">
        <v>669.23</v>
      </c>
      <c r="O198" s="85">
        <v>105.15</v>
      </c>
      <c r="P198" s="83">
        <v>2.2624</v>
      </c>
      <c r="Q198" s="84">
        <f t="shared" si="3"/>
        <v>1.1674052297059542E-3</v>
      </c>
      <c r="R198" s="84">
        <f>P198/'סכום נכסי הקרן'!$C$42</f>
        <v>4.4316151262206706E-5</v>
      </c>
    </row>
    <row r="199" spans="2:18">
      <c r="B199" s="76" t="s">
        <v>2638</v>
      </c>
      <c r="C199" s="86" t="s">
        <v>2494</v>
      </c>
      <c r="D199" s="73">
        <v>7533</v>
      </c>
      <c r="E199" s="73"/>
      <c r="F199" s="73" t="s">
        <v>640</v>
      </c>
      <c r="G199" s="101">
        <v>43921</v>
      </c>
      <c r="H199" s="73"/>
      <c r="I199" s="83">
        <v>5.22</v>
      </c>
      <c r="J199" s="86" t="s">
        <v>882</v>
      </c>
      <c r="K199" s="86" t="s">
        <v>127</v>
      </c>
      <c r="L199" s="87">
        <v>3.2538999999999998E-2</v>
      </c>
      <c r="M199" s="87">
        <v>2.7300000000000001E-2</v>
      </c>
      <c r="N199" s="83">
        <v>183.69</v>
      </c>
      <c r="O199" s="85">
        <v>102.97</v>
      </c>
      <c r="P199" s="83">
        <v>0.60811000000000004</v>
      </c>
      <c r="Q199" s="84">
        <f t="shared" si="3"/>
        <v>3.1378659575516615E-4</v>
      </c>
      <c r="R199" s="84">
        <f>P199/'סכום נכסי הקרן'!$C$42</f>
        <v>1.1911728582063526E-5</v>
      </c>
    </row>
    <row r="200" spans="2:18">
      <c r="B200" s="76" t="s">
        <v>2638</v>
      </c>
      <c r="C200" s="86" t="s">
        <v>2494</v>
      </c>
      <c r="D200" s="73">
        <v>7647</v>
      </c>
      <c r="E200" s="73"/>
      <c r="F200" s="73" t="s">
        <v>640</v>
      </c>
      <c r="G200" s="101">
        <v>43955</v>
      </c>
      <c r="H200" s="73"/>
      <c r="I200" s="83">
        <v>5.2099999999999991</v>
      </c>
      <c r="J200" s="86" t="s">
        <v>882</v>
      </c>
      <c r="K200" s="86" t="s">
        <v>127</v>
      </c>
      <c r="L200" s="87">
        <v>3.1600000000000003E-2</v>
      </c>
      <c r="M200" s="87">
        <v>2.69E-2</v>
      </c>
      <c r="N200" s="83">
        <v>698</v>
      </c>
      <c r="O200" s="85">
        <v>102.97</v>
      </c>
      <c r="P200" s="83">
        <v>2.3107099999999998</v>
      </c>
      <c r="Q200" s="84">
        <f t="shared" si="3"/>
        <v>1.1923333355436021E-3</v>
      </c>
      <c r="R200" s="84">
        <f>P200/'סכום נכסי הקרן'!$C$42</f>
        <v>4.5262453095426827E-5</v>
      </c>
    </row>
    <row r="201" spans="2:18">
      <c r="B201" s="76" t="s">
        <v>2638</v>
      </c>
      <c r="C201" s="86" t="s">
        <v>2494</v>
      </c>
      <c r="D201" s="73">
        <v>7713</v>
      </c>
      <c r="E201" s="73"/>
      <c r="F201" s="73" t="s">
        <v>640</v>
      </c>
      <c r="G201" s="101">
        <v>43987</v>
      </c>
      <c r="H201" s="73"/>
      <c r="I201" s="83">
        <v>5.21</v>
      </c>
      <c r="J201" s="86" t="s">
        <v>882</v>
      </c>
      <c r="K201" s="86" t="s">
        <v>127</v>
      </c>
      <c r="L201" s="87">
        <v>3.1600000000000003E-2</v>
      </c>
      <c r="M201" s="87">
        <v>2.69E-2</v>
      </c>
      <c r="N201" s="83">
        <v>1069.97</v>
      </c>
      <c r="O201" s="85">
        <v>102.97</v>
      </c>
      <c r="P201" s="83">
        <v>3.5421</v>
      </c>
      <c r="Q201" s="84">
        <f t="shared" si="3"/>
        <v>1.8277342928489481E-3</v>
      </c>
      <c r="R201" s="84">
        <f>P201/'סכום נכסי הקרן'!$C$42</f>
        <v>6.9383061963340867E-5</v>
      </c>
    </row>
    <row r="202" spans="2:18">
      <c r="B202" s="76" t="s">
        <v>2638</v>
      </c>
      <c r="C202" s="86" t="s">
        <v>2494</v>
      </c>
      <c r="D202" s="73">
        <v>7859</v>
      </c>
      <c r="E202" s="73"/>
      <c r="F202" s="73" t="s">
        <v>640</v>
      </c>
      <c r="G202" s="101">
        <v>44048</v>
      </c>
      <c r="H202" s="73"/>
      <c r="I202" s="83">
        <v>5.2099999999999991</v>
      </c>
      <c r="J202" s="86" t="s">
        <v>882</v>
      </c>
      <c r="K202" s="86" t="s">
        <v>127</v>
      </c>
      <c r="L202" s="87">
        <v>3.1600000000000003E-2</v>
      </c>
      <c r="M202" s="87">
        <v>2.6899999999999993E-2</v>
      </c>
      <c r="N202" s="83">
        <v>1267.43</v>
      </c>
      <c r="O202" s="85">
        <v>102.97</v>
      </c>
      <c r="P202" s="83">
        <v>4.1958000000000002</v>
      </c>
      <c r="Q202" s="84">
        <f t="shared" si="3"/>
        <v>2.1650454662306591E-3</v>
      </c>
      <c r="R202" s="84">
        <f>P202/'סכום נכסי הקרן'!$C$42</f>
        <v>8.218781270596133E-5</v>
      </c>
    </row>
    <row r="203" spans="2:18">
      <c r="B203" s="76" t="s">
        <v>2638</v>
      </c>
      <c r="C203" s="86" t="s">
        <v>2494</v>
      </c>
      <c r="D203" s="73">
        <v>7872</v>
      </c>
      <c r="E203" s="73"/>
      <c r="F203" s="73" t="s">
        <v>640</v>
      </c>
      <c r="G203" s="101">
        <v>44053</v>
      </c>
      <c r="H203" s="73"/>
      <c r="I203" s="83">
        <v>5.21</v>
      </c>
      <c r="J203" s="86" t="s">
        <v>882</v>
      </c>
      <c r="K203" s="86" t="s">
        <v>127</v>
      </c>
      <c r="L203" s="87">
        <v>3.1600000000000003E-2</v>
      </c>
      <c r="M203" s="87">
        <v>2.6900000000000004E-2</v>
      </c>
      <c r="N203" s="83">
        <v>702.6</v>
      </c>
      <c r="O203" s="85">
        <v>102.97</v>
      </c>
      <c r="P203" s="83">
        <v>2.3259499999999997</v>
      </c>
      <c r="Q203" s="84">
        <f t="shared" si="3"/>
        <v>1.200197221549931E-3</v>
      </c>
      <c r="R203" s="84">
        <f>P203/'סכום נכסי הקרן'!$C$42</f>
        <v>4.5560975967260287E-5</v>
      </c>
    </row>
    <row r="204" spans="2:18">
      <c r="B204" s="76" t="s">
        <v>2638</v>
      </c>
      <c r="C204" s="86" t="s">
        <v>2494</v>
      </c>
      <c r="D204" s="73">
        <v>7921</v>
      </c>
      <c r="E204" s="73"/>
      <c r="F204" s="73" t="s">
        <v>640</v>
      </c>
      <c r="G204" s="101">
        <v>44078</v>
      </c>
      <c r="H204" s="73"/>
      <c r="I204" s="83">
        <v>5.2099999999999991</v>
      </c>
      <c r="J204" s="86" t="s">
        <v>882</v>
      </c>
      <c r="K204" s="86" t="s">
        <v>127</v>
      </c>
      <c r="L204" s="87">
        <v>3.1600000000000003E-2</v>
      </c>
      <c r="M204" s="87">
        <v>2.6899999999999993E-2</v>
      </c>
      <c r="N204" s="83">
        <v>1749.6</v>
      </c>
      <c r="O204" s="85">
        <v>102.97</v>
      </c>
      <c r="P204" s="83">
        <v>5.7920200000000008</v>
      </c>
      <c r="Q204" s="84">
        <f t="shared" si="3"/>
        <v>2.9886998048804288E-3</v>
      </c>
      <c r="R204" s="84">
        <f>P204/'סכום נכסי הקרן'!$C$42</f>
        <v>1.134547535509753E-4</v>
      </c>
    </row>
    <row r="205" spans="2:18">
      <c r="B205" s="76" t="s">
        <v>2638</v>
      </c>
      <c r="C205" s="86" t="s">
        <v>2494</v>
      </c>
      <c r="D205" s="73">
        <v>7973</v>
      </c>
      <c r="E205" s="73"/>
      <c r="F205" s="73" t="s">
        <v>640</v>
      </c>
      <c r="G205" s="101">
        <v>44103</v>
      </c>
      <c r="H205" s="73"/>
      <c r="I205" s="83">
        <v>5.2200000000000006</v>
      </c>
      <c r="J205" s="86" t="s">
        <v>882</v>
      </c>
      <c r="K205" s="86" t="s">
        <v>127</v>
      </c>
      <c r="L205" s="87">
        <v>3.2538999999999998E-2</v>
      </c>
      <c r="M205" s="87">
        <v>2.7199999999999992E-2</v>
      </c>
      <c r="N205" s="83">
        <v>165.32</v>
      </c>
      <c r="O205" s="85">
        <v>102.97</v>
      </c>
      <c r="P205" s="83">
        <v>0.54732000000000003</v>
      </c>
      <c r="Q205" s="84">
        <f t="shared" si="3"/>
        <v>2.8241877224304408E-4</v>
      </c>
      <c r="R205" s="84">
        <f>P205/'סכום נכסי הקרן'!$C$42</f>
        <v>1.0720967074271118E-5</v>
      </c>
    </row>
    <row r="206" spans="2:18">
      <c r="B206" s="76" t="s">
        <v>2638</v>
      </c>
      <c r="C206" s="86" t="s">
        <v>2494</v>
      </c>
      <c r="D206" s="73">
        <v>8046</v>
      </c>
      <c r="E206" s="73"/>
      <c r="F206" s="73" t="s">
        <v>640</v>
      </c>
      <c r="G206" s="101">
        <v>44140</v>
      </c>
      <c r="H206" s="73"/>
      <c r="I206" s="83">
        <v>5.21</v>
      </c>
      <c r="J206" s="86" t="s">
        <v>882</v>
      </c>
      <c r="K206" s="86" t="s">
        <v>127</v>
      </c>
      <c r="L206" s="87">
        <v>3.1600000000000003E-2</v>
      </c>
      <c r="M206" s="87">
        <v>2.69E-2</v>
      </c>
      <c r="N206" s="83">
        <v>1896.55</v>
      </c>
      <c r="O206" s="85">
        <v>102.97</v>
      </c>
      <c r="P206" s="83">
        <v>6.2785099999999998</v>
      </c>
      <c r="Q206" s="84">
        <f t="shared" si="3"/>
        <v>3.2397301134905986E-3</v>
      </c>
      <c r="R206" s="84">
        <f>P206/'סכום נכסי הקרן'!$C$42</f>
        <v>1.2298417559285601E-4</v>
      </c>
    </row>
    <row r="207" spans="2:18">
      <c r="B207" s="76" t="s">
        <v>2638</v>
      </c>
      <c r="C207" s="86" t="s">
        <v>2494</v>
      </c>
      <c r="D207" s="73">
        <v>8118</v>
      </c>
      <c r="E207" s="73"/>
      <c r="F207" s="73" t="s">
        <v>640</v>
      </c>
      <c r="G207" s="101">
        <v>44172</v>
      </c>
      <c r="H207" s="73"/>
      <c r="I207" s="83">
        <v>5.21</v>
      </c>
      <c r="J207" s="86" t="s">
        <v>882</v>
      </c>
      <c r="K207" s="86" t="s">
        <v>127</v>
      </c>
      <c r="L207" s="87">
        <v>3.1600000000000003E-2</v>
      </c>
      <c r="M207" s="87">
        <v>2.69E-2</v>
      </c>
      <c r="N207" s="83">
        <v>339.82</v>
      </c>
      <c r="O207" s="85">
        <v>102.97</v>
      </c>
      <c r="P207" s="83">
        <v>1.1249899999999999</v>
      </c>
      <c r="Q207" s="84">
        <f t="shared" si="3"/>
        <v>5.804982361063036E-4</v>
      </c>
      <c r="R207" s="84">
        <f>P207/'סכום נכסי הקרן'!$C$42</f>
        <v>2.20364334372657E-5</v>
      </c>
    </row>
    <row r="208" spans="2:18">
      <c r="B208" s="76" t="s">
        <v>2638</v>
      </c>
      <c r="C208" s="86" t="s">
        <v>2494</v>
      </c>
      <c r="D208" s="73" t="s">
        <v>2581</v>
      </c>
      <c r="E208" s="73"/>
      <c r="F208" s="73" t="s">
        <v>640</v>
      </c>
      <c r="G208" s="101">
        <v>43593</v>
      </c>
      <c r="H208" s="73"/>
      <c r="I208" s="83">
        <v>5.2200000000000006</v>
      </c>
      <c r="J208" s="86" t="s">
        <v>882</v>
      </c>
      <c r="K208" s="86" t="s">
        <v>127</v>
      </c>
      <c r="L208" s="87">
        <v>3.2538999999999998E-2</v>
      </c>
      <c r="M208" s="87">
        <v>2.7400000000000001E-2</v>
      </c>
      <c r="N208" s="83">
        <v>854.13</v>
      </c>
      <c r="O208" s="85">
        <v>102.97</v>
      </c>
      <c r="P208" s="83">
        <v>2.8275999999999999</v>
      </c>
      <c r="Q208" s="84">
        <f t="shared" si="3"/>
        <v>1.4590501359249275E-3</v>
      </c>
      <c r="R208" s="84">
        <f>P208/'סכום נכסי הקרן'!$C$42</f>
        <v>5.5387353831778496E-5</v>
      </c>
    </row>
    <row r="209" spans="2:18">
      <c r="B209" s="76" t="s">
        <v>2638</v>
      </c>
      <c r="C209" s="86" t="s">
        <v>2494</v>
      </c>
      <c r="D209" s="73" t="s">
        <v>2582</v>
      </c>
      <c r="E209" s="73"/>
      <c r="F209" s="73" t="s">
        <v>640</v>
      </c>
      <c r="G209" s="101">
        <v>43836</v>
      </c>
      <c r="H209" s="73"/>
      <c r="I209" s="83">
        <v>5.21</v>
      </c>
      <c r="J209" s="86" t="s">
        <v>882</v>
      </c>
      <c r="K209" s="86" t="s">
        <v>127</v>
      </c>
      <c r="L209" s="87">
        <v>3.1600000000000003E-2</v>
      </c>
      <c r="M209" s="87">
        <v>2.69E-2</v>
      </c>
      <c r="N209" s="83">
        <v>3260.41</v>
      </c>
      <c r="O209" s="85">
        <v>102.97</v>
      </c>
      <c r="P209" s="83">
        <v>10.793559999999999</v>
      </c>
      <c r="Q209" s="84">
        <f t="shared" si="3"/>
        <v>5.5695095434693236E-3</v>
      </c>
      <c r="R209" s="84">
        <f>P209/'סכום נכסי הקרן'!$C$42</f>
        <v>2.114254939965098E-4</v>
      </c>
    </row>
    <row r="210" spans="2:18">
      <c r="B210" s="76" t="s">
        <v>2638</v>
      </c>
      <c r="C210" s="86" t="s">
        <v>2494</v>
      </c>
      <c r="D210" s="73">
        <v>7399</v>
      </c>
      <c r="E210" s="73"/>
      <c r="F210" s="73" t="s">
        <v>640</v>
      </c>
      <c r="G210" s="101">
        <v>43866</v>
      </c>
      <c r="H210" s="73"/>
      <c r="I210" s="83">
        <v>5.21</v>
      </c>
      <c r="J210" s="86" t="s">
        <v>882</v>
      </c>
      <c r="K210" s="86" t="s">
        <v>127</v>
      </c>
      <c r="L210" s="87">
        <v>3.1600000000000003E-2</v>
      </c>
      <c r="M210" s="87">
        <v>2.69E-2</v>
      </c>
      <c r="N210" s="83">
        <v>1841.45</v>
      </c>
      <c r="O210" s="85">
        <v>102.97</v>
      </c>
      <c r="P210" s="83">
        <v>6.0960900000000002</v>
      </c>
      <c r="Q210" s="84">
        <f t="shared" si="3"/>
        <v>3.1456008428032934E-3</v>
      </c>
      <c r="R210" s="84">
        <f>P210/'סכום נכסי הקרן'!$C$42</f>
        <v>1.1941091166373129E-4</v>
      </c>
    </row>
    <row r="211" spans="2:18">
      <c r="B211" s="76" t="s">
        <v>2638</v>
      </c>
      <c r="C211" s="86" t="s">
        <v>2494</v>
      </c>
      <c r="D211" s="73">
        <v>7471</v>
      </c>
      <c r="E211" s="73"/>
      <c r="F211" s="73" t="s">
        <v>640</v>
      </c>
      <c r="G211" s="101">
        <v>43895</v>
      </c>
      <c r="H211" s="73"/>
      <c r="I211" s="83">
        <v>5.2099999999999991</v>
      </c>
      <c r="J211" s="86" t="s">
        <v>882</v>
      </c>
      <c r="K211" s="86" t="s">
        <v>127</v>
      </c>
      <c r="L211" s="87">
        <v>3.1600000000000003E-2</v>
      </c>
      <c r="M211" s="87">
        <v>2.6899999999999993E-2</v>
      </c>
      <c r="N211" s="83">
        <v>730.15</v>
      </c>
      <c r="O211" s="85">
        <v>102.97</v>
      </c>
      <c r="P211" s="83">
        <v>2.4171300000000002</v>
      </c>
      <c r="Q211" s="84">
        <f t="shared" si="3"/>
        <v>1.2472463768030205E-3</v>
      </c>
      <c r="R211" s="84">
        <f>P211/'סכום נכסי הקרן'!$C$42</f>
        <v>4.7347020288374163E-5</v>
      </c>
    </row>
    <row r="212" spans="2:18">
      <c r="B212" s="76" t="s">
        <v>2638</v>
      </c>
      <c r="C212" s="86" t="s">
        <v>2494</v>
      </c>
      <c r="D212" s="73">
        <v>7587</v>
      </c>
      <c r="E212" s="73"/>
      <c r="F212" s="73" t="s">
        <v>640</v>
      </c>
      <c r="G212" s="101">
        <v>43927</v>
      </c>
      <c r="H212" s="73"/>
      <c r="I212" s="83">
        <v>5.2100000000000009</v>
      </c>
      <c r="J212" s="86" t="s">
        <v>882</v>
      </c>
      <c r="K212" s="86" t="s">
        <v>127</v>
      </c>
      <c r="L212" s="87">
        <v>3.1600000000000003E-2</v>
      </c>
      <c r="M212" s="87">
        <v>2.6900000000000004E-2</v>
      </c>
      <c r="N212" s="83">
        <v>799.03</v>
      </c>
      <c r="O212" s="85">
        <v>102.97</v>
      </c>
      <c r="P212" s="83">
        <v>2.6451799999999999</v>
      </c>
      <c r="Q212" s="84">
        <f t="shared" si="3"/>
        <v>1.3649208652376219E-3</v>
      </c>
      <c r="R212" s="84">
        <f>P212/'סכום נכסי הקרן'!$C$42</f>
        <v>5.1814089902653785E-5</v>
      </c>
    </row>
    <row r="213" spans="2:18">
      <c r="B213" s="76" t="s">
        <v>2638</v>
      </c>
      <c r="C213" s="86" t="s">
        <v>2494</v>
      </c>
      <c r="D213" s="73">
        <v>7779</v>
      </c>
      <c r="E213" s="73"/>
      <c r="F213" s="73" t="s">
        <v>640</v>
      </c>
      <c r="G213" s="101">
        <v>44012</v>
      </c>
      <c r="H213" s="73"/>
      <c r="I213" s="83">
        <v>5.22</v>
      </c>
      <c r="J213" s="86" t="s">
        <v>882</v>
      </c>
      <c r="K213" s="86" t="s">
        <v>127</v>
      </c>
      <c r="L213" s="87">
        <v>3.2538999999999998E-2</v>
      </c>
      <c r="M213" s="87">
        <v>2.7300000000000005E-2</v>
      </c>
      <c r="N213" s="83">
        <v>160.72</v>
      </c>
      <c r="O213" s="85">
        <v>102.97</v>
      </c>
      <c r="P213" s="83">
        <v>0.53203999999999996</v>
      </c>
      <c r="Q213" s="84">
        <f t="shared" si="3"/>
        <v>2.7453424611596349E-4</v>
      </c>
      <c r="R213" s="84">
        <f>P213/'סכום נכסי הקרן'!$C$42</f>
        <v>1.0421660677839662E-5</v>
      </c>
    </row>
    <row r="214" spans="2:18">
      <c r="B214" s="76" t="s">
        <v>2638</v>
      </c>
      <c r="C214" s="86" t="s">
        <v>2494</v>
      </c>
      <c r="D214" s="73">
        <v>7802</v>
      </c>
      <c r="E214" s="73"/>
      <c r="F214" s="73" t="s">
        <v>640</v>
      </c>
      <c r="G214" s="101">
        <v>44018</v>
      </c>
      <c r="H214" s="73"/>
      <c r="I214" s="83">
        <v>5.21</v>
      </c>
      <c r="J214" s="86" t="s">
        <v>882</v>
      </c>
      <c r="K214" s="86" t="s">
        <v>127</v>
      </c>
      <c r="L214" s="87">
        <v>3.1600000000000003E-2</v>
      </c>
      <c r="M214" s="87">
        <v>2.69E-2</v>
      </c>
      <c r="N214" s="83">
        <v>1042.42</v>
      </c>
      <c r="O214" s="85">
        <v>102.97</v>
      </c>
      <c r="P214" s="83">
        <v>3.4508800000000002</v>
      </c>
      <c r="Q214" s="84">
        <f t="shared" si="3"/>
        <v>1.7806644974751077E-3</v>
      </c>
      <c r="R214" s="84">
        <f>P214/'סכום נכסי הקרן'!$C$42</f>
        <v>6.7596234117629019E-5</v>
      </c>
    </row>
    <row r="215" spans="2:18">
      <c r="B215" s="76" t="s">
        <v>2638</v>
      </c>
      <c r="C215" s="86" t="s">
        <v>2494</v>
      </c>
      <c r="D215" s="73">
        <v>7020</v>
      </c>
      <c r="E215" s="73"/>
      <c r="F215" s="73" t="s">
        <v>640</v>
      </c>
      <c r="G215" s="101">
        <v>43643</v>
      </c>
      <c r="H215" s="73"/>
      <c r="I215" s="83">
        <v>5.2100000000000009</v>
      </c>
      <c r="J215" s="86" t="s">
        <v>882</v>
      </c>
      <c r="K215" s="86" t="s">
        <v>127</v>
      </c>
      <c r="L215" s="87">
        <v>3.1600000000000003E-2</v>
      </c>
      <c r="M215" s="87">
        <v>2.6499999999999999E-2</v>
      </c>
      <c r="N215" s="83">
        <v>101.03</v>
      </c>
      <c r="O215" s="85">
        <v>102.97</v>
      </c>
      <c r="P215" s="83">
        <v>0.33445999999999998</v>
      </c>
      <c r="Q215" s="84">
        <f t="shared" si="3"/>
        <v>1.7258236966383197E-4</v>
      </c>
      <c r="R215" s="84">
        <f>P215/'סכום נכסי הקרן'!$C$42</f>
        <v>6.5514409260774638E-6</v>
      </c>
    </row>
    <row r="216" spans="2:18">
      <c r="B216" s="76" t="s">
        <v>2638</v>
      </c>
      <c r="C216" s="86" t="s">
        <v>2494</v>
      </c>
      <c r="D216" s="73">
        <v>7974</v>
      </c>
      <c r="E216" s="73"/>
      <c r="F216" s="73" t="s">
        <v>640</v>
      </c>
      <c r="G216" s="101">
        <v>44109</v>
      </c>
      <c r="H216" s="73"/>
      <c r="I216" s="83">
        <v>5.21</v>
      </c>
      <c r="J216" s="86" t="s">
        <v>882</v>
      </c>
      <c r="K216" s="86" t="s">
        <v>127</v>
      </c>
      <c r="L216" s="87">
        <v>3.1600000000000003E-2</v>
      </c>
      <c r="M216" s="87">
        <v>2.69E-2</v>
      </c>
      <c r="N216" s="83">
        <v>1745.01</v>
      </c>
      <c r="O216" s="85">
        <v>102.97</v>
      </c>
      <c r="P216" s="83">
        <v>5.77684</v>
      </c>
      <c r="Q216" s="84">
        <f t="shared" si="3"/>
        <v>2.9808668790552266E-3</v>
      </c>
      <c r="R216" s="84">
        <f>P216/'סכום נכסי הקרן'!$C$42</f>
        <v>1.1315740596603879E-4</v>
      </c>
    </row>
    <row r="217" spans="2:18">
      <c r="B217" s="76" t="s">
        <v>2638</v>
      </c>
      <c r="C217" s="86" t="s">
        <v>2494</v>
      </c>
      <c r="D217" s="73" t="s">
        <v>2583</v>
      </c>
      <c r="E217" s="73"/>
      <c r="F217" s="73" t="s">
        <v>640</v>
      </c>
      <c r="G217" s="101">
        <v>43804</v>
      </c>
      <c r="H217" s="73"/>
      <c r="I217" s="83">
        <v>5.1899999999999995</v>
      </c>
      <c r="J217" s="86" t="s">
        <v>882</v>
      </c>
      <c r="K217" s="86" t="s">
        <v>127</v>
      </c>
      <c r="L217" s="87">
        <v>3.1600000000000003E-2</v>
      </c>
      <c r="M217" s="87">
        <v>2.69E-2</v>
      </c>
      <c r="N217" s="83">
        <v>1377.64</v>
      </c>
      <c r="O217" s="85">
        <v>102.97</v>
      </c>
      <c r="P217" s="83">
        <v>4.56067</v>
      </c>
      <c r="Q217" s="84">
        <f t="shared" si="3"/>
        <v>2.3533194876958338E-3</v>
      </c>
      <c r="R217" s="84">
        <f>P217/'סכום נכסי הקרן'!$C$42</f>
        <v>8.9334928207659235E-5</v>
      </c>
    </row>
    <row r="218" spans="2:18">
      <c r="B218" s="76" t="s">
        <v>2638</v>
      </c>
      <c r="C218" s="86" t="s">
        <v>2494</v>
      </c>
      <c r="D218" s="73" t="s">
        <v>2584</v>
      </c>
      <c r="E218" s="73"/>
      <c r="F218" s="73" t="s">
        <v>640</v>
      </c>
      <c r="G218" s="101">
        <v>43830</v>
      </c>
      <c r="H218" s="73"/>
      <c r="I218" s="83">
        <v>5.21</v>
      </c>
      <c r="J218" s="86" t="s">
        <v>882</v>
      </c>
      <c r="K218" s="86" t="s">
        <v>127</v>
      </c>
      <c r="L218" s="87">
        <v>3.1600000000000003E-2</v>
      </c>
      <c r="M218" s="87">
        <v>2.6899999999999993E-2</v>
      </c>
      <c r="N218" s="83">
        <v>91.83</v>
      </c>
      <c r="O218" s="85">
        <v>102.97</v>
      </c>
      <c r="P218" s="83">
        <v>0.30401</v>
      </c>
      <c r="Q218" s="84">
        <f t="shared" si="3"/>
        <v>1.5687007774173759E-4</v>
      </c>
      <c r="R218" s="84">
        <f>P218/'סכום נכסי הקרן'!$C$42</f>
        <v>5.9549828258590257E-6</v>
      </c>
    </row>
    <row r="219" spans="2:18">
      <c r="B219" s="76" t="s">
        <v>2639</v>
      </c>
      <c r="C219" s="86" t="s">
        <v>2494</v>
      </c>
      <c r="D219" s="73">
        <v>7952</v>
      </c>
      <c r="E219" s="73"/>
      <c r="F219" s="73" t="s">
        <v>640</v>
      </c>
      <c r="G219" s="101">
        <v>44095</v>
      </c>
      <c r="H219" s="73"/>
      <c r="I219" s="83">
        <v>2.14</v>
      </c>
      <c r="J219" s="86" t="s">
        <v>910</v>
      </c>
      <c r="K219" s="86" t="s">
        <v>127</v>
      </c>
      <c r="L219" s="87">
        <v>3.6516E-2</v>
      </c>
      <c r="M219" s="87">
        <v>3.6499999999999998E-2</v>
      </c>
      <c r="N219" s="83">
        <v>294.13</v>
      </c>
      <c r="O219" s="85">
        <v>100.33</v>
      </c>
      <c r="P219" s="83">
        <v>0.94874999999999998</v>
      </c>
      <c r="Q219" s="84">
        <f t="shared" si="3"/>
        <v>4.8955786407510785E-4</v>
      </c>
      <c r="R219" s="84">
        <f>P219/'סכום נכסי הקרן'!$C$42</f>
        <v>1.8584224058530149E-5</v>
      </c>
    </row>
    <row r="220" spans="2:18">
      <c r="B220" s="76" t="s">
        <v>2639</v>
      </c>
      <c r="C220" s="86" t="s">
        <v>2494</v>
      </c>
      <c r="D220" s="73">
        <v>7996</v>
      </c>
      <c r="E220" s="73"/>
      <c r="F220" s="73" t="s">
        <v>640</v>
      </c>
      <c r="G220" s="101">
        <v>44124</v>
      </c>
      <c r="H220" s="73"/>
      <c r="I220" s="83">
        <v>2.14</v>
      </c>
      <c r="J220" s="86" t="s">
        <v>910</v>
      </c>
      <c r="K220" s="86" t="s">
        <v>127</v>
      </c>
      <c r="L220" s="87">
        <v>3.6516E-2</v>
      </c>
      <c r="M220" s="87">
        <v>3.6499999999999998E-2</v>
      </c>
      <c r="N220" s="83">
        <v>465.96</v>
      </c>
      <c r="O220" s="85">
        <v>100.33</v>
      </c>
      <c r="P220" s="83">
        <v>1.50301</v>
      </c>
      <c r="Q220" s="84">
        <f t="shared" si="3"/>
        <v>7.7555769726854061E-4</v>
      </c>
      <c r="R220" s="84">
        <f>P220/'סכום נכסי הקרן'!$C$42</f>
        <v>2.9441132650552199E-5</v>
      </c>
    </row>
    <row r="221" spans="2:18">
      <c r="B221" s="76" t="s">
        <v>2639</v>
      </c>
      <c r="C221" s="86" t="s">
        <v>2494</v>
      </c>
      <c r="D221" s="73">
        <v>8078</v>
      </c>
      <c r="E221" s="73"/>
      <c r="F221" s="73" t="s">
        <v>640</v>
      </c>
      <c r="G221" s="101">
        <v>44155</v>
      </c>
      <c r="H221" s="73"/>
      <c r="I221" s="83">
        <v>2.1399999999999997</v>
      </c>
      <c r="J221" s="86" t="s">
        <v>910</v>
      </c>
      <c r="K221" s="86" t="s">
        <v>127</v>
      </c>
      <c r="L221" s="87">
        <v>3.6516E-2</v>
      </c>
      <c r="M221" s="87">
        <v>3.6500000000000005E-2</v>
      </c>
      <c r="N221" s="83">
        <v>514.27</v>
      </c>
      <c r="O221" s="85">
        <v>100.33</v>
      </c>
      <c r="P221" s="83">
        <v>1.6588099999999999</v>
      </c>
      <c r="Q221" s="84">
        <f t="shared" si="3"/>
        <v>8.5595096759570979E-4</v>
      </c>
      <c r="R221" s="84">
        <f>P221/'סכום נכסי הקרן'!$C$42</f>
        <v>3.2492960959715833E-5</v>
      </c>
    </row>
    <row r="222" spans="2:18">
      <c r="B222" s="76" t="s">
        <v>2639</v>
      </c>
      <c r="C222" s="86" t="s">
        <v>2494</v>
      </c>
      <c r="D222" s="73">
        <v>7902</v>
      </c>
      <c r="E222" s="73"/>
      <c r="F222" s="73" t="s">
        <v>640</v>
      </c>
      <c r="G222" s="101">
        <v>44063</v>
      </c>
      <c r="H222" s="73"/>
      <c r="I222" s="83">
        <v>2.1400000000000006</v>
      </c>
      <c r="J222" s="86" t="s">
        <v>910</v>
      </c>
      <c r="K222" s="86" t="s">
        <v>127</v>
      </c>
      <c r="L222" s="87">
        <v>3.6516E-2</v>
      </c>
      <c r="M222" s="87">
        <v>3.6500000000000005E-2</v>
      </c>
      <c r="N222" s="83">
        <v>653.9</v>
      </c>
      <c r="O222" s="85">
        <v>100.33</v>
      </c>
      <c r="P222" s="83">
        <v>2.1092399999999998</v>
      </c>
      <c r="Q222" s="84">
        <f t="shared" si="3"/>
        <v>1.0883742073483852E-3</v>
      </c>
      <c r="R222" s="84">
        <f>P222/'סכום נכסי הקרן'!$C$42</f>
        <v>4.131603557651028E-5</v>
      </c>
    </row>
    <row r="223" spans="2:18">
      <c r="B223" s="76" t="s">
        <v>2639</v>
      </c>
      <c r="C223" s="86" t="s">
        <v>2494</v>
      </c>
      <c r="D223" s="73">
        <v>8129</v>
      </c>
      <c r="E223" s="73"/>
      <c r="F223" s="73" t="s">
        <v>640</v>
      </c>
      <c r="G223" s="101">
        <v>44186</v>
      </c>
      <c r="H223" s="73"/>
      <c r="I223" s="83">
        <v>2.14</v>
      </c>
      <c r="J223" s="86" t="s">
        <v>910</v>
      </c>
      <c r="K223" s="86" t="s">
        <v>127</v>
      </c>
      <c r="L223" s="87">
        <v>3.6516E-2</v>
      </c>
      <c r="M223" s="87">
        <v>3.6500000000000005E-2</v>
      </c>
      <c r="N223" s="83">
        <v>1167.2</v>
      </c>
      <c r="O223" s="85">
        <v>100.32</v>
      </c>
      <c r="P223" s="83">
        <v>3.7645399999999998</v>
      </c>
      <c r="Q223" s="84">
        <f t="shared" si="3"/>
        <v>1.9425140043481492E-3</v>
      </c>
      <c r="R223" s="84">
        <f>P223/'סכום נכסי הקרן'!$C$42</f>
        <v>7.3740242252752657E-5</v>
      </c>
    </row>
    <row r="224" spans="2:18">
      <c r="B224" s="76" t="s">
        <v>2640</v>
      </c>
      <c r="C224" s="86" t="s">
        <v>2494</v>
      </c>
      <c r="D224" s="73">
        <v>8062</v>
      </c>
      <c r="E224" s="73"/>
      <c r="F224" s="73" t="s">
        <v>640</v>
      </c>
      <c r="G224" s="101">
        <v>44137</v>
      </c>
      <c r="H224" s="73"/>
      <c r="I224" s="83">
        <v>1.68</v>
      </c>
      <c r="J224" s="86" t="s">
        <v>935</v>
      </c>
      <c r="K224" s="86" t="s">
        <v>127</v>
      </c>
      <c r="L224" s="87">
        <v>2.155E-2</v>
      </c>
      <c r="M224" s="87">
        <v>2.6699999999999998E-2</v>
      </c>
      <c r="N224" s="83">
        <v>26283.34</v>
      </c>
      <c r="O224" s="85">
        <v>99.41</v>
      </c>
      <c r="P224" s="83">
        <v>84.002359999999996</v>
      </c>
      <c r="Q224" s="84">
        <f t="shared" si="3"/>
        <v>4.334547134531571E-2</v>
      </c>
      <c r="R224" s="84">
        <f>P224/'סכום נכסי הקרן'!$C$42</f>
        <v>1.6454478837262827E-3</v>
      </c>
    </row>
    <row r="225" spans="2:18">
      <c r="B225" s="76" t="s">
        <v>2640</v>
      </c>
      <c r="C225" s="86" t="s">
        <v>2494</v>
      </c>
      <c r="D225" s="73">
        <v>8144</v>
      </c>
      <c r="E225" s="73"/>
      <c r="F225" s="73" t="s">
        <v>640</v>
      </c>
      <c r="G225" s="101">
        <v>44188</v>
      </c>
      <c r="H225" s="73"/>
      <c r="I225" s="83">
        <v>1.6800000000000002</v>
      </c>
      <c r="J225" s="86" t="s">
        <v>935</v>
      </c>
      <c r="K225" s="86" t="s">
        <v>127</v>
      </c>
      <c r="L225" s="87">
        <v>2.155E-2</v>
      </c>
      <c r="M225" s="87">
        <v>2.6700000000000008E-2</v>
      </c>
      <c r="N225" s="83">
        <v>327.58</v>
      </c>
      <c r="O225" s="85">
        <v>99.28</v>
      </c>
      <c r="P225" s="83">
        <v>1.04558</v>
      </c>
      <c r="Q225" s="84">
        <f t="shared" si="3"/>
        <v>5.3952243638434919E-4</v>
      </c>
      <c r="R225" s="84">
        <f>P225/'סכום נכסי הקרן'!$C$42</f>
        <v>2.0480941229109833E-5</v>
      </c>
    </row>
    <row r="226" spans="2:18">
      <c r="B226" s="76" t="s">
        <v>2640</v>
      </c>
      <c r="C226" s="86" t="s">
        <v>2494</v>
      </c>
      <c r="D226" s="73">
        <v>8072</v>
      </c>
      <c r="E226" s="73"/>
      <c r="F226" s="73" t="s">
        <v>640</v>
      </c>
      <c r="G226" s="101">
        <v>44152</v>
      </c>
      <c r="H226" s="73"/>
      <c r="I226" s="83">
        <v>1.6800000000000002</v>
      </c>
      <c r="J226" s="86" t="s">
        <v>935</v>
      </c>
      <c r="K226" s="86" t="s">
        <v>127</v>
      </c>
      <c r="L226" s="87">
        <v>2.155E-2</v>
      </c>
      <c r="M226" s="87">
        <v>2.6699999999999998E-2</v>
      </c>
      <c r="N226" s="83">
        <v>1753.59</v>
      </c>
      <c r="O226" s="85">
        <v>99.41</v>
      </c>
      <c r="P226" s="83">
        <v>5.6045100000000003</v>
      </c>
      <c r="Q226" s="84">
        <f t="shared" si="3"/>
        <v>2.8919440788274919E-3</v>
      </c>
      <c r="R226" s="84">
        <f>P226/'סכום נכסי הקרן'!$C$42</f>
        <v>1.097817861167566E-4</v>
      </c>
    </row>
    <row r="227" spans="2:18">
      <c r="B227" s="76" t="s">
        <v>2641</v>
      </c>
      <c r="C227" s="86" t="s">
        <v>2494</v>
      </c>
      <c r="D227" s="73">
        <v>8125</v>
      </c>
      <c r="E227" s="73"/>
      <c r="F227" s="73" t="s">
        <v>640</v>
      </c>
      <c r="G227" s="101">
        <v>44174</v>
      </c>
      <c r="H227" s="73"/>
      <c r="I227" s="83">
        <v>3.6700000000000004</v>
      </c>
      <c r="J227" s="86" t="s">
        <v>935</v>
      </c>
      <c r="K227" s="86" t="s">
        <v>127</v>
      </c>
      <c r="L227" s="87">
        <v>2.3987999999999999E-2</v>
      </c>
      <c r="M227" s="87">
        <v>3.5400000000000001E-2</v>
      </c>
      <c r="N227" s="83">
        <v>21816.81</v>
      </c>
      <c r="O227" s="85">
        <v>96.34</v>
      </c>
      <c r="P227" s="83">
        <v>67.573869999999999</v>
      </c>
      <c r="Q227" s="84">
        <f t="shared" si="3"/>
        <v>3.4868320911187363E-2</v>
      </c>
      <c r="R227" s="84">
        <f>P227/'סכום נכסי הקרן'!$C$42</f>
        <v>1.3236447331562463E-3</v>
      </c>
    </row>
    <row r="228" spans="2:18">
      <c r="B228" s="76" t="s">
        <v>2642</v>
      </c>
      <c r="C228" s="86" t="s">
        <v>2494</v>
      </c>
      <c r="D228" s="73">
        <v>7323</v>
      </c>
      <c r="E228" s="73"/>
      <c r="F228" s="73" t="s">
        <v>640</v>
      </c>
      <c r="G228" s="101">
        <v>43822</v>
      </c>
      <c r="H228" s="73"/>
      <c r="I228" s="83">
        <v>3.06</v>
      </c>
      <c r="J228" s="86" t="s">
        <v>882</v>
      </c>
      <c r="K228" s="86" t="s">
        <v>127</v>
      </c>
      <c r="L228" s="87">
        <v>4.2539E-2</v>
      </c>
      <c r="M228" s="87">
        <v>2.5699999999999997E-2</v>
      </c>
      <c r="N228" s="83">
        <v>1265.22</v>
      </c>
      <c r="O228" s="85">
        <v>105.54</v>
      </c>
      <c r="P228" s="83">
        <v>4.2930200000000003</v>
      </c>
      <c r="Q228" s="84">
        <f t="shared" si="3"/>
        <v>2.2152112797172276E-3</v>
      </c>
      <c r="R228" s="84">
        <f>P228/'סכום נכסי הקרן'!$C$42</f>
        <v>8.4092169241371399E-5</v>
      </c>
    </row>
    <row r="229" spans="2:18">
      <c r="B229" s="76" t="s">
        <v>2642</v>
      </c>
      <c r="C229" s="86" t="s">
        <v>2494</v>
      </c>
      <c r="D229" s="73">
        <v>7324</v>
      </c>
      <c r="E229" s="73"/>
      <c r="F229" s="73" t="s">
        <v>640</v>
      </c>
      <c r="G229" s="101">
        <v>43822</v>
      </c>
      <c r="H229" s="73"/>
      <c r="I229" s="83">
        <v>3.05</v>
      </c>
      <c r="J229" s="86" t="s">
        <v>882</v>
      </c>
      <c r="K229" s="86" t="s">
        <v>127</v>
      </c>
      <c r="L229" s="87">
        <v>4.2244000000000004E-2</v>
      </c>
      <c r="M229" s="87">
        <v>2.5899999999999992E-2</v>
      </c>
      <c r="N229" s="83">
        <v>1287.3699999999999</v>
      </c>
      <c r="O229" s="85">
        <v>105.53</v>
      </c>
      <c r="P229" s="83">
        <v>4.3677700000000002</v>
      </c>
      <c r="Q229" s="84">
        <f t="shared" si="3"/>
        <v>2.2537825053716301E-3</v>
      </c>
      <c r="R229" s="84">
        <f>P229/'סכום נכסי הקרן'!$C$42</f>
        <v>8.5556380833861644E-5</v>
      </c>
    </row>
    <row r="230" spans="2:18">
      <c r="B230" s="76" t="s">
        <v>2642</v>
      </c>
      <c r="C230" s="86" t="s">
        <v>2494</v>
      </c>
      <c r="D230" s="73">
        <v>7325</v>
      </c>
      <c r="E230" s="73"/>
      <c r="F230" s="73" t="s">
        <v>640</v>
      </c>
      <c r="G230" s="101">
        <v>43822</v>
      </c>
      <c r="H230" s="73"/>
      <c r="I230" s="83">
        <v>3.0399999999999996</v>
      </c>
      <c r="J230" s="86" t="s">
        <v>882</v>
      </c>
      <c r="K230" s="86" t="s">
        <v>127</v>
      </c>
      <c r="L230" s="87">
        <v>4.2144000000000001E-2</v>
      </c>
      <c r="M230" s="87">
        <v>2.8099999999999997E-2</v>
      </c>
      <c r="N230" s="83">
        <v>1287.3699999999999</v>
      </c>
      <c r="O230" s="85">
        <v>105.53</v>
      </c>
      <c r="P230" s="83">
        <v>4.3677700000000002</v>
      </c>
      <c r="Q230" s="84">
        <f t="shared" si="3"/>
        <v>2.2537825053716301E-3</v>
      </c>
      <c r="R230" s="84">
        <f>P230/'סכום נכסי הקרן'!$C$42</f>
        <v>8.5556380833861644E-5</v>
      </c>
    </row>
    <row r="231" spans="2:18">
      <c r="B231" s="76" t="s">
        <v>2642</v>
      </c>
      <c r="C231" s="86" t="s">
        <v>2494</v>
      </c>
      <c r="D231" s="73">
        <v>7552</v>
      </c>
      <c r="E231" s="73"/>
      <c r="F231" s="73" t="s">
        <v>640</v>
      </c>
      <c r="G231" s="101">
        <v>43921</v>
      </c>
      <c r="H231" s="73"/>
      <c r="I231" s="83">
        <v>3.06</v>
      </c>
      <c r="J231" s="86" t="s">
        <v>882</v>
      </c>
      <c r="K231" s="86" t="s">
        <v>127</v>
      </c>
      <c r="L231" s="87">
        <v>4.2539E-2</v>
      </c>
      <c r="M231" s="87">
        <v>2.58E-2</v>
      </c>
      <c r="N231" s="83">
        <v>28.33</v>
      </c>
      <c r="O231" s="85">
        <v>105.53</v>
      </c>
      <c r="P231" s="83">
        <v>9.6099999999999991E-2</v>
      </c>
      <c r="Q231" s="84">
        <f t="shared" si="3"/>
        <v>4.9587890105526074E-5</v>
      </c>
      <c r="R231" s="84">
        <f>P231/'סכום נכסי הקרן'!$C$42</f>
        <v>1.8824178466664003E-6</v>
      </c>
    </row>
    <row r="232" spans="2:18">
      <c r="B232" s="76" t="s">
        <v>2643</v>
      </c>
      <c r="C232" s="86" t="s">
        <v>2494</v>
      </c>
      <c r="D232" s="73">
        <v>8061</v>
      </c>
      <c r="E232" s="73"/>
      <c r="F232" s="73" t="s">
        <v>640</v>
      </c>
      <c r="G232" s="101">
        <v>44136</v>
      </c>
      <c r="H232" s="73"/>
      <c r="I232" s="83">
        <v>0.16</v>
      </c>
      <c r="J232" s="86" t="s">
        <v>935</v>
      </c>
      <c r="K232" s="86" t="s">
        <v>127</v>
      </c>
      <c r="L232" s="87">
        <v>2.1299999999999999E-2</v>
      </c>
      <c r="M232" s="87">
        <v>2.0299999999999999E-2</v>
      </c>
      <c r="N232" s="83">
        <v>13298.26</v>
      </c>
      <c r="O232" s="85">
        <v>100.2</v>
      </c>
      <c r="P232" s="83">
        <v>42.839390000000002</v>
      </c>
      <c r="Q232" s="84">
        <f t="shared" si="3"/>
        <v>2.210525456303614E-2</v>
      </c>
      <c r="R232" s="84">
        <f>P232/'סכום נכסי הקרן'!$C$42</f>
        <v>8.3914289569513142E-4</v>
      </c>
    </row>
    <row r="233" spans="2:18">
      <c r="B233" s="76" t="s">
        <v>2643</v>
      </c>
      <c r="C233" s="86" t="s">
        <v>2494</v>
      </c>
      <c r="D233" s="73">
        <v>8073</v>
      </c>
      <c r="E233" s="73"/>
      <c r="F233" s="73" t="s">
        <v>640</v>
      </c>
      <c r="G233" s="101">
        <v>44153</v>
      </c>
      <c r="H233" s="73"/>
      <c r="I233" s="83">
        <v>0.16000000000000003</v>
      </c>
      <c r="J233" s="86" t="s">
        <v>935</v>
      </c>
      <c r="K233" s="86" t="s">
        <v>127</v>
      </c>
      <c r="L233" s="87">
        <v>2.1299999999999999E-2</v>
      </c>
      <c r="M233" s="87">
        <v>1.9500000000000003E-2</v>
      </c>
      <c r="N233" s="83">
        <v>51.81</v>
      </c>
      <c r="O233" s="85">
        <v>100.2</v>
      </c>
      <c r="P233" s="83">
        <v>0.16691999999999999</v>
      </c>
      <c r="Q233" s="84">
        <f t="shared" si="3"/>
        <v>8.6131223896091695E-5</v>
      </c>
      <c r="R233" s="84">
        <f>P233/'סכום נכסי הקרן'!$C$42</f>
        <v>3.2696481474043238E-6</v>
      </c>
    </row>
    <row r="234" spans="2:18">
      <c r="B234" s="76" t="s">
        <v>2644</v>
      </c>
      <c r="C234" s="86" t="s">
        <v>2494</v>
      </c>
      <c r="D234" s="73">
        <v>7373</v>
      </c>
      <c r="E234" s="73"/>
      <c r="F234" s="73" t="s">
        <v>640</v>
      </c>
      <c r="G234" s="101">
        <v>43857</v>
      </c>
      <c r="H234" s="73"/>
      <c r="I234" s="83">
        <v>4.42</v>
      </c>
      <c r="J234" s="86" t="s">
        <v>882</v>
      </c>
      <c r="K234" s="86" t="s">
        <v>127</v>
      </c>
      <c r="L234" s="87">
        <v>2.6467000000000001E-2</v>
      </c>
      <c r="M234" s="87">
        <v>2.86E-2</v>
      </c>
      <c r="N234" s="83">
        <v>1837.71</v>
      </c>
      <c r="O234" s="85">
        <v>99.37</v>
      </c>
      <c r="P234" s="83">
        <v>5.8710399999999998</v>
      </c>
      <c r="Q234" s="84">
        <f t="shared" si="3"/>
        <v>3.0294743634250551E-3</v>
      </c>
      <c r="R234" s="84">
        <f>P234/'סכום נכסי הקרן'!$C$42</f>
        <v>1.1500260639430076E-4</v>
      </c>
    </row>
    <row r="235" spans="2:18">
      <c r="B235" s="76" t="s">
        <v>2645</v>
      </c>
      <c r="C235" s="86" t="s">
        <v>2494</v>
      </c>
      <c r="D235" s="73">
        <v>7646</v>
      </c>
      <c r="E235" s="73"/>
      <c r="F235" s="73" t="s">
        <v>640</v>
      </c>
      <c r="G235" s="101">
        <v>43951</v>
      </c>
      <c r="H235" s="73"/>
      <c r="I235" s="83">
        <v>11</v>
      </c>
      <c r="J235" s="86" t="s">
        <v>882</v>
      </c>
      <c r="K235" s="86" t="s">
        <v>130</v>
      </c>
      <c r="L235" s="87">
        <v>2.9388999999999998E-2</v>
      </c>
      <c r="M235" s="87">
        <v>2.4799999999999999E-2</v>
      </c>
      <c r="N235" s="83">
        <v>67.69</v>
      </c>
      <c r="O235" s="85">
        <v>105.09</v>
      </c>
      <c r="P235" s="83">
        <v>0.31244</v>
      </c>
      <c r="Q235" s="84">
        <f t="shared" si="3"/>
        <v>1.6121998319012037E-4</v>
      </c>
      <c r="R235" s="84">
        <f>P235/'סכום נכסי הקרן'!$C$42</f>
        <v>6.1201106348850168E-6</v>
      </c>
    </row>
    <row r="236" spans="2:18">
      <c r="B236" s="76" t="s">
        <v>2645</v>
      </c>
      <c r="C236" s="86" t="s">
        <v>2494</v>
      </c>
      <c r="D236" s="73">
        <v>7701</v>
      </c>
      <c r="E236" s="73"/>
      <c r="F236" s="73" t="s">
        <v>640</v>
      </c>
      <c r="G236" s="101">
        <v>43979</v>
      </c>
      <c r="H236" s="73"/>
      <c r="I236" s="83">
        <v>11.000000000000002</v>
      </c>
      <c r="J236" s="86" t="s">
        <v>882</v>
      </c>
      <c r="K236" s="86" t="s">
        <v>130</v>
      </c>
      <c r="L236" s="87">
        <v>2.9388999999999998E-2</v>
      </c>
      <c r="M236" s="87">
        <v>2.4799999999999999E-2</v>
      </c>
      <c r="N236" s="83">
        <v>4.09</v>
      </c>
      <c r="O236" s="85">
        <v>105.09</v>
      </c>
      <c r="P236" s="83">
        <v>1.8879999999999997E-2</v>
      </c>
      <c r="Q236" s="84">
        <f t="shared" si="3"/>
        <v>9.7421369947172967E-6</v>
      </c>
      <c r="R236" s="84">
        <f>P236/'סכום נכסי הקרן'!$C$42</f>
        <v>3.6982361025038122E-7</v>
      </c>
    </row>
    <row r="237" spans="2:18">
      <c r="B237" s="76" t="s">
        <v>2645</v>
      </c>
      <c r="C237" s="86" t="s">
        <v>2494</v>
      </c>
      <c r="D237" s="73" t="s">
        <v>2585</v>
      </c>
      <c r="E237" s="73"/>
      <c r="F237" s="73" t="s">
        <v>640</v>
      </c>
      <c r="G237" s="101">
        <v>44012</v>
      </c>
      <c r="H237" s="73"/>
      <c r="I237" s="83">
        <v>11</v>
      </c>
      <c r="J237" s="86" t="s">
        <v>882</v>
      </c>
      <c r="K237" s="86" t="s">
        <v>130</v>
      </c>
      <c r="L237" s="87">
        <v>2.9388999999999998E-2</v>
      </c>
      <c r="M237" s="87">
        <v>2.4900000000000002E-2</v>
      </c>
      <c r="N237" s="83">
        <v>256.17</v>
      </c>
      <c r="O237" s="85">
        <v>105.09</v>
      </c>
      <c r="P237" s="83">
        <v>1.1823399999999999</v>
      </c>
      <c r="Q237" s="84">
        <f t="shared" si="3"/>
        <v>6.1009100923379504E-4</v>
      </c>
      <c r="R237" s="84">
        <f>P237/'סכום נכסי הקרן'!$C$42</f>
        <v>2.3159811829631131E-5</v>
      </c>
    </row>
    <row r="238" spans="2:18">
      <c r="B238" s="76" t="s">
        <v>2645</v>
      </c>
      <c r="C238" s="86" t="s">
        <v>2494</v>
      </c>
      <c r="D238" s="73">
        <v>7846</v>
      </c>
      <c r="E238" s="73"/>
      <c r="F238" s="73" t="s">
        <v>640</v>
      </c>
      <c r="G238" s="101">
        <v>44043</v>
      </c>
      <c r="H238" s="73"/>
      <c r="I238" s="83">
        <v>11.000000000000002</v>
      </c>
      <c r="J238" s="86" t="s">
        <v>882</v>
      </c>
      <c r="K238" s="86" t="s">
        <v>130</v>
      </c>
      <c r="L238" s="87">
        <v>2.9388999999999998E-2</v>
      </c>
      <c r="M238" s="87">
        <v>2.4900000000000002E-2</v>
      </c>
      <c r="N238" s="83">
        <v>161.61000000000001</v>
      </c>
      <c r="O238" s="85">
        <v>105.09</v>
      </c>
      <c r="P238" s="83">
        <v>0.74591999999999992</v>
      </c>
      <c r="Q238" s="84">
        <f t="shared" si="3"/>
        <v>3.848969717743393E-4</v>
      </c>
      <c r="R238" s="84">
        <f>P238/'סכום נכסי הקרן'!$C$42</f>
        <v>1.461116670328201E-5</v>
      </c>
    </row>
    <row r="239" spans="2:18">
      <c r="B239" s="76" t="s">
        <v>2645</v>
      </c>
      <c r="C239" s="86" t="s">
        <v>2494</v>
      </c>
      <c r="D239" s="73">
        <v>7916</v>
      </c>
      <c r="E239" s="73"/>
      <c r="F239" s="73" t="s">
        <v>640</v>
      </c>
      <c r="G239" s="101">
        <v>44075</v>
      </c>
      <c r="H239" s="73"/>
      <c r="I239" s="83">
        <v>11</v>
      </c>
      <c r="J239" s="86" t="s">
        <v>882</v>
      </c>
      <c r="K239" s="86" t="s">
        <v>130</v>
      </c>
      <c r="L239" s="87">
        <v>2.9388999999999998E-2</v>
      </c>
      <c r="M239" s="87">
        <v>2.4900000000000002E-2</v>
      </c>
      <c r="N239" s="83">
        <v>194.86</v>
      </c>
      <c r="O239" s="85">
        <v>105.09</v>
      </c>
      <c r="P239" s="83">
        <v>0.89937</v>
      </c>
      <c r="Q239" s="84">
        <f t="shared" si="3"/>
        <v>4.6407763500735683E-4</v>
      </c>
      <c r="R239" s="84">
        <f>P239/'סכום נכסי הקרן'!$C$42</f>
        <v>1.7616962942313844E-5</v>
      </c>
    </row>
    <row r="240" spans="2:18">
      <c r="B240" s="76" t="s">
        <v>2645</v>
      </c>
      <c r="C240" s="86" t="s">
        <v>2494</v>
      </c>
      <c r="D240" s="73">
        <v>7978</v>
      </c>
      <c r="E240" s="73"/>
      <c r="F240" s="73" t="s">
        <v>640</v>
      </c>
      <c r="G240" s="101">
        <v>44104</v>
      </c>
      <c r="H240" s="73"/>
      <c r="I240" s="83">
        <v>11</v>
      </c>
      <c r="J240" s="86" t="s">
        <v>882</v>
      </c>
      <c r="K240" s="86" t="s">
        <v>130</v>
      </c>
      <c r="L240" s="87">
        <v>2.9388999999999998E-2</v>
      </c>
      <c r="M240" s="87">
        <v>2.4900000000000002E-2</v>
      </c>
      <c r="N240" s="83">
        <v>217.19</v>
      </c>
      <c r="O240" s="85">
        <v>105.09</v>
      </c>
      <c r="P240" s="83">
        <v>1.00241</v>
      </c>
      <c r="Q240" s="84">
        <f t="shared" si="3"/>
        <v>5.1724658606327155E-4</v>
      </c>
      <c r="R240" s="84">
        <f>P240/'סכום נכסי הקרן'!$C$42</f>
        <v>1.9635322306731181E-5</v>
      </c>
    </row>
    <row r="241" spans="2:18">
      <c r="B241" s="76" t="s">
        <v>2645</v>
      </c>
      <c r="C241" s="86" t="s">
        <v>2494</v>
      </c>
      <c r="D241" s="73">
        <v>8022</v>
      </c>
      <c r="E241" s="73"/>
      <c r="F241" s="73" t="s">
        <v>640</v>
      </c>
      <c r="G241" s="101">
        <v>44134</v>
      </c>
      <c r="H241" s="73"/>
      <c r="I241" s="83">
        <v>10.99</v>
      </c>
      <c r="J241" s="86" t="s">
        <v>882</v>
      </c>
      <c r="K241" s="86" t="s">
        <v>130</v>
      </c>
      <c r="L241" s="87">
        <v>2.9388999999999998E-2</v>
      </c>
      <c r="M241" s="87">
        <v>2.4899999999999999E-2</v>
      </c>
      <c r="N241" s="83">
        <v>90.04</v>
      </c>
      <c r="O241" s="85">
        <v>105.09</v>
      </c>
      <c r="P241" s="83">
        <v>0.41556999999999999</v>
      </c>
      <c r="Q241" s="84">
        <f t="shared" si="3"/>
        <v>2.1443537451772604E-4</v>
      </c>
      <c r="R241" s="84">
        <f>P241/'סכום נכסי הקרן'!$C$42</f>
        <v>8.140232929647826E-6</v>
      </c>
    </row>
    <row r="242" spans="2:18">
      <c r="B242" s="76" t="s">
        <v>2645</v>
      </c>
      <c r="C242" s="86" t="s">
        <v>2494</v>
      </c>
      <c r="D242" s="73">
        <v>8101</v>
      </c>
      <c r="E242" s="73"/>
      <c r="F242" s="73" t="s">
        <v>640</v>
      </c>
      <c r="G242" s="101">
        <v>44165</v>
      </c>
      <c r="H242" s="73"/>
      <c r="I242" s="83">
        <v>9.69</v>
      </c>
      <c r="J242" s="86" t="s">
        <v>882</v>
      </c>
      <c r="K242" s="86" t="s">
        <v>130</v>
      </c>
      <c r="L242" s="87">
        <v>2.921E-2</v>
      </c>
      <c r="M242" s="87">
        <v>2.4199999999999999E-2</v>
      </c>
      <c r="N242" s="83">
        <v>47.8</v>
      </c>
      <c r="O242" s="85">
        <v>105.09</v>
      </c>
      <c r="P242" s="83">
        <v>0.22061</v>
      </c>
      <c r="Q242" s="84">
        <f t="shared" si="3"/>
        <v>1.1383542597481903E-4</v>
      </c>
      <c r="R242" s="84">
        <f>P242/'סכום נכסי הקרן'!$C$42</f>
        <v>4.3213340390538458E-6</v>
      </c>
    </row>
    <row r="243" spans="2:18">
      <c r="B243" s="76" t="s">
        <v>2645</v>
      </c>
      <c r="C243" s="86" t="s">
        <v>2494</v>
      </c>
      <c r="D243" s="73">
        <v>7436</v>
      </c>
      <c r="E243" s="73"/>
      <c r="F243" s="73" t="s">
        <v>640</v>
      </c>
      <c r="G243" s="101">
        <v>43871</v>
      </c>
      <c r="H243" s="73"/>
      <c r="I243" s="83">
        <v>11</v>
      </c>
      <c r="J243" s="86" t="s">
        <v>882</v>
      </c>
      <c r="K243" s="86" t="s">
        <v>130</v>
      </c>
      <c r="L243" s="87">
        <v>2.9388999999999998E-2</v>
      </c>
      <c r="M243" s="87">
        <v>2.4900000000000002E-2</v>
      </c>
      <c r="N243" s="83">
        <v>513.70000000000005</v>
      </c>
      <c r="O243" s="85">
        <v>105.09</v>
      </c>
      <c r="P243" s="83">
        <v>2.3709600000000002</v>
      </c>
      <c r="Q243" s="84">
        <f t="shared" si="3"/>
        <v>1.2234225174255788E-3</v>
      </c>
      <c r="R243" s="84">
        <f>P243/'סכום נכסי הקרן'!$C$42</f>
        <v>4.6442637021146397E-5</v>
      </c>
    </row>
    <row r="244" spans="2:18">
      <c r="B244" s="76" t="s">
        <v>2645</v>
      </c>
      <c r="C244" s="86" t="s">
        <v>2494</v>
      </c>
      <c r="D244" s="73">
        <v>7455</v>
      </c>
      <c r="E244" s="73"/>
      <c r="F244" s="73" t="s">
        <v>640</v>
      </c>
      <c r="G244" s="101">
        <v>43889</v>
      </c>
      <c r="H244" s="73"/>
      <c r="I244" s="83">
        <v>11.000000000000002</v>
      </c>
      <c r="J244" s="86" t="s">
        <v>882</v>
      </c>
      <c r="K244" s="86" t="s">
        <v>130</v>
      </c>
      <c r="L244" s="87">
        <v>2.9388999999999998E-2</v>
      </c>
      <c r="M244" s="87">
        <v>2.4900000000000005E-2</v>
      </c>
      <c r="N244" s="83">
        <v>352.42</v>
      </c>
      <c r="O244" s="85">
        <v>105.09</v>
      </c>
      <c r="P244" s="83">
        <v>1.6265799999999999</v>
      </c>
      <c r="Q244" s="84">
        <f t="shared" si="3"/>
        <v>8.3932019030017282E-4</v>
      </c>
      <c r="R244" s="84">
        <f>P244/'סכום נכסי הקרן'!$C$42</f>
        <v>3.1861636014886928E-5</v>
      </c>
    </row>
    <row r="245" spans="2:18">
      <c r="B245" s="76" t="s">
        <v>2645</v>
      </c>
      <c r="C245" s="86" t="s">
        <v>2494</v>
      </c>
      <c r="D245" s="73">
        <v>7536</v>
      </c>
      <c r="E245" s="73"/>
      <c r="F245" s="73" t="s">
        <v>640</v>
      </c>
      <c r="G245" s="101">
        <v>43921</v>
      </c>
      <c r="H245" s="73"/>
      <c r="I245" s="83">
        <v>11</v>
      </c>
      <c r="J245" s="86" t="s">
        <v>882</v>
      </c>
      <c r="K245" s="86" t="s">
        <v>130</v>
      </c>
      <c r="L245" s="87">
        <v>2.9388999999999998E-2</v>
      </c>
      <c r="M245" s="87">
        <v>2.4799999999999999E-2</v>
      </c>
      <c r="N245" s="83">
        <v>54.57</v>
      </c>
      <c r="O245" s="85">
        <v>105.09</v>
      </c>
      <c r="P245" s="83">
        <v>0.25186999999999998</v>
      </c>
      <c r="Q245" s="84">
        <f t="shared" si="3"/>
        <v>1.2996568034213165E-4</v>
      </c>
      <c r="R245" s="84">
        <f>P245/'סכום נכסי הקרן'!$C$42</f>
        <v>4.9336585123815428E-6</v>
      </c>
    </row>
    <row r="246" spans="2:18">
      <c r="B246" s="76" t="s">
        <v>2646</v>
      </c>
      <c r="C246" s="86" t="s">
        <v>2494</v>
      </c>
      <c r="D246" s="73">
        <v>7770</v>
      </c>
      <c r="E246" s="73"/>
      <c r="F246" s="73" t="s">
        <v>640</v>
      </c>
      <c r="G246" s="101">
        <v>44004</v>
      </c>
      <c r="H246" s="73"/>
      <c r="I246" s="83">
        <v>4.07</v>
      </c>
      <c r="J246" s="86" t="s">
        <v>882</v>
      </c>
      <c r="K246" s="86" t="s">
        <v>131</v>
      </c>
      <c r="L246" s="87">
        <v>4.6325999999999999E-2</v>
      </c>
      <c r="M246" s="87">
        <v>3.39E-2</v>
      </c>
      <c r="N246" s="83">
        <v>37347.79</v>
      </c>
      <c r="O246" s="85">
        <v>103.21</v>
      </c>
      <c r="P246" s="83">
        <v>95.726780000000005</v>
      </c>
      <c r="Q246" s="84">
        <f t="shared" si="3"/>
        <v>4.9395307458854024E-2</v>
      </c>
      <c r="R246" s="84">
        <f>P246/'סכום נכסי הקרן'!$C$42</f>
        <v>1.8751071704048725E-3</v>
      </c>
    </row>
    <row r="247" spans="2:18">
      <c r="B247" s="76" t="s">
        <v>2646</v>
      </c>
      <c r="C247" s="86" t="s">
        <v>2494</v>
      </c>
      <c r="D247" s="73">
        <v>7771</v>
      </c>
      <c r="E247" s="73"/>
      <c r="F247" s="73" t="s">
        <v>640</v>
      </c>
      <c r="G247" s="101">
        <v>44004</v>
      </c>
      <c r="H247" s="73"/>
      <c r="I247" s="83">
        <v>4.0699999999999994</v>
      </c>
      <c r="J247" s="86" t="s">
        <v>882</v>
      </c>
      <c r="K247" s="86" t="s">
        <v>131</v>
      </c>
      <c r="L247" s="87">
        <v>4.6325999999999999E-2</v>
      </c>
      <c r="M247" s="87">
        <v>3.4599999999999999E-2</v>
      </c>
      <c r="N247" s="83">
        <v>2261.4299999999998</v>
      </c>
      <c r="O247" s="85">
        <v>102.93</v>
      </c>
      <c r="P247" s="83">
        <v>5.7806199999999999</v>
      </c>
      <c r="Q247" s="84">
        <f t="shared" si="3"/>
        <v>2.9828173704662449E-3</v>
      </c>
      <c r="R247" s="84">
        <f>P247/'סכום נכסי הקרן'!$C$42</f>
        <v>1.1323144904054867E-4</v>
      </c>
    </row>
    <row r="248" spans="2:18">
      <c r="B248" s="76" t="s">
        <v>2646</v>
      </c>
      <c r="C248" s="86" t="s">
        <v>2494</v>
      </c>
      <c r="D248" s="73">
        <v>8012</v>
      </c>
      <c r="E248" s="73"/>
      <c r="F248" s="73" t="s">
        <v>640</v>
      </c>
      <c r="G248" s="101">
        <v>44120</v>
      </c>
      <c r="H248" s="73"/>
      <c r="I248" s="83">
        <v>4.07</v>
      </c>
      <c r="J248" s="86" t="s">
        <v>882</v>
      </c>
      <c r="K248" s="86" t="s">
        <v>131</v>
      </c>
      <c r="L248" s="87">
        <v>4.6300000000000001E-2</v>
      </c>
      <c r="M248" s="87">
        <v>3.44E-2</v>
      </c>
      <c r="N248" s="83">
        <v>73.66</v>
      </c>
      <c r="O248" s="85">
        <v>102.92</v>
      </c>
      <c r="P248" s="83">
        <v>0.18827000000000002</v>
      </c>
      <c r="Q248" s="84">
        <f t="shared" si="3"/>
        <v>9.7147888347215352E-5</v>
      </c>
      <c r="R248" s="84">
        <f>P248/'סכום נכסי הקרן'!$C$42</f>
        <v>3.6878544015804708E-6</v>
      </c>
    </row>
    <row r="249" spans="2:18">
      <c r="B249" s="76" t="s">
        <v>2646</v>
      </c>
      <c r="C249" s="86" t="s">
        <v>2494</v>
      </c>
      <c r="D249" s="73">
        <v>8018</v>
      </c>
      <c r="E249" s="73"/>
      <c r="F249" s="73" t="s">
        <v>640</v>
      </c>
      <c r="G249" s="101">
        <v>44127</v>
      </c>
      <c r="H249" s="73"/>
      <c r="I249" s="83">
        <v>4.07</v>
      </c>
      <c r="J249" s="86" t="s">
        <v>882</v>
      </c>
      <c r="K249" s="86" t="s">
        <v>131</v>
      </c>
      <c r="L249" s="87">
        <v>4.6100000000000002E-2</v>
      </c>
      <c r="M249" s="87">
        <v>3.4099999999999998E-2</v>
      </c>
      <c r="N249" s="83">
        <v>662.98</v>
      </c>
      <c r="O249" s="85">
        <v>102.92</v>
      </c>
      <c r="P249" s="83">
        <v>1.69452</v>
      </c>
      <c r="Q249" s="84">
        <f t="shared" si="3"/>
        <v>8.7437743539662909E-4</v>
      </c>
      <c r="R249" s="84">
        <f>P249/'סכום נכסי הקרן'!$C$42</f>
        <v>3.3192452544569706E-5</v>
      </c>
    </row>
    <row r="250" spans="2:18">
      <c r="B250" s="76" t="s">
        <v>2647</v>
      </c>
      <c r="C250" s="86" t="s">
        <v>2494</v>
      </c>
      <c r="D250" s="73">
        <v>7382</v>
      </c>
      <c r="E250" s="73"/>
      <c r="F250" s="73" t="s">
        <v>640</v>
      </c>
      <c r="G250" s="101">
        <v>43860</v>
      </c>
      <c r="H250" s="73"/>
      <c r="I250" s="83">
        <v>4.59</v>
      </c>
      <c r="J250" s="86" t="s">
        <v>882</v>
      </c>
      <c r="K250" s="86" t="s">
        <v>127</v>
      </c>
      <c r="L250" s="87">
        <v>2.8967999999999997E-2</v>
      </c>
      <c r="M250" s="87">
        <v>2.0899999999999998E-2</v>
      </c>
      <c r="N250" s="83">
        <v>17567.28</v>
      </c>
      <c r="O250" s="85">
        <v>104.4</v>
      </c>
      <c r="P250" s="83">
        <v>58.96387</v>
      </c>
      <c r="Q250" s="84">
        <f t="shared" si="3"/>
        <v>3.0425534919422747E-2</v>
      </c>
      <c r="R250" s="84">
        <f>P250/'סכום נכסי הקרן'!$C$42</f>
        <v>1.1549910634393087E-3</v>
      </c>
    </row>
    <row r="251" spans="2:18">
      <c r="B251" s="76" t="s">
        <v>2648</v>
      </c>
      <c r="C251" s="86" t="s">
        <v>2494</v>
      </c>
      <c r="D251" s="73">
        <v>7901</v>
      </c>
      <c r="E251" s="73"/>
      <c r="F251" s="73" t="s">
        <v>640</v>
      </c>
      <c r="G251" s="101">
        <v>44070</v>
      </c>
      <c r="H251" s="73"/>
      <c r="I251" s="83">
        <v>4.3200000000000012</v>
      </c>
      <c r="J251" s="86" t="s">
        <v>910</v>
      </c>
      <c r="K251" s="86" t="s">
        <v>130</v>
      </c>
      <c r="L251" s="87">
        <v>3.0472000000000003E-2</v>
      </c>
      <c r="M251" s="87">
        <v>2.3700000000000002E-2</v>
      </c>
      <c r="N251" s="83">
        <v>4362.2700000000004</v>
      </c>
      <c r="O251" s="85">
        <v>104.02</v>
      </c>
      <c r="P251" s="83">
        <v>19.92896</v>
      </c>
      <c r="Q251" s="84">
        <f t="shared" ref="Q251:Q261" si="4">IFERROR(P251/$P$10,0)</f>
        <v>1.028340352130515E-2</v>
      </c>
      <c r="R251" s="84">
        <f>P251/'סכום נכסי הקרן'!$C$42</f>
        <v>3.903707593080211E-4</v>
      </c>
    </row>
    <row r="252" spans="2:18">
      <c r="B252" s="76" t="s">
        <v>2648</v>
      </c>
      <c r="C252" s="86" t="s">
        <v>2494</v>
      </c>
      <c r="D252" s="73">
        <v>7948</v>
      </c>
      <c r="E252" s="73"/>
      <c r="F252" s="73" t="s">
        <v>640</v>
      </c>
      <c r="G252" s="101">
        <v>44091</v>
      </c>
      <c r="H252" s="73"/>
      <c r="I252" s="83">
        <v>4.33</v>
      </c>
      <c r="J252" s="86" t="s">
        <v>910</v>
      </c>
      <c r="K252" s="86" t="s">
        <v>130</v>
      </c>
      <c r="L252" s="87">
        <v>3.0748999999999999E-2</v>
      </c>
      <c r="M252" s="87">
        <v>2.3700000000000006E-2</v>
      </c>
      <c r="N252" s="83">
        <v>1121.73</v>
      </c>
      <c r="O252" s="85">
        <v>103.84</v>
      </c>
      <c r="P252" s="83">
        <v>5.1156899999999998</v>
      </c>
      <c r="Q252" s="84">
        <f t="shared" si="4"/>
        <v>2.6397114831835451E-3</v>
      </c>
      <c r="R252" s="84">
        <f>P252/'סכום נכסי הקרן'!$C$42</f>
        <v>1.0020672376704305E-4</v>
      </c>
    </row>
    <row r="253" spans="2:18">
      <c r="B253" s="76" t="s">
        <v>2648</v>
      </c>
      <c r="C253" s="86" t="s">
        <v>2494</v>
      </c>
      <c r="D253" s="73">
        <v>8011</v>
      </c>
      <c r="E253" s="73"/>
      <c r="F253" s="73" t="s">
        <v>640</v>
      </c>
      <c r="G253" s="101">
        <v>44120</v>
      </c>
      <c r="H253" s="73"/>
      <c r="I253" s="83">
        <v>4.34</v>
      </c>
      <c r="J253" s="86" t="s">
        <v>910</v>
      </c>
      <c r="K253" s="86" t="s">
        <v>130</v>
      </c>
      <c r="L253" s="87">
        <v>3.0523999999999999E-2</v>
      </c>
      <c r="M253" s="87">
        <v>2.3700000000000002E-2</v>
      </c>
      <c r="N253" s="83">
        <v>1371</v>
      </c>
      <c r="O253" s="85">
        <v>103.59</v>
      </c>
      <c r="P253" s="83">
        <v>6.2374600000000004</v>
      </c>
      <c r="Q253" s="84">
        <f t="shared" si="4"/>
        <v>3.2185481895693519E-3</v>
      </c>
      <c r="R253" s="84">
        <f>P253/'סכום נכסי הקרן'!$C$42</f>
        <v>1.2218008347417072E-4</v>
      </c>
    </row>
    <row r="254" spans="2:18">
      <c r="B254" s="76" t="s">
        <v>2648</v>
      </c>
      <c r="C254" s="86" t="s">
        <v>2494</v>
      </c>
      <c r="D254" s="73">
        <v>8074</v>
      </c>
      <c r="E254" s="73"/>
      <c r="F254" s="73" t="s">
        <v>640</v>
      </c>
      <c r="G254" s="101">
        <v>44154</v>
      </c>
      <c r="H254" s="73"/>
      <c r="I254" s="83">
        <v>4.3500000000000005</v>
      </c>
      <c r="J254" s="86" t="s">
        <v>910</v>
      </c>
      <c r="K254" s="86" t="s">
        <v>130</v>
      </c>
      <c r="L254" s="87">
        <v>3.0543999999999998E-2</v>
      </c>
      <c r="M254" s="87">
        <v>2.3700000000000002E-2</v>
      </c>
      <c r="N254" s="83">
        <v>1744.91</v>
      </c>
      <c r="O254" s="85">
        <v>103.31</v>
      </c>
      <c r="P254" s="83">
        <v>7.9171499999999995</v>
      </c>
      <c r="Q254" s="84">
        <f t="shared" si="4"/>
        <v>4.0852733001973543E-3</v>
      </c>
      <c r="R254" s="84">
        <f>P254/'סכום נכסי הקרן'!$C$42</f>
        <v>1.5508204427403633E-4</v>
      </c>
    </row>
    <row r="255" spans="2:18">
      <c r="B255" s="76" t="s">
        <v>2648</v>
      </c>
      <c r="C255" s="86" t="s">
        <v>2494</v>
      </c>
      <c r="D255" s="73">
        <v>8140</v>
      </c>
      <c r="E255" s="73"/>
      <c r="F255" s="73" t="s">
        <v>640</v>
      </c>
      <c r="G255" s="101">
        <v>44182</v>
      </c>
      <c r="H255" s="73"/>
      <c r="I255" s="83">
        <v>4.3600000000000003</v>
      </c>
      <c r="J255" s="86" t="s">
        <v>910</v>
      </c>
      <c r="K255" s="86" t="s">
        <v>130</v>
      </c>
      <c r="L255" s="87">
        <v>3.0276000000000001E-2</v>
      </c>
      <c r="M255" s="87">
        <v>2.3700000000000002E-2</v>
      </c>
      <c r="N255" s="83">
        <v>747.82</v>
      </c>
      <c r="O255" s="85">
        <v>103.07</v>
      </c>
      <c r="P255" s="83">
        <v>3.3851799999999996</v>
      </c>
      <c r="Q255" s="84">
        <f t="shared" si="4"/>
        <v>1.7467630991407363E-3</v>
      </c>
      <c r="R255" s="84">
        <f>P255/'סכום נכסי הקרן'!$C$42</f>
        <v>6.6309294965433553E-5</v>
      </c>
    </row>
    <row r="256" spans="2:18">
      <c r="B256" s="76" t="s">
        <v>2648</v>
      </c>
      <c r="C256" s="86" t="s">
        <v>2494</v>
      </c>
      <c r="D256" s="73">
        <v>7900</v>
      </c>
      <c r="E256" s="73"/>
      <c r="F256" s="73" t="s">
        <v>640</v>
      </c>
      <c r="G256" s="101">
        <v>44070</v>
      </c>
      <c r="H256" s="73"/>
      <c r="I256" s="83">
        <v>4.32</v>
      </c>
      <c r="J256" s="86" t="s">
        <v>910</v>
      </c>
      <c r="K256" s="86" t="s">
        <v>130</v>
      </c>
      <c r="L256" s="87">
        <v>3.0748999999999999E-2</v>
      </c>
      <c r="M256" s="87">
        <v>2.3700000000000002E-2</v>
      </c>
      <c r="N256" s="83">
        <v>7081.61</v>
      </c>
      <c r="O256" s="85">
        <v>104.02</v>
      </c>
      <c r="P256" s="83">
        <v>32.352049999999998</v>
      </c>
      <c r="Q256" s="84">
        <f t="shared" si="4"/>
        <v>1.6693755463980071E-2</v>
      </c>
      <c r="R256" s="84">
        <f>P256/'סכום נכסי הקרן'!$C$42</f>
        <v>6.3371567425851943E-4</v>
      </c>
    </row>
    <row r="257" spans="2:18">
      <c r="B257" s="76" t="s">
        <v>2649</v>
      </c>
      <c r="C257" s="86" t="s">
        <v>2494</v>
      </c>
      <c r="D257" s="73">
        <v>8138</v>
      </c>
      <c r="E257" s="73"/>
      <c r="F257" s="73" t="s">
        <v>640</v>
      </c>
      <c r="G257" s="101">
        <v>44179</v>
      </c>
      <c r="H257" s="73"/>
      <c r="I257" s="83">
        <v>3.52</v>
      </c>
      <c r="J257" s="86" t="s">
        <v>882</v>
      </c>
      <c r="K257" s="86" t="s">
        <v>127</v>
      </c>
      <c r="L257" s="87">
        <v>2.5289000000000002E-2</v>
      </c>
      <c r="M257" s="87">
        <v>1.9599999999999999E-2</v>
      </c>
      <c r="N257" s="83">
        <v>6261.2</v>
      </c>
      <c r="O257" s="85">
        <v>102.27</v>
      </c>
      <c r="P257" s="83">
        <v>20.586680000000001</v>
      </c>
      <c r="Q257" s="84">
        <f t="shared" si="4"/>
        <v>1.062278902682239E-2</v>
      </c>
      <c r="R257" s="84">
        <f>P257/'סכום נכסי הקרן'!$C$42</f>
        <v>4.0325425427273939E-4</v>
      </c>
    </row>
    <row r="258" spans="2:18">
      <c r="B258" s="76" t="s">
        <v>2649</v>
      </c>
      <c r="C258" s="86" t="s">
        <v>2494</v>
      </c>
      <c r="D258" s="73">
        <v>8077</v>
      </c>
      <c r="E258" s="73"/>
      <c r="F258" s="73" t="s">
        <v>640</v>
      </c>
      <c r="G258" s="101">
        <v>44155</v>
      </c>
      <c r="H258" s="73"/>
      <c r="I258" s="83">
        <v>3.52</v>
      </c>
      <c r="J258" s="86" t="s">
        <v>882</v>
      </c>
      <c r="K258" s="86" t="s">
        <v>127</v>
      </c>
      <c r="L258" s="87">
        <v>2.5266E-2</v>
      </c>
      <c r="M258" s="87">
        <v>1.9400000000000001E-2</v>
      </c>
      <c r="N258" s="83">
        <v>431.52</v>
      </c>
      <c r="O258" s="85">
        <v>102.29</v>
      </c>
      <c r="P258" s="83">
        <v>1.4190999999999998</v>
      </c>
      <c r="Q258" s="84">
        <f t="shared" si="4"/>
        <v>7.3225988396204004E-4</v>
      </c>
      <c r="R258" s="84">
        <f>P258/'סכום נכסי הקרן'!$C$42</f>
        <v>2.779749392512267E-5</v>
      </c>
    </row>
    <row r="259" spans="2:18">
      <c r="B259" s="76" t="s">
        <v>2649</v>
      </c>
      <c r="C259" s="86" t="s">
        <v>2494</v>
      </c>
      <c r="D259" s="73">
        <v>8141</v>
      </c>
      <c r="E259" s="73"/>
      <c r="F259" s="73" t="s">
        <v>640</v>
      </c>
      <c r="G259" s="101">
        <v>44186</v>
      </c>
      <c r="H259" s="73"/>
      <c r="I259" s="83">
        <v>3.52</v>
      </c>
      <c r="J259" s="86" t="s">
        <v>882</v>
      </c>
      <c r="K259" s="86" t="s">
        <v>127</v>
      </c>
      <c r="L259" s="87">
        <v>2.5266E-2</v>
      </c>
      <c r="M259" s="87">
        <v>1.9E-2</v>
      </c>
      <c r="N259" s="83">
        <v>558.42999999999995</v>
      </c>
      <c r="O259" s="85">
        <v>102.3</v>
      </c>
      <c r="P259" s="83">
        <v>1.8366300000000002</v>
      </c>
      <c r="Q259" s="84">
        <f t="shared" si="4"/>
        <v>9.4770662439659073E-4</v>
      </c>
      <c r="R259" s="84">
        <f>P259/'סכום נכסי הקרן'!$C$42</f>
        <v>3.5976119560071922E-5</v>
      </c>
    </row>
    <row r="260" spans="2:18">
      <c r="B260" s="76" t="s">
        <v>2650</v>
      </c>
      <c r="C260" s="86" t="s">
        <v>2494</v>
      </c>
      <c r="D260" s="73">
        <v>7823</v>
      </c>
      <c r="E260" s="73"/>
      <c r="F260" s="73" t="s">
        <v>640</v>
      </c>
      <c r="G260" s="101">
        <v>44027</v>
      </c>
      <c r="H260" s="73"/>
      <c r="I260" s="83">
        <v>5.83</v>
      </c>
      <c r="J260" s="86" t="s">
        <v>882</v>
      </c>
      <c r="K260" s="86" t="s">
        <v>129</v>
      </c>
      <c r="L260" s="87">
        <v>2.35E-2</v>
      </c>
      <c r="M260" s="87">
        <v>1.8600000000000002E-2</v>
      </c>
      <c r="N260" s="83">
        <v>9131.68</v>
      </c>
      <c r="O260" s="85">
        <v>103.13</v>
      </c>
      <c r="P260" s="83">
        <v>37.143599999999999</v>
      </c>
      <c r="Q260" s="84">
        <f t="shared" si="4"/>
        <v>1.9166209728653679E-2</v>
      </c>
      <c r="R260" s="84">
        <f>P260/'סכום נכסי הקרן'!$C$42</f>
        <v>7.2757310644576596E-4</v>
      </c>
    </row>
    <row r="261" spans="2:18">
      <c r="B261" s="76" t="s">
        <v>2650</v>
      </c>
      <c r="C261" s="86" t="s">
        <v>2494</v>
      </c>
      <c r="D261" s="73">
        <v>7993</v>
      </c>
      <c r="E261" s="73"/>
      <c r="F261" s="73" t="s">
        <v>640</v>
      </c>
      <c r="G261" s="101">
        <v>44119</v>
      </c>
      <c r="H261" s="73"/>
      <c r="I261" s="83">
        <v>5.83</v>
      </c>
      <c r="J261" s="86" t="s">
        <v>882</v>
      </c>
      <c r="K261" s="86" t="s">
        <v>129</v>
      </c>
      <c r="L261" s="87">
        <v>2.35E-2</v>
      </c>
      <c r="M261" s="87">
        <v>1.8600000000000002E-2</v>
      </c>
      <c r="N261" s="83">
        <v>9131.68</v>
      </c>
      <c r="O261" s="85">
        <v>103.13</v>
      </c>
      <c r="P261" s="83">
        <v>37.143599999999999</v>
      </c>
      <c r="Q261" s="84">
        <f t="shared" si="4"/>
        <v>1.9166209728653679E-2</v>
      </c>
      <c r="R261" s="84">
        <f>P261/'סכום נכסי הקרן'!$C$42</f>
        <v>7.2757310644576596E-4</v>
      </c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5" t="s">
        <v>212</v>
      </c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5" t="s">
        <v>107</v>
      </c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5" t="s">
        <v>195</v>
      </c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5" t="s">
        <v>203</v>
      </c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  <row r="701" spans="2:18">
      <c r="B701" s="113"/>
      <c r="C701" s="113"/>
      <c r="D701" s="113"/>
      <c r="E701" s="113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</row>
    <row r="702" spans="2:18">
      <c r="B702" s="113"/>
      <c r="C702" s="113"/>
      <c r="D702" s="113"/>
      <c r="E702" s="113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</row>
    <row r="703" spans="2:18">
      <c r="B703" s="113"/>
      <c r="C703" s="113"/>
      <c r="D703" s="113"/>
      <c r="E703" s="113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</row>
    <row r="704" spans="2:18">
      <c r="B704" s="113"/>
      <c r="C704" s="113"/>
      <c r="D704" s="113"/>
      <c r="E704" s="113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</row>
    <row r="705" spans="2:18">
      <c r="B705" s="113"/>
      <c r="C705" s="113"/>
      <c r="D705" s="113"/>
      <c r="E705" s="113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</row>
    <row r="706" spans="2:18">
      <c r="B706" s="113"/>
      <c r="C706" s="113"/>
      <c r="D706" s="113"/>
      <c r="E706" s="113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</row>
    <row r="707" spans="2:18">
      <c r="B707" s="113"/>
      <c r="C707" s="113"/>
      <c r="D707" s="113"/>
      <c r="E707" s="113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</row>
    <row r="708" spans="2:18">
      <c r="B708" s="113"/>
      <c r="C708" s="113"/>
      <c r="D708" s="113"/>
      <c r="E708" s="113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</row>
    <row r="709" spans="2:18">
      <c r="B709" s="113"/>
      <c r="C709" s="113"/>
      <c r="D709" s="113"/>
      <c r="E709" s="113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</row>
    <row r="710" spans="2:18">
      <c r="B710" s="113"/>
      <c r="C710" s="113"/>
      <c r="D710" s="113"/>
      <c r="E710" s="113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</row>
    <row r="711" spans="2:18">
      <c r="B711" s="113"/>
      <c r="C711" s="113"/>
      <c r="D711" s="113"/>
      <c r="E711" s="113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</row>
    <row r="712" spans="2:18">
      <c r="B712" s="113"/>
      <c r="C712" s="113"/>
      <c r="D712" s="113"/>
      <c r="E712" s="113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</row>
    <row r="713" spans="2:18">
      <c r="B713" s="113"/>
      <c r="C713" s="113"/>
      <c r="D713" s="113"/>
      <c r="E713" s="113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</row>
    <row r="714" spans="2:18">
      <c r="B714" s="113"/>
      <c r="C714" s="113"/>
      <c r="D714" s="113"/>
      <c r="E714" s="113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</row>
    <row r="715" spans="2:18">
      <c r="B715" s="113"/>
      <c r="C715" s="113"/>
      <c r="D715" s="113"/>
      <c r="E715" s="113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</row>
    <row r="716" spans="2:18">
      <c r="B716" s="113"/>
      <c r="C716" s="113"/>
      <c r="D716" s="113"/>
      <c r="E716" s="113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</row>
    <row r="717" spans="2:18">
      <c r="B717" s="113"/>
      <c r="C717" s="113"/>
      <c r="D717" s="113"/>
      <c r="E717" s="113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</row>
    <row r="718" spans="2:18">
      <c r="B718" s="113"/>
      <c r="C718" s="113"/>
      <c r="D718" s="113"/>
      <c r="E718" s="113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</row>
    <row r="719" spans="2:18">
      <c r="B719" s="113"/>
      <c r="C719" s="113"/>
      <c r="D719" s="113"/>
      <c r="E719" s="113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</row>
    <row r="720" spans="2:18">
      <c r="B720" s="113"/>
      <c r="C720" s="113"/>
      <c r="D720" s="113"/>
      <c r="E720" s="113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</row>
    <row r="721" spans="2:18">
      <c r="B721" s="113"/>
      <c r="C721" s="113"/>
      <c r="D721" s="113"/>
      <c r="E721" s="113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</row>
    <row r="722" spans="2:18">
      <c r="B722" s="113"/>
      <c r="C722" s="113"/>
      <c r="D722" s="113"/>
      <c r="E722" s="113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</row>
    <row r="723" spans="2:18">
      <c r="B723" s="113"/>
      <c r="C723" s="113"/>
      <c r="D723" s="113"/>
      <c r="E723" s="113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</row>
    <row r="724" spans="2:18">
      <c r="B724" s="113"/>
      <c r="C724" s="113"/>
      <c r="D724" s="113"/>
      <c r="E724" s="113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</row>
    <row r="725" spans="2:18">
      <c r="B725" s="113"/>
      <c r="C725" s="113"/>
      <c r="D725" s="113"/>
      <c r="E725" s="113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</row>
    <row r="726" spans="2:18">
      <c r="B726" s="113"/>
      <c r="C726" s="113"/>
      <c r="D726" s="113"/>
      <c r="E726" s="113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</row>
    <row r="727" spans="2:18">
      <c r="B727" s="113"/>
      <c r="C727" s="113"/>
      <c r="D727" s="113"/>
      <c r="E727" s="113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</row>
    <row r="728" spans="2:18">
      <c r="B728" s="113"/>
      <c r="C728" s="113"/>
      <c r="D728" s="113"/>
      <c r="E728" s="113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</row>
    <row r="729" spans="2:18">
      <c r="B729" s="113"/>
      <c r="C729" s="113"/>
      <c r="D729" s="113"/>
      <c r="E729" s="113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</row>
    <row r="730" spans="2:18">
      <c r="B730" s="113"/>
      <c r="C730" s="113"/>
      <c r="D730" s="113"/>
      <c r="E730" s="113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</row>
    <row r="731" spans="2:18">
      <c r="B731" s="113"/>
      <c r="C731" s="113"/>
      <c r="D731" s="113"/>
      <c r="E731" s="113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</row>
    <row r="732" spans="2:18">
      <c r="B732" s="113"/>
      <c r="C732" s="113"/>
      <c r="D732" s="113"/>
      <c r="E732" s="113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</row>
    <row r="733" spans="2:18">
      <c r="B733" s="113"/>
      <c r="C733" s="113"/>
      <c r="D733" s="113"/>
      <c r="E733" s="113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</row>
    <row r="734" spans="2:18">
      <c r="B734" s="113"/>
      <c r="C734" s="113"/>
      <c r="D734" s="113"/>
      <c r="E734" s="113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</row>
    <row r="735" spans="2:18">
      <c r="B735" s="113"/>
      <c r="C735" s="113"/>
      <c r="D735" s="113"/>
      <c r="E735" s="113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</row>
    <row r="736" spans="2:18">
      <c r="B736" s="113"/>
      <c r="C736" s="113"/>
      <c r="D736" s="113"/>
      <c r="E736" s="113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</row>
    <row r="737" spans="2:18">
      <c r="B737" s="113"/>
      <c r="C737" s="113"/>
      <c r="D737" s="113"/>
      <c r="E737" s="113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</row>
    <row r="738" spans="2:18">
      <c r="B738" s="113"/>
      <c r="C738" s="113"/>
      <c r="D738" s="113"/>
      <c r="E738" s="113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</row>
    <row r="739" spans="2:18">
      <c r="B739" s="113"/>
      <c r="C739" s="113"/>
      <c r="D739" s="113"/>
      <c r="E739" s="113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</row>
    <row r="740" spans="2:18">
      <c r="B740" s="113"/>
      <c r="C740" s="113"/>
      <c r="D740" s="113"/>
      <c r="E740" s="113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</row>
    <row r="741" spans="2:18">
      <c r="B741" s="113"/>
      <c r="C741" s="113"/>
      <c r="D741" s="113"/>
      <c r="E741" s="113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</row>
    <row r="742" spans="2:18">
      <c r="B742" s="113"/>
      <c r="C742" s="113"/>
      <c r="D742" s="113"/>
      <c r="E742" s="113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</row>
    <row r="743" spans="2:18">
      <c r="B743" s="113"/>
      <c r="C743" s="113"/>
      <c r="D743" s="113"/>
      <c r="E743" s="113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</row>
    <row r="744" spans="2:18">
      <c r="B744" s="113"/>
      <c r="C744" s="113"/>
      <c r="D744" s="113"/>
      <c r="E744" s="113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</row>
    <row r="745" spans="2:18">
      <c r="B745" s="113"/>
      <c r="C745" s="113"/>
      <c r="D745" s="113"/>
      <c r="E745" s="113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</row>
    <row r="746" spans="2:18">
      <c r="B746" s="113"/>
      <c r="C746" s="113"/>
      <c r="D746" s="113"/>
      <c r="E746" s="113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</row>
    <row r="747" spans="2:18">
      <c r="B747" s="113"/>
      <c r="C747" s="113"/>
      <c r="D747" s="113"/>
      <c r="E747" s="113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</row>
    <row r="748" spans="2:18">
      <c r="B748" s="113"/>
      <c r="C748" s="113"/>
      <c r="D748" s="113"/>
      <c r="E748" s="113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</row>
    <row r="749" spans="2:18">
      <c r="B749" s="113"/>
      <c r="C749" s="113"/>
      <c r="D749" s="113"/>
      <c r="E749" s="113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</row>
    <row r="750" spans="2:18">
      <c r="B750" s="113"/>
      <c r="C750" s="113"/>
      <c r="D750" s="113"/>
      <c r="E750" s="113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</row>
    <row r="751" spans="2:18">
      <c r="B751" s="113"/>
      <c r="C751" s="113"/>
      <c r="D751" s="113"/>
      <c r="E751" s="113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</row>
    <row r="752" spans="2:18">
      <c r="B752" s="113"/>
      <c r="C752" s="113"/>
      <c r="D752" s="113"/>
      <c r="E752" s="113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</row>
    <row r="753" spans="2:18">
      <c r="B753" s="113"/>
      <c r="C753" s="113"/>
      <c r="D753" s="113"/>
      <c r="E753" s="113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</row>
    <row r="754" spans="2:18">
      <c r="B754" s="113"/>
      <c r="C754" s="113"/>
      <c r="D754" s="113"/>
      <c r="E754" s="113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</row>
    <row r="755" spans="2:18">
      <c r="B755" s="113"/>
      <c r="C755" s="113"/>
      <c r="D755" s="113"/>
      <c r="E755" s="113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</row>
    <row r="756" spans="2:18">
      <c r="B756" s="113"/>
      <c r="C756" s="113"/>
      <c r="D756" s="113"/>
      <c r="E756" s="113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</row>
    <row r="757" spans="2:18">
      <c r="B757" s="113"/>
      <c r="C757" s="113"/>
      <c r="D757" s="113"/>
      <c r="E757" s="113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</row>
    <row r="758" spans="2:18">
      <c r="B758" s="113"/>
      <c r="C758" s="113"/>
      <c r="D758" s="113"/>
      <c r="E758" s="113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</row>
    <row r="759" spans="2:18">
      <c r="B759" s="113"/>
      <c r="C759" s="113"/>
      <c r="D759" s="113"/>
      <c r="E759" s="113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</row>
    <row r="760" spans="2:18">
      <c r="B760" s="113"/>
      <c r="C760" s="113"/>
      <c r="D760" s="113"/>
      <c r="E760" s="113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</row>
    <row r="761" spans="2:18">
      <c r="B761" s="113"/>
      <c r="C761" s="113"/>
      <c r="D761" s="113"/>
      <c r="E761" s="113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</row>
    <row r="762" spans="2:18">
      <c r="B762" s="113"/>
      <c r="C762" s="113"/>
      <c r="D762" s="113"/>
      <c r="E762" s="113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</row>
    <row r="763" spans="2:18">
      <c r="B763" s="113"/>
      <c r="C763" s="113"/>
      <c r="D763" s="113"/>
      <c r="E763" s="113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</row>
    <row r="764" spans="2:18">
      <c r="B764" s="113"/>
      <c r="C764" s="113"/>
      <c r="D764" s="113"/>
      <c r="E764" s="113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</row>
    <row r="765" spans="2:18">
      <c r="B765" s="113"/>
      <c r="C765" s="113"/>
      <c r="D765" s="113"/>
      <c r="E765" s="113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</row>
    <row r="766" spans="2:18">
      <c r="B766" s="113"/>
      <c r="C766" s="113"/>
      <c r="D766" s="113"/>
      <c r="E766" s="113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</row>
    <row r="767" spans="2:18">
      <c r="B767" s="113"/>
      <c r="C767" s="113"/>
      <c r="D767" s="113"/>
      <c r="E767" s="113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</row>
    <row r="768" spans="2:18">
      <c r="B768" s="113"/>
      <c r="C768" s="113"/>
      <c r="D768" s="113"/>
      <c r="E768" s="113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</row>
    <row r="769" spans="2:18">
      <c r="B769" s="113"/>
      <c r="C769" s="113"/>
      <c r="D769" s="113"/>
      <c r="E769" s="113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</row>
    <row r="770" spans="2:18">
      <c r="B770" s="113"/>
      <c r="C770" s="113"/>
      <c r="D770" s="113"/>
      <c r="E770" s="113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</row>
    <row r="771" spans="2:18">
      <c r="B771" s="113"/>
      <c r="C771" s="113"/>
      <c r="D771" s="113"/>
      <c r="E771" s="113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</row>
    <row r="772" spans="2:18">
      <c r="B772" s="113"/>
      <c r="C772" s="113"/>
      <c r="D772" s="113"/>
      <c r="E772" s="113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</row>
    <row r="773" spans="2:18">
      <c r="B773" s="113"/>
      <c r="C773" s="113"/>
      <c r="D773" s="113"/>
      <c r="E773" s="113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</row>
    <row r="774" spans="2:18">
      <c r="B774" s="113"/>
      <c r="C774" s="113"/>
      <c r="D774" s="113"/>
      <c r="E774" s="113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</row>
    <row r="775" spans="2:18">
      <c r="B775" s="113"/>
      <c r="C775" s="113"/>
      <c r="D775" s="113"/>
      <c r="E775" s="113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</row>
    <row r="776" spans="2:18">
      <c r="B776" s="113"/>
      <c r="C776" s="113"/>
      <c r="D776" s="113"/>
      <c r="E776" s="113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</row>
    <row r="777" spans="2:18">
      <c r="B777" s="113"/>
      <c r="C777" s="113"/>
      <c r="D777" s="113"/>
      <c r="E777" s="113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</row>
    <row r="778" spans="2:18">
      <c r="B778" s="113"/>
      <c r="C778" s="113"/>
      <c r="D778" s="113"/>
      <c r="E778" s="113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</row>
    <row r="779" spans="2:18">
      <c r="B779" s="113"/>
      <c r="C779" s="113"/>
      <c r="D779" s="113"/>
      <c r="E779" s="113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</row>
    <row r="780" spans="2:18">
      <c r="B780" s="113"/>
      <c r="C780" s="113"/>
      <c r="D780" s="113"/>
      <c r="E780" s="113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</row>
    <row r="781" spans="2:18">
      <c r="B781" s="113"/>
      <c r="C781" s="113"/>
      <c r="D781" s="113"/>
      <c r="E781" s="113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</row>
    <row r="782" spans="2:18">
      <c r="B782" s="113"/>
      <c r="C782" s="113"/>
      <c r="D782" s="113"/>
      <c r="E782" s="113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</row>
    <row r="783" spans="2:18">
      <c r="B783" s="113"/>
      <c r="C783" s="113"/>
      <c r="D783" s="113"/>
      <c r="E783" s="113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</row>
    <row r="784" spans="2:18">
      <c r="B784" s="113"/>
      <c r="C784" s="113"/>
      <c r="D784" s="113"/>
      <c r="E784" s="113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</row>
    <row r="785" spans="2:18">
      <c r="B785" s="113"/>
      <c r="C785" s="113"/>
      <c r="D785" s="113"/>
      <c r="E785" s="113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</row>
    <row r="786" spans="2:18">
      <c r="B786" s="113"/>
      <c r="C786" s="113"/>
      <c r="D786" s="113"/>
      <c r="E786" s="113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</row>
    <row r="787" spans="2:18">
      <c r="B787" s="113"/>
      <c r="C787" s="113"/>
      <c r="D787" s="113"/>
      <c r="E787" s="113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</row>
    <row r="788" spans="2:18">
      <c r="B788" s="113"/>
      <c r="C788" s="113"/>
      <c r="D788" s="113"/>
      <c r="E788" s="113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</row>
    <row r="789" spans="2:18">
      <c r="B789" s="113"/>
      <c r="C789" s="113"/>
      <c r="D789" s="113"/>
      <c r="E789" s="113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</row>
    <row r="790" spans="2:18">
      <c r="B790" s="113"/>
      <c r="C790" s="113"/>
      <c r="D790" s="113"/>
      <c r="E790" s="113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</row>
    <row r="791" spans="2:18">
      <c r="B791" s="113"/>
      <c r="C791" s="113"/>
      <c r="D791" s="113"/>
      <c r="E791" s="113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</row>
    <row r="792" spans="2:18">
      <c r="B792" s="113"/>
      <c r="C792" s="113"/>
      <c r="D792" s="113"/>
      <c r="E792" s="113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</row>
    <row r="793" spans="2:18">
      <c r="B793" s="113"/>
      <c r="C793" s="113"/>
      <c r="D793" s="113"/>
      <c r="E793" s="113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</row>
    <row r="794" spans="2:18">
      <c r="B794" s="113"/>
      <c r="C794" s="113"/>
      <c r="D794" s="113"/>
      <c r="E794" s="113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</row>
    <row r="795" spans="2:18">
      <c r="B795" s="113"/>
      <c r="C795" s="113"/>
      <c r="D795" s="113"/>
      <c r="E795" s="113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</row>
    <row r="796" spans="2:18">
      <c r="B796" s="113"/>
      <c r="C796" s="113"/>
      <c r="D796" s="113"/>
      <c r="E796" s="113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</row>
    <row r="797" spans="2:18">
      <c r="B797" s="113"/>
      <c r="C797" s="113"/>
      <c r="D797" s="113"/>
      <c r="E797" s="113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</row>
    <row r="798" spans="2:18">
      <c r="B798" s="113"/>
      <c r="C798" s="113"/>
      <c r="D798" s="113"/>
      <c r="E798" s="113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</row>
    <row r="799" spans="2:18">
      <c r="B799" s="113"/>
      <c r="C799" s="113"/>
      <c r="D799" s="113"/>
      <c r="E799" s="113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</row>
    <row r="800" spans="2:18">
      <c r="B800" s="113"/>
      <c r="C800" s="113"/>
      <c r="D800" s="113"/>
      <c r="E800" s="113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</row>
    <row r="801" spans="2:18">
      <c r="B801" s="113"/>
      <c r="C801" s="113"/>
      <c r="D801" s="113"/>
      <c r="E801" s="113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</row>
    <row r="802" spans="2:18">
      <c r="B802" s="113"/>
      <c r="C802" s="113"/>
      <c r="D802" s="113"/>
      <c r="E802" s="113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</row>
    <row r="803" spans="2:18">
      <c r="B803" s="113"/>
      <c r="C803" s="113"/>
      <c r="D803" s="113"/>
      <c r="E803" s="113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</row>
    <row r="804" spans="2:18">
      <c r="B804" s="113"/>
      <c r="C804" s="113"/>
      <c r="D804" s="113"/>
      <c r="E804" s="113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</row>
    <row r="805" spans="2:18">
      <c r="B805" s="113"/>
      <c r="C805" s="113"/>
      <c r="D805" s="113"/>
      <c r="E805" s="113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</row>
    <row r="806" spans="2:18">
      <c r="B806" s="113"/>
      <c r="C806" s="113"/>
      <c r="D806" s="113"/>
      <c r="E806" s="113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</row>
    <row r="807" spans="2:18">
      <c r="B807" s="113"/>
      <c r="C807" s="113"/>
      <c r="D807" s="113"/>
      <c r="E807" s="113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</row>
    <row r="808" spans="2:18">
      <c r="B808" s="113"/>
      <c r="C808" s="113"/>
      <c r="D808" s="113"/>
      <c r="E808" s="113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</row>
    <row r="809" spans="2:18">
      <c r="B809" s="113"/>
      <c r="C809" s="113"/>
      <c r="D809" s="113"/>
      <c r="E809" s="113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</row>
    <row r="810" spans="2:18">
      <c r="B810" s="113"/>
      <c r="C810" s="113"/>
      <c r="D810" s="113"/>
      <c r="E810" s="113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</row>
    <row r="811" spans="2:18">
      <c r="B811" s="113"/>
      <c r="C811" s="113"/>
      <c r="D811" s="113"/>
      <c r="E811" s="113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</row>
    <row r="812" spans="2:18">
      <c r="B812" s="113"/>
      <c r="C812" s="113"/>
      <c r="D812" s="113"/>
      <c r="E812" s="113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</row>
    <row r="813" spans="2:18">
      <c r="B813" s="113"/>
      <c r="C813" s="113"/>
      <c r="D813" s="113"/>
      <c r="E813" s="113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</row>
    <row r="814" spans="2:18">
      <c r="B814" s="113"/>
      <c r="C814" s="113"/>
      <c r="D814" s="113"/>
      <c r="E814" s="113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</row>
    <row r="815" spans="2:18">
      <c r="B815" s="113"/>
      <c r="C815" s="113"/>
      <c r="D815" s="113"/>
      <c r="E815" s="113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</row>
    <row r="816" spans="2:18">
      <c r="B816" s="113"/>
      <c r="C816" s="113"/>
      <c r="D816" s="113"/>
      <c r="E816" s="113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</row>
    <row r="817" spans="2:18">
      <c r="B817" s="113"/>
      <c r="C817" s="113"/>
      <c r="D817" s="113"/>
      <c r="E817" s="113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</row>
    <row r="818" spans="2:18">
      <c r="B818" s="113"/>
      <c r="C818" s="113"/>
      <c r="D818" s="113"/>
      <c r="E818" s="113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</row>
    <row r="819" spans="2:18">
      <c r="B819" s="113"/>
      <c r="C819" s="113"/>
      <c r="D819" s="113"/>
      <c r="E819" s="113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</row>
    <row r="820" spans="2:18">
      <c r="B820" s="113"/>
      <c r="C820" s="113"/>
      <c r="D820" s="113"/>
      <c r="E820" s="113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</row>
    <row r="821" spans="2:18">
      <c r="B821" s="113"/>
      <c r="C821" s="113"/>
      <c r="D821" s="113"/>
      <c r="E821" s="113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</row>
    <row r="822" spans="2:18">
      <c r="B822" s="113"/>
      <c r="C822" s="113"/>
      <c r="D822" s="113"/>
      <c r="E822" s="113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</row>
    <row r="823" spans="2:18">
      <c r="B823" s="113"/>
      <c r="C823" s="113"/>
      <c r="D823" s="113"/>
      <c r="E823" s="113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</row>
    <row r="824" spans="2:18">
      <c r="B824" s="113"/>
      <c r="C824" s="113"/>
      <c r="D824" s="113"/>
      <c r="E824" s="113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</row>
    <row r="825" spans="2:18">
      <c r="B825" s="113"/>
      <c r="C825" s="113"/>
      <c r="D825" s="113"/>
      <c r="E825" s="113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</row>
    <row r="826" spans="2:18">
      <c r="B826" s="113"/>
      <c r="C826" s="113"/>
      <c r="D826" s="113"/>
      <c r="E826" s="113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</row>
    <row r="827" spans="2:18">
      <c r="B827" s="113"/>
      <c r="C827" s="113"/>
      <c r="D827" s="113"/>
      <c r="E827" s="113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</row>
    <row r="828" spans="2:18">
      <c r="B828" s="113"/>
      <c r="C828" s="113"/>
      <c r="D828" s="113"/>
      <c r="E828" s="113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</row>
    <row r="829" spans="2:18">
      <c r="B829" s="113"/>
      <c r="C829" s="113"/>
      <c r="D829" s="113"/>
      <c r="E829" s="113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</row>
    <row r="830" spans="2:18">
      <c r="B830" s="113"/>
      <c r="C830" s="113"/>
      <c r="D830" s="113"/>
      <c r="E830" s="113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</row>
    <row r="831" spans="2:18">
      <c r="B831" s="113"/>
      <c r="C831" s="113"/>
      <c r="D831" s="113"/>
      <c r="E831" s="113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</row>
    <row r="832" spans="2:18">
      <c r="B832" s="113"/>
      <c r="C832" s="113"/>
      <c r="D832" s="113"/>
      <c r="E832" s="113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</row>
    <row r="833" spans="2:18">
      <c r="B833" s="113"/>
      <c r="C833" s="113"/>
      <c r="D833" s="113"/>
      <c r="E833" s="113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</row>
    <row r="834" spans="2:18">
      <c r="B834" s="113"/>
      <c r="C834" s="113"/>
      <c r="D834" s="113"/>
      <c r="E834" s="113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</row>
    <row r="835" spans="2:18">
      <c r="B835" s="113"/>
      <c r="C835" s="113"/>
      <c r="D835" s="113"/>
      <c r="E835" s="113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</row>
    <row r="836" spans="2:18">
      <c r="B836" s="113"/>
      <c r="C836" s="113"/>
      <c r="D836" s="113"/>
      <c r="E836" s="113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</row>
    <row r="837" spans="2:18">
      <c r="B837" s="113"/>
      <c r="C837" s="113"/>
      <c r="D837" s="113"/>
      <c r="E837" s="113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</row>
    <row r="838" spans="2:18">
      <c r="B838" s="113"/>
      <c r="C838" s="113"/>
      <c r="D838" s="113"/>
      <c r="E838" s="113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</row>
    <row r="839" spans="2:18">
      <c r="B839" s="113"/>
      <c r="C839" s="113"/>
      <c r="D839" s="113"/>
      <c r="E839" s="113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</row>
    <row r="840" spans="2:18">
      <c r="B840" s="113"/>
      <c r="C840" s="113"/>
      <c r="D840" s="113"/>
      <c r="E840" s="113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</row>
    <row r="841" spans="2:18">
      <c r="B841" s="113"/>
      <c r="C841" s="113"/>
      <c r="D841" s="113"/>
      <c r="E841" s="113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</row>
    <row r="842" spans="2:18">
      <c r="B842" s="113"/>
      <c r="C842" s="113"/>
      <c r="D842" s="113"/>
      <c r="E842" s="113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</row>
    <row r="843" spans="2:18">
      <c r="B843" s="113"/>
      <c r="C843" s="113"/>
      <c r="D843" s="113"/>
      <c r="E843" s="113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</row>
    <row r="844" spans="2:18">
      <c r="B844" s="113"/>
      <c r="C844" s="113"/>
      <c r="D844" s="113"/>
      <c r="E844" s="113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</row>
    <row r="845" spans="2:18">
      <c r="B845" s="113"/>
      <c r="C845" s="113"/>
      <c r="D845" s="113"/>
      <c r="E845" s="113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</row>
    <row r="846" spans="2:18">
      <c r="B846" s="113"/>
      <c r="C846" s="113"/>
      <c r="D846" s="113"/>
      <c r="E846" s="113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</row>
    <row r="847" spans="2:18">
      <c r="B847" s="113"/>
      <c r="C847" s="113"/>
      <c r="D847" s="113"/>
      <c r="E847" s="113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</row>
    <row r="848" spans="2:18">
      <c r="B848" s="113"/>
      <c r="C848" s="113"/>
      <c r="D848" s="113"/>
      <c r="E848" s="113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</row>
    <row r="849" spans="2:18">
      <c r="B849" s="113"/>
      <c r="C849" s="113"/>
      <c r="D849" s="113"/>
      <c r="E849" s="113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</row>
    <row r="850" spans="2:18">
      <c r="B850" s="113"/>
      <c r="C850" s="113"/>
      <c r="D850" s="113"/>
      <c r="E850" s="113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</row>
    <row r="851" spans="2:18">
      <c r="B851" s="113"/>
      <c r="C851" s="113"/>
      <c r="D851" s="113"/>
      <c r="E851" s="113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</row>
    <row r="852" spans="2:18">
      <c r="B852" s="113"/>
      <c r="C852" s="113"/>
      <c r="D852" s="113"/>
      <c r="E852" s="113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</row>
    <row r="853" spans="2:18">
      <c r="B853" s="113"/>
      <c r="C853" s="113"/>
      <c r="D853" s="113"/>
      <c r="E853" s="113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</row>
    <row r="854" spans="2:18">
      <c r="B854" s="113"/>
      <c r="C854" s="113"/>
      <c r="D854" s="113"/>
      <c r="E854" s="113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</row>
    <row r="855" spans="2:18">
      <c r="B855" s="113"/>
      <c r="C855" s="113"/>
      <c r="D855" s="113"/>
      <c r="E855" s="113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</row>
    <row r="856" spans="2:18">
      <c r="B856" s="113"/>
      <c r="C856" s="113"/>
      <c r="D856" s="113"/>
      <c r="E856" s="113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</row>
    <row r="857" spans="2:18">
      <c r="B857" s="113"/>
      <c r="C857" s="113"/>
      <c r="D857" s="113"/>
      <c r="E857" s="113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</row>
    <row r="858" spans="2:18">
      <c r="B858" s="113"/>
      <c r="C858" s="113"/>
      <c r="D858" s="113"/>
      <c r="E858" s="113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</row>
    <row r="859" spans="2:18">
      <c r="B859" s="113"/>
      <c r="C859" s="113"/>
      <c r="D859" s="113"/>
      <c r="E859" s="113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</row>
    <row r="860" spans="2:18">
      <c r="B860" s="113"/>
      <c r="C860" s="113"/>
      <c r="D860" s="113"/>
      <c r="E860" s="113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</row>
    <row r="861" spans="2:18">
      <c r="B861" s="113"/>
      <c r="C861" s="113"/>
      <c r="D861" s="113"/>
      <c r="E861" s="113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</row>
    <row r="862" spans="2:18">
      <c r="B862" s="113"/>
      <c r="C862" s="113"/>
      <c r="D862" s="113"/>
      <c r="E862" s="113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</row>
    <row r="863" spans="2:18">
      <c r="B863" s="113"/>
      <c r="C863" s="113"/>
      <c r="D863" s="113"/>
      <c r="E863" s="113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</row>
    <row r="864" spans="2:18">
      <c r="B864" s="113"/>
      <c r="C864" s="113"/>
      <c r="D864" s="113"/>
      <c r="E864" s="113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</row>
    <row r="865" spans="2:18">
      <c r="B865" s="113"/>
      <c r="C865" s="113"/>
      <c r="D865" s="113"/>
      <c r="E865" s="113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</row>
    <row r="866" spans="2:18">
      <c r="B866" s="113"/>
      <c r="C866" s="113"/>
      <c r="D866" s="113"/>
      <c r="E866" s="113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</row>
    <row r="867" spans="2:18">
      <c r="B867" s="113"/>
      <c r="C867" s="113"/>
      <c r="D867" s="113"/>
      <c r="E867" s="113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</row>
    <row r="868" spans="2:18">
      <c r="B868" s="113"/>
      <c r="C868" s="113"/>
      <c r="D868" s="113"/>
      <c r="E868" s="113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</row>
    <row r="869" spans="2:18">
      <c r="B869" s="113"/>
      <c r="C869" s="113"/>
      <c r="D869" s="113"/>
      <c r="E869" s="113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</row>
    <row r="870" spans="2:18">
      <c r="B870" s="113"/>
      <c r="C870" s="113"/>
      <c r="D870" s="113"/>
      <c r="E870" s="113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</row>
    <row r="871" spans="2:18">
      <c r="B871" s="113"/>
      <c r="C871" s="113"/>
      <c r="D871" s="113"/>
      <c r="E871" s="113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</row>
    <row r="872" spans="2:18">
      <c r="B872" s="113"/>
      <c r="C872" s="113"/>
      <c r="D872" s="113"/>
      <c r="E872" s="113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</row>
    <row r="873" spans="2:18">
      <c r="B873" s="113"/>
      <c r="C873" s="113"/>
      <c r="D873" s="113"/>
      <c r="E873" s="113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</row>
    <row r="874" spans="2:18">
      <c r="B874" s="113"/>
      <c r="C874" s="113"/>
      <c r="D874" s="113"/>
      <c r="E874" s="113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</row>
    <row r="875" spans="2:18">
      <c r="B875" s="113"/>
      <c r="C875" s="113"/>
      <c r="D875" s="113"/>
      <c r="E875" s="113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</row>
    <row r="876" spans="2:18">
      <c r="B876" s="113"/>
      <c r="C876" s="113"/>
      <c r="D876" s="113"/>
      <c r="E876" s="113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</row>
    <row r="877" spans="2:18">
      <c r="B877" s="113"/>
      <c r="C877" s="113"/>
      <c r="D877" s="113"/>
      <c r="E877" s="113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</row>
    <row r="878" spans="2:18">
      <c r="B878" s="113"/>
      <c r="C878" s="113"/>
      <c r="D878" s="113"/>
      <c r="E878" s="113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</row>
    <row r="879" spans="2:18">
      <c r="B879" s="113"/>
      <c r="C879" s="113"/>
      <c r="D879" s="113"/>
      <c r="E879" s="113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</row>
    <row r="880" spans="2:18">
      <c r="B880" s="113"/>
      <c r="C880" s="113"/>
      <c r="D880" s="113"/>
      <c r="E880" s="113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</row>
    <row r="881" spans="2:18">
      <c r="B881" s="113"/>
      <c r="C881" s="113"/>
      <c r="D881" s="113"/>
      <c r="E881" s="113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</row>
    <row r="882" spans="2:18">
      <c r="B882" s="113"/>
      <c r="C882" s="113"/>
      <c r="D882" s="113"/>
      <c r="E882" s="113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</row>
    <row r="883" spans="2:18">
      <c r="B883" s="113"/>
      <c r="C883" s="113"/>
      <c r="D883" s="113"/>
      <c r="E883" s="113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</row>
    <row r="884" spans="2:18">
      <c r="B884" s="113"/>
      <c r="C884" s="113"/>
      <c r="D884" s="113"/>
      <c r="E884" s="113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</row>
    <row r="885" spans="2:18">
      <c r="B885" s="113"/>
      <c r="C885" s="113"/>
      <c r="D885" s="113"/>
      <c r="E885" s="113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</row>
    <row r="886" spans="2:18">
      <c r="B886" s="113"/>
      <c r="C886" s="113"/>
      <c r="D886" s="113"/>
      <c r="E886" s="113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</row>
    <row r="887" spans="2:18">
      <c r="B887" s="113"/>
      <c r="C887" s="113"/>
      <c r="D887" s="113"/>
      <c r="E887" s="113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</row>
    <row r="888" spans="2:18">
      <c r="B888" s="113"/>
      <c r="C888" s="113"/>
      <c r="D888" s="113"/>
      <c r="E888" s="113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</row>
    <row r="889" spans="2:18">
      <c r="B889" s="113"/>
      <c r="C889" s="113"/>
      <c r="D889" s="113"/>
      <c r="E889" s="113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</row>
    <row r="890" spans="2:18">
      <c r="B890" s="113"/>
      <c r="C890" s="113"/>
      <c r="D890" s="113"/>
      <c r="E890" s="113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</row>
    <row r="891" spans="2:18">
      <c r="B891" s="113"/>
      <c r="C891" s="113"/>
      <c r="D891" s="113"/>
      <c r="E891" s="113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</row>
    <row r="892" spans="2:18">
      <c r="B892" s="113"/>
      <c r="C892" s="113"/>
      <c r="D892" s="113"/>
      <c r="E892" s="113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</row>
    <row r="893" spans="2:18">
      <c r="B893" s="113"/>
      <c r="C893" s="113"/>
      <c r="D893" s="113"/>
      <c r="E893" s="113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</row>
    <row r="894" spans="2:18">
      <c r="B894" s="113"/>
      <c r="C894" s="113"/>
      <c r="D894" s="113"/>
      <c r="E894" s="113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</row>
    <row r="895" spans="2:18">
      <c r="B895" s="113"/>
      <c r="C895" s="113"/>
      <c r="D895" s="113"/>
      <c r="E895" s="113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</row>
    <row r="896" spans="2:18">
      <c r="B896" s="113"/>
      <c r="C896" s="113"/>
      <c r="D896" s="113"/>
      <c r="E896" s="113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</row>
    <row r="897" spans="2:18">
      <c r="B897" s="113"/>
      <c r="C897" s="113"/>
      <c r="D897" s="113"/>
      <c r="E897" s="113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</row>
    <row r="898" spans="2:18">
      <c r="B898" s="113"/>
      <c r="C898" s="113"/>
      <c r="D898" s="113"/>
      <c r="E898" s="113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</row>
    <row r="899" spans="2:18">
      <c r="B899" s="113"/>
      <c r="C899" s="113"/>
      <c r="D899" s="113"/>
      <c r="E899" s="113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</row>
    <row r="900" spans="2:18">
      <c r="B900" s="113"/>
      <c r="C900" s="113"/>
      <c r="D900" s="113"/>
      <c r="E900" s="113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</row>
    <row r="901" spans="2:18">
      <c r="B901" s="113"/>
      <c r="C901" s="113"/>
      <c r="D901" s="113"/>
      <c r="E901" s="113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</row>
    <row r="902" spans="2:18">
      <c r="B902" s="113"/>
      <c r="C902" s="113"/>
      <c r="D902" s="113"/>
      <c r="E902" s="113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</row>
    <row r="903" spans="2:18">
      <c r="B903" s="113"/>
      <c r="C903" s="113"/>
      <c r="D903" s="113"/>
      <c r="E903" s="113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</row>
    <row r="904" spans="2:18">
      <c r="B904" s="113"/>
      <c r="C904" s="113"/>
      <c r="D904" s="113"/>
      <c r="E904" s="113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</row>
    <row r="905" spans="2:18">
      <c r="B905" s="113"/>
      <c r="C905" s="113"/>
      <c r="D905" s="113"/>
      <c r="E905" s="113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</row>
    <row r="906" spans="2:18">
      <c r="B906" s="113"/>
      <c r="C906" s="113"/>
      <c r="D906" s="113"/>
      <c r="E906" s="113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</row>
    <row r="907" spans="2:18">
      <c r="B907" s="113"/>
      <c r="C907" s="113"/>
      <c r="D907" s="113"/>
      <c r="E907" s="113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</row>
    <row r="908" spans="2:18">
      <c r="B908" s="113"/>
      <c r="C908" s="113"/>
      <c r="D908" s="113"/>
      <c r="E908" s="113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</row>
    <row r="909" spans="2:18">
      <c r="B909" s="113"/>
      <c r="C909" s="113"/>
      <c r="D909" s="113"/>
      <c r="E909" s="113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</row>
    <row r="910" spans="2:18">
      <c r="B910" s="113"/>
      <c r="C910" s="113"/>
      <c r="D910" s="113"/>
      <c r="E910" s="113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</row>
    <row r="911" spans="2:18">
      <c r="B911" s="113"/>
      <c r="C911" s="113"/>
      <c r="D911" s="113"/>
      <c r="E911" s="113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</row>
    <row r="912" spans="2:18">
      <c r="B912" s="113"/>
      <c r="C912" s="113"/>
      <c r="D912" s="113"/>
      <c r="E912" s="113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</row>
    <row r="913" spans="2:18">
      <c r="B913" s="113"/>
      <c r="C913" s="113"/>
      <c r="D913" s="113"/>
      <c r="E913" s="113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</row>
    <row r="914" spans="2:18">
      <c r="B914" s="113"/>
      <c r="C914" s="113"/>
      <c r="D914" s="113"/>
      <c r="E914" s="113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</row>
    <row r="915" spans="2:18">
      <c r="B915" s="113"/>
      <c r="C915" s="113"/>
      <c r="D915" s="113"/>
      <c r="E915" s="113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</row>
    <row r="916" spans="2:18">
      <c r="B916" s="113"/>
      <c r="C916" s="113"/>
      <c r="D916" s="113"/>
      <c r="E916" s="113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</row>
    <row r="917" spans="2:18">
      <c r="B917" s="113"/>
      <c r="C917" s="113"/>
      <c r="D917" s="113"/>
      <c r="E917" s="113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</row>
    <row r="918" spans="2:18">
      <c r="B918" s="113"/>
      <c r="C918" s="113"/>
      <c r="D918" s="113"/>
      <c r="E918" s="113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</row>
    <row r="919" spans="2:18">
      <c r="B919" s="113"/>
      <c r="C919" s="113"/>
      <c r="D919" s="113"/>
      <c r="E919" s="113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</row>
    <row r="920" spans="2:18">
      <c r="B920" s="113"/>
      <c r="C920" s="113"/>
      <c r="D920" s="113"/>
      <c r="E920" s="113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</row>
    <row r="921" spans="2:18">
      <c r="B921" s="113"/>
      <c r="C921" s="113"/>
      <c r="D921" s="113"/>
      <c r="E921" s="113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</row>
    <row r="922" spans="2:18">
      <c r="B922" s="113"/>
      <c r="C922" s="113"/>
      <c r="D922" s="113"/>
      <c r="E922" s="113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</row>
    <row r="923" spans="2:18">
      <c r="B923" s="113"/>
      <c r="C923" s="113"/>
      <c r="D923" s="113"/>
      <c r="E923" s="113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</row>
    <row r="924" spans="2:18">
      <c r="B924" s="113"/>
      <c r="C924" s="113"/>
      <c r="D924" s="113"/>
      <c r="E924" s="113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</row>
    <row r="925" spans="2:18">
      <c r="B925" s="113"/>
      <c r="C925" s="113"/>
      <c r="D925" s="113"/>
      <c r="E925" s="113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</row>
    <row r="926" spans="2:18">
      <c r="B926" s="113"/>
      <c r="C926" s="113"/>
      <c r="D926" s="113"/>
      <c r="E926" s="113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</row>
    <row r="927" spans="2:18">
      <c r="B927" s="113"/>
      <c r="C927" s="113"/>
      <c r="D927" s="113"/>
      <c r="E927" s="113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</row>
    <row r="928" spans="2:18">
      <c r="B928" s="113"/>
      <c r="C928" s="113"/>
      <c r="D928" s="113"/>
      <c r="E928" s="113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</row>
    <row r="929" spans="2:18">
      <c r="B929" s="113"/>
      <c r="C929" s="113"/>
      <c r="D929" s="113"/>
      <c r="E929" s="113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</row>
    <row r="930" spans="2:18">
      <c r="B930" s="113"/>
      <c r="C930" s="113"/>
      <c r="D930" s="113"/>
      <c r="E930" s="113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</row>
    <row r="931" spans="2:18">
      <c r="B931" s="113"/>
      <c r="C931" s="113"/>
      <c r="D931" s="113"/>
      <c r="E931" s="113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</row>
    <row r="932" spans="2:18">
      <c r="B932" s="113"/>
      <c r="C932" s="113"/>
      <c r="D932" s="113"/>
      <c r="E932" s="113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</row>
    <row r="933" spans="2:18">
      <c r="B933" s="113"/>
      <c r="C933" s="113"/>
      <c r="D933" s="113"/>
      <c r="E933" s="113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</row>
    <row r="934" spans="2:18">
      <c r="B934" s="113"/>
      <c r="C934" s="113"/>
      <c r="D934" s="113"/>
      <c r="E934" s="113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</row>
    <row r="935" spans="2:18">
      <c r="B935" s="113"/>
      <c r="C935" s="113"/>
      <c r="D935" s="113"/>
      <c r="E935" s="113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</row>
    <row r="936" spans="2:18">
      <c r="B936" s="113"/>
      <c r="C936" s="113"/>
      <c r="D936" s="113"/>
      <c r="E936" s="113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</row>
    <row r="937" spans="2:18">
      <c r="B937" s="113"/>
      <c r="C937" s="113"/>
      <c r="D937" s="113"/>
      <c r="E937" s="113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</row>
    <row r="938" spans="2:18">
      <c r="B938" s="113"/>
      <c r="C938" s="113"/>
      <c r="D938" s="113"/>
      <c r="E938" s="113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</row>
    <row r="939" spans="2:18">
      <c r="B939" s="113"/>
      <c r="C939" s="113"/>
      <c r="D939" s="113"/>
      <c r="E939" s="113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</row>
    <row r="940" spans="2:18">
      <c r="B940" s="113"/>
      <c r="C940" s="113"/>
      <c r="D940" s="113"/>
      <c r="E940" s="113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</row>
    <row r="941" spans="2:18">
      <c r="B941" s="113"/>
      <c r="C941" s="113"/>
      <c r="D941" s="113"/>
      <c r="E941" s="113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</row>
    <row r="942" spans="2:18">
      <c r="B942" s="113"/>
      <c r="C942" s="113"/>
      <c r="D942" s="113"/>
      <c r="E942" s="113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</row>
    <row r="943" spans="2:18">
      <c r="B943" s="113"/>
      <c r="C943" s="113"/>
      <c r="D943" s="113"/>
      <c r="E943" s="113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</row>
    <row r="944" spans="2:18">
      <c r="B944" s="113"/>
      <c r="C944" s="113"/>
      <c r="D944" s="113"/>
      <c r="E944" s="113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</row>
    <row r="945" spans="2:18">
      <c r="B945" s="113"/>
      <c r="C945" s="113"/>
      <c r="D945" s="113"/>
      <c r="E945" s="113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</row>
    <row r="946" spans="2:18">
      <c r="B946" s="113"/>
      <c r="C946" s="113"/>
      <c r="D946" s="113"/>
      <c r="E946" s="113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</row>
    <row r="947" spans="2:18">
      <c r="B947" s="113"/>
      <c r="C947" s="113"/>
      <c r="D947" s="113"/>
      <c r="E947" s="113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</row>
    <row r="948" spans="2:18">
      <c r="B948" s="113"/>
      <c r="C948" s="113"/>
      <c r="D948" s="113"/>
      <c r="E948" s="113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</row>
    <row r="949" spans="2:18">
      <c r="B949" s="113"/>
      <c r="C949" s="113"/>
      <c r="D949" s="113"/>
      <c r="E949" s="113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</row>
    <row r="950" spans="2:18">
      <c r="B950" s="113"/>
      <c r="C950" s="113"/>
      <c r="D950" s="113"/>
      <c r="E950" s="113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</row>
    <row r="951" spans="2:18">
      <c r="B951" s="113"/>
      <c r="C951" s="113"/>
      <c r="D951" s="113"/>
      <c r="E951" s="113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</row>
    <row r="952" spans="2:18">
      <c r="B952" s="113"/>
      <c r="C952" s="113"/>
      <c r="D952" s="113"/>
      <c r="E952" s="113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</row>
    <row r="953" spans="2:18">
      <c r="B953" s="113"/>
      <c r="C953" s="113"/>
      <c r="D953" s="113"/>
      <c r="E953" s="113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</row>
    <row r="954" spans="2:18">
      <c r="B954" s="113"/>
      <c r="C954" s="113"/>
      <c r="D954" s="113"/>
      <c r="E954" s="113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</row>
    <row r="955" spans="2:18">
      <c r="B955" s="113"/>
      <c r="C955" s="113"/>
      <c r="D955" s="113"/>
      <c r="E955" s="113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</row>
    <row r="956" spans="2:18">
      <c r="B956" s="113"/>
      <c r="C956" s="113"/>
      <c r="D956" s="113"/>
      <c r="E956" s="113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</row>
    <row r="957" spans="2:18">
      <c r="B957" s="113"/>
      <c r="C957" s="113"/>
      <c r="D957" s="113"/>
      <c r="E957" s="113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</row>
    <row r="958" spans="2:18">
      <c r="B958" s="113"/>
      <c r="C958" s="113"/>
      <c r="D958" s="113"/>
      <c r="E958" s="113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</row>
    <row r="959" spans="2:18">
      <c r="B959" s="113"/>
      <c r="C959" s="113"/>
      <c r="D959" s="113"/>
      <c r="E959" s="113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</row>
    <row r="960" spans="2:18">
      <c r="B960" s="113"/>
      <c r="C960" s="113"/>
      <c r="D960" s="113"/>
      <c r="E960" s="113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</row>
    <row r="961" spans="2:18">
      <c r="B961" s="113"/>
      <c r="C961" s="113"/>
      <c r="D961" s="113"/>
      <c r="E961" s="113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</row>
    <row r="962" spans="2:18">
      <c r="B962" s="113"/>
      <c r="C962" s="113"/>
      <c r="D962" s="113"/>
      <c r="E962" s="113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</row>
    <row r="963" spans="2:18">
      <c r="B963" s="113"/>
      <c r="C963" s="113"/>
      <c r="D963" s="113"/>
      <c r="E963" s="113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</row>
    <row r="964" spans="2:18">
      <c r="B964" s="113"/>
      <c r="C964" s="113"/>
      <c r="D964" s="113"/>
      <c r="E964" s="113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</row>
    <row r="965" spans="2:18">
      <c r="B965" s="113"/>
      <c r="C965" s="113"/>
      <c r="D965" s="113"/>
      <c r="E965" s="113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</row>
    <row r="966" spans="2:18">
      <c r="B966" s="113"/>
      <c r="C966" s="113"/>
      <c r="D966" s="113"/>
      <c r="E966" s="113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</row>
    <row r="967" spans="2:18">
      <c r="B967" s="113"/>
      <c r="C967" s="113"/>
      <c r="D967" s="113"/>
      <c r="E967" s="113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</row>
    <row r="968" spans="2:18">
      <c r="B968" s="113"/>
      <c r="C968" s="113"/>
      <c r="D968" s="113"/>
      <c r="E968" s="113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</row>
    <row r="969" spans="2:18">
      <c r="B969" s="113"/>
      <c r="C969" s="113"/>
      <c r="D969" s="113"/>
      <c r="E969" s="113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</row>
    <row r="970" spans="2:18">
      <c r="B970" s="113"/>
      <c r="C970" s="113"/>
      <c r="D970" s="113"/>
      <c r="E970" s="113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</row>
    <row r="971" spans="2:18">
      <c r="B971" s="113"/>
      <c r="C971" s="113"/>
      <c r="D971" s="113"/>
      <c r="E971" s="113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</row>
    <row r="972" spans="2:18">
      <c r="B972" s="113"/>
      <c r="C972" s="113"/>
      <c r="D972" s="113"/>
      <c r="E972" s="113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</row>
    <row r="973" spans="2:18">
      <c r="B973" s="113"/>
      <c r="C973" s="113"/>
      <c r="D973" s="113"/>
      <c r="E973" s="113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</row>
    <row r="974" spans="2:18">
      <c r="B974" s="113"/>
      <c r="C974" s="113"/>
      <c r="D974" s="113"/>
      <c r="E974" s="113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</row>
    <row r="975" spans="2:18">
      <c r="B975" s="113"/>
      <c r="C975" s="113"/>
      <c r="D975" s="113"/>
      <c r="E975" s="113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</row>
    <row r="976" spans="2:18">
      <c r="B976" s="113"/>
      <c r="C976" s="113"/>
      <c r="D976" s="113"/>
      <c r="E976" s="113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</row>
    <row r="977" spans="2:18">
      <c r="B977" s="113"/>
      <c r="C977" s="113"/>
      <c r="D977" s="113"/>
      <c r="E977" s="113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</row>
    <row r="978" spans="2:18">
      <c r="B978" s="113"/>
      <c r="C978" s="113"/>
      <c r="D978" s="113"/>
      <c r="E978" s="113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</row>
    <row r="979" spans="2:18">
      <c r="B979" s="113"/>
      <c r="C979" s="113"/>
      <c r="D979" s="113"/>
      <c r="E979" s="113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</row>
    <row r="980" spans="2:18">
      <c r="B980" s="113"/>
      <c r="C980" s="113"/>
      <c r="D980" s="113"/>
      <c r="E980" s="113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</row>
    <row r="981" spans="2:18">
      <c r="B981" s="113"/>
      <c r="C981" s="113"/>
      <c r="D981" s="113"/>
      <c r="E981" s="113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</row>
    <row r="982" spans="2:18">
      <c r="B982" s="113"/>
      <c r="C982" s="113"/>
      <c r="D982" s="113"/>
      <c r="E982" s="113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</row>
    <row r="983" spans="2:18">
      <c r="B983" s="113"/>
      <c r="C983" s="113"/>
      <c r="D983" s="113"/>
      <c r="E983" s="113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</row>
    <row r="984" spans="2:18">
      <c r="B984" s="113"/>
      <c r="C984" s="113"/>
      <c r="D984" s="113"/>
      <c r="E984" s="113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</row>
    <row r="985" spans="2:18">
      <c r="B985" s="113"/>
      <c r="C985" s="113"/>
      <c r="D985" s="113"/>
      <c r="E985" s="113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</row>
    <row r="986" spans="2:18">
      <c r="B986" s="113"/>
      <c r="C986" s="113"/>
      <c r="D986" s="113"/>
      <c r="E986" s="113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</row>
    <row r="987" spans="2:18">
      <c r="B987" s="113"/>
      <c r="C987" s="113"/>
      <c r="D987" s="113"/>
      <c r="E987" s="113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</row>
    <row r="988" spans="2:18">
      <c r="B988" s="113"/>
      <c r="C988" s="113"/>
      <c r="D988" s="113"/>
      <c r="E988" s="113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</row>
    <row r="989" spans="2:18">
      <c r="B989" s="113"/>
      <c r="C989" s="113"/>
      <c r="D989" s="113"/>
      <c r="E989" s="113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</row>
    <row r="990" spans="2:18">
      <c r="B990" s="113"/>
      <c r="C990" s="113"/>
      <c r="D990" s="113"/>
      <c r="E990" s="113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</row>
    <row r="991" spans="2:18">
      <c r="B991" s="113"/>
      <c r="C991" s="113"/>
      <c r="D991" s="113"/>
      <c r="E991" s="113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</row>
    <row r="992" spans="2:18">
      <c r="B992" s="113"/>
      <c r="C992" s="113"/>
      <c r="D992" s="113"/>
      <c r="E992" s="113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</row>
    <row r="993" spans="2:18">
      <c r="B993" s="113"/>
      <c r="C993" s="113"/>
      <c r="D993" s="113"/>
      <c r="E993" s="113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</row>
    <row r="994" spans="2:18">
      <c r="B994" s="113"/>
      <c r="C994" s="113"/>
      <c r="D994" s="113"/>
      <c r="E994" s="113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</row>
    <row r="995" spans="2:18">
      <c r="B995" s="113"/>
      <c r="C995" s="113"/>
      <c r="D995" s="113"/>
      <c r="E995" s="113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</row>
    <row r="996" spans="2:18">
      <c r="B996" s="113"/>
      <c r="C996" s="113"/>
      <c r="D996" s="113"/>
      <c r="E996" s="113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</row>
    <row r="997" spans="2:18">
      <c r="B997" s="113"/>
      <c r="C997" s="113"/>
      <c r="D997" s="113"/>
      <c r="E997" s="113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</row>
    <row r="998" spans="2:18">
      <c r="B998" s="113"/>
      <c r="C998" s="113"/>
      <c r="D998" s="113"/>
      <c r="E998" s="113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</row>
    <row r="999" spans="2:18">
      <c r="B999" s="113"/>
      <c r="C999" s="113"/>
      <c r="D999" s="113"/>
      <c r="E999" s="113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</row>
    <row r="1000" spans="2:18">
      <c r="B1000" s="113"/>
      <c r="C1000" s="113"/>
      <c r="D1000" s="113"/>
      <c r="E1000" s="113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</row>
    <row r="1001" spans="2:18">
      <c r="B1001" s="113"/>
      <c r="C1001" s="113"/>
      <c r="D1001" s="113"/>
      <c r="E1001" s="113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</row>
    <row r="1002" spans="2:18">
      <c r="B1002" s="113"/>
      <c r="C1002" s="113"/>
      <c r="D1002" s="113"/>
      <c r="E1002" s="113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</row>
    <row r="1003" spans="2:18">
      <c r="B1003" s="113"/>
      <c r="C1003" s="113"/>
      <c r="D1003" s="113"/>
      <c r="E1003" s="113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</row>
    <row r="1004" spans="2:18">
      <c r="B1004" s="113"/>
      <c r="C1004" s="113"/>
      <c r="D1004" s="113"/>
      <c r="E1004" s="113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</row>
    <row r="1005" spans="2:18">
      <c r="B1005" s="113"/>
      <c r="C1005" s="113"/>
      <c r="D1005" s="113"/>
      <c r="E1005" s="113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</row>
    <row r="1006" spans="2:18">
      <c r="B1006" s="113"/>
      <c r="C1006" s="113"/>
      <c r="D1006" s="113"/>
      <c r="E1006" s="113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</row>
    <row r="1007" spans="2:18">
      <c r="B1007" s="113"/>
      <c r="C1007" s="113"/>
      <c r="D1007" s="113"/>
      <c r="E1007" s="113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</row>
    <row r="1008" spans="2:18">
      <c r="B1008" s="113"/>
      <c r="C1008" s="113"/>
      <c r="D1008" s="113"/>
      <c r="E1008" s="113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</row>
    <row r="1009" spans="2:18">
      <c r="B1009" s="113"/>
      <c r="C1009" s="113"/>
      <c r="D1009" s="113"/>
      <c r="E1009" s="113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</row>
    <row r="1010" spans="2:18">
      <c r="B1010" s="113"/>
      <c r="C1010" s="113"/>
      <c r="D1010" s="113"/>
      <c r="E1010" s="113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</row>
    <row r="1011" spans="2:18">
      <c r="B1011" s="113"/>
      <c r="C1011" s="113"/>
      <c r="D1011" s="113"/>
      <c r="E1011" s="113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</row>
    <row r="1012" spans="2:18">
      <c r="B1012" s="113"/>
      <c r="C1012" s="113"/>
      <c r="D1012" s="113"/>
      <c r="E1012" s="113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</row>
    <row r="1013" spans="2:18">
      <c r="B1013" s="113"/>
      <c r="C1013" s="113"/>
      <c r="D1013" s="113"/>
      <c r="E1013" s="113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</row>
    <row r="1014" spans="2:18">
      <c r="B1014" s="113"/>
      <c r="C1014" s="113"/>
      <c r="D1014" s="113"/>
      <c r="E1014" s="113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</row>
    <row r="1015" spans="2:18">
      <c r="B1015" s="113"/>
      <c r="C1015" s="113"/>
      <c r="D1015" s="113"/>
      <c r="E1015" s="113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</row>
    <row r="1016" spans="2:18">
      <c r="B1016" s="113"/>
      <c r="C1016" s="113"/>
      <c r="D1016" s="113"/>
      <c r="E1016" s="113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</row>
    <row r="1017" spans="2:18">
      <c r="B1017" s="113"/>
      <c r="C1017" s="113"/>
      <c r="D1017" s="113"/>
      <c r="E1017" s="113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</row>
    <row r="1018" spans="2:18">
      <c r="B1018" s="113"/>
      <c r="C1018" s="113"/>
      <c r="D1018" s="113"/>
      <c r="E1018" s="113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</row>
    <row r="1019" spans="2:18">
      <c r="B1019" s="113"/>
      <c r="C1019" s="113"/>
      <c r="D1019" s="113"/>
      <c r="E1019" s="113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</row>
    <row r="1020" spans="2:18">
      <c r="B1020" s="113"/>
      <c r="C1020" s="113"/>
      <c r="D1020" s="113"/>
      <c r="E1020" s="113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</row>
    <row r="1021" spans="2:18">
      <c r="B1021" s="113"/>
      <c r="C1021" s="113"/>
      <c r="D1021" s="113"/>
      <c r="E1021" s="113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</row>
    <row r="1022" spans="2:18">
      <c r="B1022" s="113"/>
      <c r="C1022" s="113"/>
      <c r="D1022" s="113"/>
      <c r="E1022" s="113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</row>
    <row r="1023" spans="2:18">
      <c r="B1023" s="113"/>
      <c r="C1023" s="113"/>
      <c r="D1023" s="113"/>
      <c r="E1023" s="113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</row>
    <row r="1024" spans="2:18">
      <c r="B1024" s="113"/>
      <c r="C1024" s="113"/>
      <c r="D1024" s="113"/>
      <c r="E1024" s="113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</row>
    <row r="1025" spans="2:18">
      <c r="B1025" s="113"/>
      <c r="C1025" s="113"/>
      <c r="D1025" s="113"/>
      <c r="E1025" s="113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</row>
    <row r="1026" spans="2:18">
      <c r="B1026" s="113"/>
      <c r="C1026" s="113"/>
      <c r="D1026" s="113"/>
      <c r="E1026" s="113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</row>
    <row r="1027" spans="2:18">
      <c r="B1027" s="113"/>
      <c r="C1027" s="113"/>
      <c r="D1027" s="113"/>
      <c r="E1027" s="113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</row>
    <row r="1028" spans="2:18">
      <c r="B1028" s="113"/>
      <c r="C1028" s="113"/>
      <c r="D1028" s="113"/>
      <c r="E1028" s="113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</row>
    <row r="1029" spans="2:18">
      <c r="B1029" s="113"/>
      <c r="C1029" s="113"/>
      <c r="D1029" s="113"/>
      <c r="E1029" s="113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</row>
    <row r="1030" spans="2:18">
      <c r="B1030" s="113"/>
      <c r="C1030" s="113"/>
      <c r="D1030" s="113"/>
      <c r="E1030" s="113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</row>
    <row r="1031" spans="2:18">
      <c r="B1031" s="113"/>
      <c r="C1031" s="113"/>
      <c r="D1031" s="113"/>
      <c r="E1031" s="113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</row>
    <row r="1032" spans="2:18">
      <c r="B1032" s="113"/>
      <c r="C1032" s="113"/>
      <c r="D1032" s="113"/>
      <c r="E1032" s="113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</row>
    <row r="1033" spans="2:18">
      <c r="B1033" s="113"/>
      <c r="C1033" s="113"/>
      <c r="D1033" s="113"/>
      <c r="E1033" s="113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</row>
    <row r="1034" spans="2:18">
      <c r="B1034" s="113"/>
      <c r="C1034" s="113"/>
      <c r="D1034" s="113"/>
      <c r="E1034" s="113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</row>
    <row r="1035" spans="2:18">
      <c r="B1035" s="113"/>
      <c r="C1035" s="113"/>
      <c r="D1035" s="113"/>
      <c r="E1035" s="113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</row>
    <row r="1036" spans="2:18">
      <c r="B1036" s="113"/>
      <c r="C1036" s="113"/>
      <c r="D1036" s="113"/>
      <c r="E1036" s="113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</row>
    <row r="1037" spans="2:18">
      <c r="B1037" s="113"/>
      <c r="C1037" s="113"/>
      <c r="D1037" s="113"/>
      <c r="E1037" s="113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</row>
    <row r="1038" spans="2:18">
      <c r="B1038" s="113"/>
      <c r="C1038" s="113"/>
      <c r="D1038" s="113"/>
      <c r="E1038" s="113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</row>
    <row r="1039" spans="2:18">
      <c r="B1039" s="113"/>
      <c r="C1039" s="113"/>
      <c r="D1039" s="113"/>
      <c r="E1039" s="113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</row>
    <row r="1040" spans="2:18">
      <c r="B1040" s="113"/>
      <c r="C1040" s="113"/>
      <c r="D1040" s="113"/>
      <c r="E1040" s="113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</row>
    <row r="1041" spans="2:18">
      <c r="B1041" s="113"/>
      <c r="C1041" s="113"/>
      <c r="D1041" s="113"/>
      <c r="E1041" s="113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</row>
    <row r="1042" spans="2:18">
      <c r="B1042" s="113"/>
      <c r="C1042" s="113"/>
      <c r="D1042" s="113"/>
      <c r="E1042" s="113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</row>
    <row r="1043" spans="2:18">
      <c r="B1043" s="113"/>
      <c r="C1043" s="113"/>
      <c r="D1043" s="113"/>
      <c r="E1043" s="113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</row>
    <row r="1044" spans="2:18">
      <c r="B1044" s="113"/>
      <c r="C1044" s="113"/>
      <c r="D1044" s="113"/>
      <c r="E1044" s="113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</row>
    <row r="1045" spans="2:18">
      <c r="B1045" s="113"/>
      <c r="C1045" s="113"/>
      <c r="D1045" s="113"/>
      <c r="E1045" s="113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</row>
    <row r="1046" spans="2:18">
      <c r="B1046" s="113"/>
      <c r="C1046" s="113"/>
      <c r="D1046" s="113"/>
      <c r="E1046" s="113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</row>
    <row r="1047" spans="2:18">
      <c r="B1047" s="113"/>
      <c r="C1047" s="113"/>
      <c r="D1047" s="113"/>
      <c r="E1047" s="113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</row>
    <row r="1048" spans="2:18">
      <c r="B1048" s="113"/>
      <c r="C1048" s="113"/>
      <c r="D1048" s="113"/>
      <c r="E1048" s="113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</row>
    <row r="1049" spans="2:18">
      <c r="B1049" s="113"/>
      <c r="C1049" s="113"/>
      <c r="D1049" s="113"/>
      <c r="E1049" s="113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</row>
    <row r="1050" spans="2:18">
      <c r="B1050" s="113"/>
      <c r="C1050" s="113"/>
      <c r="D1050" s="113"/>
      <c r="E1050" s="113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</row>
    <row r="1051" spans="2:18">
      <c r="B1051" s="113"/>
      <c r="C1051" s="113"/>
      <c r="D1051" s="113"/>
      <c r="E1051" s="113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</row>
    <row r="1052" spans="2:18">
      <c r="B1052" s="113"/>
      <c r="C1052" s="113"/>
      <c r="D1052" s="113"/>
      <c r="E1052" s="113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</row>
    <row r="1053" spans="2:18">
      <c r="B1053" s="113"/>
      <c r="C1053" s="113"/>
      <c r="D1053" s="113"/>
      <c r="E1053" s="113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</row>
    <row r="1054" spans="2:18">
      <c r="B1054" s="113"/>
      <c r="C1054" s="113"/>
      <c r="D1054" s="113"/>
      <c r="E1054" s="113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</row>
    <row r="1055" spans="2:18">
      <c r="B1055" s="113"/>
      <c r="C1055" s="113"/>
      <c r="D1055" s="113"/>
      <c r="E1055" s="113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</row>
    <row r="1056" spans="2:18">
      <c r="B1056" s="113"/>
      <c r="C1056" s="113"/>
      <c r="D1056" s="113"/>
      <c r="E1056" s="113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</row>
    <row r="1057" spans="2:18">
      <c r="B1057" s="113"/>
      <c r="C1057" s="113"/>
      <c r="D1057" s="113"/>
      <c r="E1057" s="113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</row>
    <row r="1058" spans="2:18">
      <c r="B1058" s="113"/>
      <c r="C1058" s="113"/>
      <c r="D1058" s="113"/>
      <c r="E1058" s="113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</row>
    <row r="1059" spans="2:18">
      <c r="B1059" s="113"/>
      <c r="C1059" s="113"/>
      <c r="D1059" s="113"/>
      <c r="E1059" s="113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</row>
    <row r="1060" spans="2:18">
      <c r="B1060" s="113"/>
      <c r="C1060" s="113"/>
      <c r="D1060" s="113"/>
      <c r="E1060" s="113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</row>
    <row r="1061" spans="2:18">
      <c r="B1061" s="113"/>
      <c r="C1061" s="113"/>
      <c r="D1061" s="113"/>
      <c r="E1061" s="113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</row>
    <row r="1062" spans="2:18">
      <c r="B1062" s="113"/>
      <c r="C1062" s="113"/>
      <c r="D1062" s="113"/>
      <c r="E1062" s="113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</row>
    <row r="1063" spans="2:18">
      <c r="B1063" s="113"/>
      <c r="C1063" s="113"/>
      <c r="D1063" s="113"/>
      <c r="E1063" s="113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</row>
    <row r="1064" spans="2:18">
      <c r="B1064" s="113"/>
      <c r="C1064" s="113"/>
      <c r="D1064" s="113"/>
      <c r="E1064" s="113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</row>
    <row r="1065" spans="2:18">
      <c r="B1065" s="113"/>
      <c r="C1065" s="113"/>
      <c r="D1065" s="113"/>
      <c r="E1065" s="113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</row>
    <row r="1066" spans="2:18">
      <c r="B1066" s="113"/>
      <c r="C1066" s="113"/>
      <c r="D1066" s="113"/>
      <c r="E1066" s="113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</row>
  </sheetData>
  <sheetProtection sheet="1" objects="1" scenarios="1"/>
  <mergeCells count="1">
    <mergeCell ref="B6:R6"/>
  </mergeCells>
  <phoneticPr fontId="3" type="noConversion"/>
  <conditionalFormatting sqref="B58:B261">
    <cfRule type="cellIs" dxfId="6" priority="15" operator="equal">
      <formula>2958465</formula>
    </cfRule>
    <cfRule type="cellIs" dxfId="5" priority="16" operator="equal">
      <formula>"NR3"</formula>
    </cfRule>
    <cfRule type="cellIs" dxfId="4" priority="17" operator="equal">
      <formula>"דירוג פנימי"</formula>
    </cfRule>
  </conditionalFormatting>
  <conditionalFormatting sqref="B58:B261">
    <cfRule type="cellIs" dxfId="3" priority="14" operator="equal">
      <formula>2958465</formula>
    </cfRule>
  </conditionalFormatting>
  <conditionalFormatting sqref="B11:B43">
    <cfRule type="cellIs" dxfId="2" priority="13" operator="equal">
      <formula>"NR3"</formula>
    </cfRule>
  </conditionalFormatting>
  <dataValidations count="1">
    <dataValidation allowBlank="1" showInputMessage="1" showErrorMessage="1" sqref="C5 D1:R5 C7:R9 B1:B9 B26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9" t="s">
        <v>172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s="3" customFormat="1" ht="78.75">
      <c r="B7" s="47" t="s">
        <v>111</v>
      </c>
      <c r="C7" s="48" t="s">
        <v>44</v>
      </c>
      <c r="D7" s="48" t="s">
        <v>112</v>
      </c>
      <c r="E7" s="48" t="s">
        <v>14</v>
      </c>
      <c r="F7" s="48" t="s">
        <v>66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197</v>
      </c>
      <c r="L7" s="48" t="s">
        <v>196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204</v>
      </c>
      <c r="L8" s="31"/>
      <c r="M8" s="31" t="s">
        <v>200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2591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120">
        <v>0</v>
      </c>
      <c r="O10" s="120">
        <v>0</v>
      </c>
    </row>
    <row r="11" spans="2:15" ht="20.25" customHeight="1">
      <c r="B11" s="115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5" t="s">
        <v>195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5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221</v>
      </c>
    </row>
    <row r="2" spans="2:10">
      <c r="B2" s="46" t="s">
        <v>140</v>
      </c>
      <c r="C2" s="67" t="s">
        <v>222</v>
      </c>
    </row>
    <row r="3" spans="2:10">
      <c r="B3" s="46" t="s">
        <v>142</v>
      </c>
      <c r="C3" s="67" t="s">
        <v>223</v>
      </c>
    </row>
    <row r="4" spans="2:10">
      <c r="B4" s="46" t="s">
        <v>143</v>
      </c>
      <c r="C4" s="67">
        <v>9455</v>
      </c>
    </row>
    <row r="6" spans="2:10" ht="26.25" customHeight="1">
      <c r="B6" s="129" t="s">
        <v>173</v>
      </c>
      <c r="C6" s="130"/>
      <c r="D6" s="130"/>
      <c r="E6" s="130"/>
      <c r="F6" s="130"/>
      <c r="G6" s="130"/>
      <c r="H6" s="130"/>
      <c r="I6" s="130"/>
      <c r="J6" s="131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184</v>
      </c>
      <c r="H7" s="49" t="s">
        <v>144</v>
      </c>
      <c r="I7" s="49" t="s">
        <v>145</v>
      </c>
      <c r="J7" s="64" t="s">
        <v>207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2592</v>
      </c>
      <c r="C10" s="88"/>
      <c r="D10" s="88"/>
      <c r="E10" s="88"/>
      <c r="F10" s="88"/>
      <c r="G10" s="119">
        <v>0</v>
      </c>
      <c r="H10" s="120">
        <v>0</v>
      </c>
      <c r="I10" s="120">
        <v>0</v>
      </c>
      <c r="J10" s="88"/>
    </row>
    <row r="11" spans="2:10" ht="22.5" customHeight="1">
      <c r="B11" s="116"/>
      <c r="C11" s="88"/>
      <c r="D11" s="88"/>
      <c r="E11" s="88"/>
      <c r="F11" s="88"/>
      <c r="G11" s="88"/>
      <c r="H11" s="88"/>
      <c r="I11" s="88"/>
      <c r="J11" s="88"/>
    </row>
    <row r="12" spans="2:10">
      <c r="B12" s="116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3"/>
      <c r="C110" s="113"/>
      <c r="D110" s="114"/>
      <c r="E110" s="114"/>
      <c r="F110" s="122"/>
      <c r="G110" s="122"/>
      <c r="H110" s="122"/>
      <c r="I110" s="122"/>
      <c r="J110" s="114"/>
    </row>
    <row r="111" spans="2:10">
      <c r="B111" s="113"/>
      <c r="C111" s="113"/>
      <c r="D111" s="114"/>
      <c r="E111" s="114"/>
      <c r="F111" s="122"/>
      <c r="G111" s="122"/>
      <c r="H111" s="122"/>
      <c r="I111" s="122"/>
      <c r="J111" s="114"/>
    </row>
    <row r="112" spans="2:10">
      <c r="B112" s="113"/>
      <c r="C112" s="113"/>
      <c r="D112" s="114"/>
      <c r="E112" s="114"/>
      <c r="F112" s="122"/>
      <c r="G112" s="122"/>
      <c r="H112" s="122"/>
      <c r="I112" s="122"/>
      <c r="J112" s="114"/>
    </row>
    <row r="113" spans="2:10">
      <c r="B113" s="113"/>
      <c r="C113" s="113"/>
      <c r="D113" s="114"/>
      <c r="E113" s="114"/>
      <c r="F113" s="122"/>
      <c r="G113" s="122"/>
      <c r="H113" s="122"/>
      <c r="I113" s="122"/>
      <c r="J113" s="114"/>
    </row>
    <row r="114" spans="2:10">
      <c r="B114" s="113"/>
      <c r="C114" s="113"/>
      <c r="D114" s="114"/>
      <c r="E114" s="114"/>
      <c r="F114" s="122"/>
      <c r="G114" s="122"/>
      <c r="H114" s="122"/>
      <c r="I114" s="122"/>
      <c r="J114" s="114"/>
    </row>
    <row r="115" spans="2:10">
      <c r="B115" s="113"/>
      <c r="C115" s="113"/>
      <c r="D115" s="114"/>
      <c r="E115" s="114"/>
      <c r="F115" s="122"/>
      <c r="G115" s="122"/>
      <c r="H115" s="122"/>
      <c r="I115" s="122"/>
      <c r="J115" s="114"/>
    </row>
    <row r="116" spans="2:10">
      <c r="B116" s="113"/>
      <c r="C116" s="113"/>
      <c r="D116" s="114"/>
      <c r="E116" s="114"/>
      <c r="F116" s="122"/>
      <c r="G116" s="122"/>
      <c r="H116" s="122"/>
      <c r="I116" s="122"/>
      <c r="J116" s="114"/>
    </row>
    <row r="117" spans="2:10">
      <c r="B117" s="113"/>
      <c r="C117" s="113"/>
      <c r="D117" s="114"/>
      <c r="E117" s="114"/>
      <c r="F117" s="122"/>
      <c r="G117" s="122"/>
      <c r="H117" s="122"/>
      <c r="I117" s="122"/>
      <c r="J117" s="114"/>
    </row>
    <row r="118" spans="2:10">
      <c r="B118" s="113"/>
      <c r="C118" s="113"/>
      <c r="D118" s="114"/>
      <c r="E118" s="114"/>
      <c r="F118" s="122"/>
      <c r="G118" s="122"/>
      <c r="H118" s="122"/>
      <c r="I118" s="122"/>
      <c r="J118" s="114"/>
    </row>
    <row r="119" spans="2:10">
      <c r="B119" s="113"/>
      <c r="C119" s="113"/>
      <c r="D119" s="114"/>
      <c r="E119" s="114"/>
      <c r="F119" s="122"/>
      <c r="G119" s="122"/>
      <c r="H119" s="122"/>
      <c r="I119" s="122"/>
      <c r="J119" s="114"/>
    </row>
    <row r="120" spans="2:10">
      <c r="B120" s="113"/>
      <c r="C120" s="113"/>
      <c r="D120" s="114"/>
      <c r="E120" s="114"/>
      <c r="F120" s="122"/>
      <c r="G120" s="122"/>
      <c r="H120" s="122"/>
      <c r="I120" s="122"/>
      <c r="J120" s="114"/>
    </row>
    <row r="121" spans="2:10">
      <c r="B121" s="113"/>
      <c r="C121" s="113"/>
      <c r="D121" s="114"/>
      <c r="E121" s="114"/>
      <c r="F121" s="122"/>
      <c r="G121" s="122"/>
      <c r="H121" s="122"/>
      <c r="I121" s="122"/>
      <c r="J121" s="114"/>
    </row>
    <row r="122" spans="2:10">
      <c r="B122" s="113"/>
      <c r="C122" s="113"/>
      <c r="D122" s="114"/>
      <c r="E122" s="114"/>
      <c r="F122" s="122"/>
      <c r="G122" s="122"/>
      <c r="H122" s="122"/>
      <c r="I122" s="122"/>
      <c r="J122" s="114"/>
    </row>
    <row r="123" spans="2:10">
      <c r="B123" s="113"/>
      <c r="C123" s="113"/>
      <c r="D123" s="114"/>
      <c r="E123" s="114"/>
      <c r="F123" s="122"/>
      <c r="G123" s="122"/>
      <c r="H123" s="122"/>
      <c r="I123" s="122"/>
      <c r="J123" s="114"/>
    </row>
    <row r="124" spans="2:10">
      <c r="B124" s="113"/>
      <c r="C124" s="113"/>
      <c r="D124" s="114"/>
      <c r="E124" s="114"/>
      <c r="F124" s="122"/>
      <c r="G124" s="122"/>
      <c r="H124" s="122"/>
      <c r="I124" s="122"/>
      <c r="J124" s="114"/>
    </row>
    <row r="125" spans="2:10">
      <c r="B125" s="113"/>
      <c r="C125" s="113"/>
      <c r="D125" s="114"/>
      <c r="E125" s="114"/>
      <c r="F125" s="122"/>
      <c r="G125" s="122"/>
      <c r="H125" s="122"/>
      <c r="I125" s="122"/>
      <c r="J125" s="114"/>
    </row>
    <row r="126" spans="2:10">
      <c r="B126" s="113"/>
      <c r="C126" s="113"/>
      <c r="D126" s="114"/>
      <c r="E126" s="114"/>
      <c r="F126" s="122"/>
      <c r="G126" s="122"/>
      <c r="H126" s="122"/>
      <c r="I126" s="122"/>
      <c r="J126" s="114"/>
    </row>
    <row r="127" spans="2:10">
      <c r="B127" s="113"/>
      <c r="C127" s="113"/>
      <c r="D127" s="114"/>
      <c r="E127" s="114"/>
      <c r="F127" s="122"/>
      <c r="G127" s="122"/>
      <c r="H127" s="122"/>
      <c r="I127" s="122"/>
      <c r="J127" s="114"/>
    </row>
    <row r="128" spans="2:10">
      <c r="B128" s="113"/>
      <c r="C128" s="113"/>
      <c r="D128" s="114"/>
      <c r="E128" s="114"/>
      <c r="F128" s="122"/>
      <c r="G128" s="122"/>
      <c r="H128" s="122"/>
      <c r="I128" s="122"/>
      <c r="J128" s="114"/>
    </row>
    <row r="129" spans="2:10">
      <c r="B129" s="113"/>
      <c r="C129" s="113"/>
      <c r="D129" s="114"/>
      <c r="E129" s="114"/>
      <c r="F129" s="122"/>
      <c r="G129" s="122"/>
      <c r="H129" s="122"/>
      <c r="I129" s="122"/>
      <c r="J129" s="114"/>
    </row>
    <row r="130" spans="2:10">
      <c r="B130" s="113"/>
      <c r="C130" s="113"/>
      <c r="D130" s="114"/>
      <c r="E130" s="114"/>
      <c r="F130" s="122"/>
      <c r="G130" s="122"/>
      <c r="H130" s="122"/>
      <c r="I130" s="122"/>
      <c r="J130" s="114"/>
    </row>
    <row r="131" spans="2:10">
      <c r="B131" s="113"/>
      <c r="C131" s="113"/>
      <c r="D131" s="114"/>
      <c r="E131" s="114"/>
      <c r="F131" s="122"/>
      <c r="G131" s="122"/>
      <c r="H131" s="122"/>
      <c r="I131" s="122"/>
      <c r="J131" s="114"/>
    </row>
    <row r="132" spans="2:10">
      <c r="B132" s="113"/>
      <c r="C132" s="113"/>
      <c r="D132" s="114"/>
      <c r="E132" s="114"/>
      <c r="F132" s="122"/>
      <c r="G132" s="122"/>
      <c r="H132" s="122"/>
      <c r="I132" s="122"/>
      <c r="J132" s="114"/>
    </row>
    <row r="133" spans="2:10">
      <c r="B133" s="113"/>
      <c r="C133" s="113"/>
      <c r="D133" s="114"/>
      <c r="E133" s="114"/>
      <c r="F133" s="122"/>
      <c r="G133" s="122"/>
      <c r="H133" s="122"/>
      <c r="I133" s="122"/>
      <c r="J133" s="114"/>
    </row>
    <row r="134" spans="2:10">
      <c r="B134" s="113"/>
      <c r="C134" s="113"/>
      <c r="D134" s="114"/>
      <c r="E134" s="114"/>
      <c r="F134" s="122"/>
      <c r="G134" s="122"/>
      <c r="H134" s="122"/>
      <c r="I134" s="122"/>
      <c r="J134" s="114"/>
    </row>
    <row r="135" spans="2:10">
      <c r="B135" s="113"/>
      <c r="C135" s="113"/>
      <c r="D135" s="114"/>
      <c r="E135" s="114"/>
      <c r="F135" s="122"/>
      <c r="G135" s="122"/>
      <c r="H135" s="122"/>
      <c r="I135" s="122"/>
      <c r="J135" s="114"/>
    </row>
    <row r="136" spans="2:10">
      <c r="B136" s="113"/>
      <c r="C136" s="113"/>
      <c r="D136" s="114"/>
      <c r="E136" s="114"/>
      <c r="F136" s="122"/>
      <c r="G136" s="122"/>
      <c r="H136" s="122"/>
      <c r="I136" s="122"/>
      <c r="J136" s="114"/>
    </row>
    <row r="137" spans="2:10">
      <c r="B137" s="113"/>
      <c r="C137" s="113"/>
      <c r="D137" s="114"/>
      <c r="E137" s="114"/>
      <c r="F137" s="122"/>
      <c r="G137" s="122"/>
      <c r="H137" s="122"/>
      <c r="I137" s="122"/>
      <c r="J137" s="114"/>
    </row>
    <row r="138" spans="2:10">
      <c r="B138" s="113"/>
      <c r="C138" s="113"/>
      <c r="D138" s="114"/>
      <c r="E138" s="114"/>
      <c r="F138" s="122"/>
      <c r="G138" s="122"/>
      <c r="H138" s="122"/>
      <c r="I138" s="122"/>
      <c r="J138" s="114"/>
    </row>
    <row r="139" spans="2:10">
      <c r="B139" s="113"/>
      <c r="C139" s="113"/>
      <c r="D139" s="114"/>
      <c r="E139" s="114"/>
      <c r="F139" s="122"/>
      <c r="G139" s="122"/>
      <c r="H139" s="122"/>
      <c r="I139" s="122"/>
      <c r="J139" s="114"/>
    </row>
    <row r="140" spans="2:10">
      <c r="B140" s="113"/>
      <c r="C140" s="113"/>
      <c r="D140" s="114"/>
      <c r="E140" s="114"/>
      <c r="F140" s="122"/>
      <c r="G140" s="122"/>
      <c r="H140" s="122"/>
      <c r="I140" s="122"/>
      <c r="J140" s="114"/>
    </row>
    <row r="141" spans="2:10">
      <c r="B141" s="113"/>
      <c r="C141" s="113"/>
      <c r="D141" s="114"/>
      <c r="E141" s="114"/>
      <c r="F141" s="122"/>
      <c r="G141" s="122"/>
      <c r="H141" s="122"/>
      <c r="I141" s="122"/>
      <c r="J141" s="114"/>
    </row>
    <row r="142" spans="2:10">
      <c r="B142" s="113"/>
      <c r="C142" s="113"/>
      <c r="D142" s="114"/>
      <c r="E142" s="114"/>
      <c r="F142" s="122"/>
      <c r="G142" s="122"/>
      <c r="H142" s="122"/>
      <c r="I142" s="122"/>
      <c r="J142" s="114"/>
    </row>
    <row r="143" spans="2:10">
      <c r="B143" s="113"/>
      <c r="C143" s="113"/>
      <c r="D143" s="114"/>
      <c r="E143" s="114"/>
      <c r="F143" s="122"/>
      <c r="G143" s="122"/>
      <c r="H143" s="122"/>
      <c r="I143" s="122"/>
      <c r="J143" s="114"/>
    </row>
    <row r="144" spans="2:10">
      <c r="B144" s="113"/>
      <c r="C144" s="113"/>
      <c r="D144" s="114"/>
      <c r="E144" s="114"/>
      <c r="F144" s="122"/>
      <c r="G144" s="122"/>
      <c r="H144" s="122"/>
      <c r="I144" s="122"/>
      <c r="J144" s="114"/>
    </row>
    <row r="145" spans="2:10">
      <c r="B145" s="113"/>
      <c r="C145" s="113"/>
      <c r="D145" s="114"/>
      <c r="E145" s="114"/>
      <c r="F145" s="122"/>
      <c r="G145" s="122"/>
      <c r="H145" s="122"/>
      <c r="I145" s="122"/>
      <c r="J145" s="114"/>
    </row>
    <row r="146" spans="2:10">
      <c r="B146" s="113"/>
      <c r="C146" s="113"/>
      <c r="D146" s="114"/>
      <c r="E146" s="114"/>
      <c r="F146" s="122"/>
      <c r="G146" s="122"/>
      <c r="H146" s="122"/>
      <c r="I146" s="122"/>
      <c r="J146" s="114"/>
    </row>
    <row r="147" spans="2:10">
      <c r="B147" s="113"/>
      <c r="C147" s="113"/>
      <c r="D147" s="114"/>
      <c r="E147" s="114"/>
      <c r="F147" s="122"/>
      <c r="G147" s="122"/>
      <c r="H147" s="122"/>
      <c r="I147" s="122"/>
      <c r="J147" s="114"/>
    </row>
    <row r="148" spans="2:10">
      <c r="B148" s="113"/>
      <c r="C148" s="113"/>
      <c r="D148" s="114"/>
      <c r="E148" s="114"/>
      <c r="F148" s="122"/>
      <c r="G148" s="122"/>
      <c r="H148" s="122"/>
      <c r="I148" s="122"/>
      <c r="J148" s="114"/>
    </row>
    <row r="149" spans="2:10">
      <c r="B149" s="113"/>
      <c r="C149" s="113"/>
      <c r="D149" s="114"/>
      <c r="E149" s="114"/>
      <c r="F149" s="122"/>
      <c r="G149" s="122"/>
      <c r="H149" s="122"/>
      <c r="I149" s="122"/>
      <c r="J149" s="114"/>
    </row>
    <row r="150" spans="2:10">
      <c r="B150" s="113"/>
      <c r="C150" s="113"/>
      <c r="D150" s="114"/>
      <c r="E150" s="114"/>
      <c r="F150" s="122"/>
      <c r="G150" s="122"/>
      <c r="H150" s="122"/>
      <c r="I150" s="122"/>
      <c r="J150" s="114"/>
    </row>
    <row r="151" spans="2:10">
      <c r="B151" s="113"/>
      <c r="C151" s="113"/>
      <c r="D151" s="114"/>
      <c r="E151" s="114"/>
      <c r="F151" s="122"/>
      <c r="G151" s="122"/>
      <c r="H151" s="122"/>
      <c r="I151" s="122"/>
      <c r="J151" s="114"/>
    </row>
    <row r="152" spans="2:10">
      <c r="B152" s="113"/>
      <c r="C152" s="113"/>
      <c r="D152" s="114"/>
      <c r="E152" s="114"/>
      <c r="F152" s="122"/>
      <c r="G152" s="122"/>
      <c r="H152" s="122"/>
      <c r="I152" s="122"/>
      <c r="J152" s="114"/>
    </row>
    <row r="153" spans="2:10">
      <c r="B153" s="113"/>
      <c r="C153" s="113"/>
      <c r="D153" s="114"/>
      <c r="E153" s="114"/>
      <c r="F153" s="122"/>
      <c r="G153" s="122"/>
      <c r="H153" s="122"/>
      <c r="I153" s="122"/>
      <c r="J153" s="114"/>
    </row>
    <row r="154" spans="2:10">
      <c r="B154" s="113"/>
      <c r="C154" s="113"/>
      <c r="D154" s="114"/>
      <c r="E154" s="114"/>
      <c r="F154" s="122"/>
      <c r="G154" s="122"/>
      <c r="H154" s="122"/>
      <c r="I154" s="122"/>
      <c r="J154" s="114"/>
    </row>
    <row r="155" spans="2:10">
      <c r="B155" s="113"/>
      <c r="C155" s="113"/>
      <c r="D155" s="114"/>
      <c r="E155" s="114"/>
      <c r="F155" s="122"/>
      <c r="G155" s="122"/>
      <c r="H155" s="122"/>
      <c r="I155" s="122"/>
      <c r="J155" s="114"/>
    </row>
    <row r="156" spans="2:10">
      <c r="B156" s="113"/>
      <c r="C156" s="113"/>
      <c r="D156" s="114"/>
      <c r="E156" s="114"/>
      <c r="F156" s="122"/>
      <c r="G156" s="122"/>
      <c r="H156" s="122"/>
      <c r="I156" s="122"/>
      <c r="J156" s="114"/>
    </row>
    <row r="157" spans="2:10">
      <c r="B157" s="113"/>
      <c r="C157" s="113"/>
      <c r="D157" s="114"/>
      <c r="E157" s="114"/>
      <c r="F157" s="122"/>
      <c r="G157" s="122"/>
      <c r="H157" s="122"/>
      <c r="I157" s="122"/>
      <c r="J157" s="114"/>
    </row>
    <row r="158" spans="2:10">
      <c r="B158" s="113"/>
      <c r="C158" s="113"/>
      <c r="D158" s="114"/>
      <c r="E158" s="114"/>
      <c r="F158" s="122"/>
      <c r="G158" s="122"/>
      <c r="H158" s="122"/>
      <c r="I158" s="122"/>
      <c r="J158" s="114"/>
    </row>
    <row r="159" spans="2:10">
      <c r="B159" s="113"/>
      <c r="C159" s="113"/>
      <c r="D159" s="114"/>
      <c r="E159" s="114"/>
      <c r="F159" s="122"/>
      <c r="G159" s="122"/>
      <c r="H159" s="122"/>
      <c r="I159" s="122"/>
      <c r="J159" s="114"/>
    </row>
    <row r="160" spans="2:10">
      <c r="B160" s="113"/>
      <c r="C160" s="113"/>
      <c r="D160" s="114"/>
      <c r="E160" s="114"/>
      <c r="F160" s="122"/>
      <c r="G160" s="122"/>
      <c r="H160" s="122"/>
      <c r="I160" s="122"/>
      <c r="J160" s="114"/>
    </row>
    <row r="161" spans="2:10">
      <c r="B161" s="113"/>
      <c r="C161" s="113"/>
      <c r="D161" s="114"/>
      <c r="E161" s="114"/>
      <c r="F161" s="122"/>
      <c r="G161" s="122"/>
      <c r="H161" s="122"/>
      <c r="I161" s="122"/>
      <c r="J161" s="114"/>
    </row>
    <row r="162" spans="2:10">
      <c r="B162" s="113"/>
      <c r="C162" s="113"/>
      <c r="D162" s="114"/>
      <c r="E162" s="114"/>
      <c r="F162" s="122"/>
      <c r="G162" s="122"/>
      <c r="H162" s="122"/>
      <c r="I162" s="122"/>
      <c r="J162" s="114"/>
    </row>
    <row r="163" spans="2:10">
      <c r="B163" s="113"/>
      <c r="C163" s="113"/>
      <c r="D163" s="114"/>
      <c r="E163" s="114"/>
      <c r="F163" s="122"/>
      <c r="G163" s="122"/>
      <c r="H163" s="122"/>
      <c r="I163" s="122"/>
      <c r="J163" s="114"/>
    </row>
    <row r="164" spans="2:10">
      <c r="B164" s="113"/>
      <c r="C164" s="113"/>
      <c r="D164" s="114"/>
      <c r="E164" s="114"/>
      <c r="F164" s="122"/>
      <c r="G164" s="122"/>
      <c r="H164" s="122"/>
      <c r="I164" s="122"/>
      <c r="J164" s="114"/>
    </row>
    <row r="165" spans="2:10">
      <c r="B165" s="113"/>
      <c r="C165" s="113"/>
      <c r="D165" s="114"/>
      <c r="E165" s="114"/>
      <c r="F165" s="122"/>
      <c r="G165" s="122"/>
      <c r="H165" s="122"/>
      <c r="I165" s="122"/>
      <c r="J165" s="114"/>
    </row>
    <row r="166" spans="2:10">
      <c r="B166" s="113"/>
      <c r="C166" s="113"/>
      <c r="D166" s="114"/>
      <c r="E166" s="114"/>
      <c r="F166" s="122"/>
      <c r="G166" s="122"/>
      <c r="H166" s="122"/>
      <c r="I166" s="122"/>
      <c r="J166" s="114"/>
    </row>
    <row r="167" spans="2:10">
      <c r="B167" s="113"/>
      <c r="C167" s="113"/>
      <c r="D167" s="114"/>
      <c r="E167" s="114"/>
      <c r="F167" s="122"/>
      <c r="G167" s="122"/>
      <c r="H167" s="122"/>
      <c r="I167" s="122"/>
      <c r="J167" s="114"/>
    </row>
    <row r="168" spans="2:10">
      <c r="B168" s="113"/>
      <c r="C168" s="113"/>
      <c r="D168" s="114"/>
      <c r="E168" s="114"/>
      <c r="F168" s="122"/>
      <c r="G168" s="122"/>
      <c r="H168" s="122"/>
      <c r="I168" s="122"/>
      <c r="J168" s="114"/>
    </row>
    <row r="169" spans="2:10">
      <c r="B169" s="113"/>
      <c r="C169" s="113"/>
      <c r="D169" s="114"/>
      <c r="E169" s="114"/>
      <c r="F169" s="122"/>
      <c r="G169" s="122"/>
      <c r="H169" s="122"/>
      <c r="I169" s="122"/>
      <c r="J169" s="114"/>
    </row>
    <row r="170" spans="2:10">
      <c r="B170" s="113"/>
      <c r="C170" s="113"/>
      <c r="D170" s="114"/>
      <c r="E170" s="114"/>
      <c r="F170" s="122"/>
      <c r="G170" s="122"/>
      <c r="H170" s="122"/>
      <c r="I170" s="122"/>
      <c r="J170" s="114"/>
    </row>
    <row r="171" spans="2:10">
      <c r="B171" s="113"/>
      <c r="C171" s="113"/>
      <c r="D171" s="114"/>
      <c r="E171" s="114"/>
      <c r="F171" s="122"/>
      <c r="G171" s="122"/>
      <c r="H171" s="122"/>
      <c r="I171" s="122"/>
      <c r="J171" s="114"/>
    </row>
    <row r="172" spans="2:10">
      <c r="B172" s="113"/>
      <c r="C172" s="113"/>
      <c r="D172" s="114"/>
      <c r="E172" s="114"/>
      <c r="F172" s="122"/>
      <c r="G172" s="122"/>
      <c r="H172" s="122"/>
      <c r="I172" s="122"/>
      <c r="J172" s="114"/>
    </row>
    <row r="173" spans="2:10">
      <c r="B173" s="113"/>
      <c r="C173" s="113"/>
      <c r="D173" s="114"/>
      <c r="E173" s="114"/>
      <c r="F173" s="122"/>
      <c r="G173" s="122"/>
      <c r="H173" s="122"/>
      <c r="I173" s="122"/>
      <c r="J173" s="114"/>
    </row>
    <row r="174" spans="2:10">
      <c r="B174" s="113"/>
      <c r="C174" s="113"/>
      <c r="D174" s="114"/>
      <c r="E174" s="114"/>
      <c r="F174" s="122"/>
      <c r="G174" s="122"/>
      <c r="H174" s="122"/>
      <c r="I174" s="122"/>
      <c r="J174" s="114"/>
    </row>
    <row r="175" spans="2:10">
      <c r="B175" s="113"/>
      <c r="C175" s="113"/>
      <c r="D175" s="114"/>
      <c r="E175" s="114"/>
      <c r="F175" s="122"/>
      <c r="G175" s="122"/>
      <c r="H175" s="122"/>
      <c r="I175" s="122"/>
      <c r="J175" s="114"/>
    </row>
    <row r="176" spans="2:10">
      <c r="B176" s="113"/>
      <c r="C176" s="113"/>
      <c r="D176" s="114"/>
      <c r="E176" s="114"/>
      <c r="F176" s="122"/>
      <c r="G176" s="122"/>
      <c r="H176" s="122"/>
      <c r="I176" s="122"/>
      <c r="J176" s="114"/>
    </row>
    <row r="177" spans="2:10">
      <c r="B177" s="113"/>
      <c r="C177" s="113"/>
      <c r="D177" s="114"/>
      <c r="E177" s="114"/>
      <c r="F177" s="122"/>
      <c r="G177" s="122"/>
      <c r="H177" s="122"/>
      <c r="I177" s="122"/>
      <c r="J177" s="114"/>
    </row>
    <row r="178" spans="2:10">
      <c r="B178" s="113"/>
      <c r="C178" s="113"/>
      <c r="D178" s="114"/>
      <c r="E178" s="114"/>
      <c r="F178" s="122"/>
      <c r="G178" s="122"/>
      <c r="H178" s="122"/>
      <c r="I178" s="122"/>
      <c r="J178" s="114"/>
    </row>
    <row r="179" spans="2:10">
      <c r="B179" s="113"/>
      <c r="C179" s="113"/>
      <c r="D179" s="114"/>
      <c r="E179" s="114"/>
      <c r="F179" s="122"/>
      <c r="G179" s="122"/>
      <c r="H179" s="122"/>
      <c r="I179" s="122"/>
      <c r="J179" s="114"/>
    </row>
    <row r="180" spans="2:10">
      <c r="B180" s="113"/>
      <c r="C180" s="113"/>
      <c r="D180" s="114"/>
      <c r="E180" s="114"/>
      <c r="F180" s="122"/>
      <c r="G180" s="122"/>
      <c r="H180" s="122"/>
      <c r="I180" s="122"/>
      <c r="J180" s="114"/>
    </row>
    <row r="181" spans="2:10">
      <c r="B181" s="113"/>
      <c r="C181" s="113"/>
      <c r="D181" s="114"/>
      <c r="E181" s="114"/>
      <c r="F181" s="122"/>
      <c r="G181" s="122"/>
      <c r="H181" s="122"/>
      <c r="I181" s="122"/>
      <c r="J181" s="114"/>
    </row>
    <row r="182" spans="2:10">
      <c r="B182" s="113"/>
      <c r="C182" s="113"/>
      <c r="D182" s="114"/>
      <c r="E182" s="114"/>
      <c r="F182" s="122"/>
      <c r="G182" s="122"/>
      <c r="H182" s="122"/>
      <c r="I182" s="122"/>
      <c r="J182" s="114"/>
    </row>
    <row r="183" spans="2:10">
      <c r="B183" s="113"/>
      <c r="C183" s="113"/>
      <c r="D183" s="114"/>
      <c r="E183" s="114"/>
      <c r="F183" s="122"/>
      <c r="G183" s="122"/>
      <c r="H183" s="122"/>
      <c r="I183" s="122"/>
      <c r="J183" s="114"/>
    </row>
    <row r="184" spans="2:10">
      <c r="B184" s="113"/>
      <c r="C184" s="113"/>
      <c r="D184" s="114"/>
      <c r="E184" s="114"/>
      <c r="F184" s="122"/>
      <c r="G184" s="122"/>
      <c r="H184" s="122"/>
      <c r="I184" s="122"/>
      <c r="J184" s="114"/>
    </row>
    <row r="185" spans="2:10">
      <c r="B185" s="113"/>
      <c r="C185" s="113"/>
      <c r="D185" s="114"/>
      <c r="E185" s="114"/>
      <c r="F185" s="122"/>
      <c r="G185" s="122"/>
      <c r="H185" s="122"/>
      <c r="I185" s="122"/>
      <c r="J185" s="114"/>
    </row>
    <row r="186" spans="2:10">
      <c r="B186" s="113"/>
      <c r="C186" s="113"/>
      <c r="D186" s="114"/>
      <c r="E186" s="114"/>
      <c r="F186" s="122"/>
      <c r="G186" s="122"/>
      <c r="H186" s="122"/>
      <c r="I186" s="122"/>
      <c r="J186" s="114"/>
    </row>
    <row r="187" spans="2:10">
      <c r="B187" s="113"/>
      <c r="C187" s="113"/>
      <c r="D187" s="114"/>
      <c r="E187" s="114"/>
      <c r="F187" s="122"/>
      <c r="G187" s="122"/>
      <c r="H187" s="122"/>
      <c r="I187" s="122"/>
      <c r="J187" s="114"/>
    </row>
    <row r="188" spans="2:10">
      <c r="B188" s="113"/>
      <c r="C188" s="113"/>
      <c r="D188" s="114"/>
      <c r="E188" s="114"/>
      <c r="F188" s="122"/>
      <c r="G188" s="122"/>
      <c r="H188" s="122"/>
      <c r="I188" s="122"/>
      <c r="J188" s="114"/>
    </row>
    <row r="189" spans="2:10">
      <c r="B189" s="113"/>
      <c r="C189" s="113"/>
      <c r="D189" s="114"/>
      <c r="E189" s="114"/>
      <c r="F189" s="122"/>
      <c r="G189" s="122"/>
      <c r="H189" s="122"/>
      <c r="I189" s="122"/>
      <c r="J189" s="114"/>
    </row>
    <row r="190" spans="2:10">
      <c r="B190" s="113"/>
      <c r="C190" s="113"/>
      <c r="D190" s="114"/>
      <c r="E190" s="114"/>
      <c r="F190" s="122"/>
      <c r="G190" s="122"/>
      <c r="H190" s="122"/>
      <c r="I190" s="122"/>
      <c r="J190" s="114"/>
    </row>
    <row r="191" spans="2:10">
      <c r="B191" s="113"/>
      <c r="C191" s="113"/>
      <c r="D191" s="114"/>
      <c r="E191" s="114"/>
      <c r="F191" s="122"/>
      <c r="G191" s="122"/>
      <c r="H191" s="122"/>
      <c r="I191" s="122"/>
      <c r="J191" s="114"/>
    </row>
    <row r="192" spans="2:10">
      <c r="B192" s="113"/>
      <c r="C192" s="113"/>
      <c r="D192" s="114"/>
      <c r="E192" s="114"/>
      <c r="F192" s="122"/>
      <c r="G192" s="122"/>
      <c r="H192" s="122"/>
      <c r="I192" s="122"/>
      <c r="J192" s="114"/>
    </row>
    <row r="193" spans="2:10">
      <c r="B193" s="113"/>
      <c r="C193" s="113"/>
      <c r="D193" s="114"/>
      <c r="E193" s="114"/>
      <c r="F193" s="122"/>
      <c r="G193" s="122"/>
      <c r="H193" s="122"/>
      <c r="I193" s="122"/>
      <c r="J193" s="114"/>
    </row>
    <row r="194" spans="2:10">
      <c r="B194" s="113"/>
      <c r="C194" s="113"/>
      <c r="D194" s="114"/>
      <c r="E194" s="114"/>
      <c r="F194" s="122"/>
      <c r="G194" s="122"/>
      <c r="H194" s="122"/>
      <c r="I194" s="122"/>
      <c r="J194" s="114"/>
    </row>
    <row r="195" spans="2:10">
      <c r="B195" s="113"/>
      <c r="C195" s="113"/>
      <c r="D195" s="114"/>
      <c r="E195" s="114"/>
      <c r="F195" s="122"/>
      <c r="G195" s="122"/>
      <c r="H195" s="122"/>
      <c r="I195" s="122"/>
      <c r="J195" s="114"/>
    </row>
    <row r="196" spans="2:10">
      <c r="B196" s="113"/>
      <c r="C196" s="113"/>
      <c r="D196" s="114"/>
      <c r="E196" s="114"/>
      <c r="F196" s="122"/>
      <c r="G196" s="122"/>
      <c r="H196" s="122"/>
      <c r="I196" s="122"/>
      <c r="J196" s="114"/>
    </row>
    <row r="197" spans="2:10">
      <c r="B197" s="113"/>
      <c r="C197" s="113"/>
      <c r="D197" s="114"/>
      <c r="E197" s="114"/>
      <c r="F197" s="122"/>
      <c r="G197" s="122"/>
      <c r="H197" s="122"/>
      <c r="I197" s="122"/>
      <c r="J197" s="114"/>
    </row>
    <row r="198" spans="2:10">
      <c r="B198" s="113"/>
      <c r="C198" s="113"/>
      <c r="D198" s="114"/>
      <c r="E198" s="114"/>
      <c r="F198" s="122"/>
      <c r="G198" s="122"/>
      <c r="H198" s="122"/>
      <c r="I198" s="122"/>
      <c r="J198" s="114"/>
    </row>
    <row r="199" spans="2:10">
      <c r="B199" s="113"/>
      <c r="C199" s="113"/>
      <c r="D199" s="114"/>
      <c r="E199" s="114"/>
      <c r="F199" s="122"/>
      <c r="G199" s="122"/>
      <c r="H199" s="122"/>
      <c r="I199" s="122"/>
      <c r="J199" s="114"/>
    </row>
    <row r="200" spans="2:10">
      <c r="B200" s="113"/>
      <c r="C200" s="113"/>
      <c r="D200" s="114"/>
      <c r="E200" s="114"/>
      <c r="F200" s="122"/>
      <c r="G200" s="122"/>
      <c r="H200" s="122"/>
      <c r="I200" s="122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221</v>
      </c>
    </row>
    <row r="2" spans="2:11">
      <c r="B2" s="46" t="s">
        <v>140</v>
      </c>
      <c r="C2" s="67" t="s">
        <v>222</v>
      </c>
    </row>
    <row r="3" spans="2:11">
      <c r="B3" s="46" t="s">
        <v>142</v>
      </c>
      <c r="C3" s="67" t="s">
        <v>223</v>
      </c>
    </row>
    <row r="4" spans="2:11">
      <c r="B4" s="46" t="s">
        <v>143</v>
      </c>
      <c r="C4" s="67">
        <v>9455</v>
      </c>
    </row>
    <row r="6" spans="2:11" ht="26.25" customHeight="1">
      <c r="B6" s="129" t="s">
        <v>174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2593</v>
      </c>
      <c r="C10" s="88"/>
      <c r="D10" s="88"/>
      <c r="E10" s="88"/>
      <c r="F10" s="88"/>
      <c r="G10" s="88"/>
      <c r="H10" s="88"/>
      <c r="I10" s="119">
        <v>0</v>
      </c>
      <c r="J10" s="120">
        <v>0</v>
      </c>
      <c r="K10" s="120">
        <v>0</v>
      </c>
    </row>
    <row r="11" spans="2:11" ht="21" customHeight="1">
      <c r="B11" s="11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3"/>
      <c r="C110" s="113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3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3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3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3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3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3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3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3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3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3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3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3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3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3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3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3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3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3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3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3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3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3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3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3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3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3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3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3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3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3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3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3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3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3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3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3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3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3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3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3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3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3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3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3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3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3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3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3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3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3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3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3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3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3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3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3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3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3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3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3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3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3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3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3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3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3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3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3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3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3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3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3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3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3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3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3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3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3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3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3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3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3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3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3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3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3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3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3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3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3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3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3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3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3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3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3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3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3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3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3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3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3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3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3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3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3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3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3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3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3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3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3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3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3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3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3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3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3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3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3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3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3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3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3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3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3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3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3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3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3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3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3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3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3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3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3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3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3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3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3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3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3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3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3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3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3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3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3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3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3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3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3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3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3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3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3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3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3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3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3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3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3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3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3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3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3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3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3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3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3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3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3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3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3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3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3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3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3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3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3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3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3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3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3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3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3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3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3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3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3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3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3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3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B304" s="113"/>
      <c r="C304" s="113"/>
      <c r="D304" s="122"/>
      <c r="E304" s="122"/>
      <c r="F304" s="122"/>
      <c r="G304" s="122"/>
      <c r="H304" s="122"/>
      <c r="I304" s="114"/>
      <c r="J304" s="114"/>
      <c r="K304" s="114"/>
    </row>
    <row r="305" spans="2:11">
      <c r="B305" s="113"/>
      <c r="C305" s="113"/>
      <c r="D305" s="122"/>
      <c r="E305" s="122"/>
      <c r="F305" s="122"/>
      <c r="G305" s="122"/>
      <c r="H305" s="122"/>
      <c r="I305" s="114"/>
      <c r="J305" s="114"/>
      <c r="K305" s="114"/>
    </row>
    <row r="306" spans="2:11">
      <c r="B306" s="113"/>
      <c r="C306" s="113"/>
      <c r="D306" s="122"/>
      <c r="E306" s="122"/>
      <c r="F306" s="122"/>
      <c r="G306" s="122"/>
      <c r="H306" s="122"/>
      <c r="I306" s="114"/>
      <c r="J306" s="114"/>
      <c r="K306" s="114"/>
    </row>
    <row r="307" spans="2:11">
      <c r="B307" s="113"/>
      <c r="C307" s="113"/>
      <c r="D307" s="122"/>
      <c r="E307" s="122"/>
      <c r="F307" s="122"/>
      <c r="G307" s="122"/>
      <c r="H307" s="122"/>
      <c r="I307" s="114"/>
      <c r="J307" s="114"/>
      <c r="K307" s="114"/>
    </row>
    <row r="308" spans="2:11">
      <c r="B308" s="113"/>
      <c r="C308" s="113"/>
      <c r="D308" s="122"/>
      <c r="E308" s="122"/>
      <c r="F308" s="122"/>
      <c r="G308" s="122"/>
      <c r="H308" s="122"/>
      <c r="I308" s="114"/>
      <c r="J308" s="114"/>
      <c r="K308" s="114"/>
    </row>
    <row r="309" spans="2:11">
      <c r="B309" s="113"/>
      <c r="C309" s="113"/>
      <c r="D309" s="122"/>
      <c r="E309" s="122"/>
      <c r="F309" s="122"/>
      <c r="G309" s="122"/>
      <c r="H309" s="122"/>
      <c r="I309" s="114"/>
      <c r="J309" s="114"/>
      <c r="K309" s="114"/>
    </row>
    <row r="310" spans="2:11">
      <c r="B310" s="113"/>
      <c r="C310" s="113"/>
      <c r="D310" s="122"/>
      <c r="E310" s="122"/>
      <c r="F310" s="122"/>
      <c r="G310" s="122"/>
      <c r="H310" s="122"/>
      <c r="I310" s="114"/>
      <c r="J310" s="114"/>
      <c r="K310" s="114"/>
    </row>
    <row r="311" spans="2:11">
      <c r="B311" s="113"/>
      <c r="C311" s="113"/>
      <c r="D311" s="122"/>
      <c r="E311" s="122"/>
      <c r="F311" s="122"/>
      <c r="G311" s="122"/>
      <c r="H311" s="122"/>
      <c r="I311" s="114"/>
      <c r="J311" s="114"/>
      <c r="K311" s="114"/>
    </row>
    <row r="312" spans="2:11">
      <c r="B312" s="113"/>
      <c r="C312" s="113"/>
      <c r="D312" s="122"/>
      <c r="E312" s="122"/>
      <c r="F312" s="122"/>
      <c r="G312" s="122"/>
      <c r="H312" s="122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07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9" t="s">
        <v>175</v>
      </c>
      <c r="C6" s="130"/>
      <c r="D6" s="130"/>
      <c r="E6" s="130"/>
      <c r="F6" s="130"/>
      <c r="G6" s="130"/>
      <c r="H6" s="130"/>
      <c r="I6" s="130"/>
      <c r="J6" s="130"/>
      <c r="K6" s="131"/>
    </row>
    <row r="7" spans="2:15" s="3" customFormat="1" ht="63">
      <c r="B7" s="47" t="s">
        <v>111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8" t="s">
        <v>56</v>
      </c>
      <c r="C10" s="73"/>
      <c r="D10" s="73"/>
      <c r="E10" s="73"/>
      <c r="F10" s="73"/>
      <c r="G10" s="73"/>
      <c r="H10" s="84"/>
      <c r="I10" s="83">
        <f>I11</f>
        <v>-11.140126914</v>
      </c>
      <c r="J10" s="84">
        <f>IFERROR(I10/$I$10,0)</f>
        <v>1</v>
      </c>
      <c r="K10" s="84">
        <f>I10/'סכום נכסי הקרן'!$C$42</f>
        <v>-2.1821408654570544E-4</v>
      </c>
      <c r="O10" s="1"/>
    </row>
    <row r="11" spans="2:15" ht="21" customHeight="1">
      <c r="B11" s="92" t="s">
        <v>191</v>
      </c>
      <c r="C11" s="73"/>
      <c r="D11" s="73"/>
      <c r="E11" s="73"/>
      <c r="F11" s="73"/>
      <c r="G11" s="73"/>
      <c r="H11" s="84"/>
      <c r="I11" s="83">
        <f>SUM(I12:I14)</f>
        <v>-11.140126914</v>
      </c>
      <c r="J11" s="84">
        <f t="shared" ref="J11:J12" si="0">IFERROR(I11/$I$10,0)</f>
        <v>1</v>
      </c>
      <c r="K11" s="84">
        <f>I11/'סכום נכסי הקרן'!$C$42</f>
        <v>-2.1821408654570544E-4</v>
      </c>
    </row>
    <row r="12" spans="2:15">
      <c r="B12" s="72" t="s">
        <v>2586</v>
      </c>
      <c r="C12" s="73" t="s">
        <v>2587</v>
      </c>
      <c r="D12" s="73" t="s">
        <v>640</v>
      </c>
      <c r="E12" s="73"/>
      <c r="F12" s="87">
        <v>0</v>
      </c>
      <c r="G12" s="86" t="s">
        <v>128</v>
      </c>
      <c r="H12" s="87">
        <v>0</v>
      </c>
      <c r="I12" s="83">
        <v>1.657440064</v>
      </c>
      <c r="J12" s="84">
        <f t="shared" si="0"/>
        <v>-0.14878107554744865</v>
      </c>
      <c r="K12" s="84">
        <f>I12/'סכום נכסי הקרן'!$C$42</f>
        <v>3.2466126495874096E-5</v>
      </c>
    </row>
    <row r="13" spans="2:15">
      <c r="B13" s="76" t="s">
        <v>637</v>
      </c>
      <c r="C13" s="73" t="s">
        <v>638</v>
      </c>
      <c r="D13" s="73" t="s">
        <v>640</v>
      </c>
      <c r="E13" s="73"/>
      <c r="F13" s="87">
        <v>0</v>
      </c>
      <c r="G13" s="86" t="s">
        <v>128</v>
      </c>
      <c r="H13" s="87">
        <v>0</v>
      </c>
      <c r="I13" s="83">
        <v>-6.9061647800000001</v>
      </c>
      <c r="J13" s="84">
        <f>IFERROR(#REF!/$I$10,0)</f>
        <v>0</v>
      </c>
      <c r="K13" s="84">
        <f>I13/'סכום נכסי הקרן'!$C$42</f>
        <v>-1.3527874957222616E-4</v>
      </c>
    </row>
    <row r="14" spans="2:15">
      <c r="B14" s="76" t="s">
        <v>1416</v>
      </c>
      <c r="C14" s="73" t="s">
        <v>1417</v>
      </c>
      <c r="D14" s="73" t="s">
        <v>640</v>
      </c>
      <c r="E14" s="73"/>
      <c r="F14" s="87">
        <v>0</v>
      </c>
      <c r="G14" s="86" t="s">
        <v>128</v>
      </c>
      <c r="H14" s="87">
        <v>0</v>
      </c>
      <c r="I14" s="83">
        <v>-5.8914021979999998</v>
      </c>
      <c r="J14" s="84">
        <f>IFERROR(#REF!/$I$10,0)</f>
        <v>0</v>
      </c>
      <c r="K14" s="84">
        <f>I14/'סכום נכסי הקרן'!$C$42</f>
        <v>-1.1540146346935337E-4</v>
      </c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113"/>
      <c r="C107" s="114"/>
      <c r="D107" s="122"/>
      <c r="E107" s="122"/>
      <c r="F107" s="122"/>
      <c r="G107" s="122"/>
      <c r="H107" s="122"/>
      <c r="I107" s="114"/>
      <c r="J107" s="114"/>
      <c r="K107" s="114"/>
    </row>
    <row r="108" spans="2:11">
      <c r="B108" s="113"/>
      <c r="C108" s="114"/>
      <c r="D108" s="122"/>
      <c r="E108" s="122"/>
      <c r="F108" s="122"/>
      <c r="G108" s="122"/>
      <c r="H108" s="122"/>
      <c r="I108" s="114"/>
      <c r="J108" s="114"/>
      <c r="K108" s="114"/>
    </row>
    <row r="109" spans="2:11">
      <c r="B109" s="113"/>
      <c r="C109" s="114"/>
      <c r="D109" s="122"/>
      <c r="E109" s="122"/>
      <c r="F109" s="122"/>
      <c r="G109" s="122"/>
      <c r="H109" s="122"/>
      <c r="I109" s="114"/>
      <c r="J109" s="114"/>
      <c r="K109" s="114"/>
    </row>
    <row r="110" spans="2:11">
      <c r="B110" s="113"/>
      <c r="C110" s="114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4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4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4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4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4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4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4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4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4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4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4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4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4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4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4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4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4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4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4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4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4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4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4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4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4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4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4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4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4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4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4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4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4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4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4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4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4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4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4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4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4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4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4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4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4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4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4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4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4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4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4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4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4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4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4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4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4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4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4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4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4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4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4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4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4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4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4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4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4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4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4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4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4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4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4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4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4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4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4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4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4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4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4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4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4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4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4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4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4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4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4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4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4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4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4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4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4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4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4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4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4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4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4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4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4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4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4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4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4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4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4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4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4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4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4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4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4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4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4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4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4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4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4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4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4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4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4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4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4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4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4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4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4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4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4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4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4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4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4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4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4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4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4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4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4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4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4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4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4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4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4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4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4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4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4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4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4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4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4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4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4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4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4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4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4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4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4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4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4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4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4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4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4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4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4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4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4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4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4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4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4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4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4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4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4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4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4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4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4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4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4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4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4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E602" s="20"/>
      <c r="G602" s="20"/>
    </row>
    <row r="603" spans="4:8">
      <c r="E603" s="20"/>
      <c r="G603" s="20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1">
    <dataValidation allowBlank="1" showInputMessage="1" showErrorMessage="1" sqref="C5:C12 A1:A14 B1:B12 I1:I12 D1:H14 J1:XFD14 A1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221</v>
      </c>
    </row>
    <row r="2" spans="2:6">
      <c r="B2" s="46" t="s">
        <v>140</v>
      </c>
      <c r="C2" s="67" t="s">
        <v>222</v>
      </c>
    </row>
    <row r="3" spans="2:6">
      <c r="B3" s="46" t="s">
        <v>142</v>
      </c>
      <c r="C3" s="67" t="s">
        <v>223</v>
      </c>
    </row>
    <row r="4" spans="2:6">
      <c r="B4" s="46" t="s">
        <v>143</v>
      </c>
      <c r="C4" s="67">
        <v>9455</v>
      </c>
    </row>
    <row r="6" spans="2:6" ht="26.25" customHeight="1">
      <c r="B6" s="129" t="s">
        <v>176</v>
      </c>
      <c r="C6" s="130"/>
      <c r="D6" s="131"/>
    </row>
    <row r="7" spans="2:6" s="3" customFormat="1" ht="33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200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2594</v>
      </c>
      <c r="C10" s="80">
        <v>655.59297511101397</v>
      </c>
      <c r="D10" s="93"/>
    </row>
    <row r="11" spans="2:6">
      <c r="B11" s="70" t="s">
        <v>26</v>
      </c>
      <c r="C11" s="80">
        <v>339.86851511101406</v>
      </c>
      <c r="D11" s="105"/>
    </row>
    <row r="12" spans="2:6">
      <c r="B12" s="76" t="s">
        <v>2651</v>
      </c>
      <c r="C12" s="83">
        <v>38.064599999999999</v>
      </c>
      <c r="D12" s="101">
        <v>44926</v>
      </c>
      <c r="E12" s="3"/>
      <c r="F12" s="3"/>
    </row>
    <row r="13" spans="2:6">
      <c r="B13" s="76" t="s">
        <v>2652</v>
      </c>
      <c r="C13" s="83">
        <v>17.062640000000002</v>
      </c>
      <c r="D13" s="101">
        <v>44255</v>
      </c>
      <c r="E13" s="3"/>
      <c r="F13" s="3"/>
    </row>
    <row r="14" spans="2:6">
      <c r="B14" s="76" t="s">
        <v>2653</v>
      </c>
      <c r="C14" s="83">
        <v>3.6663048505452598</v>
      </c>
      <c r="D14" s="101">
        <v>44561</v>
      </c>
    </row>
    <row r="15" spans="2:6">
      <c r="B15" s="76" t="s">
        <v>2654</v>
      </c>
      <c r="C15" s="83">
        <v>66.377839999999992</v>
      </c>
      <c r="D15" s="101">
        <v>51774</v>
      </c>
      <c r="E15" s="3"/>
      <c r="F15" s="3"/>
    </row>
    <row r="16" spans="2:6">
      <c r="B16" s="76" t="s">
        <v>2655</v>
      </c>
      <c r="C16" s="83">
        <v>168.70784208470926</v>
      </c>
      <c r="D16" s="101">
        <v>45935</v>
      </c>
      <c r="E16" s="3"/>
      <c r="F16" s="3"/>
    </row>
    <row r="17" spans="2:4">
      <c r="B17" s="76" t="s">
        <v>2656</v>
      </c>
      <c r="C17" s="83">
        <v>13.48</v>
      </c>
      <c r="D17" s="101">
        <v>46100</v>
      </c>
    </row>
    <row r="18" spans="2:4">
      <c r="B18" s="76" t="s">
        <v>2657</v>
      </c>
      <c r="C18" s="83">
        <v>12.044008175759558</v>
      </c>
      <c r="D18" s="101">
        <v>44545</v>
      </c>
    </row>
    <row r="19" spans="2:4">
      <c r="B19" s="76" t="s">
        <v>2658</v>
      </c>
      <c r="C19" s="83">
        <v>19.893240000000002</v>
      </c>
      <c r="D19" s="101">
        <v>45935</v>
      </c>
    </row>
    <row r="20" spans="2:4">
      <c r="B20" s="76" t="s">
        <v>2659</v>
      </c>
      <c r="C20" s="83">
        <v>0.57203999999999999</v>
      </c>
      <c r="D20" s="101">
        <v>44739</v>
      </c>
    </row>
    <row r="21" spans="2:4">
      <c r="B21" s="70" t="s">
        <v>2598</v>
      </c>
      <c r="C21" s="80">
        <v>315.72445999999991</v>
      </c>
      <c r="D21" s="105"/>
    </row>
    <row r="22" spans="2:4">
      <c r="B22" s="76" t="s">
        <v>2660</v>
      </c>
      <c r="C22" s="83">
        <v>3.4643899999999999</v>
      </c>
      <c r="D22" s="101">
        <v>44332</v>
      </c>
    </row>
    <row r="23" spans="2:4">
      <c r="B23" s="76" t="s">
        <v>2661</v>
      </c>
      <c r="C23" s="83">
        <v>56.472919999999995</v>
      </c>
      <c r="D23" s="101">
        <v>46934</v>
      </c>
    </row>
    <row r="24" spans="2:4">
      <c r="B24" s="76" t="s">
        <v>2662</v>
      </c>
      <c r="C24" s="83">
        <v>9.4562800000000014</v>
      </c>
      <c r="D24" s="101">
        <v>45531</v>
      </c>
    </row>
    <row r="25" spans="2:4">
      <c r="B25" s="76" t="s">
        <v>2663</v>
      </c>
      <c r="C25" s="83">
        <v>59.026289999999996</v>
      </c>
      <c r="D25" s="101">
        <v>45615</v>
      </c>
    </row>
    <row r="26" spans="2:4">
      <c r="B26" s="76" t="s">
        <v>2664</v>
      </c>
      <c r="C26" s="83">
        <v>17.445169999999997</v>
      </c>
      <c r="D26" s="101">
        <v>46626</v>
      </c>
    </row>
    <row r="27" spans="2:4">
      <c r="B27" s="76" t="s">
        <v>2665</v>
      </c>
      <c r="C27" s="83">
        <v>31.029409999999999</v>
      </c>
      <c r="D27" s="101">
        <v>45008</v>
      </c>
    </row>
    <row r="28" spans="2:4">
      <c r="B28" s="76" t="s">
        <v>2666</v>
      </c>
      <c r="C28" s="83">
        <v>14.498200000000001</v>
      </c>
      <c r="D28" s="101">
        <v>44821</v>
      </c>
    </row>
    <row r="29" spans="2:4">
      <c r="B29" s="76" t="s">
        <v>2667</v>
      </c>
      <c r="C29" s="83">
        <v>2.4634299999999998</v>
      </c>
      <c r="D29" s="101">
        <v>46059</v>
      </c>
    </row>
    <row r="30" spans="2:4">
      <c r="B30" s="76" t="s">
        <v>2668</v>
      </c>
      <c r="C30" s="83">
        <v>5.1228800000000003</v>
      </c>
      <c r="D30" s="101">
        <v>44256</v>
      </c>
    </row>
    <row r="31" spans="2:4">
      <c r="B31" s="76" t="s">
        <v>2669</v>
      </c>
      <c r="C31" s="83">
        <v>5.8333199999999996</v>
      </c>
      <c r="D31" s="101">
        <v>44611</v>
      </c>
    </row>
    <row r="32" spans="2:4">
      <c r="B32" s="76" t="s">
        <v>2670</v>
      </c>
      <c r="C32" s="83">
        <v>3.2381500000000001</v>
      </c>
      <c r="D32" s="101">
        <v>45648</v>
      </c>
    </row>
    <row r="33" spans="2:4">
      <c r="B33" s="76" t="s">
        <v>2671</v>
      </c>
      <c r="C33" s="83">
        <v>17.934069999999998</v>
      </c>
      <c r="D33" s="101">
        <v>45602</v>
      </c>
    </row>
    <row r="34" spans="2:4">
      <c r="B34" s="76" t="s">
        <v>2672</v>
      </c>
      <c r="C34" s="83">
        <v>27.369529999999997</v>
      </c>
      <c r="D34" s="101">
        <v>45165</v>
      </c>
    </row>
    <row r="35" spans="2:4">
      <c r="B35" s="76" t="s">
        <v>2673</v>
      </c>
      <c r="C35" s="83">
        <v>26.35416</v>
      </c>
      <c r="D35" s="101">
        <v>46325</v>
      </c>
    </row>
    <row r="36" spans="2:4">
      <c r="B36" s="76" t="s">
        <v>2674</v>
      </c>
      <c r="C36" s="83">
        <v>36.016260000000003</v>
      </c>
      <c r="D36" s="101">
        <v>44286</v>
      </c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  <row r="601" spans="2:4">
      <c r="B601" s="113"/>
      <c r="C601" s="114"/>
      <c r="D601" s="114"/>
    </row>
    <row r="602" spans="2:4">
      <c r="B602" s="113"/>
      <c r="C602" s="114"/>
      <c r="D602" s="114"/>
    </row>
    <row r="603" spans="2:4">
      <c r="B603" s="113"/>
      <c r="C603" s="114"/>
      <c r="D603" s="114"/>
    </row>
    <row r="604" spans="2:4">
      <c r="B604" s="113"/>
      <c r="C604" s="114"/>
      <c r="D604" s="114"/>
    </row>
    <row r="605" spans="2:4">
      <c r="B605" s="113"/>
      <c r="C605" s="114"/>
      <c r="D605" s="114"/>
    </row>
    <row r="606" spans="2:4">
      <c r="B606" s="113"/>
      <c r="C606" s="114"/>
      <c r="D606" s="114"/>
    </row>
    <row r="607" spans="2:4">
      <c r="B607" s="113"/>
      <c r="C607" s="114"/>
      <c r="D607" s="114"/>
    </row>
    <row r="608" spans="2:4">
      <c r="B608" s="113"/>
      <c r="C608" s="114"/>
      <c r="D608" s="114"/>
    </row>
    <row r="609" spans="2:4">
      <c r="B609" s="113"/>
      <c r="C609" s="114"/>
      <c r="D609" s="114"/>
    </row>
    <row r="610" spans="2:4">
      <c r="B610" s="113"/>
      <c r="C610" s="114"/>
      <c r="D610" s="114"/>
    </row>
    <row r="611" spans="2:4">
      <c r="B611" s="113"/>
      <c r="C611" s="114"/>
      <c r="D611" s="114"/>
    </row>
    <row r="612" spans="2:4">
      <c r="B612" s="113"/>
      <c r="C612" s="114"/>
      <c r="D612" s="114"/>
    </row>
    <row r="613" spans="2:4">
      <c r="B613" s="113"/>
      <c r="C613" s="114"/>
      <c r="D613" s="114"/>
    </row>
    <row r="614" spans="2:4">
      <c r="B614" s="113"/>
      <c r="C614" s="114"/>
      <c r="D614" s="114"/>
    </row>
    <row r="615" spans="2:4">
      <c r="B615" s="113"/>
      <c r="C615" s="114"/>
      <c r="D615" s="114"/>
    </row>
    <row r="616" spans="2:4">
      <c r="B616" s="113"/>
      <c r="C616" s="114"/>
      <c r="D616" s="114"/>
    </row>
    <row r="617" spans="2:4">
      <c r="B617" s="113"/>
      <c r="C617" s="114"/>
      <c r="D617" s="114"/>
    </row>
    <row r="618" spans="2:4">
      <c r="B618" s="113"/>
      <c r="C618" s="114"/>
      <c r="D618" s="114"/>
    </row>
    <row r="619" spans="2:4">
      <c r="B619" s="113"/>
      <c r="C619" s="114"/>
      <c r="D619" s="114"/>
    </row>
    <row r="620" spans="2:4">
      <c r="B620" s="113"/>
      <c r="C620" s="114"/>
      <c r="D620" s="114"/>
    </row>
    <row r="621" spans="2:4">
      <c r="B621" s="113"/>
      <c r="C621" s="114"/>
      <c r="D621" s="114"/>
    </row>
    <row r="622" spans="2:4">
      <c r="B622" s="113"/>
      <c r="C622" s="114"/>
      <c r="D622" s="114"/>
    </row>
    <row r="623" spans="2:4">
      <c r="B623" s="113"/>
      <c r="C623" s="114"/>
      <c r="D623" s="114"/>
    </row>
    <row r="624" spans="2:4">
      <c r="B624" s="113"/>
      <c r="C624" s="114"/>
      <c r="D624" s="114"/>
    </row>
    <row r="625" spans="2:4">
      <c r="B625" s="113"/>
      <c r="C625" s="114"/>
      <c r="D625" s="114"/>
    </row>
    <row r="626" spans="2:4">
      <c r="B626" s="113"/>
      <c r="C626" s="114"/>
      <c r="D626" s="114"/>
    </row>
    <row r="627" spans="2:4">
      <c r="B627" s="113"/>
      <c r="C627" s="114"/>
      <c r="D627" s="114"/>
    </row>
    <row r="628" spans="2:4">
      <c r="B628" s="113"/>
      <c r="C628" s="114"/>
      <c r="D628" s="114"/>
    </row>
    <row r="629" spans="2:4">
      <c r="B629" s="113"/>
      <c r="C629" s="114"/>
      <c r="D629" s="114"/>
    </row>
    <row r="630" spans="2:4">
      <c r="B630" s="113"/>
      <c r="C630" s="114"/>
      <c r="D630" s="114"/>
    </row>
    <row r="631" spans="2:4">
      <c r="B631" s="113"/>
      <c r="C631" s="114"/>
      <c r="D631" s="114"/>
    </row>
    <row r="632" spans="2:4">
      <c r="B632" s="113"/>
      <c r="C632" s="114"/>
      <c r="D632" s="114"/>
    </row>
    <row r="633" spans="2:4">
      <c r="B633" s="113"/>
      <c r="C633" s="114"/>
      <c r="D633" s="114"/>
    </row>
    <row r="634" spans="2:4">
      <c r="B634" s="113"/>
      <c r="C634" s="114"/>
      <c r="D634" s="114"/>
    </row>
    <row r="635" spans="2:4">
      <c r="B635" s="113"/>
      <c r="C635" s="114"/>
      <c r="D635" s="114"/>
    </row>
    <row r="636" spans="2:4">
      <c r="B636" s="113"/>
      <c r="C636" s="114"/>
      <c r="D636" s="114"/>
    </row>
    <row r="637" spans="2:4">
      <c r="B637" s="113"/>
      <c r="C637" s="114"/>
      <c r="D637" s="114"/>
    </row>
    <row r="638" spans="2:4">
      <c r="B638" s="113"/>
      <c r="C638" s="114"/>
      <c r="D638" s="114"/>
    </row>
    <row r="639" spans="2:4">
      <c r="B639" s="113"/>
      <c r="C639" s="114"/>
      <c r="D639" s="114"/>
    </row>
    <row r="640" spans="2:4">
      <c r="B640" s="113"/>
      <c r="C640" s="114"/>
      <c r="D640" s="114"/>
    </row>
    <row r="641" spans="2:4">
      <c r="B641" s="113"/>
      <c r="C641" s="114"/>
      <c r="D641" s="114"/>
    </row>
    <row r="642" spans="2:4">
      <c r="B642" s="113"/>
      <c r="C642" s="114"/>
      <c r="D642" s="114"/>
    </row>
    <row r="643" spans="2:4">
      <c r="B643" s="113"/>
      <c r="C643" s="114"/>
      <c r="D643" s="114"/>
    </row>
    <row r="644" spans="2:4">
      <c r="B644" s="113"/>
      <c r="C644" s="114"/>
      <c r="D644" s="114"/>
    </row>
    <row r="645" spans="2:4">
      <c r="B645" s="113"/>
      <c r="C645" s="114"/>
      <c r="D645" s="114"/>
    </row>
    <row r="646" spans="2:4">
      <c r="B646" s="113"/>
      <c r="C646" s="114"/>
      <c r="D646" s="114"/>
    </row>
    <row r="647" spans="2:4">
      <c r="B647" s="113"/>
      <c r="C647" s="114"/>
      <c r="D647" s="114"/>
    </row>
    <row r="648" spans="2:4">
      <c r="B648" s="113"/>
      <c r="C648" s="114"/>
      <c r="D648" s="114"/>
    </row>
    <row r="649" spans="2:4">
      <c r="B649" s="113"/>
      <c r="C649" s="114"/>
      <c r="D649" s="114"/>
    </row>
    <row r="650" spans="2:4">
      <c r="B650" s="113"/>
      <c r="C650" s="114"/>
      <c r="D650" s="114"/>
    </row>
    <row r="651" spans="2:4">
      <c r="B651" s="113"/>
      <c r="C651" s="114"/>
      <c r="D651" s="114"/>
    </row>
    <row r="652" spans="2:4">
      <c r="B652" s="113"/>
      <c r="C652" s="114"/>
      <c r="D652" s="114"/>
    </row>
    <row r="653" spans="2:4">
      <c r="B653" s="113"/>
      <c r="C653" s="114"/>
      <c r="D653" s="114"/>
    </row>
    <row r="654" spans="2:4">
      <c r="B654" s="113"/>
      <c r="C654" s="114"/>
      <c r="D654" s="114"/>
    </row>
    <row r="655" spans="2:4">
      <c r="B655" s="113"/>
      <c r="C655" s="114"/>
      <c r="D655" s="114"/>
    </row>
    <row r="656" spans="2:4">
      <c r="B656" s="113"/>
      <c r="C656" s="114"/>
      <c r="D656" s="114"/>
    </row>
    <row r="657" spans="2:4">
      <c r="B657" s="113"/>
      <c r="C657" s="114"/>
      <c r="D657" s="114"/>
    </row>
    <row r="658" spans="2:4">
      <c r="B658" s="113"/>
      <c r="C658" s="114"/>
      <c r="D658" s="114"/>
    </row>
    <row r="659" spans="2:4">
      <c r="B659" s="113"/>
      <c r="C659" s="114"/>
      <c r="D659" s="114"/>
    </row>
    <row r="660" spans="2:4">
      <c r="B660" s="113"/>
      <c r="C660" s="114"/>
      <c r="D660" s="114"/>
    </row>
    <row r="661" spans="2:4">
      <c r="B661" s="113"/>
      <c r="C661" s="114"/>
      <c r="D661" s="114"/>
    </row>
    <row r="662" spans="2:4">
      <c r="B662" s="113"/>
      <c r="C662" s="114"/>
      <c r="D662" s="114"/>
    </row>
    <row r="663" spans="2:4">
      <c r="B663" s="113"/>
      <c r="C663" s="114"/>
      <c r="D663" s="114"/>
    </row>
    <row r="664" spans="2:4">
      <c r="B664" s="113"/>
      <c r="C664" s="114"/>
      <c r="D664" s="114"/>
    </row>
    <row r="665" spans="2:4">
      <c r="B665" s="113"/>
      <c r="C665" s="114"/>
      <c r="D665" s="114"/>
    </row>
    <row r="666" spans="2:4">
      <c r="B666" s="113"/>
      <c r="C666" s="114"/>
      <c r="D666" s="114"/>
    </row>
    <row r="667" spans="2:4">
      <c r="B667" s="113"/>
      <c r="C667" s="114"/>
      <c r="D667" s="114"/>
    </row>
    <row r="668" spans="2:4">
      <c r="B668" s="113"/>
      <c r="C668" s="114"/>
      <c r="D668" s="114"/>
    </row>
    <row r="669" spans="2:4">
      <c r="B669" s="113"/>
      <c r="C669" s="114"/>
      <c r="D669" s="114"/>
    </row>
    <row r="670" spans="2:4">
      <c r="B670" s="113"/>
      <c r="C670" s="114"/>
      <c r="D670" s="114"/>
    </row>
    <row r="671" spans="2:4">
      <c r="B671" s="113"/>
      <c r="C671" s="114"/>
      <c r="D671" s="114"/>
    </row>
    <row r="672" spans="2:4">
      <c r="B672" s="113"/>
      <c r="C672" s="114"/>
      <c r="D672" s="114"/>
    </row>
    <row r="673" spans="2:4">
      <c r="B673" s="113"/>
      <c r="C673" s="114"/>
      <c r="D673" s="114"/>
    </row>
    <row r="674" spans="2:4">
      <c r="B674" s="113"/>
      <c r="C674" s="114"/>
      <c r="D674" s="114"/>
    </row>
    <row r="675" spans="2:4">
      <c r="B675" s="113"/>
      <c r="C675" s="114"/>
      <c r="D675" s="114"/>
    </row>
    <row r="676" spans="2:4">
      <c r="B676" s="113"/>
      <c r="C676" s="114"/>
      <c r="D676" s="114"/>
    </row>
    <row r="677" spans="2:4">
      <c r="B677" s="113"/>
      <c r="C677" s="114"/>
      <c r="D677" s="114"/>
    </row>
    <row r="678" spans="2:4">
      <c r="B678" s="113"/>
      <c r="C678" s="114"/>
      <c r="D678" s="114"/>
    </row>
    <row r="679" spans="2:4">
      <c r="B679" s="113"/>
      <c r="C679" s="114"/>
      <c r="D679" s="114"/>
    </row>
    <row r="680" spans="2:4">
      <c r="B680" s="113"/>
      <c r="C680" s="114"/>
      <c r="D680" s="114"/>
    </row>
    <row r="681" spans="2:4">
      <c r="B681" s="113"/>
      <c r="C681" s="114"/>
      <c r="D681" s="114"/>
    </row>
    <row r="682" spans="2:4">
      <c r="B682" s="113"/>
      <c r="C682" s="114"/>
      <c r="D682" s="114"/>
    </row>
    <row r="683" spans="2:4">
      <c r="B683" s="113"/>
      <c r="C683" s="114"/>
      <c r="D683" s="114"/>
    </row>
    <row r="684" spans="2:4">
      <c r="B684" s="113"/>
      <c r="C684" s="114"/>
      <c r="D684" s="114"/>
    </row>
    <row r="685" spans="2:4">
      <c r="B685" s="113"/>
      <c r="C685" s="114"/>
      <c r="D685" s="114"/>
    </row>
    <row r="686" spans="2:4">
      <c r="B686" s="113"/>
      <c r="C686" s="114"/>
      <c r="D686" s="114"/>
    </row>
    <row r="687" spans="2:4">
      <c r="B687" s="113"/>
      <c r="C687" s="114"/>
      <c r="D687" s="114"/>
    </row>
    <row r="688" spans="2:4">
      <c r="B688" s="113"/>
      <c r="C688" s="114"/>
      <c r="D688" s="114"/>
    </row>
    <row r="689" spans="2:4">
      <c r="B689" s="113"/>
      <c r="C689" s="114"/>
      <c r="D689" s="114"/>
    </row>
    <row r="690" spans="2:4">
      <c r="B690" s="113"/>
      <c r="C690" s="114"/>
      <c r="D690" s="114"/>
    </row>
    <row r="691" spans="2:4">
      <c r="B691" s="113"/>
      <c r="C691" s="114"/>
      <c r="D691" s="114"/>
    </row>
    <row r="692" spans="2:4">
      <c r="B692" s="113"/>
      <c r="C692" s="114"/>
      <c r="D692" s="114"/>
    </row>
    <row r="693" spans="2:4">
      <c r="B693" s="113"/>
      <c r="C693" s="114"/>
      <c r="D693" s="114"/>
    </row>
    <row r="694" spans="2:4">
      <c r="B694" s="113"/>
      <c r="C694" s="114"/>
      <c r="D694" s="114"/>
    </row>
    <row r="695" spans="2:4">
      <c r="B695" s="113"/>
      <c r="C695" s="114"/>
      <c r="D695" s="114"/>
    </row>
    <row r="696" spans="2:4">
      <c r="B696" s="113"/>
      <c r="C696" s="114"/>
      <c r="D696" s="114"/>
    </row>
    <row r="697" spans="2:4">
      <c r="B697" s="113"/>
      <c r="C697" s="114"/>
      <c r="D697" s="114"/>
    </row>
    <row r="698" spans="2:4">
      <c r="B698" s="113"/>
      <c r="C698" s="114"/>
      <c r="D698" s="114"/>
    </row>
    <row r="699" spans="2:4">
      <c r="B699" s="113"/>
      <c r="C699" s="114"/>
      <c r="D699" s="114"/>
    </row>
    <row r="700" spans="2:4">
      <c r="B700" s="113"/>
      <c r="C700" s="114"/>
      <c r="D700" s="114"/>
    </row>
    <row r="701" spans="2:4">
      <c r="B701" s="113"/>
      <c r="C701" s="114"/>
      <c r="D701" s="114"/>
    </row>
    <row r="702" spans="2:4">
      <c r="B702" s="113"/>
      <c r="C702" s="114"/>
      <c r="D702" s="114"/>
    </row>
    <row r="703" spans="2:4">
      <c r="B703" s="113"/>
      <c r="C703" s="114"/>
      <c r="D703" s="114"/>
    </row>
    <row r="704" spans="2:4">
      <c r="B704" s="113"/>
      <c r="C704" s="114"/>
      <c r="D704" s="114"/>
    </row>
    <row r="705" spans="2:4">
      <c r="B705" s="113"/>
      <c r="C705" s="114"/>
      <c r="D705" s="114"/>
    </row>
    <row r="706" spans="2:4">
      <c r="B706" s="113"/>
      <c r="C706" s="114"/>
      <c r="D706" s="114"/>
    </row>
    <row r="707" spans="2:4">
      <c r="B707" s="113"/>
      <c r="C707" s="114"/>
      <c r="D707" s="114"/>
    </row>
    <row r="708" spans="2:4">
      <c r="B708" s="113"/>
      <c r="C708" s="114"/>
      <c r="D708" s="114"/>
    </row>
    <row r="709" spans="2:4">
      <c r="B709" s="113"/>
      <c r="C709" s="114"/>
      <c r="D709" s="114"/>
    </row>
    <row r="710" spans="2:4">
      <c r="B710" s="113"/>
      <c r="C710" s="114"/>
      <c r="D710" s="114"/>
    </row>
    <row r="711" spans="2:4">
      <c r="B711" s="113"/>
      <c r="C711" s="114"/>
      <c r="D711" s="114"/>
    </row>
    <row r="712" spans="2:4">
      <c r="B712" s="113"/>
      <c r="C712" s="114"/>
      <c r="D712" s="114"/>
    </row>
    <row r="713" spans="2:4">
      <c r="B713" s="113"/>
      <c r="C713" s="114"/>
      <c r="D713" s="114"/>
    </row>
    <row r="714" spans="2:4">
      <c r="B714" s="113"/>
      <c r="C714" s="114"/>
      <c r="D714" s="114"/>
    </row>
    <row r="715" spans="2:4">
      <c r="B715" s="113"/>
      <c r="C715" s="114"/>
      <c r="D715" s="114"/>
    </row>
    <row r="716" spans="2:4">
      <c r="B716" s="113"/>
      <c r="C716" s="114"/>
      <c r="D716" s="114"/>
    </row>
    <row r="717" spans="2:4">
      <c r="B717" s="113"/>
      <c r="C717" s="114"/>
      <c r="D717" s="114"/>
    </row>
    <row r="718" spans="2:4">
      <c r="B718" s="113"/>
      <c r="C718" s="114"/>
      <c r="D718" s="114"/>
    </row>
    <row r="719" spans="2:4">
      <c r="B719" s="113"/>
      <c r="C719" s="114"/>
      <c r="D719" s="114"/>
    </row>
    <row r="720" spans="2:4">
      <c r="B720" s="113"/>
      <c r="C720" s="114"/>
      <c r="D720" s="114"/>
    </row>
    <row r="721" spans="2:4">
      <c r="B721" s="113"/>
      <c r="C721" s="114"/>
      <c r="D721" s="114"/>
    </row>
    <row r="722" spans="2:4">
      <c r="B722" s="113"/>
      <c r="C722" s="114"/>
      <c r="D722" s="114"/>
    </row>
    <row r="723" spans="2:4">
      <c r="B723" s="113"/>
      <c r="C723" s="114"/>
      <c r="D723" s="114"/>
    </row>
    <row r="724" spans="2:4">
      <c r="B724" s="113"/>
      <c r="C724" s="114"/>
      <c r="D724" s="114"/>
    </row>
    <row r="725" spans="2:4">
      <c r="B725" s="113"/>
      <c r="C725" s="114"/>
      <c r="D725" s="114"/>
    </row>
    <row r="726" spans="2:4">
      <c r="B726" s="113"/>
      <c r="C726" s="114"/>
      <c r="D726" s="114"/>
    </row>
    <row r="727" spans="2:4">
      <c r="B727" s="113"/>
      <c r="C727" s="114"/>
      <c r="D727" s="114"/>
    </row>
    <row r="728" spans="2:4">
      <c r="B728" s="113"/>
      <c r="C728" s="114"/>
      <c r="D728" s="114"/>
    </row>
    <row r="729" spans="2:4">
      <c r="B729" s="113"/>
      <c r="C729" s="114"/>
      <c r="D729" s="114"/>
    </row>
    <row r="730" spans="2:4">
      <c r="B730" s="113"/>
      <c r="C730" s="114"/>
      <c r="D730" s="114"/>
    </row>
    <row r="731" spans="2:4">
      <c r="B731" s="113"/>
      <c r="C731" s="114"/>
      <c r="D731" s="114"/>
    </row>
    <row r="732" spans="2:4">
      <c r="B732" s="113"/>
      <c r="C732" s="114"/>
      <c r="D732" s="114"/>
    </row>
    <row r="733" spans="2:4">
      <c r="B733" s="113"/>
      <c r="C733" s="114"/>
      <c r="D733" s="114"/>
    </row>
    <row r="734" spans="2:4">
      <c r="B734" s="113"/>
      <c r="C734" s="114"/>
      <c r="D734" s="114"/>
    </row>
    <row r="735" spans="2:4">
      <c r="B735" s="113"/>
      <c r="C735" s="114"/>
      <c r="D735" s="114"/>
    </row>
    <row r="736" spans="2:4">
      <c r="B736" s="113"/>
      <c r="C736" s="114"/>
      <c r="D736" s="114"/>
    </row>
    <row r="737" spans="2:4">
      <c r="B737" s="113"/>
      <c r="C737" s="114"/>
      <c r="D737" s="114"/>
    </row>
    <row r="738" spans="2:4">
      <c r="B738" s="113"/>
      <c r="C738" s="114"/>
      <c r="D738" s="114"/>
    </row>
    <row r="739" spans="2:4">
      <c r="B739" s="113"/>
      <c r="C739" s="114"/>
      <c r="D739" s="114"/>
    </row>
    <row r="740" spans="2:4">
      <c r="B740" s="113"/>
      <c r="C740" s="114"/>
      <c r="D740" s="114"/>
    </row>
    <row r="741" spans="2:4">
      <c r="B741" s="113"/>
      <c r="C741" s="114"/>
      <c r="D741" s="114"/>
    </row>
    <row r="742" spans="2:4">
      <c r="B742" s="113"/>
      <c r="C742" s="114"/>
      <c r="D742" s="114"/>
    </row>
    <row r="743" spans="2:4">
      <c r="B743" s="113"/>
      <c r="C743" s="114"/>
      <c r="D743" s="114"/>
    </row>
    <row r="744" spans="2:4">
      <c r="B744" s="113"/>
      <c r="C744" s="114"/>
      <c r="D744" s="114"/>
    </row>
    <row r="745" spans="2:4">
      <c r="B745" s="113"/>
      <c r="C745" s="114"/>
      <c r="D745" s="114"/>
    </row>
    <row r="746" spans="2:4">
      <c r="B746" s="113"/>
      <c r="C746" s="114"/>
      <c r="D746" s="114"/>
    </row>
    <row r="747" spans="2:4">
      <c r="B747" s="113"/>
      <c r="C747" s="114"/>
      <c r="D747" s="114"/>
    </row>
    <row r="748" spans="2:4">
      <c r="B748" s="113"/>
      <c r="C748" s="114"/>
      <c r="D748" s="114"/>
    </row>
    <row r="749" spans="2:4">
      <c r="B749" s="113"/>
      <c r="C749" s="114"/>
      <c r="D749" s="114"/>
    </row>
    <row r="750" spans="2:4">
      <c r="B750" s="113"/>
      <c r="C750" s="114"/>
      <c r="D750" s="114"/>
    </row>
    <row r="751" spans="2:4">
      <c r="B751" s="113"/>
      <c r="C751" s="114"/>
      <c r="D751" s="114"/>
    </row>
    <row r="752" spans="2:4">
      <c r="B752" s="113"/>
      <c r="C752" s="114"/>
      <c r="D752" s="114"/>
    </row>
    <row r="753" spans="2:4">
      <c r="B753" s="113"/>
      <c r="C753" s="114"/>
      <c r="D753" s="114"/>
    </row>
    <row r="754" spans="2:4">
      <c r="B754" s="113"/>
      <c r="C754" s="114"/>
      <c r="D754" s="114"/>
    </row>
    <row r="755" spans="2:4">
      <c r="B755" s="113"/>
      <c r="C755" s="114"/>
      <c r="D755" s="114"/>
    </row>
    <row r="756" spans="2:4">
      <c r="B756" s="113"/>
      <c r="C756" s="114"/>
      <c r="D756" s="114"/>
    </row>
    <row r="757" spans="2:4">
      <c r="B757" s="113"/>
      <c r="C757" s="114"/>
      <c r="D757" s="114"/>
    </row>
    <row r="758" spans="2:4">
      <c r="B758" s="113"/>
      <c r="C758" s="114"/>
      <c r="D758" s="114"/>
    </row>
    <row r="759" spans="2:4">
      <c r="B759" s="113"/>
      <c r="C759" s="114"/>
      <c r="D759" s="114"/>
    </row>
    <row r="760" spans="2:4">
      <c r="B760" s="113"/>
      <c r="C760" s="114"/>
      <c r="D760" s="114"/>
    </row>
    <row r="761" spans="2:4">
      <c r="B761" s="113"/>
      <c r="C761" s="114"/>
      <c r="D761" s="114"/>
    </row>
    <row r="762" spans="2:4">
      <c r="B762" s="113"/>
      <c r="C762" s="114"/>
      <c r="D762" s="114"/>
    </row>
    <row r="763" spans="2:4">
      <c r="B763" s="113"/>
      <c r="C763" s="114"/>
      <c r="D763" s="114"/>
    </row>
    <row r="764" spans="2:4">
      <c r="B764" s="113"/>
      <c r="C764" s="114"/>
      <c r="D764" s="114"/>
    </row>
    <row r="765" spans="2:4">
      <c r="B765" s="113"/>
      <c r="C765" s="114"/>
      <c r="D765" s="114"/>
    </row>
    <row r="766" spans="2:4">
      <c r="B766" s="113"/>
      <c r="C766" s="114"/>
      <c r="D766" s="114"/>
    </row>
    <row r="767" spans="2:4">
      <c r="B767" s="113"/>
      <c r="C767" s="114"/>
      <c r="D767" s="114"/>
    </row>
    <row r="768" spans="2:4">
      <c r="B768" s="113"/>
      <c r="C768" s="114"/>
      <c r="D768" s="114"/>
    </row>
    <row r="769" spans="2:4">
      <c r="B769" s="113"/>
      <c r="C769" s="114"/>
      <c r="D769" s="114"/>
    </row>
    <row r="770" spans="2:4">
      <c r="B770" s="113"/>
      <c r="C770" s="114"/>
      <c r="D770" s="114"/>
    </row>
    <row r="771" spans="2:4">
      <c r="B771" s="113"/>
      <c r="C771" s="114"/>
      <c r="D771" s="114"/>
    </row>
    <row r="772" spans="2:4">
      <c r="B772" s="113"/>
      <c r="C772" s="114"/>
      <c r="D772" s="114"/>
    </row>
    <row r="773" spans="2:4">
      <c r="B773" s="113"/>
      <c r="C773" s="114"/>
      <c r="D773" s="114"/>
    </row>
    <row r="774" spans="2:4">
      <c r="B774" s="113"/>
      <c r="C774" s="114"/>
      <c r="D774" s="114"/>
    </row>
    <row r="775" spans="2:4">
      <c r="B775" s="113"/>
      <c r="C775" s="114"/>
      <c r="D775" s="114"/>
    </row>
    <row r="776" spans="2:4">
      <c r="B776" s="113"/>
      <c r="C776" s="114"/>
      <c r="D776" s="114"/>
    </row>
    <row r="777" spans="2:4">
      <c r="B777" s="113"/>
      <c r="C777" s="114"/>
      <c r="D777" s="114"/>
    </row>
    <row r="778" spans="2:4">
      <c r="B778" s="113"/>
      <c r="C778" s="114"/>
      <c r="D778" s="114"/>
    </row>
    <row r="779" spans="2:4">
      <c r="B779" s="113"/>
      <c r="C779" s="114"/>
      <c r="D779" s="114"/>
    </row>
    <row r="780" spans="2:4">
      <c r="B780" s="113"/>
      <c r="C780" s="114"/>
      <c r="D780" s="114"/>
    </row>
    <row r="781" spans="2:4">
      <c r="B781" s="113"/>
      <c r="C781" s="114"/>
      <c r="D781" s="114"/>
    </row>
    <row r="782" spans="2:4">
      <c r="B782" s="113"/>
      <c r="C782" s="114"/>
      <c r="D782" s="114"/>
    </row>
    <row r="783" spans="2:4">
      <c r="B783" s="113"/>
      <c r="C783" s="114"/>
      <c r="D783" s="114"/>
    </row>
    <row r="784" spans="2:4">
      <c r="B784" s="113"/>
      <c r="C784" s="114"/>
      <c r="D784" s="114"/>
    </row>
    <row r="785" spans="2:4">
      <c r="B785" s="113"/>
      <c r="C785" s="114"/>
      <c r="D785" s="114"/>
    </row>
    <row r="786" spans="2:4">
      <c r="B786" s="113"/>
      <c r="C786" s="114"/>
      <c r="D786" s="114"/>
    </row>
    <row r="787" spans="2:4">
      <c r="B787" s="113"/>
      <c r="C787" s="114"/>
      <c r="D787" s="114"/>
    </row>
    <row r="788" spans="2:4">
      <c r="B788" s="113"/>
      <c r="C788" s="114"/>
      <c r="D788" s="114"/>
    </row>
    <row r="789" spans="2:4">
      <c r="B789" s="113"/>
      <c r="C789" s="114"/>
      <c r="D789" s="114"/>
    </row>
    <row r="790" spans="2:4">
      <c r="B790" s="113"/>
      <c r="C790" s="114"/>
      <c r="D790" s="114"/>
    </row>
    <row r="791" spans="2:4">
      <c r="B791" s="113"/>
      <c r="C791" s="114"/>
      <c r="D791" s="114"/>
    </row>
    <row r="792" spans="2:4">
      <c r="B792" s="113"/>
      <c r="C792" s="114"/>
      <c r="D792" s="114"/>
    </row>
    <row r="793" spans="2:4">
      <c r="B793" s="113"/>
      <c r="C793" s="114"/>
      <c r="D793" s="114"/>
    </row>
    <row r="794" spans="2:4">
      <c r="B794" s="113"/>
      <c r="C794" s="114"/>
      <c r="D794" s="114"/>
    </row>
    <row r="795" spans="2:4">
      <c r="B795" s="113"/>
      <c r="C795" s="114"/>
      <c r="D795" s="114"/>
    </row>
    <row r="796" spans="2:4">
      <c r="B796" s="113"/>
      <c r="C796" s="114"/>
      <c r="D796" s="114"/>
    </row>
    <row r="797" spans="2:4">
      <c r="B797" s="113"/>
      <c r="C797" s="114"/>
      <c r="D797" s="114"/>
    </row>
    <row r="798" spans="2:4">
      <c r="B798" s="113"/>
      <c r="C798" s="114"/>
      <c r="D798" s="114"/>
    </row>
    <row r="799" spans="2:4">
      <c r="B799" s="113"/>
      <c r="C799" s="114"/>
      <c r="D799" s="114"/>
    </row>
    <row r="800" spans="2:4">
      <c r="B800" s="113"/>
      <c r="C800" s="114"/>
      <c r="D800" s="114"/>
    </row>
    <row r="801" spans="2:4">
      <c r="B801" s="113"/>
      <c r="C801" s="114"/>
      <c r="D801" s="114"/>
    </row>
    <row r="802" spans="2:4">
      <c r="B802" s="113"/>
      <c r="C802" s="114"/>
      <c r="D802" s="114"/>
    </row>
    <row r="803" spans="2:4">
      <c r="B803" s="113"/>
      <c r="C803" s="114"/>
      <c r="D803" s="114"/>
    </row>
    <row r="804" spans="2:4">
      <c r="B804" s="113"/>
      <c r="C804" s="114"/>
      <c r="D804" s="114"/>
    </row>
    <row r="805" spans="2:4">
      <c r="B805" s="113"/>
      <c r="C805" s="114"/>
      <c r="D805" s="114"/>
    </row>
    <row r="806" spans="2:4">
      <c r="B806" s="113"/>
      <c r="C806" s="114"/>
      <c r="D806" s="114"/>
    </row>
    <row r="807" spans="2:4">
      <c r="B807" s="113"/>
      <c r="C807" s="114"/>
      <c r="D807" s="114"/>
    </row>
    <row r="808" spans="2:4">
      <c r="B808" s="113"/>
      <c r="C808" s="114"/>
      <c r="D808" s="114"/>
    </row>
    <row r="809" spans="2:4">
      <c r="B809" s="113"/>
      <c r="C809" s="114"/>
      <c r="D809" s="114"/>
    </row>
    <row r="810" spans="2:4">
      <c r="B810" s="113"/>
      <c r="C810" s="114"/>
      <c r="D810" s="114"/>
    </row>
    <row r="811" spans="2:4">
      <c r="B811" s="113"/>
      <c r="C811" s="114"/>
      <c r="D811" s="114"/>
    </row>
    <row r="812" spans="2:4">
      <c r="B812" s="113"/>
      <c r="C812" s="114"/>
      <c r="D812" s="114"/>
    </row>
    <row r="813" spans="2:4">
      <c r="B813" s="113"/>
      <c r="C813" s="114"/>
      <c r="D813" s="114"/>
    </row>
    <row r="814" spans="2:4">
      <c r="B814" s="113"/>
      <c r="C814" s="114"/>
      <c r="D814" s="114"/>
    </row>
    <row r="815" spans="2:4">
      <c r="B815" s="113"/>
      <c r="C815" s="114"/>
      <c r="D815" s="114"/>
    </row>
    <row r="816" spans="2:4">
      <c r="B816" s="113"/>
      <c r="C816" s="114"/>
      <c r="D816" s="114"/>
    </row>
    <row r="817" spans="2:4">
      <c r="B817" s="113"/>
      <c r="C817" s="114"/>
      <c r="D817" s="114"/>
    </row>
    <row r="818" spans="2:4">
      <c r="B818" s="113"/>
      <c r="C818" s="114"/>
      <c r="D818" s="114"/>
    </row>
    <row r="819" spans="2:4">
      <c r="B819" s="113"/>
      <c r="C819" s="114"/>
      <c r="D819" s="114"/>
    </row>
    <row r="820" spans="2:4">
      <c r="B820" s="113"/>
      <c r="C820" s="114"/>
      <c r="D820" s="114"/>
    </row>
    <row r="821" spans="2:4">
      <c r="B821" s="113"/>
      <c r="C821" s="114"/>
      <c r="D821" s="114"/>
    </row>
    <row r="822" spans="2:4">
      <c r="B822" s="113"/>
      <c r="C822" s="114"/>
      <c r="D822" s="114"/>
    </row>
    <row r="823" spans="2:4">
      <c r="B823" s="113"/>
      <c r="C823" s="114"/>
      <c r="D823" s="114"/>
    </row>
    <row r="824" spans="2:4">
      <c r="B824" s="113"/>
      <c r="C824" s="114"/>
      <c r="D824" s="114"/>
    </row>
    <row r="825" spans="2:4">
      <c r="B825" s="113"/>
      <c r="C825" s="114"/>
      <c r="D825" s="114"/>
    </row>
    <row r="826" spans="2:4">
      <c r="B826" s="113"/>
      <c r="C826" s="114"/>
      <c r="D826" s="114"/>
    </row>
    <row r="827" spans="2:4">
      <c r="B827" s="113"/>
      <c r="C827" s="114"/>
      <c r="D827" s="114"/>
    </row>
    <row r="828" spans="2:4">
      <c r="B828" s="113"/>
      <c r="C828" s="114"/>
      <c r="D828" s="114"/>
    </row>
    <row r="829" spans="2:4">
      <c r="B829" s="113"/>
      <c r="C829" s="114"/>
      <c r="D829" s="114"/>
    </row>
    <row r="830" spans="2:4">
      <c r="B830" s="113"/>
      <c r="C830" s="114"/>
      <c r="D830" s="114"/>
    </row>
    <row r="831" spans="2:4">
      <c r="B831" s="113"/>
      <c r="C831" s="114"/>
      <c r="D831" s="114"/>
    </row>
    <row r="832" spans="2:4">
      <c r="B832" s="113"/>
      <c r="C832" s="114"/>
      <c r="D832" s="114"/>
    </row>
    <row r="833" spans="2:4">
      <c r="B833" s="113"/>
      <c r="C833" s="114"/>
      <c r="D833" s="114"/>
    </row>
    <row r="834" spans="2:4">
      <c r="B834" s="113"/>
      <c r="C834" s="114"/>
      <c r="D834" s="114"/>
    </row>
    <row r="835" spans="2:4">
      <c r="B835" s="113"/>
      <c r="C835" s="114"/>
      <c r="D835" s="114"/>
    </row>
    <row r="836" spans="2:4">
      <c r="B836" s="113"/>
      <c r="C836" s="114"/>
      <c r="D836" s="114"/>
    </row>
    <row r="837" spans="2:4">
      <c r="B837" s="113"/>
      <c r="C837" s="114"/>
      <c r="D837" s="114"/>
    </row>
    <row r="838" spans="2:4">
      <c r="B838" s="113"/>
      <c r="C838" s="114"/>
      <c r="D838" s="114"/>
    </row>
    <row r="839" spans="2:4">
      <c r="B839" s="113"/>
      <c r="C839" s="114"/>
      <c r="D839" s="114"/>
    </row>
    <row r="840" spans="2:4">
      <c r="B840" s="113"/>
      <c r="C840" s="114"/>
      <c r="D840" s="114"/>
    </row>
    <row r="841" spans="2:4">
      <c r="B841" s="113"/>
      <c r="C841" s="114"/>
      <c r="D841" s="114"/>
    </row>
    <row r="842" spans="2:4">
      <c r="B842" s="113"/>
      <c r="C842" s="114"/>
      <c r="D842" s="114"/>
    </row>
    <row r="843" spans="2:4">
      <c r="B843" s="113"/>
      <c r="C843" s="114"/>
      <c r="D843" s="114"/>
    </row>
    <row r="844" spans="2:4">
      <c r="B844" s="113"/>
      <c r="C844" s="114"/>
      <c r="D844" s="114"/>
    </row>
    <row r="845" spans="2:4">
      <c r="B845" s="113"/>
      <c r="C845" s="114"/>
      <c r="D845" s="114"/>
    </row>
    <row r="846" spans="2:4">
      <c r="B846" s="113"/>
      <c r="C846" s="114"/>
      <c r="D846" s="114"/>
    </row>
    <row r="847" spans="2:4">
      <c r="B847" s="113"/>
      <c r="C847" s="114"/>
      <c r="D847" s="114"/>
    </row>
    <row r="848" spans="2:4">
      <c r="B848" s="113"/>
      <c r="C848" s="114"/>
      <c r="D848" s="114"/>
    </row>
    <row r="849" spans="2:4">
      <c r="B849" s="113"/>
      <c r="C849" s="114"/>
      <c r="D849" s="114"/>
    </row>
    <row r="850" spans="2:4">
      <c r="B850" s="113"/>
      <c r="C850" s="114"/>
      <c r="D850" s="114"/>
    </row>
    <row r="851" spans="2:4">
      <c r="B851" s="113"/>
      <c r="C851" s="114"/>
      <c r="D851" s="114"/>
    </row>
    <row r="852" spans="2:4">
      <c r="B852" s="113"/>
      <c r="C852" s="114"/>
      <c r="D852" s="114"/>
    </row>
    <row r="853" spans="2:4">
      <c r="B853" s="113"/>
      <c r="C853" s="114"/>
      <c r="D853" s="114"/>
    </row>
    <row r="854" spans="2:4">
      <c r="B854" s="113"/>
      <c r="C854" s="114"/>
      <c r="D854" s="114"/>
    </row>
    <row r="855" spans="2:4">
      <c r="B855" s="113"/>
      <c r="C855" s="114"/>
      <c r="D855" s="114"/>
    </row>
    <row r="856" spans="2:4">
      <c r="B856" s="113"/>
      <c r="C856" s="114"/>
      <c r="D856" s="114"/>
    </row>
    <row r="857" spans="2:4">
      <c r="B857" s="113"/>
      <c r="C857" s="114"/>
      <c r="D857" s="114"/>
    </row>
    <row r="858" spans="2:4">
      <c r="B858" s="113"/>
      <c r="C858" s="114"/>
      <c r="D858" s="114"/>
    </row>
    <row r="859" spans="2:4">
      <c r="B859" s="113"/>
      <c r="C859" s="114"/>
      <c r="D859" s="114"/>
    </row>
    <row r="860" spans="2:4">
      <c r="B860" s="113"/>
      <c r="C860" s="114"/>
      <c r="D860" s="114"/>
    </row>
    <row r="861" spans="2:4">
      <c r="B861" s="113"/>
      <c r="C861" s="114"/>
      <c r="D861" s="114"/>
    </row>
    <row r="862" spans="2:4">
      <c r="B862" s="113"/>
      <c r="C862" s="114"/>
      <c r="D862" s="114"/>
    </row>
    <row r="863" spans="2:4">
      <c r="B863" s="113"/>
      <c r="C863" s="114"/>
      <c r="D863" s="114"/>
    </row>
    <row r="864" spans="2:4">
      <c r="B864" s="113"/>
      <c r="C864" s="114"/>
      <c r="D864" s="114"/>
    </row>
    <row r="865" spans="2:4">
      <c r="B865" s="113"/>
      <c r="C865" s="114"/>
      <c r="D865" s="114"/>
    </row>
    <row r="866" spans="2:4">
      <c r="B866" s="113"/>
      <c r="C866" s="114"/>
      <c r="D866" s="114"/>
    </row>
    <row r="867" spans="2:4">
      <c r="B867" s="113"/>
      <c r="C867" s="114"/>
      <c r="D867" s="114"/>
    </row>
    <row r="868" spans="2:4">
      <c r="B868" s="113"/>
      <c r="C868" s="114"/>
      <c r="D868" s="114"/>
    </row>
    <row r="869" spans="2:4">
      <c r="B869" s="113"/>
      <c r="C869" s="114"/>
      <c r="D869" s="114"/>
    </row>
    <row r="870" spans="2:4">
      <c r="B870" s="113"/>
      <c r="C870" s="114"/>
      <c r="D870" s="114"/>
    </row>
    <row r="871" spans="2:4">
      <c r="B871" s="113"/>
      <c r="C871" s="114"/>
      <c r="D871" s="114"/>
    </row>
    <row r="872" spans="2:4">
      <c r="B872" s="113"/>
      <c r="C872" s="114"/>
      <c r="D872" s="114"/>
    </row>
    <row r="873" spans="2:4">
      <c r="B873" s="113"/>
      <c r="C873" s="114"/>
      <c r="D873" s="114"/>
    </row>
    <row r="874" spans="2:4">
      <c r="B874" s="113"/>
      <c r="C874" s="114"/>
      <c r="D874" s="114"/>
    </row>
    <row r="875" spans="2:4">
      <c r="B875" s="113"/>
      <c r="C875" s="114"/>
      <c r="D875" s="114"/>
    </row>
    <row r="876" spans="2:4">
      <c r="B876" s="113"/>
      <c r="C876" s="114"/>
      <c r="D876" s="114"/>
    </row>
    <row r="877" spans="2:4">
      <c r="B877" s="113"/>
      <c r="C877" s="114"/>
      <c r="D877" s="114"/>
    </row>
    <row r="878" spans="2:4">
      <c r="B878" s="113"/>
      <c r="C878" s="114"/>
      <c r="D878" s="114"/>
    </row>
    <row r="879" spans="2:4">
      <c r="B879" s="113"/>
      <c r="C879" s="114"/>
      <c r="D879" s="114"/>
    </row>
    <row r="880" spans="2:4">
      <c r="B880" s="113"/>
      <c r="C880" s="114"/>
      <c r="D880" s="114"/>
    </row>
    <row r="881" spans="2:4">
      <c r="B881" s="113"/>
      <c r="C881" s="114"/>
      <c r="D881" s="114"/>
    </row>
    <row r="882" spans="2:4">
      <c r="B882" s="113"/>
      <c r="C882" s="114"/>
      <c r="D882" s="114"/>
    </row>
    <row r="883" spans="2:4">
      <c r="B883" s="113"/>
      <c r="C883" s="114"/>
      <c r="D883" s="114"/>
    </row>
    <row r="884" spans="2:4">
      <c r="B884" s="113"/>
      <c r="C884" s="114"/>
      <c r="D884" s="114"/>
    </row>
    <row r="885" spans="2:4">
      <c r="B885" s="113"/>
      <c r="C885" s="114"/>
      <c r="D885" s="114"/>
    </row>
    <row r="886" spans="2:4">
      <c r="B886" s="113"/>
      <c r="C886" s="114"/>
      <c r="D886" s="114"/>
    </row>
    <row r="887" spans="2:4">
      <c r="B887" s="113"/>
      <c r="C887" s="114"/>
      <c r="D887" s="114"/>
    </row>
    <row r="888" spans="2:4">
      <c r="B888" s="113"/>
      <c r="C888" s="114"/>
      <c r="D888" s="114"/>
    </row>
    <row r="889" spans="2:4">
      <c r="B889" s="113"/>
      <c r="C889" s="114"/>
      <c r="D889" s="114"/>
    </row>
    <row r="890" spans="2:4">
      <c r="B890" s="113"/>
      <c r="C890" s="114"/>
      <c r="D890" s="114"/>
    </row>
    <row r="891" spans="2:4">
      <c r="B891" s="113"/>
      <c r="C891" s="114"/>
      <c r="D891" s="114"/>
    </row>
    <row r="892" spans="2:4">
      <c r="B892" s="113"/>
      <c r="C892" s="114"/>
      <c r="D892" s="114"/>
    </row>
    <row r="893" spans="2:4">
      <c r="B893" s="113"/>
      <c r="C893" s="114"/>
      <c r="D893" s="114"/>
    </row>
    <row r="894" spans="2:4">
      <c r="B894" s="113"/>
      <c r="C894" s="114"/>
      <c r="D894" s="114"/>
    </row>
    <row r="895" spans="2:4">
      <c r="B895" s="113"/>
      <c r="C895" s="114"/>
      <c r="D895" s="114"/>
    </row>
    <row r="896" spans="2:4">
      <c r="B896" s="113"/>
      <c r="C896" s="114"/>
      <c r="D896" s="114"/>
    </row>
    <row r="897" spans="2:4">
      <c r="B897" s="113"/>
      <c r="C897" s="114"/>
      <c r="D897" s="114"/>
    </row>
    <row r="898" spans="2:4">
      <c r="B898" s="113"/>
      <c r="C898" s="114"/>
      <c r="D898" s="114"/>
    </row>
    <row r="899" spans="2:4">
      <c r="B899" s="113"/>
      <c r="C899" s="114"/>
      <c r="D899" s="114"/>
    </row>
    <row r="900" spans="2:4">
      <c r="B900" s="113"/>
      <c r="C900" s="114"/>
      <c r="D900" s="114"/>
    </row>
    <row r="901" spans="2:4">
      <c r="B901" s="113"/>
      <c r="C901" s="114"/>
      <c r="D901" s="114"/>
    </row>
    <row r="902" spans="2:4">
      <c r="B902" s="113"/>
      <c r="C902" s="114"/>
      <c r="D902" s="114"/>
    </row>
    <row r="903" spans="2:4">
      <c r="B903" s="113"/>
      <c r="C903" s="114"/>
      <c r="D903" s="114"/>
    </row>
    <row r="904" spans="2:4">
      <c r="B904" s="113"/>
      <c r="C904" s="114"/>
      <c r="D904" s="114"/>
    </row>
    <row r="905" spans="2:4">
      <c r="B905" s="113"/>
      <c r="C905" s="114"/>
      <c r="D905" s="114"/>
    </row>
    <row r="906" spans="2:4">
      <c r="B906" s="113"/>
      <c r="C906" s="114"/>
      <c r="D906" s="114"/>
    </row>
    <row r="907" spans="2:4">
      <c r="B907" s="113"/>
      <c r="C907" s="114"/>
      <c r="D907" s="114"/>
    </row>
    <row r="908" spans="2:4">
      <c r="B908" s="113"/>
      <c r="C908" s="114"/>
      <c r="D908" s="114"/>
    </row>
    <row r="909" spans="2:4">
      <c r="B909" s="113"/>
      <c r="C909" s="114"/>
      <c r="D909" s="114"/>
    </row>
    <row r="910" spans="2:4">
      <c r="B910" s="113"/>
      <c r="C910" s="114"/>
      <c r="D910" s="114"/>
    </row>
    <row r="911" spans="2:4">
      <c r="B911" s="113"/>
      <c r="C911" s="114"/>
      <c r="D911" s="114"/>
    </row>
    <row r="912" spans="2:4">
      <c r="B912" s="113"/>
      <c r="C912" s="114"/>
      <c r="D912" s="114"/>
    </row>
    <row r="913" spans="2:4">
      <c r="B913" s="113"/>
      <c r="C913" s="114"/>
      <c r="D913" s="114"/>
    </row>
    <row r="914" spans="2:4">
      <c r="B914" s="113"/>
      <c r="C914" s="114"/>
      <c r="D914" s="114"/>
    </row>
    <row r="915" spans="2:4">
      <c r="B915" s="113"/>
      <c r="C915" s="114"/>
      <c r="D915" s="114"/>
    </row>
    <row r="916" spans="2:4">
      <c r="B916" s="113"/>
      <c r="C916" s="114"/>
      <c r="D916" s="114"/>
    </row>
    <row r="917" spans="2:4">
      <c r="B917" s="113"/>
      <c r="C917" s="114"/>
      <c r="D917" s="114"/>
    </row>
    <row r="918" spans="2:4">
      <c r="B918" s="113"/>
      <c r="C918" s="114"/>
      <c r="D918" s="114"/>
    </row>
    <row r="919" spans="2:4">
      <c r="B919" s="113"/>
      <c r="C919" s="114"/>
      <c r="D919" s="114"/>
    </row>
    <row r="920" spans="2:4">
      <c r="B920" s="113"/>
      <c r="C920" s="114"/>
      <c r="D920" s="114"/>
    </row>
    <row r="921" spans="2:4">
      <c r="B921" s="113"/>
      <c r="C921" s="114"/>
      <c r="D921" s="114"/>
    </row>
    <row r="922" spans="2:4">
      <c r="B922" s="113"/>
      <c r="C922" s="114"/>
      <c r="D922" s="114"/>
    </row>
    <row r="923" spans="2:4">
      <c r="B923" s="113"/>
      <c r="C923" s="114"/>
      <c r="D923" s="114"/>
    </row>
    <row r="924" spans="2:4">
      <c r="B924" s="113"/>
      <c r="C924" s="114"/>
      <c r="D924" s="114"/>
    </row>
    <row r="925" spans="2:4">
      <c r="B925" s="113"/>
      <c r="C925" s="114"/>
      <c r="D925" s="114"/>
    </row>
    <row r="926" spans="2:4">
      <c r="B926" s="113"/>
      <c r="C926" s="114"/>
      <c r="D926" s="114"/>
    </row>
    <row r="927" spans="2:4">
      <c r="B927" s="113"/>
      <c r="C927" s="114"/>
      <c r="D927" s="114"/>
    </row>
    <row r="928" spans="2:4">
      <c r="B928" s="113"/>
      <c r="C928" s="114"/>
      <c r="D928" s="114"/>
    </row>
    <row r="929" spans="2:4">
      <c r="B929" s="113"/>
      <c r="C929" s="114"/>
      <c r="D929" s="114"/>
    </row>
    <row r="930" spans="2:4">
      <c r="B930" s="113"/>
      <c r="C930" s="114"/>
      <c r="D930" s="114"/>
    </row>
    <row r="931" spans="2:4">
      <c r="B931" s="113"/>
      <c r="C931" s="114"/>
      <c r="D931" s="114"/>
    </row>
    <row r="932" spans="2:4">
      <c r="B932" s="113"/>
      <c r="C932" s="114"/>
      <c r="D932" s="114"/>
    </row>
    <row r="933" spans="2:4">
      <c r="B933" s="113"/>
      <c r="C933" s="114"/>
      <c r="D933" s="114"/>
    </row>
    <row r="934" spans="2:4">
      <c r="B934" s="113"/>
      <c r="C934" s="114"/>
      <c r="D934" s="114"/>
    </row>
    <row r="935" spans="2:4">
      <c r="B935" s="113"/>
      <c r="C935" s="114"/>
      <c r="D935" s="114"/>
    </row>
    <row r="936" spans="2:4">
      <c r="B936" s="113"/>
      <c r="C936" s="114"/>
      <c r="D936" s="114"/>
    </row>
    <row r="937" spans="2:4">
      <c r="B937" s="113"/>
      <c r="C937" s="114"/>
      <c r="D937" s="114"/>
    </row>
    <row r="938" spans="2:4">
      <c r="B938" s="113"/>
      <c r="C938" s="114"/>
      <c r="D938" s="114"/>
    </row>
    <row r="939" spans="2:4">
      <c r="B939" s="113"/>
      <c r="C939" s="114"/>
      <c r="D939" s="114"/>
    </row>
    <row r="940" spans="2:4">
      <c r="B940" s="113"/>
      <c r="C940" s="114"/>
      <c r="D940" s="114"/>
    </row>
    <row r="941" spans="2:4">
      <c r="B941" s="113"/>
      <c r="C941" s="114"/>
      <c r="D941" s="114"/>
    </row>
    <row r="942" spans="2:4">
      <c r="B942" s="113"/>
      <c r="C942" s="114"/>
      <c r="D942" s="114"/>
    </row>
    <row r="943" spans="2:4">
      <c r="B943" s="113"/>
      <c r="C943" s="114"/>
      <c r="D943" s="114"/>
    </row>
    <row r="944" spans="2:4">
      <c r="B944" s="113"/>
      <c r="C944" s="114"/>
      <c r="D944" s="114"/>
    </row>
    <row r="945" spans="2:4">
      <c r="B945" s="113"/>
      <c r="C945" s="114"/>
      <c r="D945" s="114"/>
    </row>
    <row r="946" spans="2:4">
      <c r="B946" s="113"/>
      <c r="C946" s="114"/>
      <c r="D946" s="114"/>
    </row>
    <row r="947" spans="2:4">
      <c r="B947" s="113"/>
      <c r="C947" s="114"/>
      <c r="D947" s="114"/>
    </row>
    <row r="948" spans="2:4">
      <c r="B948" s="113"/>
      <c r="C948" s="114"/>
      <c r="D948" s="114"/>
    </row>
    <row r="949" spans="2:4">
      <c r="B949" s="113"/>
      <c r="C949" s="114"/>
      <c r="D949" s="114"/>
    </row>
    <row r="950" spans="2:4">
      <c r="B950" s="113"/>
      <c r="C950" s="114"/>
      <c r="D950" s="114"/>
    </row>
    <row r="951" spans="2:4">
      <c r="B951" s="113"/>
      <c r="C951" s="114"/>
      <c r="D951" s="114"/>
    </row>
    <row r="952" spans="2:4">
      <c r="B952" s="113"/>
      <c r="C952" s="114"/>
      <c r="D952" s="114"/>
    </row>
    <row r="953" spans="2:4">
      <c r="B953" s="113"/>
      <c r="C953" s="114"/>
      <c r="D953" s="114"/>
    </row>
    <row r="954" spans="2:4">
      <c r="B954" s="113"/>
      <c r="C954" s="114"/>
      <c r="D954" s="114"/>
    </row>
    <row r="955" spans="2:4">
      <c r="B955" s="113"/>
      <c r="C955" s="114"/>
      <c r="D955" s="114"/>
    </row>
    <row r="956" spans="2:4">
      <c r="B956" s="113"/>
      <c r="C956" s="114"/>
      <c r="D956" s="114"/>
    </row>
    <row r="957" spans="2:4">
      <c r="B957" s="113"/>
      <c r="C957" s="114"/>
      <c r="D957" s="114"/>
    </row>
    <row r="958" spans="2:4">
      <c r="B958" s="113"/>
      <c r="C958" s="114"/>
      <c r="D958" s="114"/>
    </row>
    <row r="959" spans="2:4">
      <c r="B959" s="113"/>
      <c r="C959" s="114"/>
      <c r="D959" s="114"/>
    </row>
    <row r="960" spans="2:4">
      <c r="B960" s="113"/>
      <c r="C960" s="114"/>
      <c r="D960" s="114"/>
    </row>
    <row r="961" spans="2:4">
      <c r="B961" s="113"/>
      <c r="C961" s="114"/>
      <c r="D961" s="114"/>
    </row>
    <row r="962" spans="2:4">
      <c r="B962" s="113"/>
      <c r="C962" s="114"/>
      <c r="D962" s="114"/>
    </row>
    <row r="963" spans="2:4">
      <c r="B963" s="113"/>
      <c r="C963" s="114"/>
      <c r="D963" s="114"/>
    </row>
    <row r="964" spans="2:4">
      <c r="B964" s="113"/>
      <c r="C964" s="114"/>
      <c r="D964" s="114"/>
    </row>
    <row r="965" spans="2:4">
      <c r="B965" s="113"/>
      <c r="C965" s="114"/>
      <c r="D965" s="114"/>
    </row>
    <row r="966" spans="2:4">
      <c r="B966" s="113"/>
      <c r="C966" s="114"/>
      <c r="D966" s="114"/>
    </row>
    <row r="967" spans="2:4">
      <c r="B967" s="113"/>
      <c r="C967" s="114"/>
      <c r="D967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9" t="s">
        <v>179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202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2595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9" t="s">
        <v>180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2596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28515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221</v>
      </c>
    </row>
    <row r="2" spans="2:18">
      <c r="B2" s="46" t="s">
        <v>140</v>
      </c>
      <c r="C2" s="67" t="s">
        <v>222</v>
      </c>
    </row>
    <row r="3" spans="2:18">
      <c r="B3" s="46" t="s">
        <v>142</v>
      </c>
      <c r="C3" s="67" t="s">
        <v>223</v>
      </c>
    </row>
    <row r="4" spans="2:18">
      <c r="B4" s="46" t="s">
        <v>143</v>
      </c>
      <c r="C4" s="67">
        <v>9455</v>
      </c>
    </row>
    <row r="6" spans="2:18" ht="21.75" customHeight="1">
      <c r="B6" s="132" t="s">
        <v>169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18" ht="27.7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</row>
    <row r="8" spans="2:18" s="3" customFormat="1" ht="66" customHeight="1">
      <c r="B8" s="21" t="s">
        <v>110</v>
      </c>
      <c r="C8" s="29" t="s">
        <v>44</v>
      </c>
      <c r="D8" s="29" t="s">
        <v>114</v>
      </c>
      <c r="E8" s="29" t="s">
        <v>14</v>
      </c>
      <c r="F8" s="29" t="s">
        <v>66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197</v>
      </c>
      <c r="M8" s="29" t="s">
        <v>196</v>
      </c>
      <c r="N8" s="29" t="s">
        <v>211</v>
      </c>
      <c r="O8" s="29" t="s">
        <v>61</v>
      </c>
      <c r="P8" s="29" t="s">
        <v>199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204</v>
      </c>
      <c r="M9" s="31"/>
      <c r="N9" s="15" t="s">
        <v>200</v>
      </c>
      <c r="O9" s="31" t="s">
        <v>205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7.2236150055852697</v>
      </c>
      <c r="I11" s="69"/>
      <c r="J11" s="69"/>
      <c r="K11" s="78">
        <v>2.3203835798942403E-3</v>
      </c>
      <c r="L11" s="77"/>
      <c r="M11" s="79"/>
      <c r="N11" s="69"/>
      <c r="O11" s="77">
        <v>12460.529096141003</v>
      </c>
      <c r="P11" s="69"/>
      <c r="Q11" s="78">
        <f>IFERROR(O11/$O$11,0)</f>
        <v>1</v>
      </c>
      <c r="R11" s="78">
        <f>O11/'סכום נכסי הקרן'!$C$42</f>
        <v>0.24407827626932127</v>
      </c>
    </row>
    <row r="12" spans="2:18" ht="22.5" customHeight="1">
      <c r="B12" s="70" t="s">
        <v>191</v>
      </c>
      <c r="C12" s="71"/>
      <c r="D12" s="71"/>
      <c r="E12" s="71"/>
      <c r="F12" s="71"/>
      <c r="G12" s="71"/>
      <c r="H12" s="80">
        <v>7.1762506370050732</v>
      </c>
      <c r="I12" s="71"/>
      <c r="J12" s="71"/>
      <c r="K12" s="81">
        <v>2.238859555485655E-3</v>
      </c>
      <c r="L12" s="80"/>
      <c r="M12" s="82"/>
      <c r="N12" s="71"/>
      <c r="O12" s="80">
        <v>12424.959425633002</v>
      </c>
      <c r="P12" s="71"/>
      <c r="Q12" s="81">
        <f t="shared" ref="Q12:Q59" si="0">IFERROR(O12/$O$11,0)</f>
        <v>0.99714541250748201</v>
      </c>
      <c r="R12" s="81">
        <f>O12/'סכום נכסי הקרן'!$C$42</f>
        <v>0.24338153347468752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7.5712691812977324</v>
      </c>
      <c r="I13" s="73"/>
      <c r="J13" s="73"/>
      <c r="K13" s="84">
        <v>-5.4440254078584691E-3</v>
      </c>
      <c r="L13" s="83"/>
      <c r="M13" s="85"/>
      <c r="N13" s="73"/>
      <c r="O13" s="83">
        <v>4382.5317354029994</v>
      </c>
      <c r="P13" s="73"/>
      <c r="Q13" s="84">
        <f t="shared" si="0"/>
        <v>0.3517131336549954</v>
      </c>
      <c r="R13" s="84">
        <f>O13/'סכום נכסי הקרן'!$C$42</f>
        <v>8.584553540379268E-2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7.5712691812977324</v>
      </c>
      <c r="I14" s="71"/>
      <c r="J14" s="71"/>
      <c r="K14" s="81">
        <v>-5.4440254078584691E-3</v>
      </c>
      <c r="L14" s="80"/>
      <c r="M14" s="82"/>
      <c r="N14" s="71"/>
      <c r="O14" s="80">
        <v>4382.5317354029994</v>
      </c>
      <c r="P14" s="71"/>
      <c r="Q14" s="81">
        <f t="shared" si="0"/>
        <v>0.3517131336549954</v>
      </c>
      <c r="R14" s="81">
        <f>O14/'סכום נכסי הקרן'!$C$42</f>
        <v>8.584553540379268E-2</v>
      </c>
    </row>
    <row r="15" spans="2:18">
      <c r="B15" s="75" t="s">
        <v>224</v>
      </c>
      <c r="C15" s="73" t="s">
        <v>225</v>
      </c>
      <c r="D15" s="86" t="s">
        <v>115</v>
      </c>
      <c r="E15" s="73" t="s">
        <v>226</v>
      </c>
      <c r="F15" s="73"/>
      <c r="G15" s="73"/>
      <c r="H15" s="83">
        <v>0.58000000000004881</v>
      </c>
      <c r="I15" s="86" t="s">
        <v>128</v>
      </c>
      <c r="J15" s="87">
        <v>0.04</v>
      </c>
      <c r="K15" s="84">
        <v>-3.0999999999973106E-3</v>
      </c>
      <c r="L15" s="83">
        <v>300771.66209300002</v>
      </c>
      <c r="M15" s="85">
        <v>136</v>
      </c>
      <c r="N15" s="73"/>
      <c r="O15" s="83">
        <v>409.04944218100002</v>
      </c>
      <c r="P15" s="84">
        <v>1.9344957272302134E-5</v>
      </c>
      <c r="Q15" s="84">
        <f t="shared" si="0"/>
        <v>3.2827614222872906E-2</v>
      </c>
      <c r="R15" s="84">
        <f>O15/'סכום נכסי הקרן'!$C$42</f>
        <v>8.0125074935530737E-3</v>
      </c>
    </row>
    <row r="16" spans="2:18">
      <c r="B16" s="75" t="s">
        <v>227</v>
      </c>
      <c r="C16" s="73" t="s">
        <v>228</v>
      </c>
      <c r="D16" s="86" t="s">
        <v>115</v>
      </c>
      <c r="E16" s="73" t="s">
        <v>226</v>
      </c>
      <c r="F16" s="73"/>
      <c r="G16" s="73"/>
      <c r="H16" s="83">
        <v>3.3800000000039221</v>
      </c>
      <c r="I16" s="86" t="s">
        <v>128</v>
      </c>
      <c r="J16" s="87">
        <v>0.04</v>
      </c>
      <c r="K16" s="84">
        <v>-8.9000000000126079E-3</v>
      </c>
      <c r="L16" s="83">
        <v>193255.56342399999</v>
      </c>
      <c r="M16" s="85">
        <v>147.74</v>
      </c>
      <c r="N16" s="73"/>
      <c r="O16" s="83">
        <v>285.51576297600002</v>
      </c>
      <c r="P16" s="84">
        <v>1.5241402946644242E-5</v>
      </c>
      <c r="Q16" s="84">
        <f t="shared" si="0"/>
        <v>2.2913614724789141E-2</v>
      </c>
      <c r="R16" s="84">
        <f>O16/'סכום נכסי הקרן'!$C$42</f>
        <v>5.5927155851258721E-3</v>
      </c>
    </row>
    <row r="17" spans="2:18">
      <c r="B17" s="75" t="s">
        <v>229</v>
      </c>
      <c r="C17" s="73" t="s">
        <v>230</v>
      </c>
      <c r="D17" s="86" t="s">
        <v>115</v>
      </c>
      <c r="E17" s="73" t="s">
        <v>226</v>
      </c>
      <c r="F17" s="73"/>
      <c r="G17" s="73"/>
      <c r="H17" s="83">
        <v>6.2699999999966955</v>
      </c>
      <c r="I17" s="86" t="s">
        <v>128</v>
      </c>
      <c r="J17" s="87">
        <v>7.4999999999999997E-3</v>
      </c>
      <c r="K17" s="84">
        <v>-8.699999999989742E-3</v>
      </c>
      <c r="L17" s="83">
        <v>390385.64290899999</v>
      </c>
      <c r="M17" s="85">
        <v>112.38</v>
      </c>
      <c r="N17" s="73"/>
      <c r="O17" s="83">
        <v>438.71540393499998</v>
      </c>
      <c r="P17" s="84">
        <v>2.012425486910992E-5</v>
      </c>
      <c r="Q17" s="84">
        <f t="shared" si="0"/>
        <v>3.5208408932720932E-2</v>
      </c>
      <c r="R17" s="84">
        <f>O17/'סכום נכסי הקרן'!$C$42</f>
        <v>8.5936077624838986E-3</v>
      </c>
    </row>
    <row r="18" spans="2:18">
      <c r="B18" s="75" t="s">
        <v>231</v>
      </c>
      <c r="C18" s="73" t="s">
        <v>232</v>
      </c>
      <c r="D18" s="86" t="s">
        <v>115</v>
      </c>
      <c r="E18" s="73" t="s">
        <v>226</v>
      </c>
      <c r="F18" s="73"/>
      <c r="G18" s="73"/>
      <c r="H18" s="83">
        <v>12.549999999989966</v>
      </c>
      <c r="I18" s="86" t="s">
        <v>128</v>
      </c>
      <c r="J18" s="87">
        <v>0.04</v>
      </c>
      <c r="K18" s="84">
        <v>-2.6999999999933102E-3</v>
      </c>
      <c r="L18" s="83">
        <v>133257.91262799999</v>
      </c>
      <c r="M18" s="85">
        <v>201.91</v>
      </c>
      <c r="N18" s="73"/>
      <c r="O18" s="83">
        <v>269.06104203399997</v>
      </c>
      <c r="P18" s="84">
        <v>8.0492098336718228E-6</v>
      </c>
      <c r="Q18" s="84">
        <f t="shared" si="0"/>
        <v>2.1593067193055836E-2</v>
      </c>
      <c r="R18" s="84">
        <f>O18/'סכום נכסי הקרן'!$C$42</f>
        <v>5.2703986198487001E-3</v>
      </c>
    </row>
    <row r="19" spans="2:18">
      <c r="B19" s="75" t="s">
        <v>233</v>
      </c>
      <c r="C19" s="73" t="s">
        <v>234</v>
      </c>
      <c r="D19" s="86" t="s">
        <v>115</v>
      </c>
      <c r="E19" s="73" t="s">
        <v>226</v>
      </c>
      <c r="F19" s="73"/>
      <c r="G19" s="73"/>
      <c r="H19" s="83">
        <v>17.029999999979236</v>
      </c>
      <c r="I19" s="86" t="s">
        <v>128</v>
      </c>
      <c r="J19" s="87">
        <v>2.75E-2</v>
      </c>
      <c r="K19" s="84">
        <v>-6.0000000000540827E-4</v>
      </c>
      <c r="L19" s="83">
        <v>194873.38801900001</v>
      </c>
      <c r="M19" s="85">
        <v>170.79</v>
      </c>
      <c r="N19" s="73"/>
      <c r="O19" s="83">
        <v>332.82427049700004</v>
      </c>
      <c r="P19" s="84">
        <v>1.086525307754741E-5</v>
      </c>
      <c r="Q19" s="84">
        <f t="shared" si="0"/>
        <v>2.6710283963790507E-2</v>
      </c>
      <c r="R19" s="84">
        <f>O19/'סכום נכסי הקרן'!$C$42</f>
        <v>6.519400068546081E-3</v>
      </c>
    </row>
    <row r="20" spans="2:18">
      <c r="B20" s="75" t="s">
        <v>235</v>
      </c>
      <c r="C20" s="73" t="s">
        <v>236</v>
      </c>
      <c r="D20" s="86" t="s">
        <v>115</v>
      </c>
      <c r="E20" s="73" t="s">
        <v>226</v>
      </c>
      <c r="F20" s="73"/>
      <c r="G20" s="73"/>
      <c r="H20" s="83">
        <v>2.6899999999993849</v>
      </c>
      <c r="I20" s="86" t="s">
        <v>128</v>
      </c>
      <c r="J20" s="87">
        <v>1.7500000000000002E-2</v>
      </c>
      <c r="K20" s="84">
        <v>-7.8000000000059263E-3</v>
      </c>
      <c r="L20" s="83">
        <v>400988.10126600007</v>
      </c>
      <c r="M20" s="85">
        <v>109.42</v>
      </c>
      <c r="N20" s="73"/>
      <c r="O20" s="83">
        <v>438.76118498299996</v>
      </c>
      <c r="P20" s="84">
        <v>2.27464479894408E-5</v>
      </c>
      <c r="Q20" s="84">
        <f t="shared" si="0"/>
        <v>3.5212083018118651E-2</v>
      </c>
      <c r="R20" s="84">
        <f>O20/'סכום נכסי הקרן'!$C$42</f>
        <v>8.5945045269146415E-3</v>
      </c>
    </row>
    <row r="21" spans="2:18">
      <c r="B21" s="75" t="s">
        <v>237</v>
      </c>
      <c r="C21" s="73" t="s">
        <v>238</v>
      </c>
      <c r="D21" s="86" t="s">
        <v>115</v>
      </c>
      <c r="E21" s="73" t="s">
        <v>226</v>
      </c>
      <c r="F21" s="73"/>
      <c r="G21" s="73"/>
      <c r="H21" s="83">
        <v>4.7600000000044975</v>
      </c>
      <c r="I21" s="86" t="s">
        <v>128</v>
      </c>
      <c r="J21" s="87">
        <v>7.4999999999999997E-3</v>
      </c>
      <c r="K21" s="84">
        <v>-9.5000000000140545E-3</v>
      </c>
      <c r="L21" s="83">
        <v>326011.814816</v>
      </c>
      <c r="M21" s="85">
        <v>109.12</v>
      </c>
      <c r="N21" s="73"/>
      <c r="O21" s="83">
        <v>355.74408359</v>
      </c>
      <c r="P21" s="84">
        <v>1.4897795854561059E-5</v>
      </c>
      <c r="Q21" s="84">
        <f t="shared" si="0"/>
        <v>2.8549677212356347E-2</v>
      </c>
      <c r="R21" s="84">
        <f>O21/'סכום נכסי הקרן'!$C$42</f>
        <v>6.9683560020374581E-3</v>
      </c>
    </row>
    <row r="22" spans="2:18">
      <c r="B22" s="75" t="s">
        <v>239</v>
      </c>
      <c r="C22" s="73" t="s">
        <v>240</v>
      </c>
      <c r="D22" s="86" t="s">
        <v>115</v>
      </c>
      <c r="E22" s="73" t="s">
        <v>226</v>
      </c>
      <c r="F22" s="73"/>
      <c r="G22" s="73"/>
      <c r="H22" s="83">
        <v>28.770000000312677</v>
      </c>
      <c r="I22" s="86" t="s">
        <v>128</v>
      </c>
      <c r="J22" s="87">
        <v>5.0000000000000001E-3</v>
      </c>
      <c r="K22" s="84">
        <v>3.8000000001314244E-3</v>
      </c>
      <c r="L22" s="83">
        <v>35287.699999999997</v>
      </c>
      <c r="M22" s="85">
        <v>103.5</v>
      </c>
      <c r="N22" s="73"/>
      <c r="O22" s="83">
        <v>36.522767954000003</v>
      </c>
      <c r="P22" s="84">
        <v>1.0866614316288666E-5</v>
      </c>
      <c r="Q22" s="84">
        <f t="shared" si="0"/>
        <v>2.9310768164179336E-3</v>
      </c>
      <c r="R22" s="84">
        <f>O22/'סכום נכסי הקרן'!$C$42</f>
        <v>7.1541217696425912E-4</v>
      </c>
    </row>
    <row r="23" spans="2:18">
      <c r="B23" s="75" t="s">
        <v>241</v>
      </c>
      <c r="C23" s="73" t="s">
        <v>242</v>
      </c>
      <c r="D23" s="86" t="s">
        <v>115</v>
      </c>
      <c r="E23" s="73" t="s">
        <v>226</v>
      </c>
      <c r="F23" s="73"/>
      <c r="G23" s="73"/>
      <c r="H23" s="83">
        <v>8.2499999999989573</v>
      </c>
      <c r="I23" s="86" t="s">
        <v>128</v>
      </c>
      <c r="J23" s="87">
        <v>5.0000000000000001E-3</v>
      </c>
      <c r="K23" s="84">
        <v>-7.4000000000008339E-3</v>
      </c>
      <c r="L23" s="83">
        <v>431874.74543499999</v>
      </c>
      <c r="M23" s="85">
        <v>111.21</v>
      </c>
      <c r="N23" s="73"/>
      <c r="O23" s="83">
        <v>480.28792195400001</v>
      </c>
      <c r="P23" s="84">
        <v>2.3343643303136526E-5</v>
      </c>
      <c r="Q23" s="84">
        <f t="shared" si="0"/>
        <v>3.8544745431616068E-2</v>
      </c>
      <c r="R23" s="84">
        <f>O23/'סכום נכסי הקרן'!$C$42</f>
        <v>9.4079350241886468E-3</v>
      </c>
    </row>
    <row r="24" spans="2:18">
      <c r="B24" s="75" t="s">
        <v>243</v>
      </c>
      <c r="C24" s="73" t="s">
        <v>244</v>
      </c>
      <c r="D24" s="86" t="s">
        <v>115</v>
      </c>
      <c r="E24" s="73" t="s">
        <v>226</v>
      </c>
      <c r="F24" s="73"/>
      <c r="G24" s="73"/>
      <c r="H24" s="83">
        <v>21.960000000001376</v>
      </c>
      <c r="I24" s="86" t="s">
        <v>128</v>
      </c>
      <c r="J24" s="87">
        <v>0.01</v>
      </c>
      <c r="K24" s="84">
        <v>1.8000000000089067E-3</v>
      </c>
      <c r="L24" s="83">
        <v>407601.60343299998</v>
      </c>
      <c r="M24" s="85">
        <v>121.2</v>
      </c>
      <c r="N24" s="73"/>
      <c r="O24" s="83">
        <v>494.01314009200001</v>
      </c>
      <c r="P24" s="84">
        <v>2.3020114363263654E-5</v>
      </c>
      <c r="Q24" s="84">
        <f t="shared" si="0"/>
        <v>3.9646241044852162E-2</v>
      </c>
      <c r="R24" s="84">
        <f>O24/'סכום נכסי הקרן'!$C$42</f>
        <v>9.6767861747855313E-3</v>
      </c>
    </row>
    <row r="25" spans="2:18">
      <c r="B25" s="75" t="s">
        <v>245</v>
      </c>
      <c r="C25" s="73" t="s">
        <v>246</v>
      </c>
      <c r="D25" s="86" t="s">
        <v>115</v>
      </c>
      <c r="E25" s="73" t="s">
        <v>226</v>
      </c>
      <c r="F25" s="73"/>
      <c r="G25" s="73"/>
      <c r="H25" s="83">
        <v>1.7199999999999525</v>
      </c>
      <c r="I25" s="86" t="s">
        <v>128</v>
      </c>
      <c r="J25" s="87">
        <v>2.75E-2</v>
      </c>
      <c r="K25" s="84">
        <v>-7.1000000000003569E-3</v>
      </c>
      <c r="L25" s="83">
        <v>760510.03912800003</v>
      </c>
      <c r="M25" s="85">
        <v>110.72</v>
      </c>
      <c r="N25" s="73"/>
      <c r="O25" s="83">
        <v>842.03671520700004</v>
      </c>
      <c r="P25" s="84">
        <v>4.3463677254480619E-5</v>
      </c>
      <c r="Q25" s="84">
        <f t="shared" si="0"/>
        <v>6.7576321094404965E-2</v>
      </c>
      <c r="R25" s="84">
        <f>O25/'סכום נכסי הקרן'!$C$42</f>
        <v>1.6493911969344539E-2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6.9609945758858265</v>
      </c>
      <c r="I27" s="73"/>
      <c r="J27" s="73"/>
      <c r="K27" s="84">
        <v>6.4254669417366118E-3</v>
      </c>
      <c r="L27" s="83"/>
      <c r="M27" s="85"/>
      <c r="N27" s="73"/>
      <c r="O27" s="83">
        <v>8042.4276902299989</v>
      </c>
      <c r="P27" s="73"/>
      <c r="Q27" s="84">
        <f t="shared" si="0"/>
        <v>0.64543227885248633</v>
      </c>
      <c r="R27" s="84">
        <f>O27/'סכום נכסי הקרן'!$C$42</f>
        <v>0.15753599807089477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0.65583835005852531</v>
      </c>
      <c r="I28" s="71"/>
      <c r="J28" s="71"/>
      <c r="K28" s="81">
        <v>1.3633038473834793E-3</v>
      </c>
      <c r="L28" s="80"/>
      <c r="M28" s="82"/>
      <c r="N28" s="71"/>
      <c r="O28" s="80">
        <v>1186.4942464840003</v>
      </c>
      <c r="P28" s="71"/>
      <c r="Q28" s="81">
        <f t="shared" si="0"/>
        <v>9.5220213951545188E-2</v>
      </c>
      <c r="R28" s="81">
        <f>O28/'סכום נכסי הקרן'!$C$42</f>
        <v>2.3241185687289129E-2</v>
      </c>
    </row>
    <row r="29" spans="2:18">
      <c r="B29" s="75" t="s">
        <v>247</v>
      </c>
      <c r="C29" s="73" t="s">
        <v>248</v>
      </c>
      <c r="D29" s="86" t="s">
        <v>115</v>
      </c>
      <c r="E29" s="73" t="s">
        <v>226</v>
      </c>
      <c r="F29" s="73"/>
      <c r="G29" s="73"/>
      <c r="H29" s="83">
        <v>0.75999999999969337</v>
      </c>
      <c r="I29" s="86" t="s">
        <v>128</v>
      </c>
      <c r="J29" s="87">
        <v>0</v>
      </c>
      <c r="K29" s="84">
        <v>2.9999999999080193E-4</v>
      </c>
      <c r="L29" s="83">
        <v>391462.26466499997</v>
      </c>
      <c r="M29" s="85">
        <v>99.98</v>
      </c>
      <c r="N29" s="73"/>
      <c r="O29" s="83">
        <v>391.383972212</v>
      </c>
      <c r="P29" s="84">
        <v>5.5923180666428567E-5</v>
      </c>
      <c r="Q29" s="84">
        <f t="shared" si="0"/>
        <v>3.1409899948246237E-2</v>
      </c>
      <c r="R29" s="84">
        <f>O29/'סכום נכסי הקרן'!$C$42</f>
        <v>7.6664742371597852E-3</v>
      </c>
    </row>
    <row r="30" spans="2:18">
      <c r="B30" s="75" t="s">
        <v>249</v>
      </c>
      <c r="C30" s="73" t="s">
        <v>250</v>
      </c>
      <c r="D30" s="86" t="s">
        <v>115</v>
      </c>
      <c r="E30" s="73" t="s">
        <v>226</v>
      </c>
      <c r="F30" s="73"/>
      <c r="G30" s="73"/>
      <c r="H30" s="83">
        <v>9.9999999995722001E-3</v>
      </c>
      <c r="I30" s="86" t="s">
        <v>128</v>
      </c>
      <c r="J30" s="87">
        <v>0</v>
      </c>
      <c r="K30" s="84">
        <v>7.2999999999932771E-3</v>
      </c>
      <c r="L30" s="83">
        <v>163644.433154</v>
      </c>
      <c r="M30" s="85">
        <v>99.99</v>
      </c>
      <c r="N30" s="73"/>
      <c r="O30" s="83">
        <v>163.62806870700001</v>
      </c>
      <c r="P30" s="84">
        <v>1.6364443315399999E-5</v>
      </c>
      <c r="Q30" s="84">
        <f t="shared" si="0"/>
        <v>1.3131711137183994E-2</v>
      </c>
      <c r="R30" s="84">
        <f>O30/'סכום נכסי הקרן'!$C$42</f>
        <v>3.2051654188305178E-3</v>
      </c>
    </row>
    <row r="31" spans="2:18">
      <c r="B31" s="75" t="s">
        <v>251</v>
      </c>
      <c r="C31" s="73" t="s">
        <v>252</v>
      </c>
      <c r="D31" s="86" t="s">
        <v>115</v>
      </c>
      <c r="E31" s="73" t="s">
        <v>226</v>
      </c>
      <c r="F31" s="73"/>
      <c r="G31" s="73"/>
      <c r="H31" s="83">
        <v>0.83999999999961661</v>
      </c>
      <c r="I31" s="86" t="s">
        <v>128</v>
      </c>
      <c r="J31" s="87">
        <v>0</v>
      </c>
      <c r="K31" s="84">
        <v>3.9999999997701157E-4</v>
      </c>
      <c r="L31" s="83">
        <v>208864.04500000001</v>
      </c>
      <c r="M31" s="85">
        <v>99.97</v>
      </c>
      <c r="N31" s="73"/>
      <c r="O31" s="83">
        <v>208.80138578700004</v>
      </c>
      <c r="P31" s="84">
        <v>2.6108005625000003E-5</v>
      </c>
      <c r="Q31" s="84">
        <f t="shared" si="0"/>
        <v>1.675702405379121E-2</v>
      </c>
      <c r="R31" s="84">
        <f>O31/'סכום נכסי הקרן'!$C$42</f>
        <v>4.090025546452913E-3</v>
      </c>
    </row>
    <row r="32" spans="2:18">
      <c r="B32" s="75" t="s">
        <v>253</v>
      </c>
      <c r="C32" s="73" t="s">
        <v>254</v>
      </c>
      <c r="D32" s="86" t="s">
        <v>115</v>
      </c>
      <c r="E32" s="73" t="s">
        <v>226</v>
      </c>
      <c r="F32" s="73"/>
      <c r="G32" s="73"/>
      <c r="H32" s="83">
        <v>0.92999999999137151</v>
      </c>
      <c r="I32" s="86" t="s">
        <v>128</v>
      </c>
      <c r="J32" s="87">
        <v>0</v>
      </c>
      <c r="K32" s="84">
        <v>2.9999999999016989E-4</v>
      </c>
      <c r="L32" s="83">
        <v>91583.012105999995</v>
      </c>
      <c r="M32" s="85">
        <v>99.97</v>
      </c>
      <c r="N32" s="73"/>
      <c r="O32" s="83">
        <v>91.555537203</v>
      </c>
      <c r="P32" s="84">
        <v>1.1447876513249999E-5</v>
      </c>
      <c r="Q32" s="84">
        <f t="shared" si="0"/>
        <v>7.3476444295896342E-3</v>
      </c>
      <c r="R32" s="84">
        <f>O32/'סכום נכסי הקרן'!$C$42</f>
        <v>1.7934003870141184E-3</v>
      </c>
    </row>
    <row r="33" spans="2:18">
      <c r="B33" s="75" t="s">
        <v>255</v>
      </c>
      <c r="C33" s="73" t="s">
        <v>256</v>
      </c>
      <c r="D33" s="86" t="s">
        <v>115</v>
      </c>
      <c r="E33" s="73" t="s">
        <v>226</v>
      </c>
      <c r="F33" s="73"/>
      <c r="G33" s="73"/>
      <c r="H33" s="83">
        <v>8.999999679016818E-2</v>
      </c>
      <c r="I33" s="86" t="s">
        <v>128</v>
      </c>
      <c r="J33" s="87">
        <v>0</v>
      </c>
      <c r="K33" s="84">
        <v>1.0999999694674533E-3</v>
      </c>
      <c r="L33" s="83">
        <v>127.74532499999999</v>
      </c>
      <c r="M33" s="85">
        <v>99.99</v>
      </c>
      <c r="N33" s="73"/>
      <c r="O33" s="83">
        <v>0.127732549</v>
      </c>
      <c r="P33" s="84">
        <v>1.4193924999999999E-8</v>
      </c>
      <c r="Q33" s="84">
        <f t="shared" si="0"/>
        <v>1.0250973134002671E-5</v>
      </c>
      <c r="R33" s="84">
        <f>O33/'סכום נכסי הקרן'!$C$42</f>
        <v>2.5020398526304941E-6</v>
      </c>
    </row>
    <row r="34" spans="2:18">
      <c r="B34" s="75" t="s">
        <v>257</v>
      </c>
      <c r="C34" s="73" t="s">
        <v>258</v>
      </c>
      <c r="D34" s="86" t="s">
        <v>115</v>
      </c>
      <c r="E34" s="73" t="s">
        <v>226</v>
      </c>
      <c r="F34" s="73"/>
      <c r="G34" s="73"/>
      <c r="H34" s="83">
        <v>0.58999999999803643</v>
      </c>
      <c r="I34" s="86" t="s">
        <v>128</v>
      </c>
      <c r="J34" s="87">
        <v>0</v>
      </c>
      <c r="K34" s="84">
        <v>5.000000000981794E-4</v>
      </c>
      <c r="L34" s="83">
        <v>40753.96</v>
      </c>
      <c r="M34" s="85">
        <v>99.97</v>
      </c>
      <c r="N34" s="73"/>
      <c r="O34" s="83">
        <v>40.741733812</v>
      </c>
      <c r="P34" s="84">
        <v>5.8219942857142858E-6</v>
      </c>
      <c r="Q34" s="84">
        <f t="shared" si="0"/>
        <v>3.2696632300002111E-3</v>
      </c>
      <c r="R34" s="84">
        <f>O34/'סכום נכסי הקרן'!$C$42</f>
        <v>7.9805376515963288E-4</v>
      </c>
    </row>
    <row r="35" spans="2:18">
      <c r="B35" s="75" t="s">
        <v>259</v>
      </c>
      <c r="C35" s="73" t="s">
        <v>260</v>
      </c>
      <c r="D35" s="86" t="s">
        <v>115</v>
      </c>
      <c r="E35" s="73" t="s">
        <v>226</v>
      </c>
      <c r="F35" s="73"/>
      <c r="G35" s="73"/>
      <c r="H35" s="83">
        <v>0.66999999999869098</v>
      </c>
      <c r="I35" s="86" t="s">
        <v>128</v>
      </c>
      <c r="J35" s="87">
        <v>0</v>
      </c>
      <c r="K35" s="84">
        <v>6.0000000000551236E-4</v>
      </c>
      <c r="L35" s="83">
        <v>290371.96500000003</v>
      </c>
      <c r="M35" s="85">
        <v>99.96</v>
      </c>
      <c r="N35" s="73"/>
      <c r="O35" s="83">
        <v>290.25581621399999</v>
      </c>
      <c r="P35" s="84">
        <v>4.1481709285714287E-5</v>
      </c>
      <c r="Q35" s="84">
        <f t="shared" si="0"/>
        <v>2.3294020179599882E-2</v>
      </c>
      <c r="R35" s="84">
        <f>O35/'סכום נכסי הקרן'!$C$42</f>
        <v>5.6855642928195244E-3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8.0521708025090692</v>
      </c>
      <c r="I37" s="71"/>
      <c r="J37" s="71"/>
      <c r="K37" s="81">
        <v>7.3015296158415541E-3</v>
      </c>
      <c r="L37" s="80"/>
      <c r="M37" s="82"/>
      <c r="N37" s="71"/>
      <c r="O37" s="80">
        <v>6855.9334437460002</v>
      </c>
      <c r="P37" s="71"/>
      <c r="Q37" s="81">
        <f t="shared" si="0"/>
        <v>0.55021206490094121</v>
      </c>
      <c r="R37" s="81">
        <f>O37/'סכום נכסי הקרן'!$C$42</f>
        <v>0.13429481238360566</v>
      </c>
    </row>
    <row r="38" spans="2:18">
      <c r="B38" s="75" t="s">
        <v>261</v>
      </c>
      <c r="C38" s="73" t="s">
        <v>262</v>
      </c>
      <c r="D38" s="86" t="s">
        <v>115</v>
      </c>
      <c r="E38" s="73" t="s">
        <v>226</v>
      </c>
      <c r="F38" s="73"/>
      <c r="G38" s="73"/>
      <c r="H38" s="83">
        <v>5.1399999999961574</v>
      </c>
      <c r="I38" s="86" t="s">
        <v>128</v>
      </c>
      <c r="J38" s="87">
        <v>6.25E-2</v>
      </c>
      <c r="K38" s="84">
        <v>3.4999999999899643E-3</v>
      </c>
      <c r="L38" s="83">
        <v>258263.153058</v>
      </c>
      <c r="M38" s="85">
        <v>135.04</v>
      </c>
      <c r="N38" s="73"/>
      <c r="O38" s="83">
        <v>348.75857008099996</v>
      </c>
      <c r="P38" s="84">
        <v>1.560994810698396E-5</v>
      </c>
      <c r="Q38" s="84">
        <f t="shared" si="0"/>
        <v>2.7989065904834624E-2</v>
      </c>
      <c r="R38" s="84">
        <f>O38/'סכום נכסי הקרן'!$C$42</f>
        <v>6.8315229604404663E-3</v>
      </c>
    </row>
    <row r="39" spans="2:18">
      <c r="B39" s="75" t="s">
        <v>263</v>
      </c>
      <c r="C39" s="73" t="s">
        <v>264</v>
      </c>
      <c r="D39" s="86" t="s">
        <v>115</v>
      </c>
      <c r="E39" s="73" t="s">
        <v>226</v>
      </c>
      <c r="F39" s="73"/>
      <c r="G39" s="73"/>
      <c r="H39" s="83">
        <v>3.0500000000045917</v>
      </c>
      <c r="I39" s="86" t="s">
        <v>128</v>
      </c>
      <c r="J39" s="87">
        <v>3.7499999999999999E-2</v>
      </c>
      <c r="K39" s="84">
        <v>1.9E-3</v>
      </c>
      <c r="L39" s="83">
        <v>190452.35356799996</v>
      </c>
      <c r="M39" s="85">
        <v>114.35</v>
      </c>
      <c r="N39" s="73"/>
      <c r="O39" s="83">
        <v>217.78227100000001</v>
      </c>
      <c r="P39" s="84">
        <v>9.0876487314309685E-6</v>
      </c>
      <c r="Q39" s="84">
        <f t="shared" si="0"/>
        <v>1.7477770752724029E-2</v>
      </c>
      <c r="R39" s="84">
        <f>O39/'סכום נכסי הקרן'!$C$42</f>
        <v>4.2659441583552393E-3</v>
      </c>
    </row>
    <row r="40" spans="2:18">
      <c r="B40" s="75" t="s">
        <v>265</v>
      </c>
      <c r="C40" s="73" t="s">
        <v>266</v>
      </c>
      <c r="D40" s="86" t="s">
        <v>115</v>
      </c>
      <c r="E40" s="73" t="s">
        <v>226</v>
      </c>
      <c r="F40" s="73"/>
      <c r="G40" s="73"/>
      <c r="H40" s="83">
        <v>18.299999999997546</v>
      </c>
      <c r="I40" s="86" t="s">
        <v>128</v>
      </c>
      <c r="J40" s="87">
        <v>3.7499999999999999E-2</v>
      </c>
      <c r="K40" s="84">
        <v>1.829999999999676E-2</v>
      </c>
      <c r="L40" s="83">
        <v>887857.00127200002</v>
      </c>
      <c r="M40" s="85">
        <v>142.52000000000001</v>
      </c>
      <c r="N40" s="73"/>
      <c r="O40" s="83">
        <v>1265.373799427</v>
      </c>
      <c r="P40" s="84">
        <v>4.2356992964505757E-5</v>
      </c>
      <c r="Q40" s="84">
        <f t="shared" si="0"/>
        <v>0.10155056736867485</v>
      </c>
      <c r="R40" s="84">
        <f>O40/'סכום נכסי הקרן'!$C$42</f>
        <v>2.4786287437517741E-2</v>
      </c>
    </row>
    <row r="41" spans="2:18">
      <c r="B41" s="75" t="s">
        <v>267</v>
      </c>
      <c r="C41" s="73" t="s">
        <v>268</v>
      </c>
      <c r="D41" s="86" t="s">
        <v>115</v>
      </c>
      <c r="E41" s="73" t="s">
        <v>226</v>
      </c>
      <c r="F41" s="73"/>
      <c r="G41" s="73"/>
      <c r="H41" s="83">
        <v>2.5699999999993199</v>
      </c>
      <c r="I41" s="86" t="s">
        <v>128</v>
      </c>
      <c r="J41" s="87">
        <v>1.5E-3</v>
      </c>
      <c r="K41" s="84">
        <v>1.6000000000022665E-3</v>
      </c>
      <c r="L41" s="83">
        <v>882009.46596000006</v>
      </c>
      <c r="M41" s="85">
        <v>100.04</v>
      </c>
      <c r="N41" s="73"/>
      <c r="O41" s="83">
        <v>882.36228448000008</v>
      </c>
      <c r="P41" s="84">
        <v>8.333329862346585E-5</v>
      </c>
      <c r="Q41" s="84">
        <f t="shared" si="0"/>
        <v>7.0812585699371752E-2</v>
      </c>
      <c r="R41" s="84">
        <f>O41/'סכום נכסי הקרן'!$C$42</f>
        <v>1.7283813855676251E-2</v>
      </c>
    </row>
    <row r="42" spans="2:18">
      <c r="B42" s="75" t="s">
        <v>269</v>
      </c>
      <c r="C42" s="73" t="s">
        <v>270</v>
      </c>
      <c r="D42" s="86" t="s">
        <v>115</v>
      </c>
      <c r="E42" s="73" t="s">
        <v>226</v>
      </c>
      <c r="F42" s="73"/>
      <c r="G42" s="73"/>
      <c r="H42" s="83">
        <v>1.900000000000486</v>
      </c>
      <c r="I42" s="86" t="s">
        <v>128</v>
      </c>
      <c r="J42" s="87">
        <v>1.2500000000000001E-2</v>
      </c>
      <c r="K42" s="84">
        <v>5.000000000056667E-4</v>
      </c>
      <c r="L42" s="83">
        <v>603110.14966600004</v>
      </c>
      <c r="M42" s="85">
        <v>102.41</v>
      </c>
      <c r="N42" s="73"/>
      <c r="O42" s="83">
        <v>617.64513071299996</v>
      </c>
      <c r="P42" s="84">
        <v>3.9536146351616287E-5</v>
      </c>
      <c r="Q42" s="84">
        <f t="shared" si="0"/>
        <v>4.9568130369703423E-2</v>
      </c>
      <c r="R42" s="84">
        <f>O42/'סכום נכסי הקרן'!$C$42</f>
        <v>1.2098503818530205E-2</v>
      </c>
    </row>
    <row r="43" spans="2:18">
      <c r="B43" s="75" t="s">
        <v>271</v>
      </c>
      <c r="C43" s="73" t="s">
        <v>272</v>
      </c>
      <c r="D43" s="86" t="s">
        <v>115</v>
      </c>
      <c r="E43" s="73" t="s">
        <v>226</v>
      </c>
      <c r="F43" s="73"/>
      <c r="G43" s="73"/>
      <c r="H43" s="83">
        <v>2.8700000000022889</v>
      </c>
      <c r="I43" s="86" t="s">
        <v>128</v>
      </c>
      <c r="J43" s="87">
        <v>1.4999999999999999E-2</v>
      </c>
      <c r="K43" s="84">
        <v>1.6999999999968124E-3</v>
      </c>
      <c r="L43" s="83">
        <v>331810.93134399998</v>
      </c>
      <c r="M43" s="85">
        <v>104</v>
      </c>
      <c r="N43" s="73"/>
      <c r="O43" s="83">
        <v>345.083365883</v>
      </c>
      <c r="P43" s="84">
        <v>1.9730493861776804E-5</v>
      </c>
      <c r="Q43" s="84">
        <f t="shared" si="0"/>
        <v>2.7694118220860424E-2</v>
      </c>
      <c r="R43" s="84">
        <f>O43/'סכום נכסי הקרן'!$C$42</f>
        <v>6.7595326381464146E-3</v>
      </c>
    </row>
    <row r="44" spans="2:18">
      <c r="B44" s="75" t="s">
        <v>273</v>
      </c>
      <c r="C44" s="73" t="s">
        <v>274</v>
      </c>
      <c r="D44" s="86" t="s">
        <v>115</v>
      </c>
      <c r="E44" s="73" t="s">
        <v>226</v>
      </c>
      <c r="F44" s="73"/>
      <c r="G44" s="73"/>
      <c r="H44" s="83">
        <v>0.08</v>
      </c>
      <c r="I44" s="86" t="s">
        <v>128</v>
      </c>
      <c r="J44" s="87">
        <v>5.0000000000000001E-3</v>
      </c>
      <c r="K44" s="84">
        <v>2.6000000016917087E-3</v>
      </c>
      <c r="L44" s="83">
        <v>2941.472381</v>
      </c>
      <c r="M44" s="85">
        <v>100.48</v>
      </c>
      <c r="N44" s="73"/>
      <c r="O44" s="83">
        <v>2.9555915750000001</v>
      </c>
      <c r="P44" s="84">
        <v>7.1765751260642282E-7</v>
      </c>
      <c r="Q44" s="84">
        <f t="shared" si="0"/>
        <v>2.3719631423318454E-4</v>
      </c>
      <c r="R44" s="84">
        <f>O44/'סכום נכסי הקרן'!$C$42</f>
        <v>5.7894467515471959E-5</v>
      </c>
    </row>
    <row r="45" spans="2:18">
      <c r="B45" s="75" t="s">
        <v>275</v>
      </c>
      <c r="C45" s="73" t="s">
        <v>276</v>
      </c>
      <c r="D45" s="86" t="s">
        <v>115</v>
      </c>
      <c r="E45" s="73" t="s">
        <v>226</v>
      </c>
      <c r="F45" s="73"/>
      <c r="G45" s="73"/>
      <c r="H45" s="83">
        <v>1.029999999999508</v>
      </c>
      <c r="I45" s="86" t="s">
        <v>128</v>
      </c>
      <c r="J45" s="87">
        <v>5.5E-2</v>
      </c>
      <c r="K45" s="84">
        <v>3.999999999606515E-4</v>
      </c>
      <c r="L45" s="83">
        <v>91606.516013999993</v>
      </c>
      <c r="M45" s="85">
        <v>110.97</v>
      </c>
      <c r="N45" s="73"/>
      <c r="O45" s="83">
        <v>101.65574643500001</v>
      </c>
      <c r="P45" s="84">
        <v>5.1692198700591871E-6</v>
      </c>
      <c r="Q45" s="84">
        <f t="shared" si="0"/>
        <v>8.1582207024003955E-3</v>
      </c>
      <c r="R45" s="84">
        <f>O45/'סכום נכסי הקרן'!$C$42</f>
        <v>1.9912444464665799E-3</v>
      </c>
    </row>
    <row r="46" spans="2:18">
      <c r="B46" s="75" t="s">
        <v>277</v>
      </c>
      <c r="C46" s="73" t="s">
        <v>278</v>
      </c>
      <c r="D46" s="86" t="s">
        <v>115</v>
      </c>
      <c r="E46" s="73" t="s">
        <v>226</v>
      </c>
      <c r="F46" s="73"/>
      <c r="G46" s="73"/>
      <c r="H46" s="83">
        <v>14.560000000000789</v>
      </c>
      <c r="I46" s="86" t="s">
        <v>128</v>
      </c>
      <c r="J46" s="87">
        <v>5.5E-2</v>
      </c>
      <c r="K46" s="84">
        <v>1.5199999999996066E-2</v>
      </c>
      <c r="L46" s="83">
        <v>288041.31223400001</v>
      </c>
      <c r="M46" s="85">
        <v>176.34</v>
      </c>
      <c r="N46" s="73"/>
      <c r="O46" s="83">
        <v>507.9320361849999</v>
      </c>
      <c r="P46" s="84">
        <v>1.4806561626814457E-5</v>
      </c>
      <c r="Q46" s="84">
        <f t="shared" si="0"/>
        <v>4.0763279975190241E-2</v>
      </c>
      <c r="R46" s="84">
        <f>O46/'סכום נכסי הקרן'!$C$42</f>
        <v>9.9494311114281756E-3</v>
      </c>
    </row>
    <row r="47" spans="2:18">
      <c r="B47" s="75" t="s">
        <v>279</v>
      </c>
      <c r="C47" s="73" t="s">
        <v>280</v>
      </c>
      <c r="D47" s="86" t="s">
        <v>115</v>
      </c>
      <c r="E47" s="73" t="s">
        <v>226</v>
      </c>
      <c r="F47" s="73"/>
      <c r="G47" s="73"/>
      <c r="H47" s="83">
        <v>2.1299999999987129</v>
      </c>
      <c r="I47" s="86" t="s">
        <v>128</v>
      </c>
      <c r="J47" s="87">
        <v>4.2500000000000003E-2</v>
      </c>
      <c r="K47" s="84">
        <v>1.0000000000038227E-3</v>
      </c>
      <c r="L47" s="83">
        <v>697583.47478799999</v>
      </c>
      <c r="M47" s="85">
        <v>112.5</v>
      </c>
      <c r="N47" s="73"/>
      <c r="O47" s="83">
        <v>784.78144257700001</v>
      </c>
      <c r="P47" s="84">
        <v>3.7922371837218426E-5</v>
      </c>
      <c r="Q47" s="84">
        <f t="shared" si="0"/>
        <v>6.2981389997319212E-2</v>
      </c>
      <c r="R47" s="84">
        <f>O47/'סכום נכסי הקרן'!$C$42</f>
        <v>1.5372389107591547E-2</v>
      </c>
    </row>
    <row r="48" spans="2:18">
      <c r="B48" s="75" t="s">
        <v>281</v>
      </c>
      <c r="C48" s="73" t="s">
        <v>282</v>
      </c>
      <c r="D48" s="86" t="s">
        <v>115</v>
      </c>
      <c r="E48" s="73" t="s">
        <v>226</v>
      </c>
      <c r="F48" s="73"/>
      <c r="G48" s="73"/>
      <c r="H48" s="83">
        <v>5.8700000000173889</v>
      </c>
      <c r="I48" s="86" t="s">
        <v>128</v>
      </c>
      <c r="J48" s="87">
        <v>0.02</v>
      </c>
      <c r="K48" s="84">
        <v>4.0999999999506891E-3</v>
      </c>
      <c r="L48" s="83">
        <v>69226.065803999998</v>
      </c>
      <c r="M48" s="85">
        <v>111.32</v>
      </c>
      <c r="N48" s="73"/>
      <c r="O48" s="83">
        <v>77.062455118000003</v>
      </c>
      <c r="P48" s="84">
        <v>3.6972874417631981E-6</v>
      </c>
      <c r="Q48" s="84">
        <f t="shared" si="0"/>
        <v>6.1845251131323201E-3</v>
      </c>
      <c r="R48" s="84">
        <f>O48/'סכום נכסי הקרן'!$C$42</f>
        <v>1.5095082291576658E-3</v>
      </c>
    </row>
    <row r="49" spans="2:18">
      <c r="B49" s="75" t="s">
        <v>283</v>
      </c>
      <c r="C49" s="73" t="s">
        <v>284</v>
      </c>
      <c r="D49" s="86" t="s">
        <v>115</v>
      </c>
      <c r="E49" s="73" t="s">
        <v>226</v>
      </c>
      <c r="F49" s="73"/>
      <c r="G49" s="73"/>
      <c r="H49" s="83">
        <v>8.8199999999391903</v>
      </c>
      <c r="I49" s="86" t="s">
        <v>128</v>
      </c>
      <c r="J49" s="87">
        <v>0.01</v>
      </c>
      <c r="K49" s="84">
        <v>7.6999999999070277E-3</v>
      </c>
      <c r="L49" s="83">
        <v>38716.335608000001</v>
      </c>
      <c r="M49" s="85">
        <v>102.79</v>
      </c>
      <c r="N49" s="73"/>
      <c r="O49" s="83">
        <v>39.796523280999999</v>
      </c>
      <c r="P49" s="84">
        <v>2.3502756740927516E-6</v>
      </c>
      <c r="Q49" s="84">
        <f t="shared" si="0"/>
        <v>3.1938068579547628E-3</v>
      </c>
      <c r="R49" s="84">
        <f>O49/'סכום נכסי הקרן'!$C$42</f>
        <v>7.795388726267356E-4</v>
      </c>
    </row>
    <row r="50" spans="2:18">
      <c r="B50" s="75" t="s">
        <v>285</v>
      </c>
      <c r="C50" s="73" t="s">
        <v>286</v>
      </c>
      <c r="D50" s="86" t="s">
        <v>115</v>
      </c>
      <c r="E50" s="73" t="s">
        <v>226</v>
      </c>
      <c r="F50" s="73"/>
      <c r="G50" s="73"/>
      <c r="H50" s="83">
        <v>0.3299999999040909</v>
      </c>
      <c r="I50" s="86" t="s">
        <v>128</v>
      </c>
      <c r="J50" s="87">
        <v>0.01</v>
      </c>
      <c r="K50" s="84">
        <v>-5.9999999964768086E-4</v>
      </c>
      <c r="L50" s="83">
        <v>5057.4182579999997</v>
      </c>
      <c r="M50" s="85">
        <v>101.02</v>
      </c>
      <c r="N50" s="73"/>
      <c r="O50" s="83">
        <v>5.1090041529999999</v>
      </c>
      <c r="P50" s="84">
        <v>4.6028284951566535E-7</v>
      </c>
      <c r="Q50" s="84">
        <f t="shared" si="0"/>
        <v>4.1001502533164879E-4</v>
      </c>
      <c r="R50" s="84">
        <f>O50/'סכום נכסי הקרן'!$C$42</f>
        <v>1.0007576062747094E-4</v>
      </c>
    </row>
    <row r="51" spans="2:18">
      <c r="B51" s="75" t="s">
        <v>287</v>
      </c>
      <c r="C51" s="73" t="s">
        <v>288</v>
      </c>
      <c r="D51" s="86" t="s">
        <v>115</v>
      </c>
      <c r="E51" s="73" t="s">
        <v>226</v>
      </c>
      <c r="F51" s="73"/>
      <c r="G51" s="73"/>
      <c r="H51" s="83">
        <v>14.559999999999041</v>
      </c>
      <c r="I51" s="86" t="s">
        <v>128</v>
      </c>
      <c r="J51" s="87">
        <v>1.4999999999999999E-2</v>
      </c>
      <c r="K51" s="84">
        <v>1.4299999999998208E-2</v>
      </c>
      <c r="L51" s="83">
        <v>822132.57320300001</v>
      </c>
      <c r="M51" s="85">
        <v>101.9</v>
      </c>
      <c r="N51" s="73"/>
      <c r="O51" s="83">
        <v>837.7531056050002</v>
      </c>
      <c r="P51" s="84">
        <v>6.9321152080416439E-5</v>
      </c>
      <c r="Q51" s="84">
        <f t="shared" si="0"/>
        <v>6.7232546799674053E-2</v>
      </c>
      <c r="R51" s="84">
        <f>O51/'סכום נכסי הקרן'!$C$42</f>
        <v>1.6410004132060917E-2</v>
      </c>
    </row>
    <row r="52" spans="2:18">
      <c r="B52" s="75" t="s">
        <v>289</v>
      </c>
      <c r="C52" s="73" t="s">
        <v>290</v>
      </c>
      <c r="D52" s="86" t="s">
        <v>115</v>
      </c>
      <c r="E52" s="73" t="s">
        <v>226</v>
      </c>
      <c r="F52" s="73"/>
      <c r="G52" s="73"/>
      <c r="H52" s="83">
        <v>1.5700000000005925</v>
      </c>
      <c r="I52" s="86" t="s">
        <v>128</v>
      </c>
      <c r="J52" s="87">
        <v>7.4999999999999997E-3</v>
      </c>
      <c r="K52" s="84">
        <v>3.9999999999868407E-4</v>
      </c>
      <c r="L52" s="83">
        <v>299638.64408499998</v>
      </c>
      <c r="M52" s="85">
        <v>101.44</v>
      </c>
      <c r="N52" s="73"/>
      <c r="O52" s="83">
        <v>303.95345122599997</v>
      </c>
      <c r="P52" s="84">
        <v>1.9368760930529542E-5</v>
      </c>
      <c r="Q52" s="84">
        <f t="shared" si="0"/>
        <v>2.4393302152806148E-2</v>
      </c>
      <c r="R52" s="84">
        <f>O52/'סכום נכסי הקרן'!$C$42</f>
        <v>5.9538751419736489E-3</v>
      </c>
    </row>
    <row r="53" spans="2:18">
      <c r="B53" s="75" t="s">
        <v>291</v>
      </c>
      <c r="C53" s="73" t="s">
        <v>292</v>
      </c>
      <c r="D53" s="86" t="s">
        <v>115</v>
      </c>
      <c r="E53" s="73" t="s">
        <v>226</v>
      </c>
      <c r="F53" s="73"/>
      <c r="G53" s="73"/>
      <c r="H53" s="83">
        <v>4.499999999995576</v>
      </c>
      <c r="I53" s="86" t="s">
        <v>128</v>
      </c>
      <c r="J53" s="87">
        <v>1.7500000000000002E-2</v>
      </c>
      <c r="K53" s="84">
        <v>2.8999999999933645E-3</v>
      </c>
      <c r="L53" s="83">
        <v>421148.46436899999</v>
      </c>
      <c r="M53" s="85">
        <v>107.35</v>
      </c>
      <c r="N53" s="73"/>
      <c r="O53" s="83">
        <v>452.10285977000001</v>
      </c>
      <c r="P53" s="84">
        <v>2.1590198058889806E-5</v>
      </c>
      <c r="Q53" s="84">
        <f t="shared" si="0"/>
        <v>3.6282797968026512E-2</v>
      </c>
      <c r="R53" s="84">
        <f>O53/'סכום נכסי הקרן'!$C$42</f>
        <v>8.8558427862639438E-3</v>
      </c>
    </row>
    <row r="54" spans="2:18">
      <c r="B54" s="75" t="s">
        <v>293</v>
      </c>
      <c r="C54" s="73" t="s">
        <v>294</v>
      </c>
      <c r="D54" s="86" t="s">
        <v>115</v>
      </c>
      <c r="E54" s="73" t="s">
        <v>226</v>
      </c>
      <c r="F54" s="73"/>
      <c r="G54" s="73"/>
      <c r="H54" s="83">
        <v>7.1999999999787327</v>
      </c>
      <c r="I54" s="86" t="s">
        <v>128</v>
      </c>
      <c r="J54" s="87">
        <v>2.2499999999999999E-2</v>
      </c>
      <c r="K54" s="84">
        <v>5.699999999986328E-3</v>
      </c>
      <c r="L54" s="83">
        <v>58119.198600000003</v>
      </c>
      <c r="M54" s="85">
        <v>113.26</v>
      </c>
      <c r="N54" s="73"/>
      <c r="O54" s="83">
        <v>65.825806236999995</v>
      </c>
      <c r="P54" s="84">
        <v>3.2797425084473441E-6</v>
      </c>
      <c r="Q54" s="84">
        <f t="shared" si="0"/>
        <v>5.2827456787036516E-3</v>
      </c>
      <c r="R54" s="84">
        <f>O54/'סכום נכסי הקרן'!$C$42</f>
        <v>1.2894034592271929E-3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190</v>
      </c>
      <c r="C56" s="71"/>
      <c r="D56" s="71"/>
      <c r="E56" s="71"/>
      <c r="F56" s="71"/>
      <c r="G56" s="71"/>
      <c r="H56" s="80">
        <v>23.76861948341217</v>
      </c>
      <c r="I56" s="71"/>
      <c r="J56" s="71"/>
      <c r="K56" s="81">
        <v>3.0797810585105577E-2</v>
      </c>
      <c r="L56" s="80"/>
      <c r="M56" s="82"/>
      <c r="N56" s="71"/>
      <c r="O56" s="80">
        <v>35.569670507999994</v>
      </c>
      <c r="P56" s="71"/>
      <c r="Q56" s="81">
        <f t="shared" si="0"/>
        <v>2.8545874925179414E-3</v>
      </c>
      <c r="R56" s="81">
        <f>O56/'סכום נכסי הקרן'!$C$42</f>
        <v>6.9674279463374322E-4</v>
      </c>
    </row>
    <row r="57" spans="2:18">
      <c r="B57" s="72" t="s">
        <v>62</v>
      </c>
      <c r="C57" s="73"/>
      <c r="D57" s="73"/>
      <c r="E57" s="73"/>
      <c r="F57" s="73"/>
      <c r="G57" s="73"/>
      <c r="H57" s="83">
        <v>23.76861948341217</v>
      </c>
      <c r="I57" s="73"/>
      <c r="J57" s="73"/>
      <c r="K57" s="84">
        <v>3.0797810585105577E-2</v>
      </c>
      <c r="L57" s="83"/>
      <c r="M57" s="85"/>
      <c r="N57" s="73"/>
      <c r="O57" s="83">
        <v>35.569670507999994</v>
      </c>
      <c r="P57" s="73"/>
      <c r="Q57" s="84">
        <f t="shared" si="0"/>
        <v>2.8545874925179414E-3</v>
      </c>
      <c r="R57" s="84">
        <f>O57/'סכום נכסי הקרן'!$C$42</f>
        <v>6.9674279463374322E-4</v>
      </c>
    </row>
    <row r="58" spans="2:18">
      <c r="B58" s="75" t="s">
        <v>295</v>
      </c>
      <c r="C58" s="73" t="s">
        <v>296</v>
      </c>
      <c r="D58" s="86" t="s">
        <v>28</v>
      </c>
      <c r="E58" s="73" t="s">
        <v>297</v>
      </c>
      <c r="F58" s="73" t="s">
        <v>298</v>
      </c>
      <c r="G58" s="73"/>
      <c r="H58" s="83">
        <v>22.180000000415561</v>
      </c>
      <c r="I58" s="86" t="s">
        <v>127</v>
      </c>
      <c r="J58" s="87">
        <v>3.7999999999999999E-2</v>
      </c>
      <c r="K58" s="84">
        <v>2.9800000000724372E-2</v>
      </c>
      <c r="L58" s="83">
        <v>6850.6322</v>
      </c>
      <c r="M58" s="85">
        <v>119.09187</v>
      </c>
      <c r="N58" s="73"/>
      <c r="O58" s="83">
        <v>26.229724794999999</v>
      </c>
      <c r="P58" s="84">
        <v>1.37012644E-6</v>
      </c>
      <c r="Q58" s="84">
        <f t="shared" si="0"/>
        <v>2.105024962633672E-3</v>
      </c>
      <c r="R58" s="84">
        <f>O58/'סכום נכסי הקרן'!$C$42</f>
        <v>5.1379086438351916E-4</v>
      </c>
    </row>
    <row r="59" spans="2:18">
      <c r="B59" s="75" t="s">
        <v>299</v>
      </c>
      <c r="C59" s="73" t="s">
        <v>300</v>
      </c>
      <c r="D59" s="86" t="s">
        <v>28</v>
      </c>
      <c r="E59" s="73" t="s">
        <v>297</v>
      </c>
      <c r="F59" s="73" t="s">
        <v>298</v>
      </c>
      <c r="G59" s="73"/>
      <c r="H59" s="83">
        <v>28.230000001392941</v>
      </c>
      <c r="I59" s="86" t="s">
        <v>127</v>
      </c>
      <c r="J59" s="87">
        <v>4.4999999999999998E-2</v>
      </c>
      <c r="K59" s="84">
        <v>3.3600000001413284E-2</v>
      </c>
      <c r="L59" s="83">
        <v>2181.73</v>
      </c>
      <c r="M59" s="85">
        <v>133.15649999999999</v>
      </c>
      <c r="N59" s="73"/>
      <c r="O59" s="83">
        <v>9.3399457129999988</v>
      </c>
      <c r="P59" s="84">
        <v>2.1817300000000002E-6</v>
      </c>
      <c r="Q59" s="84">
        <f t="shared" si="0"/>
        <v>7.4956252988426944E-4</v>
      </c>
      <c r="R59" s="84">
        <f>O59/'סכום נכסי הקרן'!$C$42</f>
        <v>1.8295193025022409E-4</v>
      </c>
    </row>
    <row r="60" spans="2:18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2:18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</row>
    <row r="62" spans="2:18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2:18">
      <c r="B63" s="115" t="s">
        <v>107</v>
      </c>
      <c r="C63" s="117"/>
      <c r="D63" s="117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2:18">
      <c r="B64" s="115" t="s">
        <v>195</v>
      </c>
      <c r="C64" s="117"/>
      <c r="D64" s="117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2:18">
      <c r="B65" s="138" t="s">
        <v>203</v>
      </c>
      <c r="C65" s="138"/>
      <c r="D65" s="138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2:18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2:18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2:18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2:18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2:18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2:18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2:18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2:18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2:18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2:18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2:18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2:18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2:18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2:18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2:18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2:18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</row>
    <row r="85" spans="2:18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2:18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</row>
    <row r="87" spans="2:18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</row>
    <row r="88" spans="2:18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</row>
    <row r="89" spans="2:18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</row>
    <row r="90" spans="2:18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</row>
    <row r="91" spans="2:18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2:18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2:18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2:18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2:18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2:18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2:18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18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</row>
    <row r="99" spans="2:18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</row>
    <row r="100" spans="2:18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</row>
    <row r="101" spans="2:18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</row>
    <row r="102" spans="2:18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</row>
    <row r="103" spans="2:18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2:18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</row>
    <row r="105" spans="2:18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2:18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</row>
    <row r="107" spans="2:18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2:18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</row>
    <row r="109" spans="2:18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</row>
    <row r="110" spans="2:18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221</v>
      </c>
    </row>
    <row r="2" spans="2:16">
      <c r="B2" s="46" t="s">
        <v>140</v>
      </c>
      <c r="C2" s="67" t="s">
        <v>222</v>
      </c>
    </row>
    <row r="3" spans="2:16">
      <c r="B3" s="46" t="s">
        <v>142</v>
      </c>
      <c r="C3" s="67" t="s">
        <v>223</v>
      </c>
    </row>
    <row r="4" spans="2:16">
      <c r="B4" s="46" t="s">
        <v>143</v>
      </c>
      <c r="C4" s="67">
        <v>9455</v>
      </c>
    </row>
    <row r="6" spans="2:16" ht="26.25" customHeight="1">
      <c r="B6" s="129" t="s">
        <v>182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</row>
    <row r="7" spans="2:16" s="3" customFormat="1" ht="78.75">
      <c r="B7" s="21" t="s">
        <v>111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177</v>
      </c>
      <c r="L7" s="29" t="s">
        <v>197</v>
      </c>
      <c r="M7" s="29" t="s">
        <v>178</v>
      </c>
      <c r="N7" s="29" t="s">
        <v>58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204</v>
      </c>
      <c r="M8" s="31" t="s">
        <v>200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2597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3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3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3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3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3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3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3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3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3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3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3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3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3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13"/>
      <c r="C453" s="113"/>
      <c r="D453" s="11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13"/>
      <c r="C454" s="113"/>
      <c r="D454" s="11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13"/>
      <c r="C455" s="113"/>
      <c r="D455" s="11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13"/>
      <c r="C456" s="113"/>
      <c r="D456" s="11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13"/>
      <c r="C457" s="113"/>
      <c r="D457" s="11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13"/>
      <c r="C458" s="113"/>
      <c r="D458" s="11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13"/>
      <c r="C459" s="113"/>
      <c r="D459" s="11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13"/>
      <c r="C460" s="113"/>
      <c r="D460" s="11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13"/>
      <c r="C461" s="113"/>
      <c r="D461" s="113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13"/>
      <c r="C462" s="113"/>
      <c r="D462" s="113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13"/>
      <c r="C463" s="113"/>
      <c r="D463" s="113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221</v>
      </c>
    </row>
    <row r="2" spans="2:20">
      <c r="B2" s="46" t="s">
        <v>140</v>
      </c>
      <c r="C2" s="67" t="s">
        <v>222</v>
      </c>
    </row>
    <row r="3" spans="2:20">
      <c r="B3" s="46" t="s">
        <v>142</v>
      </c>
      <c r="C3" s="67" t="s">
        <v>223</v>
      </c>
    </row>
    <row r="4" spans="2:20">
      <c r="B4" s="46" t="s">
        <v>143</v>
      </c>
      <c r="C4" s="67">
        <v>9455</v>
      </c>
    </row>
    <row r="6" spans="2:20" ht="26.25" customHeight="1">
      <c r="B6" s="135" t="s">
        <v>169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</row>
    <row r="7" spans="2:20" ht="26.25" customHeight="1">
      <c r="B7" s="135" t="s">
        <v>85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</row>
    <row r="8" spans="2:20" s="3" customFormat="1" ht="78.75">
      <c r="B8" s="36" t="s">
        <v>110</v>
      </c>
      <c r="C8" s="12" t="s">
        <v>44</v>
      </c>
      <c r="D8" s="12" t="s">
        <v>114</v>
      </c>
      <c r="E8" s="12" t="s">
        <v>185</v>
      </c>
      <c r="F8" s="12" t="s">
        <v>112</v>
      </c>
      <c r="G8" s="12" t="s">
        <v>65</v>
      </c>
      <c r="H8" s="12" t="s">
        <v>14</v>
      </c>
      <c r="I8" s="12" t="s">
        <v>66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197</v>
      </c>
      <c r="P8" s="12" t="s">
        <v>196</v>
      </c>
      <c r="Q8" s="12" t="s">
        <v>61</v>
      </c>
      <c r="R8" s="12" t="s">
        <v>58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204</v>
      </c>
      <c r="P9" s="15"/>
      <c r="Q9" s="15" t="s">
        <v>200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186</v>
      </c>
    </row>
    <row r="11" spans="2:20" s="4" customFormat="1" ht="18" customHeight="1">
      <c r="B11" s="118" t="s">
        <v>2588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9">
        <v>0</v>
      </c>
      <c r="R11" s="88"/>
      <c r="S11" s="120">
        <v>0</v>
      </c>
      <c r="T11" s="120">
        <v>0</v>
      </c>
    </row>
    <row r="12" spans="2:20">
      <c r="B12" s="115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5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5" t="s">
        <v>195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5" t="s">
        <v>203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topLeftCell="C1" zoomScale="85" zoomScaleNormal="85" workbookViewId="0">
      <selection activeCell="T23" sqref="T23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30.71093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221</v>
      </c>
    </row>
    <row r="2" spans="2:21">
      <c r="B2" s="46" t="s">
        <v>140</v>
      </c>
      <c r="C2" s="67" t="s">
        <v>222</v>
      </c>
    </row>
    <row r="3" spans="2:21">
      <c r="B3" s="46" t="s">
        <v>142</v>
      </c>
      <c r="C3" s="67" t="s">
        <v>223</v>
      </c>
    </row>
    <row r="4" spans="2:21">
      <c r="B4" s="46" t="s">
        <v>143</v>
      </c>
      <c r="C4" s="67">
        <v>9455</v>
      </c>
    </row>
    <row r="6" spans="2:21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2:21" ht="26.25" customHeight="1">
      <c r="B7" s="129" t="s">
        <v>86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21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14</v>
      </c>
      <c r="I8" s="29" t="s">
        <v>66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197</v>
      </c>
      <c r="P8" s="29" t="s">
        <v>196</v>
      </c>
      <c r="Q8" s="29" t="s">
        <v>211</v>
      </c>
      <c r="R8" s="29" t="s">
        <v>61</v>
      </c>
      <c r="S8" s="12" t="s">
        <v>58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204</v>
      </c>
      <c r="P9" s="31"/>
      <c r="Q9" s="15" t="s">
        <v>200</v>
      </c>
      <c r="R9" s="31" t="s">
        <v>200</v>
      </c>
      <c r="S9" s="15" t="s">
        <v>19</v>
      </c>
      <c r="T9" s="31" t="s">
        <v>200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186</v>
      </c>
      <c r="U10" s="19" t="s">
        <v>206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4.8891300365885284</v>
      </c>
      <c r="L11" s="69"/>
      <c r="M11" s="69"/>
      <c r="N11" s="90">
        <v>1.2782528747466855E-2</v>
      </c>
      <c r="O11" s="77"/>
      <c r="P11" s="79"/>
      <c r="Q11" s="77">
        <v>103.620742318</v>
      </c>
      <c r="R11" s="77">
        <f>R12+R248</f>
        <v>17319.496858286999</v>
      </c>
      <c r="S11" s="69"/>
      <c r="T11" s="78">
        <f>IFERROR(R11/$R$11,0)</f>
        <v>1</v>
      </c>
      <c r="U11" s="78">
        <f>R11/'סכום נכסי הקרן'!$C$42</f>
        <v>0.33925629533113527</v>
      </c>
    </row>
    <row r="12" spans="2:21">
      <c r="B12" s="70" t="s">
        <v>191</v>
      </c>
      <c r="C12" s="71"/>
      <c r="D12" s="71"/>
      <c r="E12" s="71"/>
      <c r="F12" s="71"/>
      <c r="G12" s="71"/>
      <c r="H12" s="71"/>
      <c r="I12" s="71"/>
      <c r="J12" s="71"/>
      <c r="K12" s="80">
        <v>4.5760303697286737</v>
      </c>
      <c r="L12" s="71"/>
      <c r="M12" s="71"/>
      <c r="N12" s="91">
        <v>1.0763019880434493E-2</v>
      </c>
      <c r="O12" s="80"/>
      <c r="P12" s="82"/>
      <c r="Q12" s="80">
        <v>103.620742318</v>
      </c>
      <c r="R12" s="80">
        <f>R13+R154+R239</f>
        <v>15306.045042833997</v>
      </c>
      <c r="S12" s="71"/>
      <c r="T12" s="81">
        <f t="shared" ref="T12:T75" si="0">IFERROR(R12/$R$11,0)</f>
        <v>0.88374651804682136</v>
      </c>
      <c r="U12" s="81">
        <f>R12/'סכום נכסי הקרן'!$C$42</f>
        <v>0.29981656972435489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4.5360461709859186</v>
      </c>
      <c r="L13" s="71"/>
      <c r="M13" s="71"/>
      <c r="N13" s="91">
        <v>5.2146498272663371E-3</v>
      </c>
      <c r="O13" s="80"/>
      <c r="P13" s="82"/>
      <c r="Q13" s="80">
        <v>91.634848812000001</v>
      </c>
      <c r="R13" s="80">
        <f>SUM(R14:R152)</f>
        <v>11581.574109063997</v>
      </c>
      <c r="S13" s="71"/>
      <c r="T13" s="81">
        <f t="shared" si="0"/>
        <v>0.66870153352765949</v>
      </c>
      <c r="U13" s="81">
        <f>R13/'סכום נכסי הקרן'!$C$42</f>
        <v>0.2268612049468427</v>
      </c>
    </row>
    <row r="14" spans="2:21">
      <c r="B14" s="76" t="s">
        <v>301</v>
      </c>
      <c r="C14" s="73" t="s">
        <v>302</v>
      </c>
      <c r="D14" s="86" t="s">
        <v>115</v>
      </c>
      <c r="E14" s="86" t="s">
        <v>303</v>
      </c>
      <c r="F14" s="73" t="s">
        <v>304</v>
      </c>
      <c r="G14" s="86" t="s">
        <v>305</v>
      </c>
      <c r="H14" s="73" t="s">
        <v>306</v>
      </c>
      <c r="I14" s="73" t="s">
        <v>307</v>
      </c>
      <c r="J14" s="73"/>
      <c r="K14" s="83">
        <v>1.8300000000006538</v>
      </c>
      <c r="L14" s="86" t="s">
        <v>128</v>
      </c>
      <c r="M14" s="87">
        <v>6.1999999999999998E-3</v>
      </c>
      <c r="N14" s="87">
        <v>-6.0000000001307228E-4</v>
      </c>
      <c r="O14" s="83">
        <v>224445.93149300001</v>
      </c>
      <c r="P14" s="85">
        <v>102.25</v>
      </c>
      <c r="Q14" s="73"/>
      <c r="R14" s="83">
        <v>229.49595779499998</v>
      </c>
      <c r="S14" s="84">
        <v>4.5320574721140653E-5</v>
      </c>
      <c r="T14" s="84">
        <f t="shared" si="0"/>
        <v>1.3250728913940199E-2</v>
      </c>
      <c r="U14" s="84">
        <f>R14/'סכום נכסי הקרן'!$C$42</f>
        <v>4.4953932017805093E-3</v>
      </c>
    </row>
    <row r="15" spans="2:21">
      <c r="B15" s="76" t="s">
        <v>308</v>
      </c>
      <c r="C15" s="73" t="s">
        <v>309</v>
      </c>
      <c r="D15" s="86" t="s">
        <v>115</v>
      </c>
      <c r="E15" s="86" t="s">
        <v>303</v>
      </c>
      <c r="F15" s="73" t="s">
        <v>304</v>
      </c>
      <c r="G15" s="86" t="s">
        <v>305</v>
      </c>
      <c r="H15" s="73" t="s">
        <v>306</v>
      </c>
      <c r="I15" s="73" t="s">
        <v>307</v>
      </c>
      <c r="J15" s="73"/>
      <c r="K15" s="83">
        <v>5.1200000000162245</v>
      </c>
      <c r="L15" s="86" t="s">
        <v>128</v>
      </c>
      <c r="M15" s="87">
        <v>5.0000000000000001E-4</v>
      </c>
      <c r="N15" s="87">
        <v>-1.6999999999819722E-3</v>
      </c>
      <c r="O15" s="83">
        <v>110279.150586</v>
      </c>
      <c r="P15" s="85">
        <v>100.6</v>
      </c>
      <c r="Q15" s="73"/>
      <c r="R15" s="83">
        <v>110.94083186</v>
      </c>
      <c r="S15" s="84">
        <v>1.3831193744309075E-4</v>
      </c>
      <c r="T15" s="84">
        <f t="shared" si="0"/>
        <v>6.4055458866818784E-3</v>
      </c>
      <c r="U15" s="84">
        <f>R15/'סכום נכסי הקרן'!$C$42</f>
        <v>2.1731217670892863E-3</v>
      </c>
    </row>
    <row r="16" spans="2:21">
      <c r="B16" s="76" t="s">
        <v>310</v>
      </c>
      <c r="C16" s="73" t="s">
        <v>311</v>
      </c>
      <c r="D16" s="86" t="s">
        <v>115</v>
      </c>
      <c r="E16" s="86" t="s">
        <v>303</v>
      </c>
      <c r="F16" s="73" t="s">
        <v>312</v>
      </c>
      <c r="G16" s="86" t="s">
        <v>313</v>
      </c>
      <c r="H16" s="73" t="s">
        <v>306</v>
      </c>
      <c r="I16" s="73" t="s">
        <v>307</v>
      </c>
      <c r="J16" s="73"/>
      <c r="K16" s="83">
        <v>1.5599999999838363</v>
      </c>
      <c r="L16" s="86" t="s">
        <v>128</v>
      </c>
      <c r="M16" s="87">
        <v>3.5499999999999997E-2</v>
      </c>
      <c r="N16" s="87">
        <v>-2.4000000001616366E-3</v>
      </c>
      <c r="O16" s="83">
        <v>21333.569427999999</v>
      </c>
      <c r="P16" s="85">
        <v>116</v>
      </c>
      <c r="Q16" s="73"/>
      <c r="R16" s="83">
        <v>24.746939389999998</v>
      </c>
      <c r="S16" s="84">
        <v>9.9773440072584366E-5</v>
      </c>
      <c r="T16" s="84">
        <f t="shared" si="0"/>
        <v>1.4288486318330392E-3</v>
      </c>
      <c r="U16" s="84">
        <f>R16/'סכום נכסי הקרן'!$C$42</f>
        <v>4.8474589342463811E-4</v>
      </c>
    </row>
    <row r="17" spans="2:21">
      <c r="B17" s="76" t="s">
        <v>314</v>
      </c>
      <c r="C17" s="73" t="s">
        <v>315</v>
      </c>
      <c r="D17" s="86" t="s">
        <v>115</v>
      </c>
      <c r="E17" s="86" t="s">
        <v>303</v>
      </c>
      <c r="F17" s="73" t="s">
        <v>312</v>
      </c>
      <c r="G17" s="86" t="s">
        <v>313</v>
      </c>
      <c r="H17" s="73" t="s">
        <v>306</v>
      </c>
      <c r="I17" s="73" t="s">
        <v>307</v>
      </c>
      <c r="J17" s="73"/>
      <c r="K17" s="83">
        <v>4.4999999999942029</v>
      </c>
      <c r="L17" s="86" t="s">
        <v>128</v>
      </c>
      <c r="M17" s="87">
        <v>1.4999999999999999E-2</v>
      </c>
      <c r="N17" s="87">
        <v>-3.1000000000034789E-3</v>
      </c>
      <c r="O17" s="83">
        <v>78569.074236999993</v>
      </c>
      <c r="P17" s="85">
        <v>109.77</v>
      </c>
      <c r="Q17" s="73"/>
      <c r="R17" s="83">
        <v>86.24527278699999</v>
      </c>
      <c r="S17" s="84">
        <v>1.690497542332514E-4</v>
      </c>
      <c r="T17" s="84">
        <f t="shared" si="0"/>
        <v>4.9796638720329524E-3</v>
      </c>
      <c r="U17" s="84">
        <f>R17/'סכום נכסי הקרן'!$C$42</f>
        <v>1.689382317220196E-3</v>
      </c>
    </row>
    <row r="18" spans="2:21">
      <c r="B18" s="76" t="s">
        <v>316</v>
      </c>
      <c r="C18" s="73" t="s">
        <v>317</v>
      </c>
      <c r="D18" s="86" t="s">
        <v>115</v>
      </c>
      <c r="E18" s="86" t="s">
        <v>303</v>
      </c>
      <c r="F18" s="73" t="s">
        <v>318</v>
      </c>
      <c r="G18" s="86" t="s">
        <v>313</v>
      </c>
      <c r="H18" s="73" t="s">
        <v>319</v>
      </c>
      <c r="I18" s="73" t="s">
        <v>126</v>
      </c>
      <c r="J18" s="73"/>
      <c r="K18" s="83">
        <v>4.6800000000104891</v>
      </c>
      <c r="L18" s="86" t="s">
        <v>128</v>
      </c>
      <c r="M18" s="87">
        <v>1E-3</v>
      </c>
      <c r="N18" s="87">
        <v>-4.5000000000374584E-3</v>
      </c>
      <c r="O18" s="83">
        <v>130826.404797</v>
      </c>
      <c r="P18" s="85">
        <v>102.03</v>
      </c>
      <c r="Q18" s="73"/>
      <c r="R18" s="83">
        <v>133.48218107</v>
      </c>
      <c r="S18" s="84">
        <v>8.7217603198000001E-5</v>
      </c>
      <c r="T18" s="84">
        <f t="shared" si="0"/>
        <v>7.7070472752291128E-3</v>
      </c>
      <c r="U18" s="84">
        <f>R18/'סכום נכסי הקרן'!$C$42</f>
        <v>2.6146643065361494E-3</v>
      </c>
    </row>
    <row r="19" spans="2:21">
      <c r="B19" s="76" t="s">
        <v>320</v>
      </c>
      <c r="C19" s="73" t="s">
        <v>321</v>
      </c>
      <c r="D19" s="86" t="s">
        <v>115</v>
      </c>
      <c r="E19" s="86" t="s">
        <v>303</v>
      </c>
      <c r="F19" s="73" t="s">
        <v>318</v>
      </c>
      <c r="G19" s="86" t="s">
        <v>313</v>
      </c>
      <c r="H19" s="73" t="s">
        <v>319</v>
      </c>
      <c r="I19" s="73" t="s">
        <v>126</v>
      </c>
      <c r="J19" s="73"/>
      <c r="K19" s="83">
        <v>0.24000000000569494</v>
      </c>
      <c r="L19" s="86" t="s">
        <v>128</v>
      </c>
      <c r="M19" s="87">
        <v>8.0000000000000002E-3</v>
      </c>
      <c r="N19" s="87">
        <v>2.0299999999829153E-2</v>
      </c>
      <c r="O19" s="83">
        <v>34453.867518999999</v>
      </c>
      <c r="P19" s="85">
        <v>101.93</v>
      </c>
      <c r="Q19" s="73"/>
      <c r="R19" s="83">
        <v>35.118829220000002</v>
      </c>
      <c r="S19" s="84">
        <v>1.6036459491637717E-4</v>
      </c>
      <c r="T19" s="84">
        <f t="shared" si="0"/>
        <v>2.0277049331947779E-3</v>
      </c>
      <c r="U19" s="84">
        <f>R19/'סכום נכסי הקרן'!$C$42</f>
        <v>6.8791166366032747E-4</v>
      </c>
    </row>
    <row r="20" spans="2:21">
      <c r="B20" s="76" t="s">
        <v>322</v>
      </c>
      <c r="C20" s="73" t="s">
        <v>323</v>
      </c>
      <c r="D20" s="86" t="s">
        <v>115</v>
      </c>
      <c r="E20" s="86" t="s">
        <v>303</v>
      </c>
      <c r="F20" s="73" t="s">
        <v>324</v>
      </c>
      <c r="G20" s="86" t="s">
        <v>313</v>
      </c>
      <c r="H20" s="73" t="s">
        <v>319</v>
      </c>
      <c r="I20" s="73" t="s">
        <v>126</v>
      </c>
      <c r="J20" s="73"/>
      <c r="K20" s="83">
        <v>4.4300000000212894</v>
      </c>
      <c r="L20" s="86" t="s">
        <v>128</v>
      </c>
      <c r="M20" s="87">
        <v>8.3000000000000001E-3</v>
      </c>
      <c r="N20" s="87">
        <v>-5.3000000000193552E-3</v>
      </c>
      <c r="O20" s="83">
        <v>72690.429445999995</v>
      </c>
      <c r="P20" s="85">
        <v>106.62</v>
      </c>
      <c r="Q20" s="73"/>
      <c r="R20" s="83">
        <v>77.502534545000003</v>
      </c>
      <c r="S20" s="84">
        <v>5.6525758334953377E-5</v>
      </c>
      <c r="T20" s="84">
        <f t="shared" si="0"/>
        <v>4.4748721732015412E-3</v>
      </c>
      <c r="U20" s="84">
        <f>R20/'סכום נכסי הקרן'!$C$42</f>
        <v>1.5181285555607412E-3</v>
      </c>
    </row>
    <row r="21" spans="2:21">
      <c r="B21" s="76" t="s">
        <v>325</v>
      </c>
      <c r="C21" s="73" t="s">
        <v>326</v>
      </c>
      <c r="D21" s="86" t="s">
        <v>115</v>
      </c>
      <c r="E21" s="86" t="s">
        <v>303</v>
      </c>
      <c r="F21" s="73" t="s">
        <v>327</v>
      </c>
      <c r="G21" s="86" t="s">
        <v>313</v>
      </c>
      <c r="H21" s="73" t="s">
        <v>319</v>
      </c>
      <c r="I21" s="73" t="s">
        <v>126</v>
      </c>
      <c r="J21" s="73"/>
      <c r="K21" s="83">
        <v>1.7199999999982436</v>
      </c>
      <c r="L21" s="86" t="s">
        <v>128</v>
      </c>
      <c r="M21" s="87">
        <v>9.8999999999999991E-3</v>
      </c>
      <c r="N21" s="87">
        <v>-1.7000000000812409E-3</v>
      </c>
      <c r="O21" s="83">
        <v>44131.534485999997</v>
      </c>
      <c r="P21" s="85">
        <v>103.2</v>
      </c>
      <c r="Q21" s="73"/>
      <c r="R21" s="83">
        <v>45.543741738999998</v>
      </c>
      <c r="S21" s="84">
        <v>1.4642793456528042E-5</v>
      </c>
      <c r="T21" s="84">
        <f t="shared" si="0"/>
        <v>2.6296226796685678E-3</v>
      </c>
      <c r="U21" s="84">
        <f>R21/'סכום נכסי הקרן'!$C$42</f>
        <v>8.9211604842309093E-4</v>
      </c>
    </row>
    <row r="22" spans="2:21">
      <c r="B22" s="76" t="s">
        <v>328</v>
      </c>
      <c r="C22" s="73" t="s">
        <v>329</v>
      </c>
      <c r="D22" s="86" t="s">
        <v>115</v>
      </c>
      <c r="E22" s="86" t="s">
        <v>303</v>
      </c>
      <c r="F22" s="73" t="s">
        <v>327</v>
      </c>
      <c r="G22" s="86" t="s">
        <v>313</v>
      </c>
      <c r="H22" s="73" t="s">
        <v>319</v>
      </c>
      <c r="I22" s="73" t="s">
        <v>126</v>
      </c>
      <c r="J22" s="73"/>
      <c r="K22" s="83">
        <v>3.7000000000032554</v>
      </c>
      <c r="L22" s="86" t="s">
        <v>128</v>
      </c>
      <c r="M22" s="87">
        <v>8.6E-3</v>
      </c>
      <c r="N22" s="87">
        <v>-3.5999999999934899E-3</v>
      </c>
      <c r="O22" s="83">
        <v>174097.58980999998</v>
      </c>
      <c r="P22" s="85">
        <v>105.87</v>
      </c>
      <c r="Q22" s="73"/>
      <c r="R22" s="83">
        <v>184.317110692</v>
      </c>
      <c r="S22" s="84">
        <v>6.9601423314840646E-5</v>
      </c>
      <c r="T22" s="84">
        <f t="shared" si="0"/>
        <v>1.0642174665934843E-2</v>
      </c>
      <c r="U22" s="84">
        <f>R22/'סכום נכסי הקרן'!$C$42</f>
        <v>3.6104247514319168E-3</v>
      </c>
    </row>
    <row r="23" spans="2:21">
      <c r="B23" s="76" t="s">
        <v>330</v>
      </c>
      <c r="C23" s="73" t="s">
        <v>331</v>
      </c>
      <c r="D23" s="86" t="s">
        <v>115</v>
      </c>
      <c r="E23" s="86" t="s">
        <v>303</v>
      </c>
      <c r="F23" s="73" t="s">
        <v>327</v>
      </c>
      <c r="G23" s="86" t="s">
        <v>313</v>
      </c>
      <c r="H23" s="73" t="s">
        <v>319</v>
      </c>
      <c r="I23" s="73" t="s">
        <v>126</v>
      </c>
      <c r="J23" s="73"/>
      <c r="K23" s="83">
        <v>5.4200000000059942</v>
      </c>
      <c r="L23" s="86" t="s">
        <v>128</v>
      </c>
      <c r="M23" s="87">
        <v>3.8E-3</v>
      </c>
      <c r="N23" s="87">
        <v>-3.4999999999999996E-3</v>
      </c>
      <c r="O23" s="83">
        <v>292370.98384900001</v>
      </c>
      <c r="P23" s="85">
        <v>102.71</v>
      </c>
      <c r="Q23" s="73"/>
      <c r="R23" s="83">
        <v>300.29423015999998</v>
      </c>
      <c r="S23" s="84">
        <v>9.7456994616333342E-5</v>
      </c>
      <c r="T23" s="84">
        <f t="shared" si="0"/>
        <v>1.7338507730166295E-2</v>
      </c>
      <c r="U23" s="84">
        <f>R23/'סכום נכסי הקרן'!$C$42</f>
        <v>5.8821978991064686E-3</v>
      </c>
    </row>
    <row r="24" spans="2:21">
      <c r="B24" s="76" t="s">
        <v>332</v>
      </c>
      <c r="C24" s="73" t="s">
        <v>333</v>
      </c>
      <c r="D24" s="86" t="s">
        <v>115</v>
      </c>
      <c r="E24" s="86" t="s">
        <v>303</v>
      </c>
      <c r="F24" s="73" t="s">
        <v>327</v>
      </c>
      <c r="G24" s="86" t="s">
        <v>313</v>
      </c>
      <c r="H24" s="73" t="s">
        <v>319</v>
      </c>
      <c r="I24" s="73" t="s">
        <v>126</v>
      </c>
      <c r="J24" s="73"/>
      <c r="K24" s="83">
        <v>2.8199999999610124</v>
      </c>
      <c r="L24" s="86" t="s">
        <v>128</v>
      </c>
      <c r="M24" s="87">
        <v>1E-3</v>
      </c>
      <c r="N24" s="87">
        <v>-3.0999999999822784E-3</v>
      </c>
      <c r="O24" s="83">
        <v>44886.841395000003</v>
      </c>
      <c r="P24" s="85">
        <v>100.57</v>
      </c>
      <c r="Q24" s="73"/>
      <c r="R24" s="83">
        <v>45.142696068000006</v>
      </c>
      <c r="S24" s="84">
        <v>1.7643976724742457E-5</v>
      </c>
      <c r="T24" s="84">
        <f t="shared" si="0"/>
        <v>2.6064669451641848E-3</v>
      </c>
      <c r="U24" s="84">
        <f>R24/'סכום נכסי הקרן'!$C$42</f>
        <v>8.842603197194626E-4</v>
      </c>
    </row>
    <row r="25" spans="2:21">
      <c r="B25" s="76" t="s">
        <v>334</v>
      </c>
      <c r="C25" s="73" t="s">
        <v>335</v>
      </c>
      <c r="D25" s="86" t="s">
        <v>115</v>
      </c>
      <c r="E25" s="86" t="s">
        <v>303</v>
      </c>
      <c r="F25" s="73" t="s">
        <v>336</v>
      </c>
      <c r="G25" s="86" t="s">
        <v>124</v>
      </c>
      <c r="H25" s="73" t="s">
        <v>306</v>
      </c>
      <c r="I25" s="73" t="s">
        <v>307</v>
      </c>
      <c r="J25" s="73"/>
      <c r="K25" s="83">
        <v>15.209999999981369</v>
      </c>
      <c r="L25" s="86" t="s">
        <v>128</v>
      </c>
      <c r="M25" s="87">
        <v>2.07E-2</v>
      </c>
      <c r="N25" s="87">
        <v>5.2999999999791226E-3</v>
      </c>
      <c r="O25" s="83">
        <v>202544.08610300001</v>
      </c>
      <c r="P25" s="85">
        <v>122.97</v>
      </c>
      <c r="Q25" s="73"/>
      <c r="R25" s="83">
        <v>249.068462684</v>
      </c>
      <c r="S25" s="84">
        <v>1.3699202988346376E-4</v>
      </c>
      <c r="T25" s="84">
        <f t="shared" si="0"/>
        <v>1.438081398795521E-2</v>
      </c>
      <c r="U25" s="84">
        <f>R25/'סכום נכסי הקרן'!$C$42</f>
        <v>4.8787816773998545E-3</v>
      </c>
    </row>
    <row r="26" spans="2:21">
      <c r="B26" s="76" t="s">
        <v>337</v>
      </c>
      <c r="C26" s="73" t="s">
        <v>338</v>
      </c>
      <c r="D26" s="86" t="s">
        <v>115</v>
      </c>
      <c r="E26" s="86" t="s">
        <v>303</v>
      </c>
      <c r="F26" s="73" t="s">
        <v>339</v>
      </c>
      <c r="G26" s="86" t="s">
        <v>313</v>
      </c>
      <c r="H26" s="73" t="s">
        <v>319</v>
      </c>
      <c r="I26" s="73" t="s">
        <v>126</v>
      </c>
      <c r="J26" s="73"/>
      <c r="K26" s="83">
        <v>1.5499999999996357</v>
      </c>
      <c r="L26" s="86" t="s">
        <v>128</v>
      </c>
      <c r="M26" s="87">
        <v>0.05</v>
      </c>
      <c r="N26" s="87">
        <v>-1.2999999999978131E-3</v>
      </c>
      <c r="O26" s="83">
        <v>120516.49733699999</v>
      </c>
      <c r="P26" s="85">
        <v>113.83</v>
      </c>
      <c r="Q26" s="73"/>
      <c r="R26" s="83">
        <v>137.183927031</v>
      </c>
      <c r="S26" s="84">
        <v>3.8239697188450205E-5</v>
      </c>
      <c r="T26" s="84">
        <f t="shared" si="0"/>
        <v>7.920780156229568E-3</v>
      </c>
      <c r="U26" s="84">
        <f>R26/'סכום נכסי הקרן'!$C$42</f>
        <v>2.687174531934814E-3</v>
      </c>
    </row>
    <row r="27" spans="2:21">
      <c r="B27" s="76" t="s">
        <v>340</v>
      </c>
      <c r="C27" s="73" t="s">
        <v>341</v>
      </c>
      <c r="D27" s="86" t="s">
        <v>115</v>
      </c>
      <c r="E27" s="86" t="s">
        <v>303</v>
      </c>
      <c r="F27" s="73" t="s">
        <v>339</v>
      </c>
      <c r="G27" s="86" t="s">
        <v>313</v>
      </c>
      <c r="H27" s="73" t="s">
        <v>319</v>
      </c>
      <c r="I27" s="73" t="s">
        <v>126</v>
      </c>
      <c r="J27" s="73"/>
      <c r="K27" s="83">
        <v>1.2299999999948206</v>
      </c>
      <c r="L27" s="86" t="s">
        <v>128</v>
      </c>
      <c r="M27" s="87">
        <v>6.9999999999999993E-3</v>
      </c>
      <c r="N27" s="87">
        <v>9.000000000836723E-4</v>
      </c>
      <c r="O27" s="83">
        <v>48771.745573000007</v>
      </c>
      <c r="P27" s="85">
        <v>102.92</v>
      </c>
      <c r="Q27" s="73"/>
      <c r="R27" s="83">
        <v>50.195879161999997</v>
      </c>
      <c r="S27" s="84">
        <v>2.2874285169934872E-5</v>
      </c>
      <c r="T27" s="84">
        <f t="shared" si="0"/>
        <v>2.898229641006134E-3</v>
      </c>
      <c r="U27" s="84">
        <f>R27/'סכום נכסי הקרן'!$C$42</f>
        <v>9.832426510266272E-4</v>
      </c>
    </row>
    <row r="28" spans="2:21">
      <c r="B28" s="76" t="s">
        <v>342</v>
      </c>
      <c r="C28" s="73" t="s">
        <v>343</v>
      </c>
      <c r="D28" s="86" t="s">
        <v>115</v>
      </c>
      <c r="E28" s="86" t="s">
        <v>303</v>
      </c>
      <c r="F28" s="73" t="s">
        <v>339</v>
      </c>
      <c r="G28" s="86" t="s">
        <v>313</v>
      </c>
      <c r="H28" s="73" t="s">
        <v>319</v>
      </c>
      <c r="I28" s="73" t="s">
        <v>126</v>
      </c>
      <c r="J28" s="73"/>
      <c r="K28" s="83">
        <v>3.8199999999799426</v>
      </c>
      <c r="L28" s="86" t="s">
        <v>128</v>
      </c>
      <c r="M28" s="87">
        <v>6.0000000000000001E-3</v>
      </c>
      <c r="N28" s="87">
        <v>-4.1999999999444201E-3</v>
      </c>
      <c r="O28" s="83">
        <v>78605.050440000006</v>
      </c>
      <c r="P28" s="85">
        <v>105.29</v>
      </c>
      <c r="Q28" s="73"/>
      <c r="R28" s="83">
        <v>82.763256963000003</v>
      </c>
      <c r="S28" s="84">
        <v>4.4177116622342521E-5</v>
      </c>
      <c r="T28" s="84">
        <f t="shared" si="0"/>
        <v>4.7786178571001389E-3</v>
      </c>
      <c r="U28" s="84">
        <f>R28/'סכום נכסי הקרן'!$C$42</f>
        <v>1.6211761910030014E-3</v>
      </c>
    </row>
    <row r="29" spans="2:21">
      <c r="B29" s="76" t="s">
        <v>344</v>
      </c>
      <c r="C29" s="73" t="s">
        <v>345</v>
      </c>
      <c r="D29" s="86" t="s">
        <v>115</v>
      </c>
      <c r="E29" s="86" t="s">
        <v>303</v>
      </c>
      <c r="F29" s="73" t="s">
        <v>339</v>
      </c>
      <c r="G29" s="86" t="s">
        <v>313</v>
      </c>
      <c r="H29" s="73" t="s">
        <v>319</v>
      </c>
      <c r="I29" s="73" t="s">
        <v>126</v>
      </c>
      <c r="J29" s="73"/>
      <c r="K29" s="83">
        <v>5.3199999999985152</v>
      </c>
      <c r="L29" s="86" t="s">
        <v>128</v>
      </c>
      <c r="M29" s="87">
        <v>1.7500000000000002E-2</v>
      </c>
      <c r="N29" s="87">
        <v>-3.7999999999901025E-3</v>
      </c>
      <c r="O29" s="83">
        <v>290697.679886</v>
      </c>
      <c r="P29" s="85">
        <v>111.22</v>
      </c>
      <c r="Q29" s="73"/>
      <c r="R29" s="83">
        <v>323.31396321400001</v>
      </c>
      <c r="S29" s="84">
        <v>7.0439303169762225E-5</v>
      </c>
      <c r="T29" s="84">
        <f t="shared" si="0"/>
        <v>1.8667630235418842E-2</v>
      </c>
      <c r="U29" s="84">
        <f>R29/'סכום נכסי הקרן'!$C$42</f>
        <v>6.3331110762796846E-3</v>
      </c>
    </row>
    <row r="30" spans="2:21">
      <c r="B30" s="76" t="s">
        <v>346</v>
      </c>
      <c r="C30" s="73" t="s">
        <v>347</v>
      </c>
      <c r="D30" s="86" t="s">
        <v>115</v>
      </c>
      <c r="E30" s="86" t="s">
        <v>303</v>
      </c>
      <c r="F30" s="73" t="s">
        <v>318</v>
      </c>
      <c r="G30" s="86" t="s">
        <v>313</v>
      </c>
      <c r="H30" s="73" t="s">
        <v>348</v>
      </c>
      <c r="I30" s="73" t="s">
        <v>126</v>
      </c>
      <c r="J30" s="73"/>
      <c r="K30" s="83">
        <v>7.0000000000448079E-2</v>
      </c>
      <c r="L30" s="86" t="s">
        <v>128</v>
      </c>
      <c r="M30" s="87">
        <v>3.1E-2</v>
      </c>
      <c r="N30" s="87">
        <v>4.2400000000591465E-2</v>
      </c>
      <c r="O30" s="83">
        <v>20502.743278000002</v>
      </c>
      <c r="P30" s="85">
        <v>108.85</v>
      </c>
      <c r="Q30" s="73"/>
      <c r="R30" s="83">
        <v>22.317235657000001</v>
      </c>
      <c r="S30" s="84">
        <v>1.1918993821555263E-4</v>
      </c>
      <c r="T30" s="84">
        <f t="shared" si="0"/>
        <v>1.2885614310626868E-3</v>
      </c>
      <c r="U30" s="84">
        <f>R30/'סכום נכסי הקרן'!$C$42</f>
        <v>4.3715257740891311E-4</v>
      </c>
    </row>
    <row r="31" spans="2:21">
      <c r="B31" s="76" t="s">
        <v>349</v>
      </c>
      <c r="C31" s="73" t="s">
        <v>350</v>
      </c>
      <c r="D31" s="86" t="s">
        <v>115</v>
      </c>
      <c r="E31" s="86" t="s">
        <v>303</v>
      </c>
      <c r="F31" s="73" t="s">
        <v>318</v>
      </c>
      <c r="G31" s="86" t="s">
        <v>313</v>
      </c>
      <c r="H31" s="73" t="s">
        <v>348</v>
      </c>
      <c r="I31" s="73" t="s">
        <v>126</v>
      </c>
      <c r="J31" s="73"/>
      <c r="K31" s="83">
        <v>0.21999999984959931</v>
      </c>
      <c r="L31" s="86" t="s">
        <v>128</v>
      </c>
      <c r="M31" s="87">
        <v>4.2000000000000003E-2</v>
      </c>
      <c r="N31" s="87">
        <v>3.1199999999179634E-2</v>
      </c>
      <c r="O31" s="83">
        <v>1188.558759</v>
      </c>
      <c r="P31" s="85">
        <v>123.07</v>
      </c>
      <c r="Q31" s="73"/>
      <c r="R31" s="83">
        <v>1.462759251</v>
      </c>
      <c r="S31" s="84">
        <v>4.5568330291760916E-5</v>
      </c>
      <c r="T31" s="84">
        <f t="shared" si="0"/>
        <v>8.4457375579019892E-5</v>
      </c>
      <c r="U31" s="84">
        <f>R31/'סכום נכסי הקרן'!$C$42</f>
        <v>2.8652696352328582E-5</v>
      </c>
    </row>
    <row r="32" spans="2:21">
      <c r="B32" s="76" t="s">
        <v>351</v>
      </c>
      <c r="C32" s="73" t="s">
        <v>352</v>
      </c>
      <c r="D32" s="86" t="s">
        <v>115</v>
      </c>
      <c r="E32" s="86" t="s">
        <v>303</v>
      </c>
      <c r="F32" s="73" t="s">
        <v>353</v>
      </c>
      <c r="G32" s="86" t="s">
        <v>313</v>
      </c>
      <c r="H32" s="73" t="s">
        <v>348</v>
      </c>
      <c r="I32" s="73" t="s">
        <v>126</v>
      </c>
      <c r="J32" s="73"/>
      <c r="K32" s="83">
        <v>0.93000000005227457</v>
      </c>
      <c r="L32" s="86" t="s">
        <v>128</v>
      </c>
      <c r="M32" s="87">
        <v>3.85E-2</v>
      </c>
      <c r="N32" s="87">
        <v>3.000000001115975E-4</v>
      </c>
      <c r="O32" s="83">
        <v>15197.229925</v>
      </c>
      <c r="P32" s="85">
        <v>112.03</v>
      </c>
      <c r="Q32" s="73"/>
      <c r="R32" s="83">
        <v>17.025457127000003</v>
      </c>
      <c r="S32" s="84">
        <v>7.1359720542902286E-5</v>
      </c>
      <c r="T32" s="84">
        <f t="shared" si="0"/>
        <v>9.830226170140558E-4</v>
      </c>
      <c r="U32" s="84">
        <f>R32/'סכום נכסי הקרן'!$C$42</f>
        <v>3.3349661127490598E-4</v>
      </c>
    </row>
    <row r="33" spans="2:21">
      <c r="B33" s="76" t="s">
        <v>354</v>
      </c>
      <c r="C33" s="73" t="s">
        <v>355</v>
      </c>
      <c r="D33" s="86" t="s">
        <v>115</v>
      </c>
      <c r="E33" s="86" t="s">
        <v>303</v>
      </c>
      <c r="F33" s="73" t="s">
        <v>356</v>
      </c>
      <c r="G33" s="86" t="s">
        <v>357</v>
      </c>
      <c r="H33" s="73" t="s">
        <v>358</v>
      </c>
      <c r="I33" s="73" t="s">
        <v>307</v>
      </c>
      <c r="J33" s="73"/>
      <c r="K33" s="83">
        <v>1.1500000001638695</v>
      </c>
      <c r="L33" s="86" t="s">
        <v>128</v>
      </c>
      <c r="M33" s="87">
        <v>3.6400000000000002E-2</v>
      </c>
      <c r="N33" s="87">
        <v>2.9000000009832168E-3</v>
      </c>
      <c r="O33" s="83">
        <v>2396.0279489999998</v>
      </c>
      <c r="P33" s="85">
        <v>114.61</v>
      </c>
      <c r="Q33" s="73"/>
      <c r="R33" s="83">
        <v>2.746087637</v>
      </c>
      <c r="S33" s="84">
        <v>6.5198039428571419E-5</v>
      </c>
      <c r="T33" s="84">
        <f t="shared" si="0"/>
        <v>1.5855470048981574E-4</v>
      </c>
      <c r="U33" s="84">
        <f>R33/'סכום נכסי הקרן'!$C$42</f>
        <v>5.3790680295512629E-5</v>
      </c>
    </row>
    <row r="34" spans="2:21">
      <c r="B34" s="76" t="s">
        <v>359</v>
      </c>
      <c r="C34" s="73" t="s">
        <v>360</v>
      </c>
      <c r="D34" s="86" t="s">
        <v>115</v>
      </c>
      <c r="E34" s="86" t="s">
        <v>303</v>
      </c>
      <c r="F34" s="73" t="s">
        <v>361</v>
      </c>
      <c r="G34" s="86" t="s">
        <v>357</v>
      </c>
      <c r="H34" s="73" t="s">
        <v>348</v>
      </c>
      <c r="I34" s="73" t="s">
        <v>126</v>
      </c>
      <c r="J34" s="73"/>
      <c r="K34" s="83">
        <v>4.5599999999923293</v>
      </c>
      <c r="L34" s="86" t="s">
        <v>128</v>
      </c>
      <c r="M34" s="87">
        <v>8.3000000000000001E-3</v>
      </c>
      <c r="N34" s="87">
        <v>-4.2999999999776264E-3</v>
      </c>
      <c r="O34" s="83">
        <v>146410.02853400001</v>
      </c>
      <c r="P34" s="85">
        <v>106.85</v>
      </c>
      <c r="Q34" s="73"/>
      <c r="R34" s="83">
        <v>156.439114945</v>
      </c>
      <c r="S34" s="84">
        <v>9.5603973649327232E-5</v>
      </c>
      <c r="T34" s="84">
        <f t="shared" si="0"/>
        <v>9.032543856500503E-3</v>
      </c>
      <c r="U34" s="84">
        <f>R34/'סכום נכסי הקרן'!$C$42</f>
        <v>3.0643473661723661E-3</v>
      </c>
    </row>
    <row r="35" spans="2:21">
      <c r="B35" s="76" t="s">
        <v>362</v>
      </c>
      <c r="C35" s="73" t="s">
        <v>363</v>
      </c>
      <c r="D35" s="86" t="s">
        <v>115</v>
      </c>
      <c r="E35" s="86" t="s">
        <v>303</v>
      </c>
      <c r="F35" s="73" t="s">
        <v>361</v>
      </c>
      <c r="G35" s="86" t="s">
        <v>357</v>
      </c>
      <c r="H35" s="73" t="s">
        <v>348</v>
      </c>
      <c r="I35" s="73" t="s">
        <v>126</v>
      </c>
      <c r="J35" s="73"/>
      <c r="K35" s="83">
        <v>8.4599999999972013</v>
      </c>
      <c r="L35" s="86" t="s">
        <v>128</v>
      </c>
      <c r="M35" s="87">
        <v>1.6500000000000001E-2</v>
      </c>
      <c r="N35" s="87">
        <v>6.0000000004198188E-4</v>
      </c>
      <c r="O35" s="83">
        <v>99205.94115899998</v>
      </c>
      <c r="P35" s="85">
        <v>115.25</v>
      </c>
      <c r="Q35" s="73"/>
      <c r="R35" s="83">
        <v>114.33484749199999</v>
      </c>
      <c r="S35" s="84">
        <v>4.6892047527821567E-5</v>
      </c>
      <c r="T35" s="84">
        <f t="shared" si="0"/>
        <v>6.6015109115189615E-3</v>
      </c>
      <c r="U35" s="84">
        <f>R35/'סכום נכסי הקרן'!$C$42</f>
        <v>2.2396041354299889E-3</v>
      </c>
    </row>
    <row r="36" spans="2:21">
      <c r="B36" s="76" t="s">
        <v>364</v>
      </c>
      <c r="C36" s="73" t="s">
        <v>365</v>
      </c>
      <c r="D36" s="86" t="s">
        <v>115</v>
      </c>
      <c r="E36" s="86" t="s">
        <v>303</v>
      </c>
      <c r="F36" s="73" t="s">
        <v>366</v>
      </c>
      <c r="G36" s="86" t="s">
        <v>124</v>
      </c>
      <c r="H36" s="73" t="s">
        <v>348</v>
      </c>
      <c r="I36" s="73" t="s">
        <v>126</v>
      </c>
      <c r="J36" s="73"/>
      <c r="K36" s="83">
        <v>8.5199999999144147</v>
      </c>
      <c r="L36" s="86" t="s">
        <v>128</v>
      </c>
      <c r="M36" s="87">
        <v>2.6499999999999999E-2</v>
      </c>
      <c r="N36" s="87">
        <v>6.0000000014943716E-4</v>
      </c>
      <c r="O36" s="83">
        <v>23606.053409</v>
      </c>
      <c r="P36" s="85">
        <v>124.73</v>
      </c>
      <c r="Q36" s="73"/>
      <c r="R36" s="83">
        <v>29.443830475999995</v>
      </c>
      <c r="S36" s="84">
        <v>1.5172826434717925E-5</v>
      </c>
      <c r="T36" s="84">
        <f t="shared" si="0"/>
        <v>1.7000395979697165E-3</v>
      </c>
      <c r="U36" s="84">
        <f>R36/'סכום נכסי הקרן'!$C$42</f>
        <v>5.7674913592343862E-4</v>
      </c>
    </row>
    <row r="37" spans="2:21">
      <c r="B37" s="76" t="s">
        <v>367</v>
      </c>
      <c r="C37" s="73" t="s">
        <v>368</v>
      </c>
      <c r="D37" s="86" t="s">
        <v>115</v>
      </c>
      <c r="E37" s="86" t="s">
        <v>303</v>
      </c>
      <c r="F37" s="73" t="s">
        <v>369</v>
      </c>
      <c r="G37" s="86" t="s">
        <v>357</v>
      </c>
      <c r="H37" s="73" t="s">
        <v>358</v>
      </c>
      <c r="I37" s="73" t="s">
        <v>307</v>
      </c>
      <c r="J37" s="73"/>
      <c r="K37" s="83">
        <v>2.2399999999233624</v>
      </c>
      <c r="L37" s="86" t="s">
        <v>128</v>
      </c>
      <c r="M37" s="87">
        <v>6.5000000000000006E-3</v>
      </c>
      <c r="N37" s="87">
        <v>9.999999992110863E-5</v>
      </c>
      <c r="O37" s="83">
        <v>17466.452281000002</v>
      </c>
      <c r="P37" s="85">
        <v>101.6</v>
      </c>
      <c r="Q37" s="73"/>
      <c r="R37" s="83">
        <v>17.745915514</v>
      </c>
      <c r="S37" s="84">
        <v>2.3139944325670452E-5</v>
      </c>
      <c r="T37" s="84">
        <f t="shared" si="0"/>
        <v>1.0246207299901423E-3</v>
      </c>
      <c r="U37" s="84">
        <f>R37/'סכום נכסי הקרן'!$C$42</f>
        <v>3.4760903297593912E-4</v>
      </c>
    </row>
    <row r="38" spans="2:21">
      <c r="B38" s="76" t="s">
        <v>370</v>
      </c>
      <c r="C38" s="73" t="s">
        <v>371</v>
      </c>
      <c r="D38" s="86" t="s">
        <v>115</v>
      </c>
      <c r="E38" s="86" t="s">
        <v>303</v>
      </c>
      <c r="F38" s="73" t="s">
        <v>369</v>
      </c>
      <c r="G38" s="86" t="s">
        <v>357</v>
      </c>
      <c r="H38" s="73" t="s">
        <v>348</v>
      </c>
      <c r="I38" s="73" t="s">
        <v>126</v>
      </c>
      <c r="J38" s="73"/>
      <c r="K38" s="83">
        <v>4.9199999999961577</v>
      </c>
      <c r="L38" s="86" t="s">
        <v>128</v>
      </c>
      <c r="M38" s="87">
        <v>1.34E-2</v>
      </c>
      <c r="N38" s="87">
        <v>0</v>
      </c>
      <c r="O38" s="83">
        <v>410484.359734</v>
      </c>
      <c r="P38" s="85">
        <v>108.1</v>
      </c>
      <c r="Q38" s="83">
        <v>24.819024493000001</v>
      </c>
      <c r="R38" s="83">
        <v>468.552617365</v>
      </c>
      <c r="S38" s="84">
        <v>1.2509822212037345E-4</v>
      </c>
      <c r="T38" s="84">
        <f t="shared" si="0"/>
        <v>2.7053477430599139E-2</v>
      </c>
      <c r="U38" s="84">
        <f>R38/'סכום נכסי הקרן'!$C$42</f>
        <v>9.1780625289295432E-3</v>
      </c>
    </row>
    <row r="39" spans="2:21">
      <c r="B39" s="76" t="s">
        <v>372</v>
      </c>
      <c r="C39" s="73" t="s">
        <v>373</v>
      </c>
      <c r="D39" s="86" t="s">
        <v>115</v>
      </c>
      <c r="E39" s="86" t="s">
        <v>303</v>
      </c>
      <c r="F39" s="73" t="s">
        <v>369</v>
      </c>
      <c r="G39" s="86" t="s">
        <v>357</v>
      </c>
      <c r="H39" s="73" t="s">
        <v>348</v>
      </c>
      <c r="I39" s="73" t="s">
        <v>126</v>
      </c>
      <c r="J39" s="73"/>
      <c r="K39" s="83">
        <v>5.3599999999931045</v>
      </c>
      <c r="L39" s="86" t="s">
        <v>128</v>
      </c>
      <c r="M39" s="87">
        <v>1.77E-2</v>
      </c>
      <c r="N39" s="87">
        <v>1.6999999999961686E-3</v>
      </c>
      <c r="O39" s="83">
        <v>239666.47994300001</v>
      </c>
      <c r="P39" s="85">
        <v>108.9</v>
      </c>
      <c r="Q39" s="73"/>
      <c r="R39" s="83">
        <v>260.99679682999999</v>
      </c>
      <c r="S39" s="84">
        <v>7.3893798170803342E-5</v>
      </c>
      <c r="T39" s="84">
        <f t="shared" si="0"/>
        <v>1.5069536890450647E-2</v>
      </c>
      <c r="U39" s="84">
        <f>R39/'סכום נכסי הקרן'!$C$42</f>
        <v>5.1124352578101624E-3</v>
      </c>
    </row>
    <row r="40" spans="2:21">
      <c r="B40" s="76" t="s">
        <v>374</v>
      </c>
      <c r="C40" s="73" t="s">
        <v>375</v>
      </c>
      <c r="D40" s="86" t="s">
        <v>115</v>
      </c>
      <c r="E40" s="86" t="s">
        <v>303</v>
      </c>
      <c r="F40" s="73" t="s">
        <v>369</v>
      </c>
      <c r="G40" s="86" t="s">
        <v>357</v>
      </c>
      <c r="H40" s="73" t="s">
        <v>348</v>
      </c>
      <c r="I40" s="73" t="s">
        <v>126</v>
      </c>
      <c r="J40" s="73"/>
      <c r="K40" s="83">
        <v>8.7999999999904706</v>
      </c>
      <c r="L40" s="86" t="s">
        <v>128</v>
      </c>
      <c r="M40" s="87">
        <v>2.4799999999999999E-2</v>
      </c>
      <c r="N40" s="87">
        <v>6.3000000000095289E-3</v>
      </c>
      <c r="O40" s="83">
        <v>178778.74703599996</v>
      </c>
      <c r="P40" s="85">
        <v>117.4</v>
      </c>
      <c r="Q40" s="73"/>
      <c r="R40" s="83">
        <v>209.88624885999999</v>
      </c>
      <c r="S40" s="84">
        <v>9.1307422897087654E-5</v>
      </c>
      <c r="T40" s="84">
        <f t="shared" si="0"/>
        <v>1.2118495737915968E-2</v>
      </c>
      <c r="U40" s="84">
        <f>R40/'סכום נכסי הקרן'!$C$42</f>
        <v>4.1112759690315236E-3</v>
      </c>
    </row>
    <row r="41" spans="2:21">
      <c r="B41" s="76" t="s">
        <v>376</v>
      </c>
      <c r="C41" s="73" t="s">
        <v>377</v>
      </c>
      <c r="D41" s="86" t="s">
        <v>115</v>
      </c>
      <c r="E41" s="86" t="s">
        <v>303</v>
      </c>
      <c r="F41" s="73" t="s">
        <v>339</v>
      </c>
      <c r="G41" s="86" t="s">
        <v>313</v>
      </c>
      <c r="H41" s="73" t="s">
        <v>348</v>
      </c>
      <c r="I41" s="73" t="s">
        <v>126</v>
      </c>
      <c r="J41" s="73"/>
      <c r="K41" s="83">
        <v>0.24000000002443142</v>
      </c>
      <c r="L41" s="86" t="s">
        <v>128</v>
      </c>
      <c r="M41" s="87">
        <v>4.0999999999999995E-2</v>
      </c>
      <c r="N41" s="87">
        <v>3.0999999999389214E-2</v>
      </c>
      <c r="O41" s="83">
        <v>13056.102838999999</v>
      </c>
      <c r="P41" s="85">
        <v>125.4</v>
      </c>
      <c r="Q41" s="73"/>
      <c r="R41" s="83">
        <v>16.37235274</v>
      </c>
      <c r="S41" s="84">
        <v>1.6757684252855239E-5</v>
      </c>
      <c r="T41" s="84">
        <f t="shared" si="0"/>
        <v>9.4531341608611395E-4</v>
      </c>
      <c r="U41" s="84">
        <f>R41/'סכום נכסי הקרן'!$C$42</f>
        <v>3.2070352746819503E-4</v>
      </c>
    </row>
    <row r="42" spans="2:21">
      <c r="B42" s="76" t="s">
        <v>378</v>
      </c>
      <c r="C42" s="73" t="s">
        <v>379</v>
      </c>
      <c r="D42" s="86" t="s">
        <v>115</v>
      </c>
      <c r="E42" s="86" t="s">
        <v>303</v>
      </c>
      <c r="F42" s="73" t="s">
        <v>339</v>
      </c>
      <c r="G42" s="86" t="s">
        <v>313</v>
      </c>
      <c r="H42" s="73" t="s">
        <v>348</v>
      </c>
      <c r="I42" s="73" t="s">
        <v>126</v>
      </c>
      <c r="J42" s="73"/>
      <c r="K42" s="83">
        <v>1.3800000000224166</v>
      </c>
      <c r="L42" s="86" t="s">
        <v>128</v>
      </c>
      <c r="M42" s="87">
        <v>4.2000000000000003E-2</v>
      </c>
      <c r="N42" s="87">
        <v>2.0000000003448694E-4</v>
      </c>
      <c r="O42" s="83">
        <v>20987.248344</v>
      </c>
      <c r="P42" s="85">
        <v>110.53</v>
      </c>
      <c r="Q42" s="73"/>
      <c r="R42" s="83">
        <v>23.197204195999994</v>
      </c>
      <c r="S42" s="84">
        <v>2.1034913457895592E-5</v>
      </c>
      <c r="T42" s="84">
        <f t="shared" si="0"/>
        <v>1.3393694046545377E-3</v>
      </c>
      <c r="U42" s="84">
        <f>R42/'סכום נכסי הקרן'!$C$42</f>
        <v>4.5438950230296667E-4</v>
      </c>
    </row>
    <row r="43" spans="2:21">
      <c r="B43" s="76" t="s">
        <v>380</v>
      </c>
      <c r="C43" s="73" t="s">
        <v>381</v>
      </c>
      <c r="D43" s="86" t="s">
        <v>115</v>
      </c>
      <c r="E43" s="86" t="s">
        <v>303</v>
      </c>
      <c r="F43" s="73" t="s">
        <v>339</v>
      </c>
      <c r="G43" s="86" t="s">
        <v>313</v>
      </c>
      <c r="H43" s="73" t="s">
        <v>348</v>
      </c>
      <c r="I43" s="73" t="s">
        <v>126</v>
      </c>
      <c r="J43" s="73"/>
      <c r="K43" s="83">
        <v>1.4099999998322355</v>
      </c>
      <c r="L43" s="86" t="s">
        <v>128</v>
      </c>
      <c r="M43" s="87">
        <v>0.04</v>
      </c>
      <c r="N43" s="87">
        <v>-9.9999999520672761E-5</v>
      </c>
      <c r="O43" s="83">
        <v>5940.5800689999996</v>
      </c>
      <c r="P43" s="85">
        <v>112.38</v>
      </c>
      <c r="Q43" s="73"/>
      <c r="R43" s="83">
        <v>6.6760236320000006</v>
      </c>
      <c r="S43" s="84">
        <v>4.0903719148335518E-6</v>
      </c>
      <c r="T43" s="84">
        <f t="shared" si="0"/>
        <v>3.8546290845658545E-4</v>
      </c>
      <c r="U43" s="84">
        <f>R43/'סכום נכסי הקרן'!$C$42</f>
        <v>1.307707183105457E-4</v>
      </c>
    </row>
    <row r="44" spans="2:21">
      <c r="B44" s="76" t="s">
        <v>382</v>
      </c>
      <c r="C44" s="73" t="s">
        <v>383</v>
      </c>
      <c r="D44" s="86" t="s">
        <v>115</v>
      </c>
      <c r="E44" s="86" t="s">
        <v>303</v>
      </c>
      <c r="F44" s="73" t="s">
        <v>384</v>
      </c>
      <c r="G44" s="86" t="s">
        <v>313</v>
      </c>
      <c r="H44" s="73" t="s">
        <v>385</v>
      </c>
      <c r="I44" s="73" t="s">
        <v>126</v>
      </c>
      <c r="J44" s="73"/>
      <c r="K44" s="83">
        <v>0.5</v>
      </c>
      <c r="L44" s="86" t="s">
        <v>128</v>
      </c>
      <c r="M44" s="87">
        <v>4.1500000000000002E-2</v>
      </c>
      <c r="N44" s="87">
        <v>1.0200000000259639E-2</v>
      </c>
      <c r="O44" s="83">
        <v>1434.194364</v>
      </c>
      <c r="P44" s="85">
        <v>107.42</v>
      </c>
      <c r="Q44" s="73"/>
      <c r="R44" s="83">
        <v>1.5406114979999999</v>
      </c>
      <c r="S44" s="84">
        <v>1.4299255643150832E-5</v>
      </c>
      <c r="T44" s="84">
        <f t="shared" si="0"/>
        <v>8.8952439589077959E-5</v>
      </c>
      <c r="U44" s="84">
        <f>R44/'סכום נכסי הקרן'!$C$42</f>
        <v>3.0177675115657201E-5</v>
      </c>
    </row>
    <row r="45" spans="2:21">
      <c r="B45" s="76" t="s">
        <v>386</v>
      </c>
      <c r="C45" s="73" t="s">
        <v>387</v>
      </c>
      <c r="D45" s="86" t="s">
        <v>115</v>
      </c>
      <c r="E45" s="86" t="s">
        <v>303</v>
      </c>
      <c r="F45" s="73" t="s">
        <v>388</v>
      </c>
      <c r="G45" s="86" t="s">
        <v>357</v>
      </c>
      <c r="H45" s="73" t="s">
        <v>389</v>
      </c>
      <c r="I45" s="73" t="s">
        <v>307</v>
      </c>
      <c r="J45" s="73"/>
      <c r="K45" s="83">
        <v>3.7700000000006657</v>
      </c>
      <c r="L45" s="86" t="s">
        <v>128</v>
      </c>
      <c r="M45" s="87">
        <v>2.3399999999999997E-2</v>
      </c>
      <c r="N45" s="87">
        <v>2.4000000000059135E-3</v>
      </c>
      <c r="O45" s="83">
        <v>246310.403521</v>
      </c>
      <c r="P45" s="85">
        <v>109.85</v>
      </c>
      <c r="Q45" s="73"/>
      <c r="R45" s="83">
        <v>270.57198906599996</v>
      </c>
      <c r="S45" s="84">
        <v>6.640973339517969E-5</v>
      </c>
      <c r="T45" s="84">
        <f t="shared" si="0"/>
        <v>1.5622393149171489E-2</v>
      </c>
      <c r="U45" s="84">
        <f>R45/'סכום נכסי הקרן'!$C$42</f>
        <v>5.2999952239944272E-3</v>
      </c>
    </row>
    <row r="46" spans="2:21">
      <c r="B46" s="76" t="s">
        <v>390</v>
      </c>
      <c r="C46" s="73" t="s">
        <v>391</v>
      </c>
      <c r="D46" s="86" t="s">
        <v>115</v>
      </c>
      <c r="E46" s="86" t="s">
        <v>303</v>
      </c>
      <c r="F46" s="73" t="s">
        <v>388</v>
      </c>
      <c r="G46" s="86" t="s">
        <v>357</v>
      </c>
      <c r="H46" s="73" t="s">
        <v>389</v>
      </c>
      <c r="I46" s="73" t="s">
        <v>307</v>
      </c>
      <c r="J46" s="73"/>
      <c r="K46" s="83">
        <v>7.9099999999735084</v>
      </c>
      <c r="L46" s="86" t="s">
        <v>128</v>
      </c>
      <c r="M46" s="87">
        <v>6.5000000000000006E-3</v>
      </c>
      <c r="N46" s="87">
        <v>7.499999999945264E-3</v>
      </c>
      <c r="O46" s="83">
        <v>92410.871423000004</v>
      </c>
      <c r="P46" s="85">
        <v>98.85</v>
      </c>
      <c r="Q46" s="73"/>
      <c r="R46" s="83">
        <v>91.348142861999989</v>
      </c>
      <c r="S46" s="84">
        <v>1.2825793943023535E-4</v>
      </c>
      <c r="T46" s="84">
        <f t="shared" si="0"/>
        <v>5.2742954145513707E-3</v>
      </c>
      <c r="U46" s="84">
        <f>R46/'סכום נכסי הקרן'!$C$42</f>
        <v>1.7893379228226924E-3</v>
      </c>
    </row>
    <row r="47" spans="2:21">
      <c r="B47" s="76" t="s">
        <v>392</v>
      </c>
      <c r="C47" s="73" t="s">
        <v>393</v>
      </c>
      <c r="D47" s="86" t="s">
        <v>115</v>
      </c>
      <c r="E47" s="86" t="s">
        <v>303</v>
      </c>
      <c r="F47" s="73" t="s">
        <v>394</v>
      </c>
      <c r="G47" s="86" t="s">
        <v>357</v>
      </c>
      <c r="H47" s="73" t="s">
        <v>385</v>
      </c>
      <c r="I47" s="73" t="s">
        <v>126</v>
      </c>
      <c r="J47" s="73"/>
      <c r="K47" s="83">
        <v>0.9900000000020398</v>
      </c>
      <c r="L47" s="86" t="s">
        <v>128</v>
      </c>
      <c r="M47" s="87">
        <v>4.8000000000000001E-2</v>
      </c>
      <c r="N47" s="87">
        <v>3.099999999972047E-3</v>
      </c>
      <c r="O47" s="83">
        <v>121436.307205</v>
      </c>
      <c r="P47" s="85">
        <v>109</v>
      </c>
      <c r="Q47" s="73"/>
      <c r="R47" s="83">
        <v>132.365576127</v>
      </c>
      <c r="S47" s="84">
        <v>1.4886869980248308E-4</v>
      </c>
      <c r="T47" s="84">
        <f t="shared" si="0"/>
        <v>7.6425762947995787E-3</v>
      </c>
      <c r="U47" s="84">
        <f>R47/'סכום נכסי הקרן'!$C$42</f>
        <v>2.5927921205592596E-3</v>
      </c>
    </row>
    <row r="48" spans="2:21">
      <c r="B48" s="76" t="s">
        <v>395</v>
      </c>
      <c r="C48" s="73" t="s">
        <v>396</v>
      </c>
      <c r="D48" s="86" t="s">
        <v>115</v>
      </c>
      <c r="E48" s="86" t="s">
        <v>303</v>
      </c>
      <c r="F48" s="73" t="s">
        <v>394</v>
      </c>
      <c r="G48" s="86" t="s">
        <v>357</v>
      </c>
      <c r="H48" s="73" t="s">
        <v>385</v>
      </c>
      <c r="I48" s="73" t="s">
        <v>126</v>
      </c>
      <c r="J48" s="73"/>
      <c r="K48" s="83">
        <v>4.5299999999993519</v>
      </c>
      <c r="L48" s="86" t="s">
        <v>128</v>
      </c>
      <c r="M48" s="87">
        <v>3.2000000000000001E-2</v>
      </c>
      <c r="N48" s="87">
        <v>1.4000000000129634E-3</v>
      </c>
      <c r="O48" s="83">
        <v>199499.35581499999</v>
      </c>
      <c r="P48" s="85">
        <v>116</v>
      </c>
      <c r="Q48" s="73"/>
      <c r="R48" s="83">
        <v>231.41925985500001</v>
      </c>
      <c r="S48" s="84">
        <v>1.2093684579623379E-4</v>
      </c>
      <c r="T48" s="84">
        <f t="shared" si="0"/>
        <v>1.3361777293447816E-2</v>
      </c>
      <c r="U48" s="84">
        <f>R48/'סכום נכסי הקרן'!$C$42</f>
        <v>4.5330670636147897E-3</v>
      </c>
    </row>
    <row r="49" spans="2:21">
      <c r="B49" s="76" t="s">
        <v>397</v>
      </c>
      <c r="C49" s="73" t="s">
        <v>398</v>
      </c>
      <c r="D49" s="86" t="s">
        <v>115</v>
      </c>
      <c r="E49" s="86" t="s">
        <v>303</v>
      </c>
      <c r="F49" s="73" t="s">
        <v>394</v>
      </c>
      <c r="G49" s="86" t="s">
        <v>357</v>
      </c>
      <c r="H49" s="73" t="s">
        <v>385</v>
      </c>
      <c r="I49" s="73" t="s">
        <v>126</v>
      </c>
      <c r="J49" s="73"/>
      <c r="K49" s="83">
        <v>6.9100000000075452</v>
      </c>
      <c r="L49" s="86" t="s">
        <v>128</v>
      </c>
      <c r="M49" s="87">
        <v>1.1399999999999999E-2</v>
      </c>
      <c r="N49" s="87">
        <v>5.000000000036634E-3</v>
      </c>
      <c r="O49" s="83">
        <v>132191.74369900001</v>
      </c>
      <c r="P49" s="85">
        <v>103.25</v>
      </c>
      <c r="Q49" s="73"/>
      <c r="R49" s="83">
        <v>136.48797536700002</v>
      </c>
      <c r="S49" s="84">
        <v>6.3892136232632167E-5</v>
      </c>
      <c r="T49" s="84">
        <f t="shared" si="0"/>
        <v>7.8805970221758215E-3</v>
      </c>
      <c r="U49" s="84">
        <f>R49/'סכום נכסי הקרן'!$C$42</f>
        <v>2.6735421507409459E-3</v>
      </c>
    </row>
    <row r="50" spans="2:21">
      <c r="B50" s="76" t="s">
        <v>399</v>
      </c>
      <c r="C50" s="73" t="s">
        <v>400</v>
      </c>
      <c r="D50" s="86" t="s">
        <v>115</v>
      </c>
      <c r="E50" s="86" t="s">
        <v>303</v>
      </c>
      <c r="F50" s="73" t="s">
        <v>401</v>
      </c>
      <c r="G50" s="86" t="s">
        <v>357</v>
      </c>
      <c r="H50" s="73" t="s">
        <v>385</v>
      </c>
      <c r="I50" s="73" t="s">
        <v>126</v>
      </c>
      <c r="J50" s="73"/>
      <c r="K50" s="83">
        <v>4.2299999999220175</v>
      </c>
      <c r="L50" s="86" t="s">
        <v>128</v>
      </c>
      <c r="M50" s="87">
        <v>1.34E-2</v>
      </c>
      <c r="N50" s="87">
        <v>2.3999999999462186E-3</v>
      </c>
      <c r="O50" s="83">
        <v>28042.219849000001</v>
      </c>
      <c r="P50" s="85">
        <v>106.09</v>
      </c>
      <c r="Q50" s="73"/>
      <c r="R50" s="83">
        <v>29.749990883999999</v>
      </c>
      <c r="S50" s="84">
        <v>7.5685294303908193E-5</v>
      </c>
      <c r="T50" s="84">
        <f t="shared" si="0"/>
        <v>1.7177168094098115E-3</v>
      </c>
      <c r="U50" s="84">
        <f>R50/'סכום נכסי הקרן'!$C$42</f>
        <v>5.8274624118839042E-4</v>
      </c>
    </row>
    <row r="51" spans="2:21">
      <c r="B51" s="76" t="s">
        <v>402</v>
      </c>
      <c r="C51" s="73" t="s">
        <v>403</v>
      </c>
      <c r="D51" s="86" t="s">
        <v>115</v>
      </c>
      <c r="E51" s="86" t="s">
        <v>303</v>
      </c>
      <c r="F51" s="73" t="s">
        <v>401</v>
      </c>
      <c r="G51" s="86" t="s">
        <v>357</v>
      </c>
      <c r="H51" s="73" t="s">
        <v>389</v>
      </c>
      <c r="I51" s="73" t="s">
        <v>307</v>
      </c>
      <c r="J51" s="73"/>
      <c r="K51" s="83">
        <v>5.6499999999812838</v>
      </c>
      <c r="L51" s="86" t="s">
        <v>128</v>
      </c>
      <c r="M51" s="87">
        <v>1.8200000000000001E-2</v>
      </c>
      <c r="N51" s="87">
        <v>2.8000000000057588E-3</v>
      </c>
      <c r="O51" s="83">
        <v>63550.752684999999</v>
      </c>
      <c r="P51" s="85">
        <v>109.3</v>
      </c>
      <c r="Q51" s="73"/>
      <c r="R51" s="83">
        <v>69.460971982000004</v>
      </c>
      <c r="S51" s="84">
        <v>1.4928530111580927E-4</v>
      </c>
      <c r="T51" s="84">
        <f t="shared" si="0"/>
        <v>4.0105652346802707E-3</v>
      </c>
      <c r="U51" s="84">
        <f>R51/'סכום נכסי הקרן'!$C$42</f>
        <v>1.3606095037014736E-3</v>
      </c>
    </row>
    <row r="52" spans="2:21">
      <c r="B52" s="76" t="s">
        <v>404</v>
      </c>
      <c r="C52" s="73" t="s">
        <v>405</v>
      </c>
      <c r="D52" s="86" t="s">
        <v>115</v>
      </c>
      <c r="E52" s="86" t="s">
        <v>303</v>
      </c>
      <c r="F52" s="73" t="s">
        <v>401</v>
      </c>
      <c r="G52" s="86" t="s">
        <v>357</v>
      </c>
      <c r="H52" s="73" t="s">
        <v>389</v>
      </c>
      <c r="I52" s="73" t="s">
        <v>307</v>
      </c>
      <c r="J52" s="73"/>
      <c r="K52" s="83">
        <v>6.4500000002186679</v>
      </c>
      <c r="L52" s="86" t="s">
        <v>128</v>
      </c>
      <c r="M52" s="87">
        <v>7.8000000000000005E-3</v>
      </c>
      <c r="N52" s="87">
        <v>4.4000000005324095E-3</v>
      </c>
      <c r="O52" s="83">
        <v>5179.3469969999996</v>
      </c>
      <c r="P52" s="85">
        <v>101.54</v>
      </c>
      <c r="Q52" s="73"/>
      <c r="R52" s="83">
        <v>5.2591091130000001</v>
      </c>
      <c r="S52" s="84">
        <v>1.1298749993455497E-5</v>
      </c>
      <c r="T52" s="84">
        <f t="shared" si="0"/>
        <v>3.0365253425266979E-4</v>
      </c>
      <c r="U52" s="84">
        <f>R52/'סכום נכסי הקרן'!$C$42</f>
        <v>1.0301603383847142E-4</v>
      </c>
    </row>
    <row r="53" spans="2:21">
      <c r="B53" s="76" t="s">
        <v>406</v>
      </c>
      <c r="C53" s="73" t="s">
        <v>407</v>
      </c>
      <c r="D53" s="86" t="s">
        <v>115</v>
      </c>
      <c r="E53" s="86" t="s">
        <v>303</v>
      </c>
      <c r="F53" s="73" t="s">
        <v>401</v>
      </c>
      <c r="G53" s="86" t="s">
        <v>357</v>
      </c>
      <c r="H53" s="73" t="s">
        <v>389</v>
      </c>
      <c r="I53" s="73" t="s">
        <v>307</v>
      </c>
      <c r="J53" s="73"/>
      <c r="K53" s="83">
        <v>4.4800000000015183</v>
      </c>
      <c r="L53" s="86" t="s">
        <v>128</v>
      </c>
      <c r="M53" s="87">
        <v>2E-3</v>
      </c>
      <c r="N53" s="87">
        <v>2.7999999999772148E-3</v>
      </c>
      <c r="O53" s="83">
        <v>53369.284268000003</v>
      </c>
      <c r="P53" s="85">
        <v>98.68</v>
      </c>
      <c r="Q53" s="73"/>
      <c r="R53" s="83">
        <v>52.664809228999999</v>
      </c>
      <c r="S53" s="84">
        <v>1.4824801185555557E-4</v>
      </c>
      <c r="T53" s="84">
        <f t="shared" si="0"/>
        <v>3.0407817074548007E-3</v>
      </c>
      <c r="U53" s="84">
        <f>R53/'סכום נכסי הקרן'!$C$42</f>
        <v>1.0316043369817997E-3</v>
      </c>
    </row>
    <row r="54" spans="2:21">
      <c r="B54" s="76" t="s">
        <v>408</v>
      </c>
      <c r="C54" s="73" t="s">
        <v>409</v>
      </c>
      <c r="D54" s="86" t="s">
        <v>115</v>
      </c>
      <c r="E54" s="86" t="s">
        <v>303</v>
      </c>
      <c r="F54" s="73" t="s">
        <v>324</v>
      </c>
      <c r="G54" s="86" t="s">
        <v>313</v>
      </c>
      <c r="H54" s="73" t="s">
        <v>385</v>
      </c>
      <c r="I54" s="73" t="s">
        <v>126</v>
      </c>
      <c r="J54" s="73"/>
      <c r="K54" s="83">
        <v>8.9999999998074523E-2</v>
      </c>
      <c r="L54" s="86" t="s">
        <v>128</v>
      </c>
      <c r="M54" s="87">
        <v>0.04</v>
      </c>
      <c r="N54" s="87">
        <v>3.8200000000038509E-2</v>
      </c>
      <c r="O54" s="83">
        <v>200080.68965099996</v>
      </c>
      <c r="P54" s="85">
        <v>109.02</v>
      </c>
      <c r="Q54" s="73"/>
      <c r="R54" s="83">
        <v>218.127965738</v>
      </c>
      <c r="S54" s="84">
        <v>1.4820813782761156E-4</v>
      </c>
      <c r="T54" s="84">
        <f t="shared" si="0"/>
        <v>1.2594359265906189E-2</v>
      </c>
      <c r="U54" s="84">
        <f>R54/'סכום נכסי הקרן'!$C$42</f>
        <v>4.2727156666206899E-3</v>
      </c>
    </row>
    <row r="55" spans="2:21">
      <c r="B55" s="76" t="s">
        <v>410</v>
      </c>
      <c r="C55" s="73" t="s">
        <v>411</v>
      </c>
      <c r="D55" s="86" t="s">
        <v>115</v>
      </c>
      <c r="E55" s="86" t="s">
        <v>303</v>
      </c>
      <c r="F55" s="73" t="s">
        <v>412</v>
      </c>
      <c r="G55" s="86" t="s">
        <v>357</v>
      </c>
      <c r="H55" s="73" t="s">
        <v>385</v>
      </c>
      <c r="I55" s="73" t="s">
        <v>126</v>
      </c>
      <c r="J55" s="73"/>
      <c r="K55" s="83">
        <v>2.6499999999974411</v>
      </c>
      <c r="L55" s="86" t="s">
        <v>128</v>
      </c>
      <c r="M55" s="87">
        <v>4.7500000000000001E-2</v>
      </c>
      <c r="N55" s="87">
        <v>4.0000000000383853E-4</v>
      </c>
      <c r="O55" s="83">
        <v>225751.195286</v>
      </c>
      <c r="P55" s="85">
        <v>138.47999999999999</v>
      </c>
      <c r="Q55" s="73"/>
      <c r="R55" s="83">
        <v>312.62024727200003</v>
      </c>
      <c r="S55" s="84">
        <v>1.1961595680919833E-4</v>
      </c>
      <c r="T55" s="84">
        <f t="shared" si="0"/>
        <v>1.8050192209967005E-2</v>
      </c>
      <c r="U55" s="84">
        <f>R55/'סכום נכסי הקרן'!$C$42</f>
        <v>6.1236413391683236E-3</v>
      </c>
    </row>
    <row r="56" spans="2:21">
      <c r="B56" s="76" t="s">
        <v>413</v>
      </c>
      <c r="C56" s="73" t="s">
        <v>414</v>
      </c>
      <c r="D56" s="86" t="s">
        <v>115</v>
      </c>
      <c r="E56" s="86" t="s">
        <v>303</v>
      </c>
      <c r="F56" s="73" t="s">
        <v>412</v>
      </c>
      <c r="G56" s="86" t="s">
        <v>357</v>
      </c>
      <c r="H56" s="73" t="s">
        <v>385</v>
      </c>
      <c r="I56" s="73" t="s">
        <v>126</v>
      </c>
      <c r="J56" s="73"/>
      <c r="K56" s="83">
        <v>4.9499999999875692</v>
      </c>
      <c r="L56" s="86" t="s">
        <v>128</v>
      </c>
      <c r="M56" s="87">
        <v>5.0000000000000001E-3</v>
      </c>
      <c r="N56" s="87">
        <v>2.0000000000368326E-3</v>
      </c>
      <c r="O56" s="83">
        <v>107194.38771600001</v>
      </c>
      <c r="P56" s="85">
        <v>101.31</v>
      </c>
      <c r="Q56" s="73"/>
      <c r="R56" s="83">
        <v>108.59863419300001</v>
      </c>
      <c r="S56" s="84">
        <v>9.5978270989854615E-5</v>
      </c>
      <c r="T56" s="84">
        <f t="shared" si="0"/>
        <v>6.2703111459636862E-3</v>
      </c>
      <c r="U56" s="84">
        <f>R56/'סכום נכסי הקרן'!$C$42</f>
        <v>2.1272425299531657E-3</v>
      </c>
    </row>
    <row r="57" spans="2:21">
      <c r="B57" s="76" t="s">
        <v>415</v>
      </c>
      <c r="C57" s="73" t="s">
        <v>416</v>
      </c>
      <c r="D57" s="86" t="s">
        <v>115</v>
      </c>
      <c r="E57" s="86" t="s">
        <v>303</v>
      </c>
      <c r="F57" s="73" t="s">
        <v>417</v>
      </c>
      <c r="G57" s="86" t="s">
        <v>418</v>
      </c>
      <c r="H57" s="73" t="s">
        <v>385</v>
      </c>
      <c r="I57" s="73" t="s">
        <v>126</v>
      </c>
      <c r="J57" s="73"/>
      <c r="K57" s="83">
        <v>5.9800000000455418</v>
      </c>
      <c r="L57" s="86" t="s">
        <v>128</v>
      </c>
      <c r="M57" s="87">
        <v>1.0800000000000001E-2</v>
      </c>
      <c r="N57" s="87">
        <v>5.8999999999746989E-3</v>
      </c>
      <c r="O57" s="83">
        <v>38261.125760000003</v>
      </c>
      <c r="P57" s="85">
        <v>103.3</v>
      </c>
      <c r="Q57" s="73"/>
      <c r="R57" s="83">
        <v>39.523740889999999</v>
      </c>
      <c r="S57" s="84">
        <v>1.166497736585366E-4</v>
      </c>
      <c r="T57" s="84">
        <f t="shared" si="0"/>
        <v>2.2820374756492281E-3</v>
      </c>
      <c r="U57" s="84">
        <f>R57/'סכום נכסי הקרן'!$C$42</f>
        <v>7.7419557979557297E-4</v>
      </c>
    </row>
    <row r="58" spans="2:21">
      <c r="B58" s="76" t="s">
        <v>419</v>
      </c>
      <c r="C58" s="73" t="s">
        <v>420</v>
      </c>
      <c r="D58" s="86" t="s">
        <v>115</v>
      </c>
      <c r="E58" s="86" t="s">
        <v>303</v>
      </c>
      <c r="F58" s="73" t="s">
        <v>421</v>
      </c>
      <c r="G58" s="86" t="s">
        <v>422</v>
      </c>
      <c r="H58" s="73" t="s">
        <v>389</v>
      </c>
      <c r="I58" s="73" t="s">
        <v>307</v>
      </c>
      <c r="J58" s="73"/>
      <c r="K58" s="83">
        <v>1</v>
      </c>
      <c r="L58" s="86" t="s">
        <v>128</v>
      </c>
      <c r="M58" s="87">
        <v>4.6500000000000007E-2</v>
      </c>
      <c r="N58" s="87">
        <v>3.8000000076732344E-3</v>
      </c>
      <c r="O58" s="83">
        <v>165.87146199999998</v>
      </c>
      <c r="P58" s="85">
        <v>125.71</v>
      </c>
      <c r="Q58" s="73"/>
      <c r="R58" s="83">
        <v>0.20851701800000003</v>
      </c>
      <c r="S58" s="84">
        <v>6.5476655747013084E-6</v>
      </c>
      <c r="T58" s="84">
        <f t="shared" si="0"/>
        <v>1.2039438541785884E-5</v>
      </c>
      <c r="U58" s="84">
        <f>R58/'סכום נכסי הקרן'!$C$42</f>
        <v>4.0844553175531642E-6</v>
      </c>
    </row>
    <row r="59" spans="2:21">
      <c r="B59" s="76" t="s">
        <v>423</v>
      </c>
      <c r="C59" s="73" t="s">
        <v>424</v>
      </c>
      <c r="D59" s="86" t="s">
        <v>115</v>
      </c>
      <c r="E59" s="86" t="s">
        <v>303</v>
      </c>
      <c r="F59" s="73" t="s">
        <v>425</v>
      </c>
      <c r="G59" s="86" t="s">
        <v>426</v>
      </c>
      <c r="H59" s="73" t="s">
        <v>385</v>
      </c>
      <c r="I59" s="73" t="s">
        <v>126</v>
      </c>
      <c r="J59" s="73"/>
      <c r="K59" s="83">
        <v>6.4300000000055118</v>
      </c>
      <c r="L59" s="86" t="s">
        <v>128</v>
      </c>
      <c r="M59" s="87">
        <v>3.85E-2</v>
      </c>
      <c r="N59" s="87">
        <v>-6.0000000001837338E-4</v>
      </c>
      <c r="O59" s="83">
        <v>167788.43290499999</v>
      </c>
      <c r="P59" s="85">
        <v>129.75</v>
      </c>
      <c r="Q59" s="73"/>
      <c r="R59" s="83">
        <v>217.70550095999999</v>
      </c>
      <c r="S59" s="84">
        <v>6.2937763764943553E-5</v>
      </c>
      <c r="T59" s="84">
        <f t="shared" si="0"/>
        <v>1.2569966826480452E-2</v>
      </c>
      <c r="U59" s="84">
        <f>R59/'סכום נכסי הקרן'!$C$42</f>
        <v>4.2644403779870258E-3</v>
      </c>
    </row>
    <row r="60" spans="2:21">
      <c r="B60" s="76" t="s">
        <v>427</v>
      </c>
      <c r="C60" s="73" t="s">
        <v>428</v>
      </c>
      <c r="D60" s="86" t="s">
        <v>115</v>
      </c>
      <c r="E60" s="86" t="s">
        <v>303</v>
      </c>
      <c r="F60" s="73" t="s">
        <v>425</v>
      </c>
      <c r="G60" s="86" t="s">
        <v>426</v>
      </c>
      <c r="H60" s="73" t="s">
        <v>385</v>
      </c>
      <c r="I60" s="73" t="s">
        <v>126</v>
      </c>
      <c r="J60" s="73"/>
      <c r="K60" s="83">
        <v>4.2600000000035489</v>
      </c>
      <c r="L60" s="86" t="s">
        <v>128</v>
      </c>
      <c r="M60" s="87">
        <v>4.4999999999999998E-2</v>
      </c>
      <c r="N60" s="87">
        <v>-2.9000000000046471E-3</v>
      </c>
      <c r="O60" s="83">
        <v>376464.342175</v>
      </c>
      <c r="P60" s="85">
        <v>125.76</v>
      </c>
      <c r="Q60" s="73"/>
      <c r="R60" s="83">
        <v>473.44155828199996</v>
      </c>
      <c r="S60" s="84">
        <v>1.273730554710076E-4</v>
      </c>
      <c r="T60" s="84">
        <f t="shared" si="0"/>
        <v>2.7335757046283281E-2</v>
      </c>
      <c r="U60" s="84">
        <f>R60/'סכום נכסי הקרן'!$C$42</f>
        <v>9.2738276655940418E-3</v>
      </c>
    </row>
    <row r="61" spans="2:21">
      <c r="B61" s="76" t="s">
        <v>429</v>
      </c>
      <c r="C61" s="73" t="s">
        <v>430</v>
      </c>
      <c r="D61" s="86" t="s">
        <v>115</v>
      </c>
      <c r="E61" s="86" t="s">
        <v>303</v>
      </c>
      <c r="F61" s="73" t="s">
        <v>425</v>
      </c>
      <c r="G61" s="86" t="s">
        <v>426</v>
      </c>
      <c r="H61" s="73" t="s">
        <v>385</v>
      </c>
      <c r="I61" s="73" t="s">
        <v>126</v>
      </c>
      <c r="J61" s="73"/>
      <c r="K61" s="83">
        <v>9.0000000000218812</v>
      </c>
      <c r="L61" s="86" t="s">
        <v>128</v>
      </c>
      <c r="M61" s="87">
        <v>2.3900000000000001E-2</v>
      </c>
      <c r="N61" s="87">
        <v>4.1000000000289902E-3</v>
      </c>
      <c r="O61" s="83">
        <v>152762.48000000001</v>
      </c>
      <c r="P61" s="85">
        <v>119.68</v>
      </c>
      <c r="Q61" s="73"/>
      <c r="R61" s="83">
        <v>182.82613436699995</v>
      </c>
      <c r="S61" s="84">
        <v>7.751804208720892E-5</v>
      </c>
      <c r="T61" s="84">
        <f t="shared" si="0"/>
        <v>1.0556088081711315E-2</v>
      </c>
      <c r="U61" s="84">
        <f>R61/'סכום נכסי הקרן'!$C$42</f>
        <v>3.5812193357905309E-3</v>
      </c>
    </row>
    <row r="62" spans="2:21">
      <c r="B62" s="76" t="s">
        <v>431</v>
      </c>
      <c r="C62" s="73" t="s">
        <v>432</v>
      </c>
      <c r="D62" s="86" t="s">
        <v>115</v>
      </c>
      <c r="E62" s="86" t="s">
        <v>303</v>
      </c>
      <c r="F62" s="73" t="s">
        <v>433</v>
      </c>
      <c r="G62" s="86" t="s">
        <v>357</v>
      </c>
      <c r="H62" s="73" t="s">
        <v>385</v>
      </c>
      <c r="I62" s="73" t="s">
        <v>126</v>
      </c>
      <c r="J62" s="73"/>
      <c r="K62" s="83">
        <v>4.8999999999924597</v>
      </c>
      <c r="L62" s="86" t="s">
        <v>128</v>
      </c>
      <c r="M62" s="87">
        <v>1.5800000000000002E-2</v>
      </c>
      <c r="N62" s="87">
        <v>1.2999999999095187E-3</v>
      </c>
      <c r="O62" s="83">
        <v>48848.630011000001</v>
      </c>
      <c r="P62" s="85">
        <v>108.6</v>
      </c>
      <c r="Q62" s="73"/>
      <c r="R62" s="83">
        <v>53.049613795999996</v>
      </c>
      <c r="S62" s="84">
        <v>8.5325912907282877E-5</v>
      </c>
      <c r="T62" s="84">
        <f t="shared" si="0"/>
        <v>3.0629997066350645E-3</v>
      </c>
      <c r="U62" s="84">
        <f>R62/'סכום נכסי הקרן'!$C$42</f>
        <v>1.0391419330733661E-3</v>
      </c>
    </row>
    <row r="63" spans="2:21">
      <c r="B63" s="76" t="s">
        <v>434</v>
      </c>
      <c r="C63" s="73" t="s">
        <v>435</v>
      </c>
      <c r="D63" s="86" t="s">
        <v>115</v>
      </c>
      <c r="E63" s="86" t="s">
        <v>303</v>
      </c>
      <c r="F63" s="73" t="s">
        <v>433</v>
      </c>
      <c r="G63" s="86" t="s">
        <v>357</v>
      </c>
      <c r="H63" s="73" t="s">
        <v>385</v>
      </c>
      <c r="I63" s="73" t="s">
        <v>126</v>
      </c>
      <c r="J63" s="73"/>
      <c r="K63" s="83">
        <v>7.7600000000755038</v>
      </c>
      <c r="L63" s="86" t="s">
        <v>128</v>
      </c>
      <c r="M63" s="87">
        <v>8.3999999999999995E-3</v>
      </c>
      <c r="N63" s="87">
        <v>5.8999999999790279E-3</v>
      </c>
      <c r="O63" s="83">
        <v>42336.623084999999</v>
      </c>
      <c r="P63" s="85">
        <v>101.36</v>
      </c>
      <c r="Q63" s="73"/>
      <c r="R63" s="83">
        <v>42.912399750999995</v>
      </c>
      <c r="S63" s="84">
        <v>8.9073475878392592E-5</v>
      </c>
      <c r="T63" s="84">
        <f t="shared" si="0"/>
        <v>2.4776932091111733E-3</v>
      </c>
      <c r="U63" s="84">
        <f>R63/'סכום נכסי הקרן'!$C$42</f>
        <v>8.4057301909016841E-4</v>
      </c>
    </row>
    <row r="64" spans="2:21">
      <c r="B64" s="76" t="s">
        <v>436</v>
      </c>
      <c r="C64" s="73" t="s">
        <v>437</v>
      </c>
      <c r="D64" s="86" t="s">
        <v>115</v>
      </c>
      <c r="E64" s="86" t="s">
        <v>303</v>
      </c>
      <c r="F64" s="73" t="s">
        <v>438</v>
      </c>
      <c r="G64" s="86" t="s">
        <v>422</v>
      </c>
      <c r="H64" s="73" t="s">
        <v>385</v>
      </c>
      <c r="I64" s="73" t="s">
        <v>126</v>
      </c>
      <c r="J64" s="73"/>
      <c r="K64" s="83">
        <v>0.40999999946117488</v>
      </c>
      <c r="L64" s="86" t="s">
        <v>128</v>
      </c>
      <c r="M64" s="87">
        <v>4.8899999999999999E-2</v>
      </c>
      <c r="N64" s="87">
        <v>1.0900000005388251E-2</v>
      </c>
      <c r="O64" s="83">
        <v>328.68758600000001</v>
      </c>
      <c r="P64" s="85">
        <v>124.22</v>
      </c>
      <c r="Q64" s="73"/>
      <c r="R64" s="83">
        <v>0.40829574200000002</v>
      </c>
      <c r="S64" s="84">
        <v>1.7654061323297871E-5</v>
      </c>
      <c r="T64" s="84">
        <f t="shared" si="0"/>
        <v>2.3574341988153049E-5</v>
      </c>
      <c r="U64" s="84">
        <f>R64/'סכום נכסי הקרן'!$C$42</f>
        <v>7.9977439277700329E-6</v>
      </c>
    </row>
    <row r="65" spans="2:21">
      <c r="B65" s="76" t="s">
        <v>439</v>
      </c>
      <c r="C65" s="73" t="s">
        <v>440</v>
      </c>
      <c r="D65" s="86" t="s">
        <v>115</v>
      </c>
      <c r="E65" s="86" t="s">
        <v>303</v>
      </c>
      <c r="F65" s="73" t="s">
        <v>324</v>
      </c>
      <c r="G65" s="86" t="s">
        <v>313</v>
      </c>
      <c r="H65" s="73" t="s">
        <v>389</v>
      </c>
      <c r="I65" s="73" t="s">
        <v>307</v>
      </c>
      <c r="J65" s="73"/>
      <c r="K65" s="83">
        <v>2.5200000000136602</v>
      </c>
      <c r="L65" s="86" t="s">
        <v>128</v>
      </c>
      <c r="M65" s="87">
        <v>1.6399999999999998E-2</v>
      </c>
      <c r="N65" s="87">
        <v>1.4400000000102449E-2</v>
      </c>
      <c r="O65" s="83">
        <v>1.162012</v>
      </c>
      <c r="P65" s="85">
        <v>5040000</v>
      </c>
      <c r="Q65" s="73"/>
      <c r="R65" s="83">
        <v>58.565412160000001</v>
      </c>
      <c r="S65" s="84">
        <v>9.4657217334636695E-5</v>
      </c>
      <c r="T65" s="84">
        <f t="shared" si="0"/>
        <v>3.3814730669833367E-3</v>
      </c>
      <c r="U65" s="84">
        <f>R65/'סכום נכסי הקרן'!$C$42</f>
        <v>1.1471860254667786E-3</v>
      </c>
    </row>
    <row r="66" spans="2:21">
      <c r="B66" s="76" t="s">
        <v>441</v>
      </c>
      <c r="C66" s="73" t="s">
        <v>442</v>
      </c>
      <c r="D66" s="86" t="s">
        <v>115</v>
      </c>
      <c r="E66" s="86" t="s">
        <v>303</v>
      </c>
      <c r="F66" s="73" t="s">
        <v>324</v>
      </c>
      <c r="G66" s="86" t="s">
        <v>313</v>
      </c>
      <c r="H66" s="73" t="s">
        <v>389</v>
      </c>
      <c r="I66" s="73" t="s">
        <v>307</v>
      </c>
      <c r="J66" s="73"/>
      <c r="K66" s="83">
        <v>6.8600000000384389</v>
      </c>
      <c r="L66" s="86" t="s">
        <v>128</v>
      </c>
      <c r="M66" s="87">
        <v>2.7799999999999998E-2</v>
      </c>
      <c r="N66" s="87">
        <v>1.9000000000213554E-2</v>
      </c>
      <c r="O66" s="83">
        <v>0.43847799999999998</v>
      </c>
      <c r="P66" s="85">
        <v>5339700</v>
      </c>
      <c r="Q66" s="73"/>
      <c r="R66" s="83">
        <v>23.413411834999998</v>
      </c>
      <c r="S66" s="84">
        <v>1.0484887613582018E-4</v>
      </c>
      <c r="T66" s="84">
        <f t="shared" si="0"/>
        <v>1.3518528873312618E-3</v>
      </c>
      <c r="U66" s="84">
        <f>R66/'סכום נכסי הקרן'!$C$42</f>
        <v>4.5862460238870248E-4</v>
      </c>
    </row>
    <row r="67" spans="2:21">
      <c r="B67" s="76" t="s">
        <v>443</v>
      </c>
      <c r="C67" s="73" t="s">
        <v>444</v>
      </c>
      <c r="D67" s="86" t="s">
        <v>115</v>
      </c>
      <c r="E67" s="86" t="s">
        <v>303</v>
      </c>
      <c r="F67" s="73" t="s">
        <v>324</v>
      </c>
      <c r="G67" s="86" t="s">
        <v>313</v>
      </c>
      <c r="H67" s="73" t="s">
        <v>389</v>
      </c>
      <c r="I67" s="73" t="s">
        <v>307</v>
      </c>
      <c r="J67" s="73"/>
      <c r="K67" s="83">
        <v>3.9400000000112665</v>
      </c>
      <c r="L67" s="86" t="s">
        <v>128</v>
      </c>
      <c r="M67" s="87">
        <v>2.4199999999999999E-2</v>
      </c>
      <c r="N67" s="87">
        <v>1.3400000000032193E-2</v>
      </c>
      <c r="O67" s="83">
        <v>0.93460299999999985</v>
      </c>
      <c r="P67" s="85">
        <v>5318201</v>
      </c>
      <c r="Q67" s="73"/>
      <c r="R67" s="83">
        <v>49.704052075999996</v>
      </c>
      <c r="S67" s="84">
        <v>3.2425597613017377E-5</v>
      </c>
      <c r="T67" s="84">
        <f t="shared" si="0"/>
        <v>2.8698323330459624E-3</v>
      </c>
      <c r="U67" s="84">
        <f>R67/'סכום נכסי הקרן'!$C$42</f>
        <v>9.7360868553068207E-4</v>
      </c>
    </row>
    <row r="68" spans="2:21">
      <c r="B68" s="76" t="s">
        <v>445</v>
      </c>
      <c r="C68" s="73" t="s">
        <v>446</v>
      </c>
      <c r="D68" s="86" t="s">
        <v>115</v>
      </c>
      <c r="E68" s="86" t="s">
        <v>303</v>
      </c>
      <c r="F68" s="73" t="s">
        <v>324</v>
      </c>
      <c r="G68" s="86" t="s">
        <v>313</v>
      </c>
      <c r="H68" s="73" t="s">
        <v>389</v>
      </c>
      <c r="I68" s="73" t="s">
        <v>307</v>
      </c>
      <c r="J68" s="73"/>
      <c r="K68" s="83">
        <v>3.6400000000088655</v>
      </c>
      <c r="L68" s="86" t="s">
        <v>128</v>
      </c>
      <c r="M68" s="87">
        <v>1.95E-2</v>
      </c>
      <c r="N68" s="87">
        <v>1.3000000000110819E-2</v>
      </c>
      <c r="O68" s="83">
        <v>1.4248269999999998</v>
      </c>
      <c r="P68" s="85">
        <v>5066525</v>
      </c>
      <c r="Q68" s="73"/>
      <c r="R68" s="83">
        <v>72.189197174</v>
      </c>
      <c r="S68" s="84">
        <v>5.7408719126475677E-5</v>
      </c>
      <c r="T68" s="84">
        <f t="shared" si="0"/>
        <v>4.1680885862142728E-3</v>
      </c>
      <c r="U68" s="84">
        <f>R68/'סכום נכסי הקרן'!$C$42</f>
        <v>1.4140502923710434E-3</v>
      </c>
    </row>
    <row r="69" spans="2:21">
      <c r="B69" s="76" t="s">
        <v>447</v>
      </c>
      <c r="C69" s="73" t="s">
        <v>448</v>
      </c>
      <c r="D69" s="86" t="s">
        <v>115</v>
      </c>
      <c r="E69" s="86" t="s">
        <v>303</v>
      </c>
      <c r="F69" s="73" t="s">
        <v>449</v>
      </c>
      <c r="G69" s="86" t="s">
        <v>357</v>
      </c>
      <c r="H69" s="73" t="s">
        <v>389</v>
      </c>
      <c r="I69" s="73" t="s">
        <v>307</v>
      </c>
      <c r="J69" s="73"/>
      <c r="K69" s="83">
        <v>2.910000000008814</v>
      </c>
      <c r="L69" s="86" t="s">
        <v>128</v>
      </c>
      <c r="M69" s="87">
        <v>2.8500000000000001E-2</v>
      </c>
      <c r="N69" s="87">
        <v>-8.0000000000326446E-4</v>
      </c>
      <c r="O69" s="83">
        <v>109881.648659</v>
      </c>
      <c r="P69" s="85">
        <v>111.51</v>
      </c>
      <c r="Q69" s="73"/>
      <c r="R69" s="83">
        <v>122.52902641200001</v>
      </c>
      <c r="S69" s="84">
        <v>1.4033416176117497E-4</v>
      </c>
      <c r="T69" s="84">
        <f t="shared" si="0"/>
        <v>7.0746296739776574E-3</v>
      </c>
      <c r="U69" s="84">
        <f>R69/'סכום נכסי הקרן'!$C$42</f>
        <v>2.4001126540333772E-3</v>
      </c>
    </row>
    <row r="70" spans="2:21">
      <c r="B70" s="76" t="s">
        <v>450</v>
      </c>
      <c r="C70" s="73" t="s">
        <v>451</v>
      </c>
      <c r="D70" s="86" t="s">
        <v>115</v>
      </c>
      <c r="E70" s="86" t="s">
        <v>303</v>
      </c>
      <c r="F70" s="73" t="s">
        <v>449</v>
      </c>
      <c r="G70" s="86" t="s">
        <v>357</v>
      </c>
      <c r="H70" s="73" t="s">
        <v>389</v>
      </c>
      <c r="I70" s="73" t="s">
        <v>307</v>
      </c>
      <c r="J70" s="73"/>
      <c r="K70" s="83">
        <v>4.6600000001462689</v>
      </c>
      <c r="L70" s="86" t="s">
        <v>128</v>
      </c>
      <c r="M70" s="87">
        <v>2.4E-2</v>
      </c>
      <c r="N70" s="87">
        <v>2.0000000003611569E-3</v>
      </c>
      <c r="O70" s="83">
        <v>9892.3898800000006</v>
      </c>
      <c r="P70" s="85">
        <v>111.96</v>
      </c>
      <c r="Q70" s="73"/>
      <c r="R70" s="83">
        <v>11.075519343</v>
      </c>
      <c r="S70" s="84">
        <v>1.736475956167668E-5</v>
      </c>
      <c r="T70" s="84">
        <f t="shared" si="0"/>
        <v>6.3948274211560641E-4</v>
      </c>
      <c r="U70" s="84">
        <f>R70/'סכום נכסי הקרן'!$C$42</f>
        <v>2.1694854601833638E-4</v>
      </c>
    </row>
    <row r="71" spans="2:21">
      <c r="B71" s="76" t="s">
        <v>452</v>
      </c>
      <c r="C71" s="73" t="s">
        <v>453</v>
      </c>
      <c r="D71" s="86" t="s">
        <v>115</v>
      </c>
      <c r="E71" s="86" t="s">
        <v>303</v>
      </c>
      <c r="F71" s="73" t="s">
        <v>454</v>
      </c>
      <c r="G71" s="86" t="s">
        <v>357</v>
      </c>
      <c r="H71" s="73" t="s">
        <v>389</v>
      </c>
      <c r="I71" s="73" t="s">
        <v>307</v>
      </c>
      <c r="J71" s="73"/>
      <c r="K71" s="83">
        <v>0.99000000000117383</v>
      </c>
      <c r="L71" s="86" t="s">
        <v>128</v>
      </c>
      <c r="M71" s="87">
        <v>2.5499999999999998E-2</v>
      </c>
      <c r="N71" s="87">
        <v>5.4999999999758332E-3</v>
      </c>
      <c r="O71" s="83">
        <v>137048.19173600001</v>
      </c>
      <c r="P71" s="85">
        <v>103.18</v>
      </c>
      <c r="Q71" s="83">
        <v>3.4201400799999999</v>
      </c>
      <c r="R71" s="83">
        <v>144.82646431700002</v>
      </c>
      <c r="S71" s="84">
        <v>1.2879767446394649E-4</v>
      </c>
      <c r="T71" s="84">
        <f t="shared" si="0"/>
        <v>8.3620480145590228E-3</v>
      </c>
      <c r="U71" s="84">
        <f>R71/'סכום נכסי הקרן'!$C$42</f>
        <v>2.8368774308003687E-3</v>
      </c>
    </row>
    <row r="72" spans="2:21">
      <c r="B72" s="76" t="s">
        <v>455</v>
      </c>
      <c r="C72" s="73" t="s">
        <v>456</v>
      </c>
      <c r="D72" s="86" t="s">
        <v>115</v>
      </c>
      <c r="E72" s="86" t="s">
        <v>303</v>
      </c>
      <c r="F72" s="73" t="s">
        <v>454</v>
      </c>
      <c r="G72" s="86" t="s">
        <v>357</v>
      </c>
      <c r="H72" s="73" t="s">
        <v>389</v>
      </c>
      <c r="I72" s="73" t="s">
        <v>307</v>
      </c>
      <c r="J72" s="73"/>
      <c r="K72" s="83">
        <v>5.4799999999837592</v>
      </c>
      <c r="L72" s="86" t="s">
        <v>128</v>
      </c>
      <c r="M72" s="87">
        <v>2.35E-2</v>
      </c>
      <c r="N72" s="87">
        <v>3.7999999999999996E-3</v>
      </c>
      <c r="O72" s="83">
        <v>108717.188343</v>
      </c>
      <c r="P72" s="85">
        <v>113.28</v>
      </c>
      <c r="Q72" s="73"/>
      <c r="R72" s="83">
        <v>123.15483335000002</v>
      </c>
      <c r="S72" s="84">
        <v>1.4002366799021734E-4</v>
      </c>
      <c r="T72" s="84">
        <f t="shared" si="0"/>
        <v>7.1107627639352081E-3</v>
      </c>
      <c r="U72" s="84">
        <f>R72/'סכום נכסי הקרן'!$C$42</f>
        <v>2.4123710322712429E-3</v>
      </c>
    </row>
    <row r="73" spans="2:21">
      <c r="B73" s="76" t="s">
        <v>457</v>
      </c>
      <c r="C73" s="73" t="s">
        <v>458</v>
      </c>
      <c r="D73" s="86" t="s">
        <v>115</v>
      </c>
      <c r="E73" s="86" t="s">
        <v>303</v>
      </c>
      <c r="F73" s="73" t="s">
        <v>454</v>
      </c>
      <c r="G73" s="86" t="s">
        <v>357</v>
      </c>
      <c r="H73" s="73" t="s">
        <v>389</v>
      </c>
      <c r="I73" s="73" t="s">
        <v>307</v>
      </c>
      <c r="J73" s="73"/>
      <c r="K73" s="83">
        <v>4.1899999999863793</v>
      </c>
      <c r="L73" s="86" t="s">
        <v>128</v>
      </c>
      <c r="M73" s="87">
        <v>1.7600000000000001E-2</v>
      </c>
      <c r="N73" s="87">
        <v>2.9999999999697313E-3</v>
      </c>
      <c r="O73" s="83">
        <v>150216.37172</v>
      </c>
      <c r="P73" s="85">
        <v>107.92</v>
      </c>
      <c r="Q73" s="83">
        <v>3.0733682140000003</v>
      </c>
      <c r="R73" s="83">
        <v>165.18687657500001</v>
      </c>
      <c r="S73" s="84">
        <v>1.0734590956580382E-4</v>
      </c>
      <c r="T73" s="84">
        <f t="shared" si="0"/>
        <v>9.537625597706767E-3</v>
      </c>
      <c r="U73" s="84">
        <f>R73/'סכום נכסי הקרן'!$C$42</f>
        <v>3.2356995265334027E-3</v>
      </c>
    </row>
    <row r="74" spans="2:21">
      <c r="B74" s="76" t="s">
        <v>459</v>
      </c>
      <c r="C74" s="73" t="s">
        <v>460</v>
      </c>
      <c r="D74" s="86" t="s">
        <v>115</v>
      </c>
      <c r="E74" s="86" t="s">
        <v>303</v>
      </c>
      <c r="F74" s="73" t="s">
        <v>454</v>
      </c>
      <c r="G74" s="86" t="s">
        <v>357</v>
      </c>
      <c r="H74" s="73" t="s">
        <v>389</v>
      </c>
      <c r="I74" s="73" t="s">
        <v>307</v>
      </c>
      <c r="J74" s="73"/>
      <c r="K74" s="83">
        <v>4.7900000000034426</v>
      </c>
      <c r="L74" s="86" t="s">
        <v>128</v>
      </c>
      <c r="M74" s="87">
        <v>2.1499999999999998E-2</v>
      </c>
      <c r="N74" s="87">
        <v>3.6999999999824873E-3</v>
      </c>
      <c r="O74" s="83">
        <v>148915.80108500001</v>
      </c>
      <c r="P74" s="85">
        <v>111.2</v>
      </c>
      <c r="Q74" s="73"/>
      <c r="R74" s="83">
        <v>165.59436731700001</v>
      </c>
      <c r="S74" s="84">
        <v>1.1523325536478279E-4</v>
      </c>
      <c r="T74" s="84">
        <f t="shared" si="0"/>
        <v>9.5611534602846587E-3</v>
      </c>
      <c r="U74" s="84">
        <f>R74/'סכום נכסי הקרן'!$C$42</f>
        <v>3.2436815020286378E-3</v>
      </c>
    </row>
    <row r="75" spans="2:21">
      <c r="B75" s="76" t="s">
        <v>461</v>
      </c>
      <c r="C75" s="73" t="s">
        <v>462</v>
      </c>
      <c r="D75" s="86" t="s">
        <v>115</v>
      </c>
      <c r="E75" s="86" t="s">
        <v>303</v>
      </c>
      <c r="F75" s="73" t="s">
        <v>454</v>
      </c>
      <c r="G75" s="86" t="s">
        <v>357</v>
      </c>
      <c r="H75" s="73" t="s">
        <v>389</v>
      </c>
      <c r="I75" s="73" t="s">
        <v>307</v>
      </c>
      <c r="J75" s="73"/>
      <c r="K75" s="83">
        <v>6.8199999999612917</v>
      </c>
      <c r="L75" s="86" t="s">
        <v>128</v>
      </c>
      <c r="M75" s="87">
        <v>6.5000000000000006E-3</v>
      </c>
      <c r="N75" s="87">
        <v>5.0999999999194771E-3</v>
      </c>
      <c r="O75" s="83">
        <v>69331.721594000002</v>
      </c>
      <c r="P75" s="85">
        <v>100.75</v>
      </c>
      <c r="Q75" s="83">
        <v>0.93509390000000003</v>
      </c>
      <c r="R75" s="83">
        <v>70.786803406999994</v>
      </c>
      <c r="S75" s="84">
        <v>1.7867139829846939E-4</v>
      </c>
      <c r="T75" s="84">
        <f t="shared" si="0"/>
        <v>4.0871166169662758E-3</v>
      </c>
      <c r="U75" s="84">
        <f>R75/'סכום נכסי הקרן'!$C$42</f>
        <v>1.3865800420583012E-3</v>
      </c>
    </row>
    <row r="76" spans="2:21">
      <c r="B76" s="76" t="s">
        <v>463</v>
      </c>
      <c r="C76" s="73" t="s">
        <v>464</v>
      </c>
      <c r="D76" s="86" t="s">
        <v>115</v>
      </c>
      <c r="E76" s="86" t="s">
        <v>303</v>
      </c>
      <c r="F76" s="73" t="s">
        <v>339</v>
      </c>
      <c r="G76" s="86" t="s">
        <v>313</v>
      </c>
      <c r="H76" s="73" t="s">
        <v>389</v>
      </c>
      <c r="I76" s="73" t="s">
        <v>307</v>
      </c>
      <c r="J76" s="73"/>
      <c r="K76" s="83">
        <v>0.48999999999768834</v>
      </c>
      <c r="L76" s="86" t="s">
        <v>128</v>
      </c>
      <c r="M76" s="87">
        <v>3.8900000000000004E-2</v>
      </c>
      <c r="N76" s="87">
        <v>1.5199999999965595E-2</v>
      </c>
      <c r="O76" s="83">
        <v>163788.96575999999</v>
      </c>
      <c r="P76" s="85">
        <v>112.49</v>
      </c>
      <c r="Q76" s="83">
        <v>1.770790037</v>
      </c>
      <c r="R76" s="83">
        <v>186.01699850700001</v>
      </c>
      <c r="S76" s="84">
        <v>1.5770851400262866E-4</v>
      </c>
      <c r="T76" s="84">
        <f t="shared" ref="T76:T139" si="1">IFERROR(R76/$R$11,0)</f>
        <v>1.0740323464881428E-2</v>
      </c>
      <c r="U76" s="84">
        <f>R76/'סכום נכסי הקרן'!$C$42</f>
        <v>3.6437223493537355E-3</v>
      </c>
    </row>
    <row r="77" spans="2:21">
      <c r="B77" s="76" t="s">
        <v>465</v>
      </c>
      <c r="C77" s="73" t="s">
        <v>466</v>
      </c>
      <c r="D77" s="86" t="s">
        <v>115</v>
      </c>
      <c r="E77" s="86" t="s">
        <v>303</v>
      </c>
      <c r="F77" s="73" t="s">
        <v>467</v>
      </c>
      <c r="G77" s="86" t="s">
        <v>357</v>
      </c>
      <c r="H77" s="73" t="s">
        <v>389</v>
      </c>
      <c r="I77" s="73" t="s">
        <v>307</v>
      </c>
      <c r="J77" s="73"/>
      <c r="K77" s="83">
        <v>6.4699999999673459</v>
      </c>
      <c r="L77" s="86" t="s">
        <v>128</v>
      </c>
      <c r="M77" s="87">
        <v>3.5000000000000003E-2</v>
      </c>
      <c r="N77" s="87">
        <v>3.4999999999999996E-3</v>
      </c>
      <c r="O77" s="83">
        <v>53840.802539999997</v>
      </c>
      <c r="P77" s="85">
        <v>125.13</v>
      </c>
      <c r="Q77" s="73"/>
      <c r="R77" s="83">
        <v>67.370997860000003</v>
      </c>
      <c r="S77" s="84">
        <v>6.891955303315117E-5</v>
      </c>
      <c r="T77" s="84">
        <f t="shared" si="1"/>
        <v>3.8898934773480133E-3</v>
      </c>
      <c r="U77" s="84">
        <f>R77/'סכום נכסי הקרן'!$C$42</f>
        <v>1.3196708503578343E-3</v>
      </c>
    </row>
    <row r="78" spans="2:21">
      <c r="B78" s="76" t="s">
        <v>468</v>
      </c>
      <c r="C78" s="73" t="s">
        <v>469</v>
      </c>
      <c r="D78" s="86" t="s">
        <v>115</v>
      </c>
      <c r="E78" s="86" t="s">
        <v>303</v>
      </c>
      <c r="F78" s="73" t="s">
        <v>467</v>
      </c>
      <c r="G78" s="86" t="s">
        <v>357</v>
      </c>
      <c r="H78" s="73" t="s">
        <v>389</v>
      </c>
      <c r="I78" s="73" t="s">
        <v>307</v>
      </c>
      <c r="J78" s="73"/>
      <c r="K78" s="83">
        <v>2.2399999999141835</v>
      </c>
      <c r="L78" s="86" t="s">
        <v>128</v>
      </c>
      <c r="M78" s="87">
        <v>0.04</v>
      </c>
      <c r="N78" s="87">
        <v>-4.000000001320244E-4</v>
      </c>
      <c r="O78" s="83">
        <v>5495.130545</v>
      </c>
      <c r="P78" s="85">
        <v>110.27</v>
      </c>
      <c r="Q78" s="73"/>
      <c r="R78" s="83">
        <v>6.059480498000001</v>
      </c>
      <c r="S78" s="84">
        <v>1.799965109021182E-5</v>
      </c>
      <c r="T78" s="84">
        <f t="shared" si="1"/>
        <v>3.4986469569990266E-4</v>
      </c>
      <c r="U78" s="84">
        <f>R78/'סכום נכסי הקרן'!$C$42</f>
        <v>1.1869380053030395E-4</v>
      </c>
    </row>
    <row r="79" spans="2:21">
      <c r="B79" s="76" t="s">
        <v>470</v>
      </c>
      <c r="C79" s="73" t="s">
        <v>471</v>
      </c>
      <c r="D79" s="86" t="s">
        <v>115</v>
      </c>
      <c r="E79" s="86" t="s">
        <v>303</v>
      </c>
      <c r="F79" s="73" t="s">
        <v>467</v>
      </c>
      <c r="G79" s="86" t="s">
        <v>357</v>
      </c>
      <c r="H79" s="73" t="s">
        <v>389</v>
      </c>
      <c r="I79" s="73" t="s">
        <v>307</v>
      </c>
      <c r="J79" s="73"/>
      <c r="K79" s="83">
        <v>5.0000000000135891</v>
      </c>
      <c r="L79" s="86" t="s">
        <v>128</v>
      </c>
      <c r="M79" s="87">
        <v>0.04</v>
      </c>
      <c r="N79" s="87">
        <v>4.9999999998980884E-4</v>
      </c>
      <c r="O79" s="83">
        <v>119363.01390900002</v>
      </c>
      <c r="P79" s="85">
        <v>123.31</v>
      </c>
      <c r="Q79" s="73"/>
      <c r="R79" s="83">
        <v>147.186527703</v>
      </c>
      <c r="S79" s="84">
        <v>1.1862729006581223E-4</v>
      </c>
      <c r="T79" s="84">
        <f t="shared" si="1"/>
        <v>8.4983142932685413E-3</v>
      </c>
      <c r="U79" s="84">
        <f>R79/'סכום נכסי הקרן'!$C$42</f>
        <v>2.8831066236939202E-3</v>
      </c>
    </row>
    <row r="80" spans="2:21">
      <c r="B80" s="76" t="s">
        <v>472</v>
      </c>
      <c r="C80" s="73" t="s">
        <v>473</v>
      </c>
      <c r="D80" s="86" t="s">
        <v>115</v>
      </c>
      <c r="E80" s="86" t="s">
        <v>303</v>
      </c>
      <c r="F80" s="73" t="s">
        <v>474</v>
      </c>
      <c r="G80" s="86" t="s">
        <v>123</v>
      </c>
      <c r="H80" s="73" t="s">
        <v>389</v>
      </c>
      <c r="I80" s="73" t="s">
        <v>307</v>
      </c>
      <c r="J80" s="73"/>
      <c r="K80" s="83">
        <v>4.0899999999390326</v>
      </c>
      <c r="L80" s="86" t="s">
        <v>128</v>
      </c>
      <c r="M80" s="87">
        <v>4.2999999999999997E-2</v>
      </c>
      <c r="N80" s="87">
        <v>-1.6999999997753814E-3</v>
      </c>
      <c r="O80" s="83">
        <v>12964.447356000001</v>
      </c>
      <c r="P80" s="85">
        <v>120.19</v>
      </c>
      <c r="Q80" s="73"/>
      <c r="R80" s="83">
        <v>15.581969854999999</v>
      </c>
      <c r="S80" s="84">
        <v>1.5890669256029124E-5</v>
      </c>
      <c r="T80" s="84">
        <f t="shared" si="1"/>
        <v>8.996779746257102E-4</v>
      </c>
      <c r="U80" s="84">
        <f>R80/'סכום נכסי הקרן'!$C$42</f>
        <v>3.0522141666253759E-4</v>
      </c>
    </row>
    <row r="81" spans="2:21">
      <c r="B81" s="76" t="s">
        <v>475</v>
      </c>
      <c r="C81" s="73" t="s">
        <v>476</v>
      </c>
      <c r="D81" s="86" t="s">
        <v>115</v>
      </c>
      <c r="E81" s="86" t="s">
        <v>303</v>
      </c>
      <c r="F81" s="73" t="s">
        <v>477</v>
      </c>
      <c r="G81" s="86" t="s">
        <v>478</v>
      </c>
      <c r="H81" s="73" t="s">
        <v>479</v>
      </c>
      <c r="I81" s="73" t="s">
        <v>307</v>
      </c>
      <c r="J81" s="73"/>
      <c r="K81" s="83">
        <v>7.3800000000017079</v>
      </c>
      <c r="L81" s="86" t="s">
        <v>128</v>
      </c>
      <c r="M81" s="87">
        <v>5.1500000000000004E-2</v>
      </c>
      <c r="N81" s="87">
        <v>9.7000000000117166E-3</v>
      </c>
      <c r="O81" s="83">
        <v>312290.01923799998</v>
      </c>
      <c r="P81" s="85">
        <v>161.26</v>
      </c>
      <c r="Q81" s="73"/>
      <c r="R81" s="83">
        <v>503.59887985299997</v>
      </c>
      <c r="S81" s="84">
        <v>8.7374940155136394E-5</v>
      </c>
      <c r="T81" s="84">
        <f t="shared" si="1"/>
        <v>2.9076992476951717E-2</v>
      </c>
      <c r="U81" s="84">
        <f>R81/'סכום נכסי הקרן'!$C$42</f>
        <v>9.8645527471019311E-3</v>
      </c>
    </row>
    <row r="82" spans="2:21">
      <c r="B82" s="76" t="s">
        <v>480</v>
      </c>
      <c r="C82" s="73" t="s">
        <v>481</v>
      </c>
      <c r="D82" s="86" t="s">
        <v>115</v>
      </c>
      <c r="E82" s="86" t="s">
        <v>303</v>
      </c>
      <c r="F82" s="73" t="s">
        <v>482</v>
      </c>
      <c r="G82" s="86" t="s">
        <v>152</v>
      </c>
      <c r="H82" s="73" t="s">
        <v>483</v>
      </c>
      <c r="I82" s="73" t="s">
        <v>126</v>
      </c>
      <c r="J82" s="73"/>
      <c r="K82" s="83">
        <v>7.0199999999939955</v>
      </c>
      <c r="L82" s="86" t="s">
        <v>128</v>
      </c>
      <c r="M82" s="87">
        <v>1.7000000000000001E-2</v>
      </c>
      <c r="N82" s="87">
        <v>6.2000000000686359E-3</v>
      </c>
      <c r="O82" s="83">
        <v>43817.534881</v>
      </c>
      <c r="P82" s="85">
        <v>106.4</v>
      </c>
      <c r="Q82" s="73"/>
      <c r="R82" s="83">
        <v>46.621859063999999</v>
      </c>
      <c r="S82" s="84">
        <v>3.4522655196022815E-5</v>
      </c>
      <c r="T82" s="84">
        <f t="shared" si="1"/>
        <v>2.6918714466980871E-3</v>
      </c>
      <c r="U82" s="84">
        <f>R82/'סכום נכסי הקרן'!$C$42</f>
        <v>9.1323433451445657E-4</v>
      </c>
    </row>
    <row r="83" spans="2:21">
      <c r="B83" s="76" t="s">
        <v>484</v>
      </c>
      <c r="C83" s="73" t="s">
        <v>485</v>
      </c>
      <c r="D83" s="86" t="s">
        <v>115</v>
      </c>
      <c r="E83" s="86" t="s">
        <v>303</v>
      </c>
      <c r="F83" s="73" t="s">
        <v>482</v>
      </c>
      <c r="G83" s="86" t="s">
        <v>152</v>
      </c>
      <c r="H83" s="73" t="s">
        <v>483</v>
      </c>
      <c r="I83" s="73" t="s">
        <v>126</v>
      </c>
      <c r="J83" s="73"/>
      <c r="K83" s="83">
        <v>1.3899999999990109</v>
      </c>
      <c r="L83" s="86" t="s">
        <v>128</v>
      </c>
      <c r="M83" s="87">
        <v>3.7000000000000005E-2</v>
      </c>
      <c r="N83" s="87">
        <v>3.0999999999604473E-3</v>
      </c>
      <c r="O83" s="83">
        <v>74259.609312999994</v>
      </c>
      <c r="P83" s="85">
        <v>108.95</v>
      </c>
      <c r="Q83" s="73"/>
      <c r="R83" s="83">
        <v>80.905845171999999</v>
      </c>
      <c r="S83" s="84">
        <v>7.426015564496508E-5</v>
      </c>
      <c r="T83" s="84">
        <f t="shared" si="1"/>
        <v>4.6713738761578593E-3</v>
      </c>
      <c r="U83" s="84">
        <f>R83/'סכום נכסי הקרן'!$C$42</f>
        <v>1.5847929953319607E-3</v>
      </c>
    </row>
    <row r="84" spans="2:21">
      <c r="B84" s="76" t="s">
        <v>486</v>
      </c>
      <c r="C84" s="73" t="s">
        <v>487</v>
      </c>
      <c r="D84" s="86" t="s">
        <v>115</v>
      </c>
      <c r="E84" s="86" t="s">
        <v>303</v>
      </c>
      <c r="F84" s="73" t="s">
        <v>482</v>
      </c>
      <c r="G84" s="86" t="s">
        <v>152</v>
      </c>
      <c r="H84" s="73" t="s">
        <v>483</v>
      </c>
      <c r="I84" s="73" t="s">
        <v>126</v>
      </c>
      <c r="J84" s="73"/>
      <c r="K84" s="83">
        <v>3.6000000000000005</v>
      </c>
      <c r="L84" s="86" t="s">
        <v>128</v>
      </c>
      <c r="M84" s="87">
        <v>2.2000000000000002E-2</v>
      </c>
      <c r="N84" s="87">
        <v>3.999999999820375E-4</v>
      </c>
      <c r="O84" s="83">
        <v>102705.27422599999</v>
      </c>
      <c r="P84" s="85">
        <v>108.41</v>
      </c>
      <c r="Q84" s="73"/>
      <c r="R84" s="83">
        <v>111.34278805499999</v>
      </c>
      <c r="S84" s="84">
        <v>1.1648764930704046E-4</v>
      </c>
      <c r="T84" s="84">
        <f t="shared" si="1"/>
        <v>6.4287541933832166E-3</v>
      </c>
      <c r="U84" s="84">
        <f>R84/'סכום נכסי הקרן'!$C$42</f>
        <v>2.1809953312416906E-3</v>
      </c>
    </row>
    <row r="85" spans="2:21">
      <c r="B85" s="76" t="s">
        <v>488</v>
      </c>
      <c r="C85" s="73" t="s">
        <v>489</v>
      </c>
      <c r="D85" s="86" t="s">
        <v>115</v>
      </c>
      <c r="E85" s="86" t="s">
        <v>303</v>
      </c>
      <c r="F85" s="73" t="s">
        <v>401</v>
      </c>
      <c r="G85" s="86" t="s">
        <v>357</v>
      </c>
      <c r="H85" s="73" t="s">
        <v>483</v>
      </c>
      <c r="I85" s="73" t="s">
        <v>126</v>
      </c>
      <c r="J85" s="73"/>
      <c r="K85" s="83">
        <v>1.0900000000079477</v>
      </c>
      <c r="L85" s="86" t="s">
        <v>128</v>
      </c>
      <c r="M85" s="87">
        <v>2.8500000000000001E-2</v>
      </c>
      <c r="N85" s="87">
        <v>6.8999999998960683E-3</v>
      </c>
      <c r="O85" s="83">
        <v>31272.027698000005</v>
      </c>
      <c r="P85" s="85">
        <v>104.61</v>
      </c>
      <c r="Q85" s="73"/>
      <c r="R85" s="83">
        <v>32.713669086000003</v>
      </c>
      <c r="S85" s="84">
        <v>7.8667136228958084E-5</v>
      </c>
      <c r="T85" s="84">
        <f t="shared" si="1"/>
        <v>1.8888348405079233E-3</v>
      </c>
      <c r="U85" s="84">
        <f>R85/'סכום נכסי הקרן'!$C$42</f>
        <v>6.4079911048309387E-4</v>
      </c>
    </row>
    <row r="86" spans="2:21">
      <c r="B86" s="76" t="s">
        <v>490</v>
      </c>
      <c r="C86" s="73" t="s">
        <v>491</v>
      </c>
      <c r="D86" s="86" t="s">
        <v>115</v>
      </c>
      <c r="E86" s="86" t="s">
        <v>303</v>
      </c>
      <c r="F86" s="73" t="s">
        <v>401</v>
      </c>
      <c r="G86" s="86" t="s">
        <v>357</v>
      </c>
      <c r="H86" s="73" t="s">
        <v>483</v>
      </c>
      <c r="I86" s="73" t="s">
        <v>126</v>
      </c>
      <c r="J86" s="73"/>
      <c r="K86" s="83">
        <v>3.0799999999450529</v>
      </c>
      <c r="L86" s="86" t="s">
        <v>128</v>
      </c>
      <c r="M86" s="87">
        <v>2.5000000000000001E-2</v>
      </c>
      <c r="N86" s="87">
        <v>6.3000000000610545E-3</v>
      </c>
      <c r="O86" s="83">
        <v>24623.415399000001</v>
      </c>
      <c r="P86" s="85">
        <v>106.43</v>
      </c>
      <c r="Q86" s="73"/>
      <c r="R86" s="83">
        <v>26.206700067999996</v>
      </c>
      <c r="S86" s="84">
        <v>5.6322340349353471E-5</v>
      </c>
      <c r="T86" s="84">
        <f t="shared" si="1"/>
        <v>1.5131328746112312E-3</v>
      </c>
      <c r="U86" s="84">
        <f>R86/'סכום נכסי הקרן'!$C$42</f>
        <v>5.1333985338435756E-4</v>
      </c>
    </row>
    <row r="87" spans="2:21">
      <c r="B87" s="76" t="s">
        <v>492</v>
      </c>
      <c r="C87" s="73" t="s">
        <v>493</v>
      </c>
      <c r="D87" s="86" t="s">
        <v>115</v>
      </c>
      <c r="E87" s="86" t="s">
        <v>303</v>
      </c>
      <c r="F87" s="73" t="s">
        <v>401</v>
      </c>
      <c r="G87" s="86" t="s">
        <v>357</v>
      </c>
      <c r="H87" s="73" t="s">
        <v>483</v>
      </c>
      <c r="I87" s="73" t="s">
        <v>126</v>
      </c>
      <c r="J87" s="73"/>
      <c r="K87" s="83">
        <v>4.2900000000343663</v>
      </c>
      <c r="L87" s="86" t="s">
        <v>128</v>
      </c>
      <c r="M87" s="87">
        <v>1.95E-2</v>
      </c>
      <c r="N87" s="87">
        <v>5.3000000001211774E-3</v>
      </c>
      <c r="O87" s="83">
        <v>46932.243118999999</v>
      </c>
      <c r="P87" s="85">
        <v>107.26</v>
      </c>
      <c r="Q87" s="73"/>
      <c r="R87" s="83">
        <v>50.339523762999995</v>
      </c>
      <c r="S87" s="84">
        <v>7.4973387746639947E-5</v>
      </c>
      <c r="T87" s="84">
        <f t="shared" si="1"/>
        <v>2.9065234501263033E-3</v>
      </c>
      <c r="U87" s="84">
        <f>R87/'סכום נכסי הקרן'!$C$42</f>
        <v>9.860563779829194E-4</v>
      </c>
    </row>
    <row r="88" spans="2:21">
      <c r="B88" s="76" t="s">
        <v>494</v>
      </c>
      <c r="C88" s="73" t="s">
        <v>495</v>
      </c>
      <c r="D88" s="86" t="s">
        <v>115</v>
      </c>
      <c r="E88" s="86" t="s">
        <v>303</v>
      </c>
      <c r="F88" s="73" t="s">
        <v>401</v>
      </c>
      <c r="G88" s="86" t="s">
        <v>357</v>
      </c>
      <c r="H88" s="73" t="s">
        <v>483</v>
      </c>
      <c r="I88" s="73" t="s">
        <v>126</v>
      </c>
      <c r="J88" s="73"/>
      <c r="K88" s="83">
        <v>6.9399999997593378</v>
      </c>
      <c r="L88" s="86" t="s">
        <v>128</v>
      </c>
      <c r="M88" s="87">
        <v>1.1699999999999999E-2</v>
      </c>
      <c r="N88" s="87">
        <v>9.6000000002187842E-3</v>
      </c>
      <c r="O88" s="83">
        <v>5412.8718790000003</v>
      </c>
      <c r="P88" s="85">
        <v>101.33</v>
      </c>
      <c r="Q88" s="73"/>
      <c r="R88" s="83">
        <v>5.4848630780000001</v>
      </c>
      <c r="S88" s="84">
        <v>6.6032536146136284E-6</v>
      </c>
      <c r="T88" s="84">
        <f t="shared" si="1"/>
        <v>3.1668720649789627E-4</v>
      </c>
      <c r="U88" s="84">
        <f>R88/'סכום נכסי הקרן'!$C$42</f>
        <v>1.0743812845524251E-4</v>
      </c>
    </row>
    <row r="89" spans="2:21">
      <c r="B89" s="76" t="s">
        <v>496</v>
      </c>
      <c r="C89" s="73" t="s">
        <v>497</v>
      </c>
      <c r="D89" s="86" t="s">
        <v>115</v>
      </c>
      <c r="E89" s="86" t="s">
        <v>303</v>
      </c>
      <c r="F89" s="73" t="s">
        <v>401</v>
      </c>
      <c r="G89" s="86" t="s">
        <v>357</v>
      </c>
      <c r="H89" s="73" t="s">
        <v>483</v>
      </c>
      <c r="I89" s="73" t="s">
        <v>126</v>
      </c>
      <c r="J89" s="73"/>
      <c r="K89" s="83">
        <v>5.3299999999714345</v>
      </c>
      <c r="L89" s="86" t="s">
        <v>128</v>
      </c>
      <c r="M89" s="87">
        <v>3.3500000000000002E-2</v>
      </c>
      <c r="N89" s="87">
        <v>8.0999999998896694E-3</v>
      </c>
      <c r="O89" s="83">
        <v>57445.398223999997</v>
      </c>
      <c r="P89" s="85">
        <v>115.18</v>
      </c>
      <c r="Q89" s="73"/>
      <c r="R89" s="83">
        <v>66.165612233000004</v>
      </c>
      <c r="S89" s="84">
        <v>1.2084503430801346E-4</v>
      </c>
      <c r="T89" s="84">
        <f t="shared" si="1"/>
        <v>3.8202964424651409E-3</v>
      </c>
      <c r="U89" s="84">
        <f>R89/'סכום נכסי הקרן'!$C$42</f>
        <v>1.2960596181374393E-3</v>
      </c>
    </row>
    <row r="90" spans="2:21">
      <c r="B90" s="76" t="s">
        <v>498</v>
      </c>
      <c r="C90" s="73" t="s">
        <v>499</v>
      </c>
      <c r="D90" s="86" t="s">
        <v>115</v>
      </c>
      <c r="E90" s="86" t="s">
        <v>303</v>
      </c>
      <c r="F90" s="73" t="s">
        <v>318</v>
      </c>
      <c r="G90" s="86" t="s">
        <v>313</v>
      </c>
      <c r="H90" s="73" t="s">
        <v>483</v>
      </c>
      <c r="I90" s="73" t="s">
        <v>126</v>
      </c>
      <c r="J90" s="73"/>
      <c r="K90" s="83">
        <v>0.4800000000010386</v>
      </c>
      <c r="L90" s="86" t="s">
        <v>128</v>
      </c>
      <c r="M90" s="87">
        <v>2.7999999999999997E-2</v>
      </c>
      <c r="N90" s="87">
        <v>2.0900000000115541E-2</v>
      </c>
      <c r="O90" s="83">
        <v>1.494275</v>
      </c>
      <c r="P90" s="85">
        <v>5154998</v>
      </c>
      <c r="Q90" s="73"/>
      <c r="R90" s="83">
        <v>77.029846378999991</v>
      </c>
      <c r="S90" s="84">
        <v>8.4484367049245205E-5</v>
      </c>
      <c r="T90" s="84">
        <f t="shared" si="1"/>
        <v>4.4475799158185652E-3</v>
      </c>
      <c r="U90" s="84">
        <f>R90/'סכום נכסי הקרן'!$C$42</f>
        <v>1.5088694854297688E-3</v>
      </c>
    </row>
    <row r="91" spans="2:21">
      <c r="B91" s="76" t="s">
        <v>500</v>
      </c>
      <c r="C91" s="73" t="s">
        <v>501</v>
      </c>
      <c r="D91" s="86" t="s">
        <v>115</v>
      </c>
      <c r="E91" s="86" t="s">
        <v>303</v>
      </c>
      <c r="F91" s="73" t="s">
        <v>318</v>
      </c>
      <c r="G91" s="86" t="s">
        <v>313</v>
      </c>
      <c r="H91" s="73" t="s">
        <v>483</v>
      </c>
      <c r="I91" s="73" t="s">
        <v>126</v>
      </c>
      <c r="J91" s="73"/>
      <c r="K91" s="83">
        <v>1.7400000001158371</v>
      </c>
      <c r="L91" s="86" t="s">
        <v>128</v>
      </c>
      <c r="M91" s="87">
        <v>1.49E-2</v>
      </c>
      <c r="N91" s="87">
        <v>1.130000000062745E-2</v>
      </c>
      <c r="O91" s="83">
        <v>8.1250000000000003E-2</v>
      </c>
      <c r="P91" s="85">
        <v>5099990</v>
      </c>
      <c r="Q91" s="73"/>
      <c r="R91" s="83">
        <v>4.1437455980000006</v>
      </c>
      <c r="S91" s="84">
        <v>1.3434193121693122E-5</v>
      </c>
      <c r="T91" s="84">
        <f t="shared" si="1"/>
        <v>2.3925323188688991E-4</v>
      </c>
      <c r="U91" s="84">
        <f>R91/'סכום נכסי הקרן'!$C$42</f>
        <v>8.1168165095947309E-5</v>
      </c>
    </row>
    <row r="92" spans="2:21">
      <c r="B92" s="76" t="s">
        <v>502</v>
      </c>
      <c r="C92" s="73" t="s">
        <v>503</v>
      </c>
      <c r="D92" s="86" t="s">
        <v>115</v>
      </c>
      <c r="E92" s="86" t="s">
        <v>303</v>
      </c>
      <c r="F92" s="73" t="s">
        <v>318</v>
      </c>
      <c r="G92" s="86" t="s">
        <v>313</v>
      </c>
      <c r="H92" s="73" t="s">
        <v>483</v>
      </c>
      <c r="I92" s="73" t="s">
        <v>126</v>
      </c>
      <c r="J92" s="73"/>
      <c r="K92" s="83">
        <v>3.3999999999773167</v>
      </c>
      <c r="L92" s="86" t="s">
        <v>128</v>
      </c>
      <c r="M92" s="87">
        <v>2.2000000000000002E-2</v>
      </c>
      <c r="N92" s="87">
        <v>1.4499999999603047E-2</v>
      </c>
      <c r="O92" s="83">
        <v>0.34043300000000004</v>
      </c>
      <c r="P92" s="85">
        <v>5180000</v>
      </c>
      <c r="Q92" s="73"/>
      <c r="R92" s="83">
        <v>17.634442146000001</v>
      </c>
      <c r="S92" s="84">
        <v>6.7626738180373469E-5</v>
      </c>
      <c r="T92" s="84">
        <f t="shared" si="1"/>
        <v>1.0181844363199447E-3</v>
      </c>
      <c r="U92" s="84">
        <f>R92/'סכום נכסי הקרן'!$C$42</f>
        <v>3.4542547982972468E-4</v>
      </c>
    </row>
    <row r="93" spans="2:21">
      <c r="B93" s="76" t="s">
        <v>504</v>
      </c>
      <c r="C93" s="73" t="s">
        <v>505</v>
      </c>
      <c r="D93" s="86" t="s">
        <v>115</v>
      </c>
      <c r="E93" s="86" t="s">
        <v>303</v>
      </c>
      <c r="F93" s="73" t="s">
        <v>318</v>
      </c>
      <c r="G93" s="86" t="s">
        <v>313</v>
      </c>
      <c r="H93" s="73" t="s">
        <v>483</v>
      </c>
      <c r="I93" s="73" t="s">
        <v>126</v>
      </c>
      <c r="J93" s="73"/>
      <c r="K93" s="83">
        <v>5.1499999993962113</v>
      </c>
      <c r="L93" s="86" t="s">
        <v>128</v>
      </c>
      <c r="M93" s="87">
        <v>2.3199999999999998E-2</v>
      </c>
      <c r="N93" s="87">
        <v>1.6099999996981057E-2</v>
      </c>
      <c r="O93" s="83">
        <v>6.3093999999999997E-2</v>
      </c>
      <c r="P93" s="85">
        <v>5250000</v>
      </c>
      <c r="Q93" s="73"/>
      <c r="R93" s="83">
        <v>3.3124156</v>
      </c>
      <c r="S93" s="84">
        <v>1.0515666666666667E-5</v>
      </c>
      <c r="T93" s="84">
        <f t="shared" si="1"/>
        <v>1.912535697256749E-4</v>
      </c>
      <c r="U93" s="84">
        <f>R93/'סכום נכסי הקרן'!$C$42</f>
        <v>6.488397753398744E-5</v>
      </c>
    </row>
    <row r="94" spans="2:21">
      <c r="B94" s="76" t="s">
        <v>506</v>
      </c>
      <c r="C94" s="73" t="s">
        <v>507</v>
      </c>
      <c r="D94" s="86" t="s">
        <v>115</v>
      </c>
      <c r="E94" s="86" t="s">
        <v>303</v>
      </c>
      <c r="F94" s="73" t="s">
        <v>508</v>
      </c>
      <c r="G94" s="86" t="s">
        <v>313</v>
      </c>
      <c r="H94" s="73" t="s">
        <v>483</v>
      </c>
      <c r="I94" s="73" t="s">
        <v>126</v>
      </c>
      <c r="J94" s="73"/>
      <c r="K94" s="83">
        <v>4.6899999999815698</v>
      </c>
      <c r="L94" s="86" t="s">
        <v>128</v>
      </c>
      <c r="M94" s="87">
        <v>1.46E-2</v>
      </c>
      <c r="N94" s="87">
        <v>1.4399999999925401E-2</v>
      </c>
      <c r="O94" s="83">
        <v>1.8279000000000003</v>
      </c>
      <c r="P94" s="85">
        <v>4986735</v>
      </c>
      <c r="Q94" s="73"/>
      <c r="R94" s="83">
        <v>91.152516371999994</v>
      </c>
      <c r="S94" s="84">
        <v>6.863289903503174E-5</v>
      </c>
      <c r="T94" s="84">
        <f t="shared" si="1"/>
        <v>5.2630002544436227E-3</v>
      </c>
      <c r="U94" s="84">
        <f>R94/'סכום נכסי הקרן'!$C$42</f>
        <v>1.7855059686493657E-3</v>
      </c>
    </row>
    <row r="95" spans="2:21">
      <c r="B95" s="76" t="s">
        <v>509</v>
      </c>
      <c r="C95" s="73" t="s">
        <v>510</v>
      </c>
      <c r="D95" s="86" t="s">
        <v>115</v>
      </c>
      <c r="E95" s="86" t="s">
        <v>303</v>
      </c>
      <c r="F95" s="73" t="s">
        <v>508</v>
      </c>
      <c r="G95" s="86" t="s">
        <v>313</v>
      </c>
      <c r="H95" s="73" t="s">
        <v>483</v>
      </c>
      <c r="I95" s="73" t="s">
        <v>126</v>
      </c>
      <c r="J95" s="73"/>
      <c r="K95" s="83">
        <v>5.1600000000033983</v>
      </c>
      <c r="L95" s="86" t="s">
        <v>128</v>
      </c>
      <c r="M95" s="87">
        <v>2.4199999999999999E-2</v>
      </c>
      <c r="N95" s="87">
        <v>1.9600000000062304E-2</v>
      </c>
      <c r="O95" s="83">
        <v>1.3617330000000001</v>
      </c>
      <c r="P95" s="85">
        <v>5186400</v>
      </c>
      <c r="Q95" s="73"/>
      <c r="R95" s="83">
        <v>70.624919385999988</v>
      </c>
      <c r="S95" s="84">
        <v>1.5460183923705724E-4</v>
      </c>
      <c r="T95" s="84">
        <f t="shared" si="1"/>
        <v>4.0777696929577669E-3</v>
      </c>
      <c r="U95" s="84">
        <f>R95/'סכום נכסי הקרן'!$C$42</f>
        <v>1.3834090392464331E-3</v>
      </c>
    </row>
    <row r="96" spans="2:21">
      <c r="B96" s="76" t="s">
        <v>511</v>
      </c>
      <c r="C96" s="73" t="s">
        <v>512</v>
      </c>
      <c r="D96" s="86" t="s">
        <v>115</v>
      </c>
      <c r="E96" s="86" t="s">
        <v>303</v>
      </c>
      <c r="F96" s="73" t="s">
        <v>513</v>
      </c>
      <c r="G96" s="86" t="s">
        <v>422</v>
      </c>
      <c r="H96" s="73" t="s">
        <v>479</v>
      </c>
      <c r="I96" s="73" t="s">
        <v>307</v>
      </c>
      <c r="J96" s="73"/>
      <c r="K96" s="83">
        <v>7.4999999999885754</v>
      </c>
      <c r="L96" s="86" t="s">
        <v>128</v>
      </c>
      <c r="M96" s="87">
        <v>4.4000000000000003E-3</v>
      </c>
      <c r="N96" s="87">
        <v>5.1999999999817192E-3</v>
      </c>
      <c r="O96" s="83">
        <v>44066.1</v>
      </c>
      <c r="P96" s="85">
        <v>99.31</v>
      </c>
      <c r="Q96" s="73"/>
      <c r="R96" s="83">
        <v>43.762045378999993</v>
      </c>
      <c r="S96" s="84">
        <v>7.3443500000000002E-5</v>
      </c>
      <c r="T96" s="84">
        <f t="shared" si="1"/>
        <v>2.5267503864040263E-3</v>
      </c>
      <c r="U96" s="84">
        <f>R96/'סכום נכסי הקרן'!$C$42</f>
        <v>8.572159753179445E-4</v>
      </c>
    </row>
    <row r="97" spans="2:21">
      <c r="B97" s="76" t="s">
        <v>514</v>
      </c>
      <c r="C97" s="73" t="s">
        <v>515</v>
      </c>
      <c r="D97" s="86" t="s">
        <v>115</v>
      </c>
      <c r="E97" s="86" t="s">
        <v>303</v>
      </c>
      <c r="F97" s="73" t="s">
        <v>421</v>
      </c>
      <c r="G97" s="86" t="s">
        <v>422</v>
      </c>
      <c r="H97" s="73" t="s">
        <v>479</v>
      </c>
      <c r="I97" s="73" t="s">
        <v>307</v>
      </c>
      <c r="J97" s="73"/>
      <c r="K97" s="83">
        <v>2.3199999999916567</v>
      </c>
      <c r="L97" s="86" t="s">
        <v>128</v>
      </c>
      <c r="M97" s="87">
        <v>3.85E-2</v>
      </c>
      <c r="N97" s="87">
        <v>-1.0000000001042931E-3</v>
      </c>
      <c r="O97" s="83">
        <v>25352.685183000001</v>
      </c>
      <c r="P97" s="85">
        <v>113.46</v>
      </c>
      <c r="Q97" s="73"/>
      <c r="R97" s="83">
        <v>28.765156556999997</v>
      </c>
      <c r="S97" s="84">
        <v>1.0583600664304207E-4</v>
      </c>
      <c r="T97" s="84">
        <f t="shared" si="1"/>
        <v>1.6608540532305649E-3</v>
      </c>
      <c r="U97" s="84">
        <f>R97/'סכום נכסי הקרן'!$C$42</f>
        <v>5.6345519318470156E-4</v>
      </c>
    </row>
    <row r="98" spans="2:21">
      <c r="B98" s="76" t="s">
        <v>516</v>
      </c>
      <c r="C98" s="73" t="s">
        <v>517</v>
      </c>
      <c r="D98" s="86" t="s">
        <v>115</v>
      </c>
      <c r="E98" s="86" t="s">
        <v>303</v>
      </c>
      <c r="F98" s="73" t="s">
        <v>421</v>
      </c>
      <c r="G98" s="86" t="s">
        <v>422</v>
      </c>
      <c r="H98" s="73" t="s">
        <v>479</v>
      </c>
      <c r="I98" s="73" t="s">
        <v>307</v>
      </c>
      <c r="J98" s="73"/>
      <c r="K98" s="83">
        <v>0.41000000001429499</v>
      </c>
      <c r="L98" s="86" t="s">
        <v>128</v>
      </c>
      <c r="M98" s="87">
        <v>3.9E-2</v>
      </c>
      <c r="N98" s="87">
        <v>8.4000000001063831E-3</v>
      </c>
      <c r="O98" s="83">
        <v>27333.48486</v>
      </c>
      <c r="P98" s="85">
        <v>110.05</v>
      </c>
      <c r="Q98" s="73"/>
      <c r="R98" s="83">
        <v>30.080500977</v>
      </c>
      <c r="S98" s="84">
        <v>6.8499395061805748E-5</v>
      </c>
      <c r="T98" s="84">
        <f t="shared" si="1"/>
        <v>1.7367999326497259E-3</v>
      </c>
      <c r="U98" s="84">
        <f>R98/'סכום נכסי הקרן'!$C$42</f>
        <v>5.8922031088211129E-4</v>
      </c>
    </row>
    <row r="99" spans="2:21">
      <c r="B99" s="76" t="s">
        <v>518</v>
      </c>
      <c r="C99" s="73" t="s">
        <v>519</v>
      </c>
      <c r="D99" s="86" t="s">
        <v>115</v>
      </c>
      <c r="E99" s="86" t="s">
        <v>303</v>
      </c>
      <c r="F99" s="73" t="s">
        <v>421</v>
      </c>
      <c r="G99" s="86" t="s">
        <v>422</v>
      </c>
      <c r="H99" s="73" t="s">
        <v>479</v>
      </c>
      <c r="I99" s="73" t="s">
        <v>307</v>
      </c>
      <c r="J99" s="73"/>
      <c r="K99" s="83">
        <v>3.2399999999892515</v>
      </c>
      <c r="L99" s="86" t="s">
        <v>128</v>
      </c>
      <c r="M99" s="87">
        <v>3.85E-2</v>
      </c>
      <c r="N99" s="87">
        <v>-5.000000000575834E-4</v>
      </c>
      <c r="O99" s="83">
        <v>22194.079662</v>
      </c>
      <c r="P99" s="85">
        <v>117.37</v>
      </c>
      <c r="Q99" s="73"/>
      <c r="R99" s="83">
        <v>26.049191396999998</v>
      </c>
      <c r="S99" s="84">
        <v>8.8776318648E-5</v>
      </c>
      <c r="T99" s="84">
        <f t="shared" si="1"/>
        <v>1.5040385763017148E-3</v>
      </c>
      <c r="U99" s="84">
        <f>R99/'סכום נכסי הקרן'!$C$42</f>
        <v>5.1025455543123478E-4</v>
      </c>
    </row>
    <row r="100" spans="2:21">
      <c r="B100" s="76" t="s">
        <v>520</v>
      </c>
      <c r="C100" s="73" t="s">
        <v>521</v>
      </c>
      <c r="D100" s="86" t="s">
        <v>115</v>
      </c>
      <c r="E100" s="86" t="s">
        <v>303</v>
      </c>
      <c r="F100" s="73" t="s">
        <v>522</v>
      </c>
      <c r="G100" s="86" t="s">
        <v>313</v>
      </c>
      <c r="H100" s="73" t="s">
        <v>483</v>
      </c>
      <c r="I100" s="73" t="s">
        <v>126</v>
      </c>
      <c r="J100" s="73"/>
      <c r="K100" s="83">
        <v>1</v>
      </c>
      <c r="L100" s="86" t="s">
        <v>128</v>
      </c>
      <c r="M100" s="87">
        <v>0.02</v>
      </c>
      <c r="N100" s="87">
        <v>-2.4999999998923921E-3</v>
      </c>
      <c r="O100" s="83">
        <v>11064.574558</v>
      </c>
      <c r="P100" s="85">
        <v>104.1</v>
      </c>
      <c r="Q100" s="83">
        <v>11.714319104000001</v>
      </c>
      <c r="R100" s="83">
        <v>23.232541220999998</v>
      </c>
      <c r="S100" s="84">
        <v>1.5557022663650283E-4</v>
      </c>
      <c r="T100" s="84">
        <f t="shared" si="1"/>
        <v>1.3414097078624854E-3</v>
      </c>
      <c r="U100" s="84">
        <f>R100/'סכום נכסי הקרן'!$C$42</f>
        <v>4.5508168801064724E-4</v>
      </c>
    </row>
    <row r="101" spans="2:21">
      <c r="B101" s="76" t="s">
        <v>523</v>
      </c>
      <c r="C101" s="73" t="s">
        <v>524</v>
      </c>
      <c r="D101" s="86" t="s">
        <v>115</v>
      </c>
      <c r="E101" s="86" t="s">
        <v>303</v>
      </c>
      <c r="F101" s="73" t="s">
        <v>433</v>
      </c>
      <c r="G101" s="86" t="s">
        <v>357</v>
      </c>
      <c r="H101" s="73" t="s">
        <v>483</v>
      </c>
      <c r="I101" s="73" t="s">
        <v>126</v>
      </c>
      <c r="J101" s="73"/>
      <c r="K101" s="83">
        <v>5.9599999999880877</v>
      </c>
      <c r="L101" s="86" t="s">
        <v>128</v>
      </c>
      <c r="M101" s="87">
        <v>2.4E-2</v>
      </c>
      <c r="N101" s="87">
        <v>5.2000000000213811E-3</v>
      </c>
      <c r="O101" s="83">
        <v>115175.143218</v>
      </c>
      <c r="P101" s="85">
        <v>113.7</v>
      </c>
      <c r="Q101" s="73"/>
      <c r="R101" s="83">
        <v>130.95414266099999</v>
      </c>
      <c r="S101" s="84">
        <v>1.4042826997631811E-4</v>
      </c>
      <c r="T101" s="84">
        <f t="shared" si="1"/>
        <v>7.5610823878143616E-3</v>
      </c>
      <c r="U101" s="84">
        <f>R101/'סכום נכסי הקרן'!$C$42</f>
        <v>2.5651447995833944E-3</v>
      </c>
    </row>
    <row r="102" spans="2:21">
      <c r="B102" s="76" t="s">
        <v>525</v>
      </c>
      <c r="C102" s="73" t="s">
        <v>526</v>
      </c>
      <c r="D102" s="86" t="s">
        <v>115</v>
      </c>
      <c r="E102" s="86" t="s">
        <v>303</v>
      </c>
      <c r="F102" s="73" t="s">
        <v>433</v>
      </c>
      <c r="G102" s="86" t="s">
        <v>357</v>
      </c>
      <c r="H102" s="73" t="s">
        <v>483</v>
      </c>
      <c r="I102" s="73" t="s">
        <v>126</v>
      </c>
      <c r="J102" s="73"/>
      <c r="K102" s="83">
        <v>2.0100000012270778</v>
      </c>
      <c r="L102" s="86" t="s">
        <v>128</v>
      </c>
      <c r="M102" s="87">
        <v>3.4799999999999998E-2</v>
      </c>
      <c r="N102" s="87">
        <v>1.5000000038614331E-3</v>
      </c>
      <c r="O102" s="83">
        <v>1096.4064900000001</v>
      </c>
      <c r="P102" s="85">
        <v>106.29</v>
      </c>
      <c r="Q102" s="73"/>
      <c r="R102" s="83">
        <v>1.1653704570000001</v>
      </c>
      <c r="S102" s="84">
        <v>3.1021233707897424E-6</v>
      </c>
      <c r="T102" s="84">
        <f t="shared" si="1"/>
        <v>6.7286623077759668E-5</v>
      </c>
      <c r="U102" s="84">
        <f>R102/'סכום נכסי הקרן'!$C$42</f>
        <v>2.2827410470703217E-5</v>
      </c>
    </row>
    <row r="103" spans="2:21">
      <c r="B103" s="76" t="s">
        <v>527</v>
      </c>
      <c r="C103" s="73" t="s">
        <v>528</v>
      </c>
      <c r="D103" s="86" t="s">
        <v>115</v>
      </c>
      <c r="E103" s="86" t="s">
        <v>303</v>
      </c>
      <c r="F103" s="73" t="s">
        <v>438</v>
      </c>
      <c r="G103" s="86" t="s">
        <v>422</v>
      </c>
      <c r="H103" s="73" t="s">
        <v>483</v>
      </c>
      <c r="I103" s="73" t="s">
        <v>126</v>
      </c>
      <c r="J103" s="73"/>
      <c r="K103" s="83">
        <v>4.3299999999901679</v>
      </c>
      <c r="L103" s="86" t="s">
        <v>128</v>
      </c>
      <c r="M103" s="87">
        <v>2.4799999999999999E-2</v>
      </c>
      <c r="N103" s="87">
        <v>2.0000000000531437E-3</v>
      </c>
      <c r="O103" s="83">
        <v>33710.044317</v>
      </c>
      <c r="P103" s="85">
        <v>111.64</v>
      </c>
      <c r="Q103" s="73"/>
      <c r="R103" s="83">
        <v>37.633895789</v>
      </c>
      <c r="S103" s="84">
        <v>7.9601279667167245E-5</v>
      </c>
      <c r="T103" s="84">
        <f t="shared" si="1"/>
        <v>2.1729208473508866E-3</v>
      </c>
      <c r="U103" s="84">
        <f>R103/'סכום נכסי הקרן'!$C$42</f>
        <v>7.3717707672005305E-4</v>
      </c>
    </row>
    <row r="104" spans="2:21">
      <c r="B104" s="76" t="s">
        <v>529</v>
      </c>
      <c r="C104" s="73" t="s">
        <v>530</v>
      </c>
      <c r="D104" s="86" t="s">
        <v>115</v>
      </c>
      <c r="E104" s="86" t="s">
        <v>303</v>
      </c>
      <c r="F104" s="73" t="s">
        <v>449</v>
      </c>
      <c r="G104" s="86" t="s">
        <v>357</v>
      </c>
      <c r="H104" s="73" t="s">
        <v>479</v>
      </c>
      <c r="I104" s="73" t="s">
        <v>307</v>
      </c>
      <c r="J104" s="73"/>
      <c r="K104" s="83">
        <v>6.2899999998355645</v>
      </c>
      <c r="L104" s="86" t="s">
        <v>128</v>
      </c>
      <c r="M104" s="87">
        <v>2.81E-2</v>
      </c>
      <c r="N104" s="87">
        <v>6.4000000000000003E-3</v>
      </c>
      <c r="O104" s="83">
        <v>5256.2208229999997</v>
      </c>
      <c r="P104" s="85">
        <v>115.7</v>
      </c>
      <c r="Q104" s="73"/>
      <c r="R104" s="83">
        <v>6.0814475000000003</v>
      </c>
      <c r="S104" s="84">
        <v>1.1811921973577778E-5</v>
      </c>
      <c r="T104" s="84">
        <f t="shared" si="1"/>
        <v>3.5113303520074033E-4</v>
      </c>
      <c r="U104" s="84">
        <f>R104/'סכום נכסי הקרן'!$C$42</f>
        <v>1.1912409269058027E-4</v>
      </c>
    </row>
    <row r="105" spans="2:21">
      <c r="B105" s="76" t="s">
        <v>531</v>
      </c>
      <c r="C105" s="73" t="s">
        <v>532</v>
      </c>
      <c r="D105" s="86" t="s">
        <v>115</v>
      </c>
      <c r="E105" s="86" t="s">
        <v>303</v>
      </c>
      <c r="F105" s="73" t="s">
        <v>449</v>
      </c>
      <c r="G105" s="86" t="s">
        <v>357</v>
      </c>
      <c r="H105" s="73" t="s">
        <v>479</v>
      </c>
      <c r="I105" s="73" t="s">
        <v>307</v>
      </c>
      <c r="J105" s="73"/>
      <c r="K105" s="83">
        <v>3.8399999999471244</v>
      </c>
      <c r="L105" s="86" t="s">
        <v>128</v>
      </c>
      <c r="M105" s="87">
        <v>3.7000000000000005E-2</v>
      </c>
      <c r="N105" s="87">
        <v>3.600000000183914E-3</v>
      </c>
      <c r="O105" s="83">
        <v>15355.576909999998</v>
      </c>
      <c r="P105" s="85">
        <v>113.31</v>
      </c>
      <c r="Q105" s="73"/>
      <c r="R105" s="83">
        <v>17.399404138000001</v>
      </c>
      <c r="S105" s="84">
        <v>2.5529251179050059E-5</v>
      </c>
      <c r="T105" s="84">
        <f t="shared" si="1"/>
        <v>1.0046137183064166E-3</v>
      </c>
      <c r="U105" s="84">
        <f>R105/'סכום נכסי הקרן'!$C$42</f>
        <v>3.4082152831147161E-4</v>
      </c>
    </row>
    <row r="106" spans="2:21">
      <c r="B106" s="76" t="s">
        <v>533</v>
      </c>
      <c r="C106" s="73" t="s">
        <v>534</v>
      </c>
      <c r="D106" s="86" t="s">
        <v>115</v>
      </c>
      <c r="E106" s="86" t="s">
        <v>303</v>
      </c>
      <c r="F106" s="73" t="s">
        <v>449</v>
      </c>
      <c r="G106" s="86" t="s">
        <v>357</v>
      </c>
      <c r="H106" s="73" t="s">
        <v>479</v>
      </c>
      <c r="I106" s="73" t="s">
        <v>307</v>
      </c>
      <c r="J106" s="73"/>
      <c r="K106" s="83">
        <v>2.8200000010451913</v>
      </c>
      <c r="L106" s="86" t="s">
        <v>128</v>
      </c>
      <c r="M106" s="87">
        <v>4.4000000000000004E-2</v>
      </c>
      <c r="N106" s="87">
        <v>3.7000000014819879E-3</v>
      </c>
      <c r="O106" s="83">
        <v>1146.6431070000001</v>
      </c>
      <c r="P106" s="85">
        <v>111.81</v>
      </c>
      <c r="Q106" s="73"/>
      <c r="R106" s="83">
        <v>1.282061713</v>
      </c>
      <c r="S106" s="84">
        <v>5.1570546644918983E-6</v>
      </c>
      <c r="T106" s="84">
        <f t="shared" si="1"/>
        <v>7.4024189241188131E-5</v>
      </c>
      <c r="U106" s="84">
        <f>R106/'סכום נכסי הקרן'!$C$42</f>
        <v>2.5113172206856364E-5</v>
      </c>
    </row>
    <row r="107" spans="2:21">
      <c r="B107" s="76" t="s">
        <v>535</v>
      </c>
      <c r="C107" s="73" t="s">
        <v>536</v>
      </c>
      <c r="D107" s="86" t="s">
        <v>115</v>
      </c>
      <c r="E107" s="86" t="s">
        <v>303</v>
      </c>
      <c r="F107" s="73" t="s">
        <v>449</v>
      </c>
      <c r="G107" s="86" t="s">
        <v>357</v>
      </c>
      <c r="H107" s="73" t="s">
        <v>479</v>
      </c>
      <c r="I107" s="73" t="s">
        <v>307</v>
      </c>
      <c r="J107" s="73"/>
      <c r="K107" s="83">
        <v>5.7900000000180887</v>
      </c>
      <c r="L107" s="86" t="s">
        <v>128</v>
      </c>
      <c r="M107" s="87">
        <v>2.6000000000000002E-2</v>
      </c>
      <c r="N107" s="87">
        <v>4.5000000000585587E-3</v>
      </c>
      <c r="O107" s="83">
        <v>67651.655459999994</v>
      </c>
      <c r="P107" s="85">
        <v>113.59</v>
      </c>
      <c r="Q107" s="73"/>
      <c r="R107" s="83">
        <v>76.84551525900001</v>
      </c>
      <c r="S107" s="84">
        <v>1.1999544411595054E-4</v>
      </c>
      <c r="T107" s="84">
        <f t="shared" si="1"/>
        <v>4.4369369322776325E-3</v>
      </c>
      <c r="U107" s="84">
        <f>R107/'סכום נכסי הקרן'!$C$42</f>
        <v>1.5052587862624017E-3</v>
      </c>
    </row>
    <row r="108" spans="2:21">
      <c r="B108" s="76" t="s">
        <v>537</v>
      </c>
      <c r="C108" s="73" t="s">
        <v>538</v>
      </c>
      <c r="D108" s="86" t="s">
        <v>115</v>
      </c>
      <c r="E108" s="86" t="s">
        <v>303</v>
      </c>
      <c r="F108" s="73" t="s">
        <v>539</v>
      </c>
      <c r="G108" s="86" t="s">
        <v>357</v>
      </c>
      <c r="H108" s="73" t="s">
        <v>479</v>
      </c>
      <c r="I108" s="73" t="s">
        <v>307</v>
      </c>
      <c r="J108" s="73"/>
      <c r="K108" s="83">
        <v>4.8800000000106278</v>
      </c>
      <c r="L108" s="86" t="s">
        <v>128</v>
      </c>
      <c r="M108" s="87">
        <v>1.3999999999999999E-2</v>
      </c>
      <c r="N108" s="87">
        <v>3.100000000010122E-3</v>
      </c>
      <c r="O108" s="83">
        <v>74309.735235999993</v>
      </c>
      <c r="P108" s="85">
        <v>106.36</v>
      </c>
      <c r="Q108" s="73"/>
      <c r="R108" s="83">
        <v>79.035830431999997</v>
      </c>
      <c r="S108" s="84">
        <v>1.1282984396598844E-4</v>
      </c>
      <c r="T108" s="84">
        <f t="shared" si="1"/>
        <v>4.5634022211322551E-3</v>
      </c>
      <c r="U108" s="84">
        <f>R108/'סכום נכסי הקרן'!$C$42</f>
        <v>1.5481629316472028E-3</v>
      </c>
    </row>
    <row r="109" spans="2:21">
      <c r="B109" s="76" t="s">
        <v>540</v>
      </c>
      <c r="C109" s="73" t="s">
        <v>541</v>
      </c>
      <c r="D109" s="86" t="s">
        <v>115</v>
      </c>
      <c r="E109" s="86" t="s">
        <v>303</v>
      </c>
      <c r="F109" s="73" t="s">
        <v>327</v>
      </c>
      <c r="G109" s="86" t="s">
        <v>313</v>
      </c>
      <c r="H109" s="73" t="s">
        <v>483</v>
      </c>
      <c r="I109" s="73" t="s">
        <v>126</v>
      </c>
      <c r="J109" s="73"/>
      <c r="K109" s="83">
        <v>2.7499999999886748</v>
      </c>
      <c r="L109" s="86" t="s">
        <v>128</v>
      </c>
      <c r="M109" s="87">
        <v>1.8200000000000001E-2</v>
      </c>
      <c r="N109" s="87">
        <v>1.4699999999986413E-2</v>
      </c>
      <c r="O109" s="83">
        <v>0.87423299999999993</v>
      </c>
      <c r="P109" s="85">
        <v>5050000</v>
      </c>
      <c r="Q109" s="73"/>
      <c r="R109" s="83">
        <v>44.148745397999988</v>
      </c>
      <c r="S109" s="84">
        <v>6.1518049398353385E-5</v>
      </c>
      <c r="T109" s="84">
        <f t="shared" si="1"/>
        <v>2.549077825945953E-3</v>
      </c>
      <c r="U109" s="84">
        <f>R109/'סכום נכסי הקרן'!$C$42</f>
        <v>8.6479069974116848E-4</v>
      </c>
    </row>
    <row r="110" spans="2:21">
      <c r="B110" s="76" t="s">
        <v>542</v>
      </c>
      <c r="C110" s="73" t="s">
        <v>543</v>
      </c>
      <c r="D110" s="86" t="s">
        <v>115</v>
      </c>
      <c r="E110" s="86" t="s">
        <v>303</v>
      </c>
      <c r="F110" s="73" t="s">
        <v>327</v>
      </c>
      <c r="G110" s="86" t="s">
        <v>313</v>
      </c>
      <c r="H110" s="73" t="s">
        <v>483</v>
      </c>
      <c r="I110" s="73" t="s">
        <v>126</v>
      </c>
      <c r="J110" s="73"/>
      <c r="K110" s="83">
        <v>1.9500000000073032</v>
      </c>
      <c r="L110" s="86" t="s">
        <v>128</v>
      </c>
      <c r="M110" s="87">
        <v>1.06E-2</v>
      </c>
      <c r="N110" s="87">
        <v>1.2599999999985392E-2</v>
      </c>
      <c r="O110" s="83">
        <v>1.089386</v>
      </c>
      <c r="P110" s="85">
        <v>5027535</v>
      </c>
      <c r="Q110" s="73"/>
      <c r="R110" s="83">
        <v>54.769283207999997</v>
      </c>
      <c r="S110" s="84">
        <v>8.0225789822520061E-5</v>
      </c>
      <c r="T110" s="84">
        <f t="shared" si="1"/>
        <v>3.1622906632991533E-3</v>
      </c>
      <c r="U110" s="84">
        <f>R110/'סכום נכסי הקרן'!$C$42</f>
        <v>1.0728270151911092E-3</v>
      </c>
    </row>
    <row r="111" spans="2:21">
      <c r="B111" s="76" t="s">
        <v>544</v>
      </c>
      <c r="C111" s="73" t="s">
        <v>545</v>
      </c>
      <c r="D111" s="86" t="s">
        <v>115</v>
      </c>
      <c r="E111" s="86" t="s">
        <v>303</v>
      </c>
      <c r="F111" s="73" t="s">
        <v>327</v>
      </c>
      <c r="G111" s="86" t="s">
        <v>313</v>
      </c>
      <c r="H111" s="73" t="s">
        <v>483</v>
      </c>
      <c r="I111" s="73" t="s">
        <v>126</v>
      </c>
      <c r="J111" s="73"/>
      <c r="K111" s="83">
        <v>3.8699999999919523</v>
      </c>
      <c r="L111" s="86" t="s">
        <v>128</v>
      </c>
      <c r="M111" s="87">
        <v>1.89E-2</v>
      </c>
      <c r="N111" s="87">
        <v>1.2499999999974531E-2</v>
      </c>
      <c r="O111" s="83">
        <v>1.9436469999999999</v>
      </c>
      <c r="P111" s="85">
        <v>5049913</v>
      </c>
      <c r="Q111" s="73"/>
      <c r="R111" s="83">
        <v>98.152476016999984</v>
      </c>
      <c r="S111" s="84">
        <v>8.9166299660519305E-5</v>
      </c>
      <c r="T111" s="84">
        <f t="shared" si="1"/>
        <v>5.6671667092936468E-3</v>
      </c>
      <c r="U111" s="84">
        <f>R111/'סכום נכסי הקרן'!$C$42</f>
        <v>1.9226219828189035E-3</v>
      </c>
    </row>
    <row r="112" spans="2:21">
      <c r="B112" s="76" t="s">
        <v>546</v>
      </c>
      <c r="C112" s="73" t="s">
        <v>547</v>
      </c>
      <c r="D112" s="86" t="s">
        <v>115</v>
      </c>
      <c r="E112" s="86" t="s">
        <v>303</v>
      </c>
      <c r="F112" s="73" t="s">
        <v>327</v>
      </c>
      <c r="G112" s="86" t="s">
        <v>313</v>
      </c>
      <c r="H112" s="73" t="s">
        <v>483</v>
      </c>
      <c r="I112" s="73" t="s">
        <v>126</v>
      </c>
      <c r="J112" s="73"/>
      <c r="K112" s="83">
        <v>5.2500000000385372</v>
      </c>
      <c r="L112" s="86" t="s">
        <v>128</v>
      </c>
      <c r="M112" s="87">
        <v>1.89E-2</v>
      </c>
      <c r="N112" s="87">
        <v>1.6500000000077075E-2</v>
      </c>
      <c r="O112" s="83">
        <v>0.76847100000000002</v>
      </c>
      <c r="P112" s="85">
        <v>5065000</v>
      </c>
      <c r="Q112" s="73"/>
      <c r="R112" s="83">
        <v>38.923074298000003</v>
      </c>
      <c r="S112" s="84">
        <v>9.6058875000000008E-5</v>
      </c>
      <c r="T112" s="84">
        <f t="shared" si="1"/>
        <v>2.2473559489908719E-3</v>
      </c>
      <c r="U112" s="84">
        <f>R112/'סכום נכסי הקרן'!$C$42</f>
        <v>7.6242965354503104E-4</v>
      </c>
    </row>
    <row r="113" spans="2:21">
      <c r="B113" s="76" t="s">
        <v>548</v>
      </c>
      <c r="C113" s="73" t="s">
        <v>549</v>
      </c>
      <c r="D113" s="86" t="s">
        <v>115</v>
      </c>
      <c r="E113" s="86" t="s">
        <v>303</v>
      </c>
      <c r="F113" s="73" t="s">
        <v>550</v>
      </c>
      <c r="G113" s="86" t="s">
        <v>313</v>
      </c>
      <c r="H113" s="73" t="s">
        <v>479</v>
      </c>
      <c r="I113" s="73" t="s">
        <v>307</v>
      </c>
      <c r="J113" s="73"/>
      <c r="K113" s="83">
        <v>0.9899999999996888</v>
      </c>
      <c r="L113" s="86" t="s">
        <v>128</v>
      </c>
      <c r="M113" s="87">
        <v>4.4999999999999998E-2</v>
      </c>
      <c r="N113" s="87">
        <v>1.0300000000009335E-2</v>
      </c>
      <c r="O113" s="83">
        <v>178424.58632100001</v>
      </c>
      <c r="P113" s="85">
        <v>124.73</v>
      </c>
      <c r="Q113" s="83">
        <v>2.4202789630000003</v>
      </c>
      <c r="R113" s="83">
        <v>224.96926269299999</v>
      </c>
      <c r="S113" s="84">
        <v>1.0483327379185193E-4</v>
      </c>
      <c r="T113" s="84">
        <f t="shared" si="1"/>
        <v>1.2989364791238559E-2</v>
      </c>
      <c r="U113" s="84">
        <f>R113/'סכום נכסי הקרן'!$C$42</f>
        <v>4.406723777780279E-3</v>
      </c>
    </row>
    <row r="114" spans="2:21">
      <c r="B114" s="76" t="s">
        <v>551</v>
      </c>
      <c r="C114" s="73" t="s">
        <v>552</v>
      </c>
      <c r="D114" s="86" t="s">
        <v>115</v>
      </c>
      <c r="E114" s="86" t="s">
        <v>303</v>
      </c>
      <c r="F114" s="73" t="s">
        <v>454</v>
      </c>
      <c r="G114" s="86" t="s">
        <v>357</v>
      </c>
      <c r="H114" s="73" t="s">
        <v>479</v>
      </c>
      <c r="I114" s="73" t="s">
        <v>307</v>
      </c>
      <c r="J114" s="73"/>
      <c r="K114" s="83">
        <v>1.7199999999787965</v>
      </c>
      <c r="L114" s="86" t="s">
        <v>128</v>
      </c>
      <c r="M114" s="87">
        <v>4.9000000000000002E-2</v>
      </c>
      <c r="N114" s="87">
        <v>3.4000000000050479E-3</v>
      </c>
      <c r="O114" s="83">
        <v>35211.439608000001</v>
      </c>
      <c r="P114" s="85">
        <v>112.51</v>
      </c>
      <c r="Q114" s="73"/>
      <c r="R114" s="83">
        <v>39.616390997000003</v>
      </c>
      <c r="S114" s="84">
        <v>8.8247460001218469E-5</v>
      </c>
      <c r="T114" s="84">
        <f t="shared" si="1"/>
        <v>2.2873869443871537E-3</v>
      </c>
      <c r="U114" s="84">
        <f>R114/'סכום נכסי הקרן'!$C$42</f>
        <v>7.7601042074159124E-4</v>
      </c>
    </row>
    <row r="115" spans="2:21">
      <c r="B115" s="76" t="s">
        <v>553</v>
      </c>
      <c r="C115" s="73" t="s">
        <v>554</v>
      </c>
      <c r="D115" s="86" t="s">
        <v>115</v>
      </c>
      <c r="E115" s="86" t="s">
        <v>303</v>
      </c>
      <c r="F115" s="73" t="s">
        <v>454</v>
      </c>
      <c r="G115" s="86" t="s">
        <v>357</v>
      </c>
      <c r="H115" s="73" t="s">
        <v>479</v>
      </c>
      <c r="I115" s="73" t="s">
        <v>307</v>
      </c>
      <c r="J115" s="73"/>
      <c r="K115" s="83">
        <v>1.3800000000409165</v>
      </c>
      <c r="L115" s="86" t="s">
        <v>128</v>
      </c>
      <c r="M115" s="87">
        <v>5.8499999999999996E-2</v>
      </c>
      <c r="N115" s="87">
        <v>7.1000000001363887E-3</v>
      </c>
      <c r="O115" s="83">
        <v>22618.024408000001</v>
      </c>
      <c r="P115" s="85">
        <v>116.7</v>
      </c>
      <c r="Q115" s="73"/>
      <c r="R115" s="83">
        <v>26.395235083999999</v>
      </c>
      <c r="S115" s="84">
        <v>3.8350449238369768E-5</v>
      </c>
      <c r="T115" s="84">
        <f t="shared" si="1"/>
        <v>1.5240185843718929E-3</v>
      </c>
      <c r="U115" s="84">
        <f>R115/'סכום נכסי הקרן'!$C$42</f>
        <v>5.1703289894980962E-4</v>
      </c>
    </row>
    <row r="116" spans="2:21">
      <c r="B116" s="76" t="s">
        <v>555</v>
      </c>
      <c r="C116" s="73" t="s">
        <v>556</v>
      </c>
      <c r="D116" s="86" t="s">
        <v>115</v>
      </c>
      <c r="E116" s="86" t="s">
        <v>303</v>
      </c>
      <c r="F116" s="73" t="s">
        <v>454</v>
      </c>
      <c r="G116" s="86" t="s">
        <v>357</v>
      </c>
      <c r="H116" s="73" t="s">
        <v>479</v>
      </c>
      <c r="I116" s="73" t="s">
        <v>307</v>
      </c>
      <c r="J116" s="73"/>
      <c r="K116" s="83">
        <v>5.9799999999618887</v>
      </c>
      <c r="L116" s="86" t="s">
        <v>128</v>
      </c>
      <c r="M116" s="87">
        <v>2.2499999999999999E-2</v>
      </c>
      <c r="N116" s="87">
        <v>8.7999999999551631E-3</v>
      </c>
      <c r="O116" s="83">
        <v>31545.229886999998</v>
      </c>
      <c r="P116" s="85">
        <v>109.78</v>
      </c>
      <c r="Q116" s="83">
        <v>1.0544747090000002</v>
      </c>
      <c r="R116" s="83">
        <v>35.684828082000003</v>
      </c>
      <c r="S116" s="84">
        <v>8.4575390010270467E-5</v>
      </c>
      <c r="T116" s="84">
        <f t="shared" si="1"/>
        <v>2.0603848006661694E-3</v>
      </c>
      <c r="U116" s="84">
        <f>R116/'סכום נכסי הקרן'!$C$42</f>
        <v>6.9899851443058422E-4</v>
      </c>
    </row>
    <row r="117" spans="2:21">
      <c r="B117" s="76" t="s">
        <v>557</v>
      </c>
      <c r="C117" s="73" t="s">
        <v>558</v>
      </c>
      <c r="D117" s="86" t="s">
        <v>115</v>
      </c>
      <c r="E117" s="86" t="s">
        <v>303</v>
      </c>
      <c r="F117" s="73" t="s">
        <v>559</v>
      </c>
      <c r="G117" s="86" t="s">
        <v>422</v>
      </c>
      <c r="H117" s="73" t="s">
        <v>483</v>
      </c>
      <c r="I117" s="73" t="s">
        <v>126</v>
      </c>
      <c r="J117" s="73"/>
      <c r="K117" s="83">
        <v>0.99000000004567612</v>
      </c>
      <c r="L117" s="86" t="s">
        <v>128</v>
      </c>
      <c r="M117" s="87">
        <v>4.0500000000000001E-2</v>
      </c>
      <c r="N117" s="87">
        <v>5.1999999997037229E-3</v>
      </c>
      <c r="O117" s="83">
        <v>6370.3439190000008</v>
      </c>
      <c r="P117" s="85">
        <v>127.16</v>
      </c>
      <c r="Q117" s="73"/>
      <c r="R117" s="83">
        <v>8.1005296369999993</v>
      </c>
      <c r="S117" s="84">
        <v>8.7591834722993765E-5</v>
      </c>
      <c r="T117" s="84">
        <f t="shared" si="1"/>
        <v>4.677116028993691E-4</v>
      </c>
      <c r="U117" s="84">
        <f>R117/'סכום נכסי הקרן'!$C$42</f>
        <v>1.5867410568302703E-4</v>
      </c>
    </row>
    <row r="118" spans="2:21">
      <c r="B118" s="76" t="s">
        <v>560</v>
      </c>
      <c r="C118" s="73" t="s">
        <v>561</v>
      </c>
      <c r="D118" s="86" t="s">
        <v>115</v>
      </c>
      <c r="E118" s="86" t="s">
        <v>303</v>
      </c>
      <c r="F118" s="73" t="s">
        <v>562</v>
      </c>
      <c r="G118" s="86" t="s">
        <v>357</v>
      </c>
      <c r="H118" s="73" t="s">
        <v>483</v>
      </c>
      <c r="I118" s="73" t="s">
        <v>126</v>
      </c>
      <c r="J118" s="73"/>
      <c r="K118" s="83">
        <v>6.3899999999800476</v>
      </c>
      <c r="L118" s="86" t="s">
        <v>128</v>
      </c>
      <c r="M118" s="87">
        <v>1.9599999999999999E-2</v>
      </c>
      <c r="N118" s="87">
        <v>4.4999999999093118E-3</v>
      </c>
      <c r="O118" s="83">
        <v>54569.132740000001</v>
      </c>
      <c r="P118" s="85">
        <v>111.14</v>
      </c>
      <c r="Q118" s="73"/>
      <c r="R118" s="83">
        <v>60.648135739000004</v>
      </c>
      <c r="S118" s="84">
        <v>5.5326466139447115E-5</v>
      </c>
      <c r="T118" s="84">
        <f t="shared" si="1"/>
        <v>3.5017261895793008E-3</v>
      </c>
      <c r="U118" s="84">
        <f>R118/'סכום נכסי הקרן'!$C$42</f>
        <v>1.1879826543406862E-3</v>
      </c>
    </row>
    <row r="119" spans="2:21">
      <c r="B119" s="76" t="s">
        <v>563</v>
      </c>
      <c r="C119" s="73" t="s">
        <v>564</v>
      </c>
      <c r="D119" s="86" t="s">
        <v>115</v>
      </c>
      <c r="E119" s="86" t="s">
        <v>303</v>
      </c>
      <c r="F119" s="73" t="s">
        <v>562</v>
      </c>
      <c r="G119" s="86" t="s">
        <v>357</v>
      </c>
      <c r="H119" s="73" t="s">
        <v>483</v>
      </c>
      <c r="I119" s="73" t="s">
        <v>126</v>
      </c>
      <c r="J119" s="73"/>
      <c r="K119" s="83">
        <v>2.3499999999489103</v>
      </c>
      <c r="L119" s="86" t="s">
        <v>128</v>
      </c>
      <c r="M119" s="87">
        <v>2.75E-2</v>
      </c>
      <c r="N119" s="87">
        <v>4.6999999998978206E-3</v>
      </c>
      <c r="O119" s="83">
        <v>13782.793618000002</v>
      </c>
      <c r="P119" s="85">
        <v>106.51</v>
      </c>
      <c r="Q119" s="73"/>
      <c r="R119" s="83">
        <v>14.680053944999999</v>
      </c>
      <c r="S119" s="84">
        <v>3.2748065153302294E-5</v>
      </c>
      <c r="T119" s="84">
        <f t="shared" si="1"/>
        <v>8.4760279499550913E-4</v>
      </c>
      <c r="U119" s="84">
        <f>R119/'סכום נכסי הקרן'!$C$42</f>
        <v>2.8755458414249217E-4</v>
      </c>
    </row>
    <row r="120" spans="2:21">
      <c r="B120" s="76" t="s">
        <v>565</v>
      </c>
      <c r="C120" s="73" t="s">
        <v>566</v>
      </c>
      <c r="D120" s="86" t="s">
        <v>115</v>
      </c>
      <c r="E120" s="86" t="s">
        <v>303</v>
      </c>
      <c r="F120" s="73" t="s">
        <v>567</v>
      </c>
      <c r="G120" s="86" t="s">
        <v>313</v>
      </c>
      <c r="H120" s="73" t="s">
        <v>483</v>
      </c>
      <c r="I120" s="73" t="s">
        <v>126</v>
      </c>
      <c r="J120" s="73"/>
      <c r="K120" s="83">
        <v>5.229999999792347</v>
      </c>
      <c r="L120" s="86" t="s">
        <v>128</v>
      </c>
      <c r="M120" s="87">
        <v>2.9700000000000001E-2</v>
      </c>
      <c r="N120" s="87">
        <v>1.3599999999705979E-2</v>
      </c>
      <c r="O120" s="83">
        <v>0.19835900000000004</v>
      </c>
      <c r="P120" s="85">
        <v>5486803</v>
      </c>
      <c r="Q120" s="73"/>
      <c r="R120" s="83">
        <v>10.883572962000001</v>
      </c>
      <c r="S120" s="84">
        <v>1.4168500000000003E-5</v>
      </c>
      <c r="T120" s="84">
        <f t="shared" si="1"/>
        <v>6.2840006560539599E-4</v>
      </c>
      <c r="U120" s="84">
        <f>R120/'סכום נכסי הקרן'!$C$42</f>
        <v>2.1318867824312901E-4</v>
      </c>
    </row>
    <row r="121" spans="2:21">
      <c r="B121" s="76" t="s">
        <v>568</v>
      </c>
      <c r="C121" s="73" t="s">
        <v>569</v>
      </c>
      <c r="D121" s="86" t="s">
        <v>115</v>
      </c>
      <c r="E121" s="86" t="s">
        <v>303</v>
      </c>
      <c r="F121" s="73" t="s">
        <v>339</v>
      </c>
      <c r="G121" s="86" t="s">
        <v>313</v>
      </c>
      <c r="H121" s="73" t="s">
        <v>483</v>
      </c>
      <c r="I121" s="73" t="s">
        <v>126</v>
      </c>
      <c r="J121" s="73"/>
      <c r="K121" s="83">
        <v>2.2799999999930463</v>
      </c>
      <c r="L121" s="86" t="s">
        <v>128</v>
      </c>
      <c r="M121" s="87">
        <v>1.4199999999999999E-2</v>
      </c>
      <c r="N121" s="87">
        <v>1.6299999999952193E-2</v>
      </c>
      <c r="O121" s="83">
        <v>1.815644</v>
      </c>
      <c r="P121" s="85">
        <v>5069500</v>
      </c>
      <c r="Q121" s="73"/>
      <c r="R121" s="83">
        <v>92.044073688000012</v>
      </c>
      <c r="S121" s="84">
        <v>8.5671872788184783E-5</v>
      </c>
      <c r="T121" s="84">
        <f t="shared" si="1"/>
        <v>5.3144773454523852E-3</v>
      </c>
      <c r="U121" s="84">
        <f>R121/'סכום נכסי הקרן'!$C$42</f>
        <v>1.8029698958394221E-3</v>
      </c>
    </row>
    <row r="122" spans="2:21">
      <c r="B122" s="76" t="s">
        <v>570</v>
      </c>
      <c r="C122" s="73" t="s">
        <v>571</v>
      </c>
      <c r="D122" s="86" t="s">
        <v>115</v>
      </c>
      <c r="E122" s="86" t="s">
        <v>303</v>
      </c>
      <c r="F122" s="73" t="s">
        <v>339</v>
      </c>
      <c r="G122" s="86" t="s">
        <v>313</v>
      </c>
      <c r="H122" s="73" t="s">
        <v>483</v>
      </c>
      <c r="I122" s="73" t="s">
        <v>126</v>
      </c>
      <c r="J122" s="73"/>
      <c r="K122" s="83">
        <v>4.0600000001258261</v>
      </c>
      <c r="L122" s="86" t="s">
        <v>128</v>
      </c>
      <c r="M122" s="87">
        <v>2.0199999999999999E-2</v>
      </c>
      <c r="N122" s="87">
        <v>1.4999999999999999E-2</v>
      </c>
      <c r="O122" s="83">
        <v>0.20244400000000001</v>
      </c>
      <c r="P122" s="85">
        <v>5182000</v>
      </c>
      <c r="Q122" s="73"/>
      <c r="R122" s="83">
        <v>10.490663628</v>
      </c>
      <c r="S122" s="84">
        <v>9.6195770966975529E-6</v>
      </c>
      <c r="T122" s="84">
        <f t="shared" si="1"/>
        <v>6.0571411016368225E-4</v>
      </c>
      <c r="U122" s="84">
        <f>R122/'סכום נכסי הקרן'!$C$42</f>
        <v>2.0549232504392598E-4</v>
      </c>
    </row>
    <row r="123" spans="2:21">
      <c r="B123" s="76" t="s">
        <v>572</v>
      </c>
      <c r="C123" s="73" t="s">
        <v>573</v>
      </c>
      <c r="D123" s="86" t="s">
        <v>115</v>
      </c>
      <c r="E123" s="86" t="s">
        <v>303</v>
      </c>
      <c r="F123" s="73" t="s">
        <v>339</v>
      </c>
      <c r="G123" s="86" t="s">
        <v>313</v>
      </c>
      <c r="H123" s="73" t="s">
        <v>483</v>
      </c>
      <c r="I123" s="73" t="s">
        <v>126</v>
      </c>
      <c r="J123" s="73"/>
      <c r="K123" s="83">
        <v>5.0199999999858607</v>
      </c>
      <c r="L123" s="86" t="s">
        <v>128</v>
      </c>
      <c r="M123" s="87">
        <v>2.5899999999999999E-2</v>
      </c>
      <c r="N123" s="87">
        <v>1.6199999999901449E-2</v>
      </c>
      <c r="O123" s="83">
        <v>1.755728</v>
      </c>
      <c r="P123" s="85">
        <v>5316960</v>
      </c>
      <c r="Q123" s="73"/>
      <c r="R123" s="83">
        <v>93.351338716000001</v>
      </c>
      <c r="S123" s="84">
        <v>8.3119253893859768E-5</v>
      </c>
      <c r="T123" s="84">
        <f t="shared" si="1"/>
        <v>5.3899567337219404E-3</v>
      </c>
      <c r="U123" s="84">
        <f>R123/'סכום נכסי הקרן'!$C$42</f>
        <v>1.8285767534776118E-3</v>
      </c>
    </row>
    <row r="124" spans="2:21">
      <c r="B124" s="76" t="s">
        <v>574</v>
      </c>
      <c r="C124" s="73" t="s">
        <v>575</v>
      </c>
      <c r="D124" s="86" t="s">
        <v>115</v>
      </c>
      <c r="E124" s="86" t="s">
        <v>303</v>
      </c>
      <c r="F124" s="73" t="s">
        <v>339</v>
      </c>
      <c r="G124" s="86" t="s">
        <v>313</v>
      </c>
      <c r="H124" s="73" t="s">
        <v>483</v>
      </c>
      <c r="I124" s="73" t="s">
        <v>126</v>
      </c>
      <c r="J124" s="73"/>
      <c r="K124" s="83">
        <v>2.9500000000023339</v>
      </c>
      <c r="L124" s="86" t="s">
        <v>128</v>
      </c>
      <c r="M124" s="87">
        <v>1.5900000000000001E-2</v>
      </c>
      <c r="N124" s="87">
        <v>1.4599999999909763E-2</v>
      </c>
      <c r="O124" s="83">
        <v>1.280483</v>
      </c>
      <c r="P124" s="85">
        <v>5019500</v>
      </c>
      <c r="Q124" s="73"/>
      <c r="R124" s="83">
        <v>64.273839722999995</v>
      </c>
      <c r="S124" s="84">
        <v>8.5536606546426192E-5</v>
      </c>
      <c r="T124" s="84">
        <f t="shared" si="1"/>
        <v>3.7110685286591552E-3</v>
      </c>
      <c r="U124" s="84">
        <f>R124/'סכום נכסי הקרן'!$C$42</f>
        <v>1.2590033607528721E-3</v>
      </c>
    </row>
    <row r="125" spans="2:21">
      <c r="B125" s="76" t="s">
        <v>576</v>
      </c>
      <c r="C125" s="73" t="s">
        <v>577</v>
      </c>
      <c r="D125" s="86" t="s">
        <v>115</v>
      </c>
      <c r="E125" s="86" t="s">
        <v>303</v>
      </c>
      <c r="F125" s="73" t="s">
        <v>578</v>
      </c>
      <c r="G125" s="86" t="s">
        <v>426</v>
      </c>
      <c r="H125" s="73" t="s">
        <v>479</v>
      </c>
      <c r="I125" s="73" t="s">
        <v>307</v>
      </c>
      <c r="J125" s="73"/>
      <c r="K125" s="83">
        <v>4.2999999999940117</v>
      </c>
      <c r="L125" s="86" t="s">
        <v>128</v>
      </c>
      <c r="M125" s="87">
        <v>1.9400000000000001E-2</v>
      </c>
      <c r="N125" s="87">
        <v>6.0000000006787035E-4</v>
      </c>
      <c r="O125" s="83">
        <v>45833.030589000002</v>
      </c>
      <c r="P125" s="85">
        <v>109.3</v>
      </c>
      <c r="Q125" s="73"/>
      <c r="R125" s="83">
        <v>50.095499061000005</v>
      </c>
      <c r="S125" s="84">
        <v>9.5122361085229589E-5</v>
      </c>
      <c r="T125" s="84">
        <f t="shared" si="1"/>
        <v>2.8924338547993331E-3</v>
      </c>
      <c r="U125" s="84">
        <f>R125/'סכום נכסי הקרן'!$C$42</f>
        <v>9.8127639406957656E-4</v>
      </c>
    </row>
    <row r="126" spans="2:21">
      <c r="B126" s="76" t="s">
        <v>579</v>
      </c>
      <c r="C126" s="73" t="s">
        <v>580</v>
      </c>
      <c r="D126" s="86" t="s">
        <v>115</v>
      </c>
      <c r="E126" s="86" t="s">
        <v>303</v>
      </c>
      <c r="F126" s="73" t="s">
        <v>578</v>
      </c>
      <c r="G126" s="86" t="s">
        <v>426</v>
      </c>
      <c r="H126" s="73" t="s">
        <v>479</v>
      </c>
      <c r="I126" s="73" t="s">
        <v>307</v>
      </c>
      <c r="J126" s="73"/>
      <c r="K126" s="83">
        <v>5.3300000000079297</v>
      </c>
      <c r="L126" s="86" t="s">
        <v>128</v>
      </c>
      <c r="M126" s="87">
        <v>1.23E-2</v>
      </c>
      <c r="N126" s="87">
        <v>2.8000000000248798E-3</v>
      </c>
      <c r="O126" s="83">
        <v>182180.34203699999</v>
      </c>
      <c r="P126" s="85">
        <v>105.9</v>
      </c>
      <c r="Q126" s="73"/>
      <c r="R126" s="83">
        <v>192.92898745900001</v>
      </c>
      <c r="S126" s="84">
        <v>1.1492320572223886E-4</v>
      </c>
      <c r="T126" s="84">
        <f t="shared" si="1"/>
        <v>1.1139410632860719E-2</v>
      </c>
      <c r="U126" s="84">
        <f>R126/'סכום נכסי הקרן'!$C$42</f>
        <v>3.7791151834765846E-3</v>
      </c>
    </row>
    <row r="127" spans="2:21">
      <c r="B127" s="76" t="s">
        <v>581</v>
      </c>
      <c r="C127" s="73" t="s">
        <v>582</v>
      </c>
      <c r="D127" s="86" t="s">
        <v>115</v>
      </c>
      <c r="E127" s="86" t="s">
        <v>303</v>
      </c>
      <c r="F127" s="73" t="s">
        <v>583</v>
      </c>
      <c r="G127" s="86" t="s">
        <v>422</v>
      </c>
      <c r="H127" s="73" t="s">
        <v>483</v>
      </c>
      <c r="I127" s="73" t="s">
        <v>126</v>
      </c>
      <c r="J127" s="73"/>
      <c r="K127" s="83">
        <v>5.5100000001140517</v>
      </c>
      <c r="L127" s="86" t="s">
        <v>128</v>
      </c>
      <c r="M127" s="87">
        <v>2.2499999999999999E-2</v>
      </c>
      <c r="N127" s="87">
        <v>-8.9999999989631642E-4</v>
      </c>
      <c r="O127" s="83">
        <v>15026.833873999998</v>
      </c>
      <c r="P127" s="85">
        <v>115.53</v>
      </c>
      <c r="Q127" s="73"/>
      <c r="R127" s="83">
        <v>17.360501402000001</v>
      </c>
      <c r="S127" s="84">
        <v>3.672999568692151E-5</v>
      </c>
      <c r="T127" s="84">
        <f t="shared" si="1"/>
        <v>1.002367536658167E-3</v>
      </c>
      <c r="U127" s="84">
        <f>R127/'סכום נכסי הקרן'!$C$42</f>
        <v>3.4005949704684566E-4</v>
      </c>
    </row>
    <row r="128" spans="2:21">
      <c r="B128" s="76" t="s">
        <v>584</v>
      </c>
      <c r="C128" s="73" t="s">
        <v>585</v>
      </c>
      <c r="D128" s="86" t="s">
        <v>115</v>
      </c>
      <c r="E128" s="86" t="s">
        <v>303</v>
      </c>
      <c r="F128" s="73" t="s">
        <v>586</v>
      </c>
      <c r="G128" s="86" t="s">
        <v>357</v>
      </c>
      <c r="H128" s="73" t="s">
        <v>479</v>
      </c>
      <c r="I128" s="73" t="s">
        <v>307</v>
      </c>
      <c r="J128" s="73"/>
      <c r="K128" s="83">
        <v>5.4000000000065791</v>
      </c>
      <c r="L128" s="86" t="s">
        <v>128</v>
      </c>
      <c r="M128" s="87">
        <v>1.4199999999999999E-2</v>
      </c>
      <c r="N128" s="87">
        <v>3.4000000000559199E-3</v>
      </c>
      <c r="O128" s="83">
        <v>57246.270510000002</v>
      </c>
      <c r="P128" s="85">
        <v>106.21</v>
      </c>
      <c r="Q128" s="73"/>
      <c r="R128" s="83">
        <v>60.801261999000005</v>
      </c>
      <c r="S128" s="84">
        <v>7.459338517752812E-5</v>
      </c>
      <c r="T128" s="84">
        <f t="shared" si="1"/>
        <v>3.5105674544989992E-3</v>
      </c>
      <c r="U128" s="84">
        <f>R128/'סכום נכסי הקרן'!$C$42</f>
        <v>1.1909821091233843E-3</v>
      </c>
    </row>
    <row r="129" spans="2:21">
      <c r="B129" s="76" t="s">
        <v>587</v>
      </c>
      <c r="C129" s="73" t="s">
        <v>588</v>
      </c>
      <c r="D129" s="86" t="s">
        <v>115</v>
      </c>
      <c r="E129" s="86" t="s">
        <v>303</v>
      </c>
      <c r="F129" s="73" t="s">
        <v>589</v>
      </c>
      <c r="G129" s="86" t="s">
        <v>124</v>
      </c>
      <c r="H129" s="73" t="s">
        <v>479</v>
      </c>
      <c r="I129" s="73" t="s">
        <v>307</v>
      </c>
      <c r="J129" s="73"/>
      <c r="K129" s="83">
        <v>1.2599999999829272</v>
      </c>
      <c r="L129" s="86" t="s">
        <v>128</v>
      </c>
      <c r="M129" s="87">
        <v>2.1499999999999998E-2</v>
      </c>
      <c r="N129" s="87">
        <v>5.100000000014847E-3</v>
      </c>
      <c r="O129" s="83">
        <v>47100.854934000003</v>
      </c>
      <c r="P129" s="85">
        <v>102.63</v>
      </c>
      <c r="Q129" s="83">
        <v>5.5473602719999997</v>
      </c>
      <c r="R129" s="83">
        <v>53.886967691999999</v>
      </c>
      <c r="S129" s="84">
        <v>9.9729533568216391E-5</v>
      </c>
      <c r="T129" s="84">
        <f t="shared" si="1"/>
        <v>3.1113471790155537E-3</v>
      </c>
      <c r="U129" s="84">
        <f>R129/'סכום נכסי הקרן'!$C$42</f>
        <v>1.0555441174417953E-3</v>
      </c>
    </row>
    <row r="130" spans="2:21">
      <c r="B130" s="76" t="s">
        <v>590</v>
      </c>
      <c r="C130" s="73" t="s">
        <v>591</v>
      </c>
      <c r="D130" s="86" t="s">
        <v>115</v>
      </c>
      <c r="E130" s="86" t="s">
        <v>303</v>
      </c>
      <c r="F130" s="73" t="s">
        <v>589</v>
      </c>
      <c r="G130" s="86" t="s">
        <v>124</v>
      </c>
      <c r="H130" s="73" t="s">
        <v>479</v>
      </c>
      <c r="I130" s="73" t="s">
        <v>307</v>
      </c>
      <c r="J130" s="73"/>
      <c r="K130" s="83">
        <v>2.780000000029526</v>
      </c>
      <c r="L130" s="86" t="s">
        <v>128</v>
      </c>
      <c r="M130" s="87">
        <v>1.8000000000000002E-2</v>
      </c>
      <c r="N130" s="87">
        <v>8.7000000000402641E-3</v>
      </c>
      <c r="O130" s="83">
        <v>36107.364870999998</v>
      </c>
      <c r="P130" s="85">
        <v>103.18</v>
      </c>
      <c r="Q130" s="73"/>
      <c r="R130" s="83">
        <v>37.255578655000001</v>
      </c>
      <c r="S130" s="84">
        <v>4.5971867298004374E-5</v>
      </c>
      <c r="T130" s="84">
        <f t="shared" si="1"/>
        <v>2.15107742215814E-3</v>
      </c>
      <c r="U130" s="84">
        <f>R130/'סכום נכסי הקרן'!$C$42</f>
        <v>7.2976655721181908E-4</v>
      </c>
    </row>
    <row r="131" spans="2:21">
      <c r="B131" s="76" t="s">
        <v>592</v>
      </c>
      <c r="C131" s="73" t="s">
        <v>593</v>
      </c>
      <c r="D131" s="86" t="s">
        <v>115</v>
      </c>
      <c r="E131" s="86" t="s">
        <v>303</v>
      </c>
      <c r="F131" s="73" t="s">
        <v>594</v>
      </c>
      <c r="G131" s="86" t="s">
        <v>357</v>
      </c>
      <c r="H131" s="73" t="s">
        <v>595</v>
      </c>
      <c r="I131" s="73" t="s">
        <v>126</v>
      </c>
      <c r="J131" s="73"/>
      <c r="K131" s="83">
        <v>4.1900000000466466</v>
      </c>
      <c r="L131" s="86" t="s">
        <v>128</v>
      </c>
      <c r="M131" s="87">
        <v>2.5000000000000001E-2</v>
      </c>
      <c r="N131" s="87">
        <v>6.0000000000000001E-3</v>
      </c>
      <c r="O131" s="83">
        <v>17625.043441999998</v>
      </c>
      <c r="P131" s="85">
        <v>109.47</v>
      </c>
      <c r="Q131" s="73"/>
      <c r="R131" s="83">
        <v>19.294135090000001</v>
      </c>
      <c r="S131" s="84">
        <v>5.7476583834944504E-5</v>
      </c>
      <c r="T131" s="84">
        <f t="shared" si="1"/>
        <v>1.1140124478135854E-3</v>
      </c>
      <c r="U131" s="84">
        <f>R131/'סכום נכסי הקרן'!$C$42</f>
        <v>3.7793573599800666E-4</v>
      </c>
    </row>
    <row r="132" spans="2:21">
      <c r="B132" s="76" t="s">
        <v>596</v>
      </c>
      <c r="C132" s="73" t="s">
        <v>597</v>
      </c>
      <c r="D132" s="86" t="s">
        <v>115</v>
      </c>
      <c r="E132" s="86" t="s">
        <v>303</v>
      </c>
      <c r="F132" s="73" t="s">
        <v>594</v>
      </c>
      <c r="G132" s="86" t="s">
        <v>357</v>
      </c>
      <c r="H132" s="73" t="s">
        <v>595</v>
      </c>
      <c r="I132" s="73" t="s">
        <v>126</v>
      </c>
      <c r="J132" s="73"/>
      <c r="K132" s="83">
        <v>6.8500000000822601</v>
      </c>
      <c r="L132" s="86" t="s">
        <v>128</v>
      </c>
      <c r="M132" s="87">
        <v>1.9E-2</v>
      </c>
      <c r="N132" s="87">
        <v>1.0300000000125809E-2</v>
      </c>
      <c r="O132" s="83">
        <v>38729.842640000003</v>
      </c>
      <c r="P132" s="85">
        <v>106.72</v>
      </c>
      <c r="Q132" s="73"/>
      <c r="R132" s="83">
        <v>41.332487915999998</v>
      </c>
      <c r="S132" s="84">
        <v>1.7920593191164878E-4</v>
      </c>
      <c r="T132" s="84">
        <f t="shared" si="1"/>
        <v>2.3864716310291259E-3</v>
      </c>
      <c r="U132" s="84">
        <f>R132/'סכום נכסי הקרן'!$C$42</f>
        <v>8.0962552445579326E-4</v>
      </c>
    </row>
    <row r="133" spans="2:21">
      <c r="B133" s="76" t="s">
        <v>598</v>
      </c>
      <c r="C133" s="73" t="s">
        <v>599</v>
      </c>
      <c r="D133" s="86" t="s">
        <v>115</v>
      </c>
      <c r="E133" s="86" t="s">
        <v>303</v>
      </c>
      <c r="F133" s="73" t="s">
        <v>586</v>
      </c>
      <c r="G133" s="86" t="s">
        <v>357</v>
      </c>
      <c r="H133" s="73" t="s">
        <v>595</v>
      </c>
      <c r="I133" s="73" t="s">
        <v>126</v>
      </c>
      <c r="J133" s="73"/>
      <c r="K133" s="83">
        <v>3.6400000000105512</v>
      </c>
      <c r="L133" s="86" t="s">
        <v>128</v>
      </c>
      <c r="M133" s="87">
        <v>2.1499999999999998E-2</v>
      </c>
      <c r="N133" s="87">
        <v>9.8000000000320314E-3</v>
      </c>
      <c r="O133" s="83">
        <v>100173.480687</v>
      </c>
      <c r="P133" s="85">
        <v>105.96</v>
      </c>
      <c r="Q133" s="73"/>
      <c r="R133" s="83">
        <v>106.14381376700001</v>
      </c>
      <c r="S133" s="84">
        <v>9.5795254380780804E-5</v>
      </c>
      <c r="T133" s="84">
        <f t="shared" si="1"/>
        <v>6.1285737475804637E-3</v>
      </c>
      <c r="U133" s="84">
        <f>R133/'סכום נכסי הקרן'!$C$42</f>
        <v>2.0791572252678E-3</v>
      </c>
    </row>
    <row r="134" spans="2:21">
      <c r="B134" s="76" t="s">
        <v>600</v>
      </c>
      <c r="C134" s="73" t="s">
        <v>601</v>
      </c>
      <c r="D134" s="86" t="s">
        <v>115</v>
      </c>
      <c r="E134" s="86" t="s">
        <v>303</v>
      </c>
      <c r="F134" s="73" t="s">
        <v>602</v>
      </c>
      <c r="G134" s="86" t="s">
        <v>124</v>
      </c>
      <c r="H134" s="73" t="s">
        <v>603</v>
      </c>
      <c r="I134" s="73" t="s">
        <v>307</v>
      </c>
      <c r="J134" s="73"/>
      <c r="K134" s="83">
        <v>1.6799999999957356</v>
      </c>
      <c r="L134" s="86" t="s">
        <v>128</v>
      </c>
      <c r="M134" s="87">
        <v>3.15E-2</v>
      </c>
      <c r="N134" s="87">
        <v>3.300000000021322E-2</v>
      </c>
      <c r="O134" s="83">
        <v>46712.699537000008</v>
      </c>
      <c r="P134" s="85">
        <v>100.4</v>
      </c>
      <c r="Q134" s="73"/>
      <c r="R134" s="83">
        <v>46.899550340000005</v>
      </c>
      <c r="S134" s="84">
        <v>1.2544636637467705E-4</v>
      </c>
      <c r="T134" s="84">
        <f t="shared" si="1"/>
        <v>2.7079048960685945E-3</v>
      </c>
      <c r="U134" s="84">
        <f>R134/'סכום נכסי הקרן'!$C$42</f>
        <v>9.1867378314927422E-4</v>
      </c>
    </row>
    <row r="135" spans="2:21">
      <c r="B135" s="76" t="s">
        <v>604</v>
      </c>
      <c r="C135" s="73" t="s">
        <v>605</v>
      </c>
      <c r="D135" s="86" t="s">
        <v>115</v>
      </c>
      <c r="E135" s="86" t="s">
        <v>303</v>
      </c>
      <c r="F135" s="73" t="s">
        <v>602</v>
      </c>
      <c r="G135" s="86" t="s">
        <v>124</v>
      </c>
      <c r="H135" s="73" t="s">
        <v>603</v>
      </c>
      <c r="I135" s="73" t="s">
        <v>307</v>
      </c>
      <c r="J135" s="73"/>
      <c r="K135" s="83">
        <v>1.3100000000005563</v>
      </c>
      <c r="L135" s="86" t="s">
        <v>128</v>
      </c>
      <c r="M135" s="87">
        <v>2.8500000000000001E-2</v>
      </c>
      <c r="N135" s="87">
        <v>2.7799999999655101E-2</v>
      </c>
      <c r="O135" s="83">
        <v>17673.929067000001</v>
      </c>
      <c r="P135" s="85">
        <v>101.71</v>
      </c>
      <c r="Q135" s="73"/>
      <c r="R135" s="83">
        <v>17.976152029000001</v>
      </c>
      <c r="S135" s="84">
        <v>1.2260183437747869E-4</v>
      </c>
      <c r="T135" s="84">
        <f t="shared" si="1"/>
        <v>1.0379142174906084E-3</v>
      </c>
      <c r="U135" s="84">
        <f>R135/'סכום נכסי הקרן'!$C$42</f>
        <v>3.5211893229737803E-4</v>
      </c>
    </row>
    <row r="136" spans="2:21">
      <c r="B136" s="76" t="s">
        <v>606</v>
      </c>
      <c r="C136" s="73" t="s">
        <v>607</v>
      </c>
      <c r="D136" s="86" t="s">
        <v>115</v>
      </c>
      <c r="E136" s="86" t="s">
        <v>303</v>
      </c>
      <c r="F136" s="73" t="s">
        <v>608</v>
      </c>
      <c r="G136" s="86" t="s">
        <v>418</v>
      </c>
      <c r="H136" s="73" t="s">
        <v>609</v>
      </c>
      <c r="I136" s="73" t="s">
        <v>126</v>
      </c>
      <c r="J136" s="73"/>
      <c r="K136" s="83">
        <v>1.0000000015740971E-2</v>
      </c>
      <c r="L136" s="86" t="s">
        <v>128</v>
      </c>
      <c r="M136" s="87">
        <v>4.8000000000000001E-2</v>
      </c>
      <c r="N136" s="87">
        <v>6.4899999995120292E-2</v>
      </c>
      <c r="O136" s="83">
        <v>6208.803347</v>
      </c>
      <c r="P136" s="85">
        <v>102.32</v>
      </c>
      <c r="Q136" s="73"/>
      <c r="R136" s="83">
        <v>6.3528477900000002</v>
      </c>
      <c r="S136" s="84">
        <v>7.9759562034325065E-5</v>
      </c>
      <c r="T136" s="84">
        <f t="shared" si="1"/>
        <v>3.668032531187707E-4</v>
      </c>
      <c r="U136" s="84">
        <f>R136/'סכום נכסי הקרן'!$C$42</f>
        <v>1.2444031276848285E-4</v>
      </c>
    </row>
    <row r="137" spans="2:21">
      <c r="B137" s="76" t="s">
        <v>610</v>
      </c>
      <c r="C137" s="73" t="s">
        <v>611</v>
      </c>
      <c r="D137" s="86" t="s">
        <v>115</v>
      </c>
      <c r="E137" s="86" t="s">
        <v>303</v>
      </c>
      <c r="F137" s="73" t="s">
        <v>353</v>
      </c>
      <c r="G137" s="86" t="s">
        <v>313</v>
      </c>
      <c r="H137" s="73" t="s">
        <v>603</v>
      </c>
      <c r="I137" s="73" t="s">
        <v>307</v>
      </c>
      <c r="J137" s="73"/>
      <c r="K137" s="83">
        <v>0.97999999999892118</v>
      </c>
      <c r="L137" s="86" t="s">
        <v>128</v>
      </c>
      <c r="M137" s="87">
        <v>5.0999999999999997E-2</v>
      </c>
      <c r="N137" s="87">
        <v>1.3000000000014712E-2</v>
      </c>
      <c r="O137" s="83">
        <v>160680.81592299999</v>
      </c>
      <c r="P137" s="85">
        <v>125.37</v>
      </c>
      <c r="Q137" s="83">
        <v>2.4750034260000002</v>
      </c>
      <c r="R137" s="83">
        <v>203.92055098900002</v>
      </c>
      <c r="S137" s="84">
        <v>1.4005829758701496E-4</v>
      </c>
      <c r="T137" s="84">
        <f t="shared" si="1"/>
        <v>1.1774045900844314E-2</v>
      </c>
      <c r="U137" s="84">
        <f>R137/'סכום נכסי הקרן'!$C$42</f>
        <v>3.9944191933791815E-3</v>
      </c>
    </row>
    <row r="138" spans="2:21">
      <c r="B138" s="76" t="s">
        <v>612</v>
      </c>
      <c r="C138" s="73" t="s">
        <v>613</v>
      </c>
      <c r="D138" s="86" t="s">
        <v>115</v>
      </c>
      <c r="E138" s="86" t="s">
        <v>303</v>
      </c>
      <c r="F138" s="73" t="s">
        <v>522</v>
      </c>
      <c r="G138" s="86" t="s">
        <v>313</v>
      </c>
      <c r="H138" s="73" t="s">
        <v>603</v>
      </c>
      <c r="I138" s="73" t="s">
        <v>307</v>
      </c>
      <c r="J138" s="73"/>
      <c r="K138" s="83">
        <v>0.48999999989201343</v>
      </c>
      <c r="L138" s="86" t="s">
        <v>128</v>
      </c>
      <c r="M138" s="87">
        <v>2.4E-2</v>
      </c>
      <c r="N138" s="87">
        <v>9.8000000004113789E-3</v>
      </c>
      <c r="O138" s="83">
        <v>3793.3966180000002</v>
      </c>
      <c r="P138" s="85">
        <v>102.53</v>
      </c>
      <c r="Q138" s="73"/>
      <c r="R138" s="83">
        <v>3.8893695579999998</v>
      </c>
      <c r="S138" s="84">
        <v>8.7170281070750015E-5</v>
      </c>
      <c r="T138" s="84">
        <f t="shared" si="1"/>
        <v>2.2456596688829456E-4</v>
      </c>
      <c r="U138" s="84">
        <f>R138/'סכום נכסי הקרן'!$C$42</f>
        <v>7.6185417983977199E-5</v>
      </c>
    </row>
    <row r="139" spans="2:21">
      <c r="B139" s="76" t="s">
        <v>614</v>
      </c>
      <c r="C139" s="73" t="s">
        <v>615</v>
      </c>
      <c r="D139" s="86" t="s">
        <v>115</v>
      </c>
      <c r="E139" s="86" t="s">
        <v>303</v>
      </c>
      <c r="F139" s="73" t="s">
        <v>539</v>
      </c>
      <c r="G139" s="86" t="s">
        <v>357</v>
      </c>
      <c r="H139" s="73" t="s">
        <v>603</v>
      </c>
      <c r="I139" s="73" t="s">
        <v>307</v>
      </c>
      <c r="J139" s="73"/>
      <c r="K139" s="83">
        <v>2.299999999799534</v>
      </c>
      <c r="L139" s="86" t="s">
        <v>128</v>
      </c>
      <c r="M139" s="87">
        <v>3.4500000000000003E-2</v>
      </c>
      <c r="N139" s="87">
        <v>2.7999999947878884E-3</v>
      </c>
      <c r="O139" s="83">
        <v>928.07101299999999</v>
      </c>
      <c r="P139" s="85">
        <v>107.5</v>
      </c>
      <c r="Q139" s="73"/>
      <c r="R139" s="83">
        <v>0.99767633400000011</v>
      </c>
      <c r="S139" s="84">
        <v>3.6702782895396321E-6</v>
      </c>
      <c r="T139" s="84">
        <f t="shared" si="1"/>
        <v>5.7604233088482237E-5</v>
      </c>
      <c r="U139" s="84">
        <f>R139/'סכום נכסי הקרן'!$C$42</f>
        <v>1.9542598712989685E-5</v>
      </c>
    </row>
    <row r="140" spans="2:21">
      <c r="B140" s="76" t="s">
        <v>616</v>
      </c>
      <c r="C140" s="73" t="s">
        <v>617</v>
      </c>
      <c r="D140" s="86" t="s">
        <v>115</v>
      </c>
      <c r="E140" s="86" t="s">
        <v>303</v>
      </c>
      <c r="F140" s="73" t="s">
        <v>539</v>
      </c>
      <c r="G140" s="86" t="s">
        <v>357</v>
      </c>
      <c r="H140" s="73" t="s">
        <v>603</v>
      </c>
      <c r="I140" s="73" t="s">
        <v>307</v>
      </c>
      <c r="J140" s="73"/>
      <c r="K140" s="83">
        <v>4.1000000000354868</v>
      </c>
      <c r="L140" s="86" t="s">
        <v>128</v>
      </c>
      <c r="M140" s="87">
        <v>2.0499999999999997E-2</v>
      </c>
      <c r="N140" s="87">
        <v>5.3000000000828018E-3</v>
      </c>
      <c r="O140" s="83">
        <v>38968.900034999999</v>
      </c>
      <c r="P140" s="85">
        <v>108.47</v>
      </c>
      <c r="Q140" s="73"/>
      <c r="R140" s="83">
        <v>42.269565804999999</v>
      </c>
      <c r="S140" s="84">
        <v>6.8154971736837777E-5</v>
      </c>
      <c r="T140" s="84">
        <f t="shared" ref="T140:T201" si="2">IFERROR(R140/$R$11,0)</f>
        <v>2.4405770069916865E-3</v>
      </c>
      <c r="U140" s="84">
        <f>R140/'סכום נכסי הקרן'!$C$42</f>
        <v>8.2798111386234976E-4</v>
      </c>
    </row>
    <row r="141" spans="2:21">
      <c r="B141" s="76" t="s">
        <v>618</v>
      </c>
      <c r="C141" s="73" t="s">
        <v>619</v>
      </c>
      <c r="D141" s="86" t="s">
        <v>115</v>
      </c>
      <c r="E141" s="86" t="s">
        <v>303</v>
      </c>
      <c r="F141" s="73" t="s">
        <v>539</v>
      </c>
      <c r="G141" s="86" t="s">
        <v>357</v>
      </c>
      <c r="H141" s="73" t="s">
        <v>603</v>
      </c>
      <c r="I141" s="73" t="s">
        <v>307</v>
      </c>
      <c r="J141" s="73"/>
      <c r="K141" s="83">
        <v>6.6699999999608046</v>
      </c>
      <c r="L141" s="86" t="s">
        <v>128</v>
      </c>
      <c r="M141" s="87">
        <v>8.3999999999999995E-3</v>
      </c>
      <c r="N141" s="87">
        <v>8.8999999999623408E-3</v>
      </c>
      <c r="O141" s="83">
        <v>71880.020082999996</v>
      </c>
      <c r="P141" s="85">
        <v>99.74</v>
      </c>
      <c r="Q141" s="73"/>
      <c r="R141" s="83">
        <v>71.693130943</v>
      </c>
      <c r="S141" s="84">
        <v>1.2550595242194292E-4</v>
      </c>
      <c r="T141" s="84">
        <f t="shared" si="2"/>
        <v>4.1394465168135882E-3</v>
      </c>
      <c r="U141" s="84">
        <f>R141/'סכום נכסי הקרן'!$C$42</f>
        <v>1.4043332900155498E-3</v>
      </c>
    </row>
    <row r="142" spans="2:21">
      <c r="B142" s="76" t="s">
        <v>620</v>
      </c>
      <c r="C142" s="73" t="s">
        <v>621</v>
      </c>
      <c r="D142" s="86" t="s">
        <v>115</v>
      </c>
      <c r="E142" s="86" t="s">
        <v>303</v>
      </c>
      <c r="F142" s="73" t="s">
        <v>622</v>
      </c>
      <c r="G142" s="86" t="s">
        <v>125</v>
      </c>
      <c r="H142" s="73" t="s">
        <v>609</v>
      </c>
      <c r="I142" s="73" t="s">
        <v>126</v>
      </c>
      <c r="J142" s="73"/>
      <c r="K142" s="83">
        <v>3.2299999999814131</v>
      </c>
      <c r="L142" s="86" t="s">
        <v>128</v>
      </c>
      <c r="M142" s="87">
        <v>1.8500000000000003E-2</v>
      </c>
      <c r="N142" s="87">
        <v>1.3599999999973682E-2</v>
      </c>
      <c r="O142" s="83">
        <v>59819.730750000002</v>
      </c>
      <c r="P142" s="85">
        <v>101.63</v>
      </c>
      <c r="Q142" s="73"/>
      <c r="R142" s="83">
        <v>60.794792031</v>
      </c>
      <c r="S142" s="84">
        <v>1.1963946150000001E-4</v>
      </c>
      <c r="T142" s="84">
        <f t="shared" si="2"/>
        <v>3.5101938889126002E-3</v>
      </c>
      <c r="U142" s="84">
        <f>R142/'סכום נכסי הקרן'!$C$42</f>
        <v>1.1908553746464792E-3</v>
      </c>
    </row>
    <row r="143" spans="2:21">
      <c r="B143" s="76" t="s">
        <v>623</v>
      </c>
      <c r="C143" s="73" t="s">
        <v>624</v>
      </c>
      <c r="D143" s="86" t="s">
        <v>115</v>
      </c>
      <c r="E143" s="86" t="s">
        <v>303</v>
      </c>
      <c r="F143" s="73" t="s">
        <v>625</v>
      </c>
      <c r="G143" s="86" t="s">
        <v>152</v>
      </c>
      <c r="H143" s="73" t="s">
        <v>603</v>
      </c>
      <c r="I143" s="73" t="s">
        <v>307</v>
      </c>
      <c r="J143" s="73"/>
      <c r="K143" s="83">
        <v>1.9800000000009119</v>
      </c>
      <c r="L143" s="86" t="s">
        <v>128</v>
      </c>
      <c r="M143" s="87">
        <v>1.9799999999999998E-2</v>
      </c>
      <c r="N143" s="87">
        <v>8.6000000000638517E-3</v>
      </c>
      <c r="O143" s="83">
        <v>63680.733461000003</v>
      </c>
      <c r="P143" s="85">
        <v>102.3</v>
      </c>
      <c r="Q143" s="83">
        <v>0.63099924600000001</v>
      </c>
      <c r="R143" s="83">
        <v>65.776386903000002</v>
      </c>
      <c r="S143" s="84">
        <v>1.0477955373931273E-4</v>
      </c>
      <c r="T143" s="84">
        <f t="shared" si="2"/>
        <v>3.7978231955120246E-3</v>
      </c>
      <c r="U143" s="84">
        <f>R143/'סכום נכסי הקרן'!$C$42</f>
        <v>1.2884354276320633E-3</v>
      </c>
    </row>
    <row r="144" spans="2:21">
      <c r="B144" s="76" t="s">
        <v>626</v>
      </c>
      <c r="C144" s="73" t="s">
        <v>627</v>
      </c>
      <c r="D144" s="86" t="s">
        <v>115</v>
      </c>
      <c r="E144" s="86" t="s">
        <v>303</v>
      </c>
      <c r="F144" s="73" t="s">
        <v>628</v>
      </c>
      <c r="G144" s="86" t="s">
        <v>418</v>
      </c>
      <c r="H144" s="73" t="s">
        <v>629</v>
      </c>
      <c r="I144" s="73" t="s">
        <v>126</v>
      </c>
      <c r="J144" s="73"/>
      <c r="K144" s="83">
        <v>2.4106382978723402</v>
      </c>
      <c r="L144" s="86" t="s">
        <v>128</v>
      </c>
      <c r="M144" s="87">
        <v>4.6500000000000007E-2</v>
      </c>
      <c r="N144" s="87">
        <v>1.3106382978723406E-2</v>
      </c>
      <c r="O144" s="83">
        <v>8.4500000000000005E-4</v>
      </c>
      <c r="P144" s="85">
        <v>108.7</v>
      </c>
      <c r="Q144" s="83">
        <v>2.2000000000000002E-8</v>
      </c>
      <c r="R144" s="83">
        <v>9.4E-7</v>
      </c>
      <c r="S144" s="84">
        <v>1.1791432582309782E-12</v>
      </c>
      <c r="T144" s="84">
        <f t="shared" si="2"/>
        <v>5.4274093970012223E-11</v>
      </c>
      <c r="U144" s="84">
        <f>R144/'סכום נכסי הקרן'!$C$42</f>
        <v>1.8412828052720255E-11</v>
      </c>
    </row>
    <row r="145" spans="2:21">
      <c r="B145" s="76" t="s">
        <v>630</v>
      </c>
      <c r="C145" s="73" t="s">
        <v>631</v>
      </c>
      <c r="D145" s="86" t="s">
        <v>115</v>
      </c>
      <c r="E145" s="86" t="s">
        <v>303</v>
      </c>
      <c r="F145" s="73" t="s">
        <v>632</v>
      </c>
      <c r="G145" s="86" t="s">
        <v>426</v>
      </c>
      <c r="H145" s="73" t="s">
        <v>633</v>
      </c>
      <c r="I145" s="73" t="s">
        <v>307</v>
      </c>
      <c r="J145" s="73"/>
      <c r="K145" s="83">
        <v>5.7400000000190454</v>
      </c>
      <c r="L145" s="86" t="s">
        <v>128</v>
      </c>
      <c r="M145" s="87">
        <v>2.75E-2</v>
      </c>
      <c r="N145" s="87">
        <v>1.0200000000036756E-2</v>
      </c>
      <c r="O145" s="83">
        <v>54165.315685000001</v>
      </c>
      <c r="P145" s="85">
        <v>110.5</v>
      </c>
      <c r="Q145" s="73"/>
      <c r="R145" s="83">
        <v>59.852673839000012</v>
      </c>
      <c r="S145" s="84">
        <v>5.6684665649805609E-5</v>
      </c>
      <c r="T145" s="84">
        <f t="shared" si="2"/>
        <v>3.4557974939301902E-3</v>
      </c>
      <c r="U145" s="84">
        <f>R145/'סכום נכסי הקרן'!$C$42</f>
        <v>1.1724010552053778E-3</v>
      </c>
    </row>
    <row r="146" spans="2:21">
      <c r="B146" s="76" t="s">
        <v>634</v>
      </c>
      <c r="C146" s="73" t="s">
        <v>635</v>
      </c>
      <c r="D146" s="86" t="s">
        <v>115</v>
      </c>
      <c r="E146" s="86" t="s">
        <v>303</v>
      </c>
      <c r="F146" s="73" t="s">
        <v>636</v>
      </c>
      <c r="G146" s="86" t="s">
        <v>418</v>
      </c>
      <c r="H146" s="73" t="s">
        <v>633</v>
      </c>
      <c r="I146" s="73" t="s">
        <v>307</v>
      </c>
      <c r="J146" s="73"/>
      <c r="K146" s="83">
        <v>1.2600000000032596</v>
      </c>
      <c r="L146" s="86" t="s">
        <v>128</v>
      </c>
      <c r="M146" s="87">
        <v>2.5000000000000001E-2</v>
      </c>
      <c r="N146" s="87">
        <v>9.6899999998174488E-2</v>
      </c>
      <c r="O146" s="83">
        <v>13284.205180999999</v>
      </c>
      <c r="P146" s="85">
        <v>92.37</v>
      </c>
      <c r="Q146" s="73"/>
      <c r="R146" s="83">
        <v>12.270619796000002</v>
      </c>
      <c r="S146" s="84">
        <v>4.5474395924565701E-5</v>
      </c>
      <c r="T146" s="84">
        <f t="shared" si="2"/>
        <v>7.084859275302088E-4</v>
      </c>
      <c r="U146" s="84">
        <f>R146/'סכום נכסי הקרן'!$C$42</f>
        <v>2.4035831106814182E-4</v>
      </c>
    </row>
    <row r="147" spans="2:21">
      <c r="B147" s="76" t="s">
        <v>641</v>
      </c>
      <c r="C147" s="73" t="s">
        <v>642</v>
      </c>
      <c r="D147" s="86" t="s">
        <v>115</v>
      </c>
      <c r="E147" s="86" t="s">
        <v>303</v>
      </c>
      <c r="F147" s="73" t="s">
        <v>643</v>
      </c>
      <c r="G147" s="86" t="s">
        <v>357</v>
      </c>
      <c r="H147" s="73" t="s">
        <v>640</v>
      </c>
      <c r="I147" s="73"/>
      <c r="J147" s="73"/>
      <c r="K147" s="83">
        <v>1.49</v>
      </c>
      <c r="L147" s="86" t="s">
        <v>128</v>
      </c>
      <c r="M147" s="87">
        <v>0.01</v>
      </c>
      <c r="N147" s="87">
        <v>8.6E-3</v>
      </c>
      <c r="O147" s="83">
        <v>25705.224999999999</v>
      </c>
      <c r="P147" s="85">
        <v>101.53</v>
      </c>
      <c r="Q147" s="73"/>
      <c r="R147" s="83">
        <v>26.098513399999998</v>
      </c>
      <c r="S147" s="84">
        <v>4.9746528127201369E-5</v>
      </c>
      <c r="T147" s="84">
        <f t="shared" si="2"/>
        <v>1.5068863497332159E-3</v>
      </c>
      <c r="U147" s="84">
        <f>R147/'סכום נכסי הקרן'!$C$42</f>
        <v>5.1122068049554831E-4</v>
      </c>
    </row>
    <row r="148" spans="2:21">
      <c r="B148" s="76" t="s">
        <v>644</v>
      </c>
      <c r="C148" s="73" t="s">
        <v>645</v>
      </c>
      <c r="D148" s="86" t="s">
        <v>115</v>
      </c>
      <c r="E148" s="86" t="s">
        <v>303</v>
      </c>
      <c r="F148" s="73" t="s">
        <v>643</v>
      </c>
      <c r="G148" s="86" t="s">
        <v>357</v>
      </c>
      <c r="H148" s="73" t="s">
        <v>640</v>
      </c>
      <c r="I148" s="73"/>
      <c r="J148" s="73"/>
      <c r="K148" s="83">
        <v>4.9899999999803324</v>
      </c>
      <c r="L148" s="86" t="s">
        <v>128</v>
      </c>
      <c r="M148" s="87">
        <v>1E-3</v>
      </c>
      <c r="N148" s="87">
        <v>1.0599999999924677E-2</v>
      </c>
      <c r="O148" s="83">
        <v>75179.704339999997</v>
      </c>
      <c r="P148" s="85">
        <v>95.36</v>
      </c>
      <c r="Q148" s="73"/>
      <c r="R148" s="83">
        <v>71.691366059000003</v>
      </c>
      <c r="S148" s="84">
        <v>1.4560962278476109E-4</v>
      </c>
      <c r="T148" s="84">
        <f t="shared" si="2"/>
        <v>4.1393446152390538E-3</v>
      </c>
      <c r="U148" s="84">
        <f>R148/'סכום נכסי הקרן'!$C$42</f>
        <v>1.4042987192648851E-3</v>
      </c>
    </row>
    <row r="149" spans="2:21">
      <c r="B149" s="76" t="s">
        <v>646</v>
      </c>
      <c r="C149" s="73" t="s">
        <v>647</v>
      </c>
      <c r="D149" s="86" t="s">
        <v>115</v>
      </c>
      <c r="E149" s="86" t="s">
        <v>303</v>
      </c>
      <c r="F149" s="73" t="s">
        <v>648</v>
      </c>
      <c r="G149" s="86" t="s">
        <v>357</v>
      </c>
      <c r="H149" s="73" t="s">
        <v>640</v>
      </c>
      <c r="I149" s="73"/>
      <c r="J149" s="73"/>
      <c r="K149" s="83">
        <v>2.030000000303406</v>
      </c>
      <c r="L149" s="86" t="s">
        <v>128</v>
      </c>
      <c r="M149" s="87">
        <v>2.1000000000000001E-2</v>
      </c>
      <c r="N149" s="87">
        <v>5.999999999529603E-3</v>
      </c>
      <c r="O149" s="83">
        <v>4046.5700299999999</v>
      </c>
      <c r="P149" s="85">
        <v>105.07</v>
      </c>
      <c r="Q149" s="73"/>
      <c r="R149" s="83">
        <v>4.251731157</v>
      </c>
      <c r="S149" s="84">
        <v>1.7046594468262037E-5</v>
      </c>
      <c r="T149" s="84">
        <f t="shared" si="2"/>
        <v>2.4548814505345404E-4</v>
      </c>
      <c r="U149" s="84">
        <f>R149/'סכום נכסי הקרן'!$C$42</f>
        <v>8.3283398638547176E-5</v>
      </c>
    </row>
    <row r="150" spans="2:21">
      <c r="B150" s="76" t="s">
        <v>649</v>
      </c>
      <c r="C150" s="73" t="s">
        <v>650</v>
      </c>
      <c r="D150" s="86" t="s">
        <v>115</v>
      </c>
      <c r="E150" s="86" t="s">
        <v>303</v>
      </c>
      <c r="F150" s="73" t="s">
        <v>648</v>
      </c>
      <c r="G150" s="86" t="s">
        <v>357</v>
      </c>
      <c r="H150" s="73" t="s">
        <v>640</v>
      </c>
      <c r="I150" s="73"/>
      <c r="J150" s="73"/>
      <c r="K150" s="83">
        <v>5.6799999999922459</v>
      </c>
      <c r="L150" s="86" t="s">
        <v>128</v>
      </c>
      <c r="M150" s="87">
        <v>2.75E-2</v>
      </c>
      <c r="N150" s="87">
        <v>6.2000000000129243E-3</v>
      </c>
      <c r="O150" s="83">
        <v>69075.374393999999</v>
      </c>
      <c r="P150" s="85">
        <v>112.01</v>
      </c>
      <c r="Q150" s="73"/>
      <c r="R150" s="83">
        <v>77.371326095000001</v>
      </c>
      <c r="S150" s="84">
        <v>1.4780634615705582E-4</v>
      </c>
      <c r="T150" s="84">
        <f t="shared" si="2"/>
        <v>4.4672964075154137E-3</v>
      </c>
      <c r="U150" s="84">
        <f>R150/'סכום נכסי הקרן'!$C$42</f>
        <v>1.5155584293597688E-3</v>
      </c>
    </row>
    <row r="151" spans="2:21">
      <c r="B151" s="76" t="s">
        <v>651</v>
      </c>
      <c r="C151" s="73" t="s">
        <v>652</v>
      </c>
      <c r="D151" s="86" t="s">
        <v>115</v>
      </c>
      <c r="E151" s="86" t="s">
        <v>303</v>
      </c>
      <c r="F151" s="73" t="s">
        <v>653</v>
      </c>
      <c r="G151" s="86" t="s">
        <v>151</v>
      </c>
      <c r="H151" s="73" t="s">
        <v>640</v>
      </c>
      <c r="I151" s="73"/>
      <c r="J151" s="73"/>
      <c r="K151" s="83">
        <v>4.7600000000287634</v>
      </c>
      <c r="L151" s="86" t="s">
        <v>128</v>
      </c>
      <c r="M151" s="87">
        <v>1.6399999999999998E-2</v>
      </c>
      <c r="N151" s="87">
        <v>1.269999999994607E-2</v>
      </c>
      <c r="O151" s="83">
        <v>27227.708755</v>
      </c>
      <c r="P151" s="85">
        <v>102.15</v>
      </c>
      <c r="Q151" s="73"/>
      <c r="R151" s="83">
        <v>27.813104044999999</v>
      </c>
      <c r="S151" s="84">
        <v>1.2376231252272726E-4</v>
      </c>
      <c r="T151" s="84">
        <f t="shared" si="2"/>
        <v>1.6058840665277201E-3</v>
      </c>
      <c r="U151" s="84">
        <f>R151/'סכום נכסי הקרן'!$C$42</f>
        <v>5.4480627914149269E-4</v>
      </c>
    </row>
    <row r="152" spans="2:21">
      <c r="B152" s="76" t="s">
        <v>654</v>
      </c>
      <c r="C152" s="73" t="s">
        <v>655</v>
      </c>
      <c r="D152" s="86" t="s">
        <v>115</v>
      </c>
      <c r="E152" s="86" t="s">
        <v>303</v>
      </c>
      <c r="F152" s="73" t="s">
        <v>656</v>
      </c>
      <c r="G152" s="86" t="s">
        <v>657</v>
      </c>
      <c r="H152" s="73" t="s">
        <v>640</v>
      </c>
      <c r="I152" s="73"/>
      <c r="J152" s="73"/>
      <c r="K152" s="83">
        <v>0</v>
      </c>
      <c r="L152" s="86" t="s">
        <v>128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33.773996345999997</v>
      </c>
      <c r="R152" s="83">
        <v>33.773996339</v>
      </c>
      <c r="S152" s="84">
        <v>4.3444419320868222E-5</v>
      </c>
      <c r="T152" s="84">
        <f t="shared" si="2"/>
        <v>1.9500564372826965E-3</v>
      </c>
      <c r="U152" s="84">
        <f>R152/'סכום נכסי הקרן'!$C$42</f>
        <v>6.615689225991599E-4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45</v>
      </c>
      <c r="C154" s="71"/>
      <c r="D154" s="71"/>
      <c r="E154" s="71"/>
      <c r="F154" s="71"/>
      <c r="G154" s="71"/>
      <c r="H154" s="71"/>
      <c r="I154" s="71"/>
      <c r="J154" s="71"/>
      <c r="K154" s="80">
        <v>4.8768652022298919</v>
      </c>
      <c r="L154" s="71"/>
      <c r="M154" s="71"/>
      <c r="N154" s="91">
        <v>2.1593089981730592E-2</v>
      </c>
      <c r="O154" s="80"/>
      <c r="P154" s="82"/>
      <c r="Q154" s="80">
        <v>11.985893506</v>
      </c>
      <c r="R154" s="80">
        <v>3192.5404446510006</v>
      </c>
      <c r="S154" s="71"/>
      <c r="T154" s="81">
        <f t="shared" si="2"/>
        <v>0.18433217031495</v>
      </c>
      <c r="U154" s="81">
        <f>R154/'סכום נכסי הקרן'!$C$42</f>
        <v>6.2535849211397807E-2</v>
      </c>
    </row>
    <row r="155" spans="2:21">
      <c r="B155" s="76" t="s">
        <v>658</v>
      </c>
      <c r="C155" s="73" t="s">
        <v>659</v>
      </c>
      <c r="D155" s="86" t="s">
        <v>115</v>
      </c>
      <c r="E155" s="86" t="s">
        <v>303</v>
      </c>
      <c r="F155" s="73" t="s">
        <v>508</v>
      </c>
      <c r="G155" s="86" t="s">
        <v>313</v>
      </c>
      <c r="H155" s="73" t="s">
        <v>319</v>
      </c>
      <c r="I155" s="73" t="s">
        <v>126</v>
      </c>
      <c r="J155" s="73"/>
      <c r="K155" s="83">
        <v>5.170000000010301</v>
      </c>
      <c r="L155" s="86" t="s">
        <v>128</v>
      </c>
      <c r="M155" s="87">
        <v>2.6800000000000001E-2</v>
      </c>
      <c r="N155" s="87">
        <v>8.5000000000069274E-3</v>
      </c>
      <c r="O155" s="83">
        <v>197167.558548</v>
      </c>
      <c r="P155" s="85">
        <v>109.8</v>
      </c>
      <c r="Q155" s="73"/>
      <c r="R155" s="83">
        <v>216.489981481</v>
      </c>
      <c r="S155" s="84">
        <v>9.004958093857946E-5</v>
      </c>
      <c r="T155" s="84">
        <f t="shared" si="2"/>
        <v>1.2499784679219148E-2</v>
      </c>
      <c r="U155" s="84">
        <f>R155/'סכום נכסי הקרן'!$C$42</f>
        <v>4.2406306427087712E-3</v>
      </c>
    </row>
    <row r="156" spans="2:21">
      <c r="B156" s="76" t="s">
        <v>660</v>
      </c>
      <c r="C156" s="73" t="s">
        <v>661</v>
      </c>
      <c r="D156" s="86" t="s">
        <v>115</v>
      </c>
      <c r="E156" s="86" t="s">
        <v>303</v>
      </c>
      <c r="F156" s="73" t="s">
        <v>662</v>
      </c>
      <c r="G156" s="86" t="s">
        <v>357</v>
      </c>
      <c r="H156" s="73" t="s">
        <v>319</v>
      </c>
      <c r="I156" s="73" t="s">
        <v>126</v>
      </c>
      <c r="J156" s="73"/>
      <c r="K156" s="83">
        <v>3.6499999999479047</v>
      </c>
      <c r="L156" s="86" t="s">
        <v>128</v>
      </c>
      <c r="M156" s="87">
        <v>1.44E-2</v>
      </c>
      <c r="N156" s="87">
        <v>6.0000000000000001E-3</v>
      </c>
      <c r="O156" s="83">
        <v>4638.8711910000002</v>
      </c>
      <c r="P156" s="85">
        <v>103.45</v>
      </c>
      <c r="Q156" s="73"/>
      <c r="R156" s="83">
        <v>4.7989122450000004</v>
      </c>
      <c r="S156" s="84">
        <v>6.1851615880000005E-6</v>
      </c>
      <c r="T156" s="84">
        <f t="shared" si="2"/>
        <v>2.7708150440316207E-4</v>
      </c>
      <c r="U156" s="84">
        <f>R156/'סכום נכסי הקרן'!$C$42</f>
        <v>9.4001644688594403E-5</v>
      </c>
    </row>
    <row r="157" spans="2:21">
      <c r="B157" s="76" t="s">
        <v>663</v>
      </c>
      <c r="C157" s="73" t="s">
        <v>664</v>
      </c>
      <c r="D157" s="86" t="s">
        <v>115</v>
      </c>
      <c r="E157" s="86" t="s">
        <v>303</v>
      </c>
      <c r="F157" s="73" t="s">
        <v>361</v>
      </c>
      <c r="G157" s="86" t="s">
        <v>357</v>
      </c>
      <c r="H157" s="73" t="s">
        <v>348</v>
      </c>
      <c r="I157" s="73" t="s">
        <v>126</v>
      </c>
      <c r="J157" s="73"/>
      <c r="K157" s="83">
        <v>2.4599999999701172</v>
      </c>
      <c r="L157" s="86" t="s">
        <v>128</v>
      </c>
      <c r="M157" s="87">
        <v>1.6299999999999999E-2</v>
      </c>
      <c r="N157" s="87">
        <v>4.899999999961914E-3</v>
      </c>
      <c r="O157" s="83">
        <v>33190.969895000002</v>
      </c>
      <c r="P157" s="85">
        <v>102.84</v>
      </c>
      <c r="Q157" s="73"/>
      <c r="R157" s="83">
        <v>34.133593437000002</v>
      </c>
      <c r="S157" s="84">
        <v>3.9833673045788782E-5</v>
      </c>
      <c r="T157" s="84">
        <f t="shared" si="2"/>
        <v>1.9708189975892877E-3</v>
      </c>
      <c r="U157" s="84">
        <f>R157/'סכום נכסי הקרן'!$C$42</f>
        <v>6.6861275189036341E-4</v>
      </c>
    </row>
    <row r="158" spans="2:21">
      <c r="B158" s="76" t="s">
        <v>665</v>
      </c>
      <c r="C158" s="73" t="s">
        <v>666</v>
      </c>
      <c r="D158" s="86" t="s">
        <v>115</v>
      </c>
      <c r="E158" s="86" t="s">
        <v>303</v>
      </c>
      <c r="F158" s="73" t="s">
        <v>667</v>
      </c>
      <c r="G158" s="86" t="s">
        <v>668</v>
      </c>
      <c r="H158" s="73" t="s">
        <v>348</v>
      </c>
      <c r="I158" s="73" t="s">
        <v>126</v>
      </c>
      <c r="J158" s="73"/>
      <c r="K158" s="83">
        <v>4.2500000000180576</v>
      </c>
      <c r="L158" s="86" t="s">
        <v>128</v>
      </c>
      <c r="M158" s="87">
        <v>2.6099999999999998E-2</v>
      </c>
      <c r="N158" s="87">
        <v>6.7000000003394795E-3</v>
      </c>
      <c r="O158" s="83">
        <v>12760.09139</v>
      </c>
      <c r="P158" s="85">
        <v>108.5</v>
      </c>
      <c r="Q158" s="73"/>
      <c r="R158" s="83">
        <v>13.844699158999999</v>
      </c>
      <c r="S158" s="84">
        <v>2.2270614989203367E-5</v>
      </c>
      <c r="T158" s="84">
        <f t="shared" si="2"/>
        <v>7.9937074802352668E-4</v>
      </c>
      <c r="U158" s="84">
        <f>R158/'סכום נכסי הקרן'!$C$42</f>
        <v>2.7119155857054008E-4</v>
      </c>
    </row>
    <row r="159" spans="2:21">
      <c r="B159" s="76" t="s">
        <v>669</v>
      </c>
      <c r="C159" s="73" t="s">
        <v>670</v>
      </c>
      <c r="D159" s="86" t="s">
        <v>115</v>
      </c>
      <c r="E159" s="86" t="s">
        <v>303</v>
      </c>
      <c r="F159" s="73" t="s">
        <v>671</v>
      </c>
      <c r="G159" s="86" t="s">
        <v>478</v>
      </c>
      <c r="H159" s="73" t="s">
        <v>389</v>
      </c>
      <c r="I159" s="73" t="s">
        <v>307</v>
      </c>
      <c r="J159" s="73"/>
      <c r="K159" s="83">
        <v>10.57000000013781</v>
      </c>
      <c r="L159" s="86" t="s">
        <v>128</v>
      </c>
      <c r="M159" s="87">
        <v>2.4E-2</v>
      </c>
      <c r="N159" s="87">
        <v>2.3200000000446946E-2</v>
      </c>
      <c r="O159" s="83">
        <v>31908.981286999999</v>
      </c>
      <c r="P159" s="85">
        <v>100.97</v>
      </c>
      <c r="Q159" s="73"/>
      <c r="R159" s="83">
        <v>32.218498408000002</v>
      </c>
      <c r="S159" s="84">
        <v>4.1636521898038802E-5</v>
      </c>
      <c r="T159" s="84">
        <f t="shared" si="2"/>
        <v>1.8602444789026396E-3</v>
      </c>
      <c r="U159" s="84">
        <f>R159/'סכום נכסי הקרן'!$C$42</f>
        <v>6.3109965032270778E-4</v>
      </c>
    </row>
    <row r="160" spans="2:21">
      <c r="B160" s="76" t="s">
        <v>672</v>
      </c>
      <c r="C160" s="73" t="s">
        <v>673</v>
      </c>
      <c r="D160" s="86" t="s">
        <v>115</v>
      </c>
      <c r="E160" s="86" t="s">
        <v>303</v>
      </c>
      <c r="F160" s="73" t="s">
        <v>394</v>
      </c>
      <c r="G160" s="86" t="s">
        <v>357</v>
      </c>
      <c r="H160" s="73" t="s">
        <v>385</v>
      </c>
      <c r="I160" s="73" t="s">
        <v>126</v>
      </c>
      <c r="J160" s="73"/>
      <c r="K160" s="83">
        <v>3.1299999999698773</v>
      </c>
      <c r="L160" s="86" t="s">
        <v>128</v>
      </c>
      <c r="M160" s="87">
        <v>3.39E-2</v>
      </c>
      <c r="N160" s="87">
        <v>9.0999999999688379E-3</v>
      </c>
      <c r="O160" s="83">
        <v>39237.362980999998</v>
      </c>
      <c r="P160" s="85">
        <v>107.8</v>
      </c>
      <c r="Q160" s="83">
        <v>5.8376476739999994</v>
      </c>
      <c r="R160" s="83">
        <v>48.135524964999995</v>
      </c>
      <c r="S160" s="84">
        <v>4.463749819556656E-5</v>
      </c>
      <c r="T160" s="84">
        <f t="shared" si="2"/>
        <v>2.7792680906875309E-3</v>
      </c>
      <c r="U160" s="84">
        <f>R160/'סכום נכסי הקרן'!$C$42</f>
        <v>9.4288419617868935E-4</v>
      </c>
    </row>
    <row r="161" spans="2:21">
      <c r="B161" s="76" t="s">
        <v>674</v>
      </c>
      <c r="C161" s="73" t="s">
        <v>675</v>
      </c>
      <c r="D161" s="86" t="s">
        <v>115</v>
      </c>
      <c r="E161" s="86" t="s">
        <v>303</v>
      </c>
      <c r="F161" s="73" t="s">
        <v>394</v>
      </c>
      <c r="G161" s="86" t="s">
        <v>357</v>
      </c>
      <c r="H161" s="73" t="s">
        <v>385</v>
      </c>
      <c r="I161" s="73" t="s">
        <v>126</v>
      </c>
      <c r="J161" s="73"/>
      <c r="K161" s="83">
        <v>8.6100000000194647</v>
      </c>
      <c r="L161" s="86" t="s">
        <v>128</v>
      </c>
      <c r="M161" s="87">
        <v>2.4399999999999998E-2</v>
      </c>
      <c r="N161" s="87">
        <v>2.259999999999622E-2</v>
      </c>
      <c r="O161" s="83">
        <v>51019.076198000002</v>
      </c>
      <c r="P161" s="85">
        <v>101.5</v>
      </c>
      <c r="Q161" s="83">
        <v>1.1289053929999999</v>
      </c>
      <c r="R161" s="83">
        <v>52.913267877000003</v>
      </c>
      <c r="S161" s="84">
        <v>6.3809339192425786E-5</v>
      </c>
      <c r="T161" s="84">
        <f t="shared" si="2"/>
        <v>3.0551273117199224E-3</v>
      </c>
      <c r="U161" s="84">
        <f>R161/'סכום נכסי הקרן'!$C$42</f>
        <v>1.0364711735390713E-3</v>
      </c>
    </row>
    <row r="162" spans="2:21">
      <c r="B162" s="76" t="s">
        <v>680</v>
      </c>
      <c r="C162" s="73" t="s">
        <v>681</v>
      </c>
      <c r="D162" s="86" t="s">
        <v>115</v>
      </c>
      <c r="E162" s="86" t="s">
        <v>303</v>
      </c>
      <c r="F162" s="73" t="s">
        <v>401</v>
      </c>
      <c r="G162" s="86" t="s">
        <v>357</v>
      </c>
      <c r="H162" s="73" t="s">
        <v>609</v>
      </c>
      <c r="I162" s="73" t="s">
        <v>126</v>
      </c>
      <c r="J162" s="73"/>
      <c r="K162" s="83">
        <v>2.2199999999558595</v>
      </c>
      <c r="L162" s="86" t="s">
        <v>128</v>
      </c>
      <c r="M162" s="87">
        <v>3.5000000000000003E-2</v>
      </c>
      <c r="N162" s="87">
        <v>4.8999999999943403E-3</v>
      </c>
      <c r="O162" s="83">
        <v>16274.451709000001</v>
      </c>
      <c r="P162" s="85">
        <v>106.83</v>
      </c>
      <c r="Q162" s="83">
        <v>0.28480290600000002</v>
      </c>
      <c r="R162" s="83">
        <v>17.670798949000002</v>
      </c>
      <c r="S162" s="84">
        <v>1.22356786041242E-4</v>
      </c>
      <c r="T162" s="84">
        <f t="shared" si="2"/>
        <v>1.0202836198757652E-3</v>
      </c>
      <c r="U162" s="84">
        <f>R162/'סכום נכסי הקרן'!$C$42</f>
        <v>3.4613764106609235E-4</v>
      </c>
    </row>
    <row r="163" spans="2:21">
      <c r="B163" s="76" t="s">
        <v>682</v>
      </c>
      <c r="C163" s="73" t="s">
        <v>683</v>
      </c>
      <c r="D163" s="86" t="s">
        <v>115</v>
      </c>
      <c r="E163" s="86" t="s">
        <v>303</v>
      </c>
      <c r="F163" s="73" t="s">
        <v>324</v>
      </c>
      <c r="G163" s="86" t="s">
        <v>313</v>
      </c>
      <c r="H163" s="73" t="s">
        <v>385</v>
      </c>
      <c r="I163" s="73" t="s">
        <v>126</v>
      </c>
      <c r="J163" s="73"/>
      <c r="K163" s="83">
        <v>9.0000000000119484E-2</v>
      </c>
      <c r="L163" s="86" t="s">
        <v>128</v>
      </c>
      <c r="M163" s="87">
        <v>1.43E-2</v>
      </c>
      <c r="N163" s="87">
        <v>1.9999999999761038E-3</v>
      </c>
      <c r="O163" s="83">
        <v>83412.706353999994</v>
      </c>
      <c r="P163" s="85">
        <v>100.34</v>
      </c>
      <c r="Q163" s="73"/>
      <c r="R163" s="83">
        <v>83.696310111000003</v>
      </c>
      <c r="S163" s="84">
        <v>1.0296019553937185E-4</v>
      </c>
      <c r="T163" s="84">
        <f t="shared" si="2"/>
        <v>4.8324908509656365E-3</v>
      </c>
      <c r="U163" s="84">
        <f>R163/'סכום נכסי הקרן'!$C$42</f>
        <v>1.6394529433202071E-3</v>
      </c>
    </row>
    <row r="164" spans="2:21">
      <c r="B164" s="76" t="s">
        <v>684</v>
      </c>
      <c r="C164" s="73" t="s">
        <v>685</v>
      </c>
      <c r="D164" s="86" t="s">
        <v>115</v>
      </c>
      <c r="E164" s="86" t="s">
        <v>303</v>
      </c>
      <c r="F164" s="73" t="s">
        <v>412</v>
      </c>
      <c r="G164" s="86" t="s">
        <v>357</v>
      </c>
      <c r="H164" s="73" t="s">
        <v>389</v>
      </c>
      <c r="I164" s="73" t="s">
        <v>307</v>
      </c>
      <c r="J164" s="73"/>
      <c r="K164" s="83">
        <v>7.7400000000063498</v>
      </c>
      <c r="L164" s="86" t="s">
        <v>128</v>
      </c>
      <c r="M164" s="87">
        <v>2.5499999999999998E-2</v>
      </c>
      <c r="N164" s="87">
        <v>1.8500000000030725E-2</v>
      </c>
      <c r="O164" s="83">
        <v>185098.27936300001</v>
      </c>
      <c r="P164" s="85">
        <v>105.51</v>
      </c>
      <c r="Q164" s="73"/>
      <c r="R164" s="83">
        <v>195.29720072399999</v>
      </c>
      <c r="S164" s="84">
        <v>1.2223318025956072E-4</v>
      </c>
      <c r="T164" s="84">
        <f t="shared" si="2"/>
        <v>1.1276147472526293E-2</v>
      </c>
      <c r="U164" s="84">
        <f>R164/'סכום נכסי הקרן'!$C$42</f>
        <v>3.8255040171368141E-3</v>
      </c>
    </row>
    <row r="165" spans="2:21">
      <c r="B165" s="76" t="s">
        <v>686</v>
      </c>
      <c r="C165" s="73" t="s">
        <v>687</v>
      </c>
      <c r="D165" s="86" t="s">
        <v>115</v>
      </c>
      <c r="E165" s="86" t="s">
        <v>303</v>
      </c>
      <c r="F165" s="73" t="s">
        <v>688</v>
      </c>
      <c r="G165" s="86" t="s">
        <v>418</v>
      </c>
      <c r="H165" s="73" t="s">
        <v>389</v>
      </c>
      <c r="I165" s="73" t="s">
        <v>307</v>
      </c>
      <c r="J165" s="73"/>
      <c r="K165" s="83">
        <v>3.0699999999978291</v>
      </c>
      <c r="L165" s="86" t="s">
        <v>128</v>
      </c>
      <c r="M165" s="87">
        <v>4.3499999999999997E-2</v>
      </c>
      <c r="N165" s="87">
        <v>0.1060000000001628</v>
      </c>
      <c r="O165" s="83">
        <v>44030.684442999998</v>
      </c>
      <c r="P165" s="85">
        <v>83.7</v>
      </c>
      <c r="Q165" s="73"/>
      <c r="R165" s="83">
        <v>36.853684344000001</v>
      </c>
      <c r="S165" s="84">
        <v>3.0180507179672367E-5</v>
      </c>
      <c r="T165" s="84">
        <f t="shared" si="2"/>
        <v>2.1278726885398131E-3</v>
      </c>
      <c r="U165" s="84">
        <f>R165/'סכום נכסי הקרן'!$C$42</f>
        <v>7.2189420525031961E-4</v>
      </c>
    </row>
    <row r="166" spans="2:21">
      <c r="B166" s="76" t="s">
        <v>689</v>
      </c>
      <c r="C166" s="73" t="s">
        <v>690</v>
      </c>
      <c r="D166" s="86" t="s">
        <v>115</v>
      </c>
      <c r="E166" s="86" t="s">
        <v>303</v>
      </c>
      <c r="F166" s="73" t="s">
        <v>356</v>
      </c>
      <c r="G166" s="86" t="s">
        <v>357</v>
      </c>
      <c r="H166" s="73" t="s">
        <v>389</v>
      </c>
      <c r="I166" s="73" t="s">
        <v>307</v>
      </c>
      <c r="J166" s="73"/>
      <c r="K166" s="83">
        <v>3.09</v>
      </c>
      <c r="L166" s="86" t="s">
        <v>128</v>
      </c>
      <c r="M166" s="87">
        <v>2.5499999999999998E-2</v>
      </c>
      <c r="N166" s="87">
        <v>9.3999999999999986E-3</v>
      </c>
      <c r="O166" s="83">
        <v>36721.75</v>
      </c>
      <c r="P166" s="85">
        <v>105.08</v>
      </c>
      <c r="Q166" s="73"/>
      <c r="R166" s="83">
        <v>38.587214899999999</v>
      </c>
      <c r="S166" s="84">
        <v>1.094407522203016E-4</v>
      </c>
      <c r="T166" s="84">
        <f t="shared" si="2"/>
        <v>2.2279639654506976E-3</v>
      </c>
      <c r="U166" s="84">
        <f>R166/'סכום נכסי הקרן'!$C$42</f>
        <v>7.5585080105006913E-4</v>
      </c>
    </row>
    <row r="167" spans="2:21">
      <c r="B167" s="76" t="s">
        <v>691</v>
      </c>
      <c r="C167" s="73" t="s">
        <v>692</v>
      </c>
      <c r="D167" s="86" t="s">
        <v>115</v>
      </c>
      <c r="E167" s="86" t="s">
        <v>303</v>
      </c>
      <c r="F167" s="73" t="s">
        <v>425</v>
      </c>
      <c r="G167" s="86" t="s">
        <v>426</v>
      </c>
      <c r="H167" s="73" t="s">
        <v>385</v>
      </c>
      <c r="I167" s="73" t="s">
        <v>126</v>
      </c>
      <c r="J167" s="73"/>
      <c r="K167" s="83">
        <v>1.7800000000838643</v>
      </c>
      <c r="L167" s="86" t="s">
        <v>128</v>
      </c>
      <c r="M167" s="87">
        <v>4.8000000000000001E-2</v>
      </c>
      <c r="N167" s="87">
        <v>5.1999999998234439E-3</v>
      </c>
      <c r="O167" s="83">
        <v>12484.743630000001</v>
      </c>
      <c r="P167" s="85">
        <v>108.88</v>
      </c>
      <c r="Q167" s="73"/>
      <c r="R167" s="83">
        <v>13.593389287000001</v>
      </c>
      <c r="S167" s="84">
        <v>6.5008173270299879E-6</v>
      </c>
      <c r="T167" s="84">
        <f t="shared" si="2"/>
        <v>7.8486051865276111E-4</v>
      </c>
      <c r="U167" s="84">
        <f>R167/'סכום נכסי הקרן'!$C$42</f>
        <v>2.6626887190980912E-4</v>
      </c>
    </row>
    <row r="168" spans="2:21">
      <c r="B168" s="76" t="s">
        <v>693</v>
      </c>
      <c r="C168" s="73" t="s">
        <v>694</v>
      </c>
      <c r="D168" s="86" t="s">
        <v>115</v>
      </c>
      <c r="E168" s="86" t="s">
        <v>303</v>
      </c>
      <c r="F168" s="73" t="s">
        <v>425</v>
      </c>
      <c r="G168" s="86" t="s">
        <v>426</v>
      </c>
      <c r="H168" s="73" t="s">
        <v>385</v>
      </c>
      <c r="I168" s="73" t="s">
        <v>126</v>
      </c>
      <c r="J168" s="73"/>
      <c r="K168" s="83">
        <v>0.16012419605233977</v>
      </c>
      <c r="L168" s="86" t="s">
        <v>128</v>
      </c>
      <c r="M168" s="87">
        <v>4.4999999999999998E-2</v>
      </c>
      <c r="N168" s="87">
        <v>0</v>
      </c>
      <c r="O168" s="83">
        <v>4.4070000000000003E-3</v>
      </c>
      <c r="P168" s="85">
        <v>102.25</v>
      </c>
      <c r="Q168" s="73"/>
      <c r="R168" s="83">
        <v>4.5090000000000004E-6</v>
      </c>
      <c r="S168" s="84">
        <v>7.3387864941016607E-12</v>
      </c>
      <c r="T168" s="84">
        <f t="shared" si="2"/>
        <v>2.6034243586253736E-10</v>
      </c>
      <c r="U168" s="84">
        <f>R168/'סכום נכסי הקרן'!$C$42</f>
        <v>8.8322810308208122E-11</v>
      </c>
    </row>
    <row r="169" spans="2:21">
      <c r="B169" s="76" t="s">
        <v>695</v>
      </c>
      <c r="C169" s="73" t="s">
        <v>696</v>
      </c>
      <c r="D169" s="86" t="s">
        <v>115</v>
      </c>
      <c r="E169" s="86" t="s">
        <v>303</v>
      </c>
      <c r="F169" s="73" t="s">
        <v>697</v>
      </c>
      <c r="G169" s="86" t="s">
        <v>122</v>
      </c>
      <c r="H169" s="73" t="s">
        <v>389</v>
      </c>
      <c r="I169" s="73" t="s">
        <v>307</v>
      </c>
      <c r="J169" s="73"/>
      <c r="K169" s="83">
        <v>5.529999999932647</v>
      </c>
      <c r="L169" s="86" t="s">
        <v>128</v>
      </c>
      <c r="M169" s="87">
        <v>2.2400000000000003E-2</v>
      </c>
      <c r="N169" s="87">
        <v>1.6399999999770713E-2</v>
      </c>
      <c r="O169" s="83">
        <v>33645.936220000003</v>
      </c>
      <c r="P169" s="85">
        <v>103.7</v>
      </c>
      <c r="Q169" s="73"/>
      <c r="R169" s="83">
        <v>34.890836595000003</v>
      </c>
      <c r="S169" s="84">
        <v>8.7653408657503422E-5</v>
      </c>
      <c r="T169" s="84">
        <f t="shared" si="2"/>
        <v>2.0145410043078417E-3</v>
      </c>
      <c r="U169" s="84">
        <f>R169/'סכום נכסי הקרן'!$C$42</f>
        <v>6.8344571791414304E-4</v>
      </c>
    </row>
    <row r="170" spans="2:21">
      <c r="B170" s="76" t="s">
        <v>698</v>
      </c>
      <c r="C170" s="73" t="s">
        <v>699</v>
      </c>
      <c r="D170" s="86" t="s">
        <v>115</v>
      </c>
      <c r="E170" s="86" t="s">
        <v>303</v>
      </c>
      <c r="F170" s="73" t="s">
        <v>324</v>
      </c>
      <c r="G170" s="86" t="s">
        <v>313</v>
      </c>
      <c r="H170" s="73" t="s">
        <v>389</v>
      </c>
      <c r="I170" s="73" t="s">
        <v>307</v>
      </c>
      <c r="J170" s="73"/>
      <c r="K170" s="83">
        <v>4.9999999973109027E-2</v>
      </c>
      <c r="L170" s="86" t="s">
        <v>128</v>
      </c>
      <c r="M170" s="87">
        <v>3.2500000000000001E-2</v>
      </c>
      <c r="N170" s="87">
        <v>5.1799999996522093E-2</v>
      </c>
      <c r="O170" s="83">
        <v>0.111662</v>
      </c>
      <c r="P170" s="85">
        <v>4995500</v>
      </c>
      <c r="Q170" s="73"/>
      <c r="R170" s="83">
        <v>5.5780803830000005</v>
      </c>
      <c r="S170" s="84">
        <v>6.0308938698352683E-6</v>
      </c>
      <c r="T170" s="84">
        <f t="shared" si="2"/>
        <v>3.2206942433959978E-4</v>
      </c>
      <c r="U170" s="84">
        <f>R170/'סכום נכסי הקרן'!$C$42</f>
        <v>1.0926407974088398E-4</v>
      </c>
    </row>
    <row r="171" spans="2:21">
      <c r="B171" s="76" t="s">
        <v>700</v>
      </c>
      <c r="C171" s="73" t="s">
        <v>701</v>
      </c>
      <c r="D171" s="86" t="s">
        <v>115</v>
      </c>
      <c r="E171" s="86" t="s">
        <v>303</v>
      </c>
      <c r="F171" s="73" t="s">
        <v>702</v>
      </c>
      <c r="G171" s="86" t="s">
        <v>418</v>
      </c>
      <c r="H171" s="73" t="s">
        <v>389</v>
      </c>
      <c r="I171" s="73" t="s">
        <v>307</v>
      </c>
      <c r="J171" s="73"/>
      <c r="K171" s="83">
        <v>2.4099999998770887</v>
      </c>
      <c r="L171" s="86" t="s">
        <v>128</v>
      </c>
      <c r="M171" s="87">
        <v>3.3799999999999997E-2</v>
      </c>
      <c r="N171" s="87">
        <v>2.4799999999726863E-2</v>
      </c>
      <c r="O171" s="83">
        <v>4298.8147719999997</v>
      </c>
      <c r="P171" s="85">
        <v>102.2</v>
      </c>
      <c r="Q171" s="73"/>
      <c r="R171" s="83">
        <v>4.3933886940000004</v>
      </c>
      <c r="S171" s="84">
        <v>5.2518783964893119E-6</v>
      </c>
      <c r="T171" s="84">
        <f t="shared" si="2"/>
        <v>2.5366722428185671E-4</v>
      </c>
      <c r="U171" s="84">
        <f>R171/'סכום נכסי הקרן'!$C$42</f>
        <v>8.6058202756794896E-5</v>
      </c>
    </row>
    <row r="172" spans="2:21">
      <c r="B172" s="76" t="s">
        <v>703</v>
      </c>
      <c r="C172" s="73" t="s">
        <v>704</v>
      </c>
      <c r="D172" s="86" t="s">
        <v>115</v>
      </c>
      <c r="E172" s="86" t="s">
        <v>303</v>
      </c>
      <c r="F172" s="73" t="s">
        <v>474</v>
      </c>
      <c r="G172" s="86" t="s">
        <v>123</v>
      </c>
      <c r="H172" s="73" t="s">
        <v>389</v>
      </c>
      <c r="I172" s="73" t="s">
        <v>307</v>
      </c>
      <c r="J172" s="73"/>
      <c r="K172" s="83">
        <v>4.4299999999557151</v>
      </c>
      <c r="L172" s="86" t="s">
        <v>128</v>
      </c>
      <c r="M172" s="87">
        <v>5.0900000000000001E-2</v>
      </c>
      <c r="N172" s="87">
        <v>1.0299999999897804E-2</v>
      </c>
      <c r="O172" s="83">
        <v>24499.559135</v>
      </c>
      <c r="P172" s="85">
        <v>119.82</v>
      </c>
      <c r="Q172" s="73"/>
      <c r="R172" s="83">
        <v>29.355371210000001</v>
      </c>
      <c r="S172" s="84">
        <v>2.6366630949175825E-5</v>
      </c>
      <c r="T172" s="84">
        <f t="shared" si="2"/>
        <v>1.6949321016767355E-3</v>
      </c>
      <c r="U172" s="84">
        <f>R172/'סכום נכסי הקרן'!$C$42</f>
        <v>5.7501638565266434E-4</v>
      </c>
    </row>
    <row r="173" spans="2:21">
      <c r="B173" s="76" t="s">
        <v>705</v>
      </c>
      <c r="C173" s="73" t="s">
        <v>706</v>
      </c>
      <c r="D173" s="86" t="s">
        <v>115</v>
      </c>
      <c r="E173" s="86" t="s">
        <v>303</v>
      </c>
      <c r="F173" s="73" t="s">
        <v>474</v>
      </c>
      <c r="G173" s="86" t="s">
        <v>123</v>
      </c>
      <c r="H173" s="73" t="s">
        <v>389</v>
      </c>
      <c r="I173" s="73" t="s">
        <v>307</v>
      </c>
      <c r="J173" s="73"/>
      <c r="K173" s="83">
        <v>6.1100000000424908</v>
      </c>
      <c r="L173" s="86" t="s">
        <v>128</v>
      </c>
      <c r="M173" s="87">
        <v>3.5200000000000002E-2</v>
      </c>
      <c r="N173" s="87">
        <v>1.430000000006409E-2</v>
      </c>
      <c r="O173" s="83">
        <v>36721.75</v>
      </c>
      <c r="P173" s="85">
        <v>114.72</v>
      </c>
      <c r="Q173" s="73"/>
      <c r="R173" s="83">
        <v>42.127192010999998</v>
      </c>
      <c r="S173" s="84">
        <v>4.2952429410251014E-5</v>
      </c>
      <c r="T173" s="84">
        <f t="shared" si="2"/>
        <v>2.4323565722316619E-3</v>
      </c>
      <c r="U173" s="84">
        <f>R173/'סכום נכסי הקרן'!$C$42</f>
        <v>8.251922796196525E-4</v>
      </c>
    </row>
    <row r="174" spans="2:21">
      <c r="B174" s="76" t="s">
        <v>707</v>
      </c>
      <c r="C174" s="73" t="s">
        <v>708</v>
      </c>
      <c r="D174" s="86" t="s">
        <v>115</v>
      </c>
      <c r="E174" s="86" t="s">
        <v>303</v>
      </c>
      <c r="F174" s="73" t="s">
        <v>709</v>
      </c>
      <c r="G174" s="86" t="s">
        <v>710</v>
      </c>
      <c r="H174" s="73" t="s">
        <v>389</v>
      </c>
      <c r="I174" s="73" t="s">
        <v>307</v>
      </c>
      <c r="J174" s="73"/>
      <c r="K174" s="83">
        <v>1.8999679178697466</v>
      </c>
      <c r="L174" s="86" t="s">
        <v>128</v>
      </c>
      <c r="M174" s="87">
        <v>1.0500000000000001E-2</v>
      </c>
      <c r="N174" s="87">
        <v>5.5996150144369591E-3</v>
      </c>
      <c r="O174" s="83">
        <v>1.5422999999999999E-2</v>
      </c>
      <c r="P174" s="85">
        <v>101.02</v>
      </c>
      <c r="Q174" s="73"/>
      <c r="R174" s="83">
        <v>1.5585000000000001E-5</v>
      </c>
      <c r="S174" s="84">
        <v>3.3286427735884075E-11</v>
      </c>
      <c r="T174" s="84">
        <f t="shared" si="2"/>
        <v>8.9985293034323453E-10</v>
      </c>
      <c r="U174" s="84">
        <f>R174/'סכום נכסי הקרן'!$C$42</f>
        <v>3.0528077149111188E-10</v>
      </c>
    </row>
    <row r="175" spans="2:21">
      <c r="B175" s="76" t="s">
        <v>711</v>
      </c>
      <c r="C175" s="73" t="s">
        <v>712</v>
      </c>
      <c r="D175" s="86" t="s">
        <v>115</v>
      </c>
      <c r="E175" s="86" t="s">
        <v>303</v>
      </c>
      <c r="F175" s="73" t="s">
        <v>482</v>
      </c>
      <c r="G175" s="86" t="s">
        <v>152</v>
      </c>
      <c r="H175" s="73" t="s">
        <v>483</v>
      </c>
      <c r="I175" s="73" t="s">
        <v>126</v>
      </c>
      <c r="J175" s="73"/>
      <c r="K175" s="83">
        <v>6.6800000002232371</v>
      </c>
      <c r="L175" s="86" t="s">
        <v>128</v>
      </c>
      <c r="M175" s="87">
        <v>3.2000000000000001E-2</v>
      </c>
      <c r="N175" s="87">
        <v>1.9300000000947292E-2</v>
      </c>
      <c r="O175" s="83">
        <v>12485.395</v>
      </c>
      <c r="P175" s="85">
        <v>109.07</v>
      </c>
      <c r="Q175" s="73"/>
      <c r="R175" s="83">
        <v>13.617820046999999</v>
      </c>
      <c r="S175" s="84">
        <v>1.4956760337627551E-5</v>
      </c>
      <c r="T175" s="84">
        <f t="shared" si="2"/>
        <v>7.8627111159318528E-4</v>
      </c>
      <c r="U175" s="84">
        <f>R175/'סכום נכסי הקרן'!$C$42</f>
        <v>2.6674742444499766E-4</v>
      </c>
    </row>
    <row r="176" spans="2:21">
      <c r="B176" s="76" t="s">
        <v>713</v>
      </c>
      <c r="C176" s="73" t="s">
        <v>714</v>
      </c>
      <c r="D176" s="86" t="s">
        <v>115</v>
      </c>
      <c r="E176" s="86" t="s">
        <v>303</v>
      </c>
      <c r="F176" s="73" t="s">
        <v>482</v>
      </c>
      <c r="G176" s="86" t="s">
        <v>152</v>
      </c>
      <c r="H176" s="73" t="s">
        <v>483</v>
      </c>
      <c r="I176" s="73" t="s">
        <v>126</v>
      </c>
      <c r="J176" s="73"/>
      <c r="K176" s="83">
        <v>3.5199999999853713</v>
      </c>
      <c r="L176" s="86" t="s">
        <v>128</v>
      </c>
      <c r="M176" s="87">
        <v>3.6499999999999998E-2</v>
      </c>
      <c r="N176" s="87">
        <v>1.199999999993546E-2</v>
      </c>
      <c r="O176" s="83">
        <v>85134.521291000012</v>
      </c>
      <c r="P176" s="85">
        <v>109.2</v>
      </c>
      <c r="Q176" s="73"/>
      <c r="R176" s="83">
        <v>92.966894417999995</v>
      </c>
      <c r="S176" s="84">
        <v>3.9690345632662127E-5</v>
      </c>
      <c r="T176" s="84">
        <f t="shared" si="2"/>
        <v>5.3677595358965283E-3</v>
      </c>
      <c r="U176" s="84">
        <f>R176/'סכום נכסי הקרן'!$C$42</f>
        <v>1.8210462143766302E-3</v>
      </c>
    </row>
    <row r="177" spans="2:21">
      <c r="B177" s="76" t="s">
        <v>715</v>
      </c>
      <c r="C177" s="73" t="s">
        <v>716</v>
      </c>
      <c r="D177" s="86" t="s">
        <v>115</v>
      </c>
      <c r="E177" s="86" t="s">
        <v>303</v>
      </c>
      <c r="F177" s="73" t="s">
        <v>353</v>
      </c>
      <c r="G177" s="86" t="s">
        <v>313</v>
      </c>
      <c r="H177" s="73" t="s">
        <v>483</v>
      </c>
      <c r="I177" s="73" t="s">
        <v>126</v>
      </c>
      <c r="J177" s="73"/>
      <c r="K177" s="83">
        <v>0.98999999999334976</v>
      </c>
      <c r="L177" s="86" t="s">
        <v>128</v>
      </c>
      <c r="M177" s="87">
        <v>3.6000000000000004E-2</v>
      </c>
      <c r="N177" s="87">
        <v>2.0799999999831988E-2</v>
      </c>
      <c r="O177" s="83">
        <v>1.088025</v>
      </c>
      <c r="P177" s="85">
        <v>5251800</v>
      </c>
      <c r="Q177" s="73"/>
      <c r="R177" s="83">
        <v>57.140879462000001</v>
      </c>
      <c r="S177" s="84">
        <v>6.9384924430839872E-5</v>
      </c>
      <c r="T177" s="84">
        <f t="shared" si="2"/>
        <v>3.2992228313294993E-3</v>
      </c>
      <c r="U177" s="84">
        <f>R177/'סכום נכסי הקרן'!$C$42</f>
        <v>1.1192821152287448E-3</v>
      </c>
    </row>
    <row r="178" spans="2:21">
      <c r="B178" s="76" t="s">
        <v>717</v>
      </c>
      <c r="C178" s="73" t="s">
        <v>718</v>
      </c>
      <c r="D178" s="86" t="s">
        <v>115</v>
      </c>
      <c r="E178" s="86" t="s">
        <v>303</v>
      </c>
      <c r="F178" s="73" t="s">
        <v>421</v>
      </c>
      <c r="G178" s="86" t="s">
        <v>422</v>
      </c>
      <c r="H178" s="73" t="s">
        <v>479</v>
      </c>
      <c r="I178" s="73" t="s">
        <v>307</v>
      </c>
      <c r="J178" s="73"/>
      <c r="K178" s="83">
        <v>9.5000000000810321</v>
      </c>
      <c r="L178" s="86" t="s">
        <v>128</v>
      </c>
      <c r="M178" s="87">
        <v>3.0499999999999999E-2</v>
      </c>
      <c r="N178" s="87">
        <v>2.2500000000101293E-2</v>
      </c>
      <c r="O178" s="83">
        <v>45757.259237999999</v>
      </c>
      <c r="P178" s="85">
        <v>107.88</v>
      </c>
      <c r="Q178" s="73"/>
      <c r="R178" s="83">
        <v>49.362931265999997</v>
      </c>
      <c r="S178" s="84">
        <v>6.7027546130707152E-5</v>
      </c>
      <c r="T178" s="84">
        <f t="shared" si="2"/>
        <v>2.8501365640065299E-3</v>
      </c>
      <c r="U178" s="84">
        <f>R178/'סכום נכסי הקרן'!$C$42</f>
        <v>9.6692677189266643E-4</v>
      </c>
    </row>
    <row r="179" spans="2:21">
      <c r="B179" s="76" t="s">
        <v>719</v>
      </c>
      <c r="C179" s="73" t="s">
        <v>720</v>
      </c>
      <c r="D179" s="86" t="s">
        <v>115</v>
      </c>
      <c r="E179" s="86" t="s">
        <v>303</v>
      </c>
      <c r="F179" s="73" t="s">
        <v>421</v>
      </c>
      <c r="G179" s="86" t="s">
        <v>422</v>
      </c>
      <c r="H179" s="73" t="s">
        <v>479</v>
      </c>
      <c r="I179" s="73" t="s">
        <v>307</v>
      </c>
      <c r="J179" s="73"/>
      <c r="K179" s="83">
        <v>8.7599999999500096</v>
      </c>
      <c r="L179" s="86" t="s">
        <v>128</v>
      </c>
      <c r="M179" s="87">
        <v>3.0499999999999999E-2</v>
      </c>
      <c r="N179" s="87">
        <v>2.0399999999869179E-2</v>
      </c>
      <c r="O179" s="83">
        <v>78410.256964999993</v>
      </c>
      <c r="P179" s="85">
        <v>109.19</v>
      </c>
      <c r="Q179" s="73"/>
      <c r="R179" s="83">
        <v>85.616159578000008</v>
      </c>
      <c r="S179" s="84">
        <v>1.075776141130501E-4</v>
      </c>
      <c r="T179" s="84">
        <f t="shared" si="2"/>
        <v>4.9433398832850368E-3</v>
      </c>
      <c r="U179" s="84">
        <f>R179/'סכום נכסי הקרן'!$C$42</f>
        <v>1.677059175365928E-3</v>
      </c>
    </row>
    <row r="180" spans="2:21">
      <c r="B180" s="76" t="s">
        <v>721</v>
      </c>
      <c r="C180" s="73" t="s">
        <v>722</v>
      </c>
      <c r="D180" s="86" t="s">
        <v>115</v>
      </c>
      <c r="E180" s="86" t="s">
        <v>303</v>
      </c>
      <c r="F180" s="73" t="s">
        <v>421</v>
      </c>
      <c r="G180" s="86" t="s">
        <v>422</v>
      </c>
      <c r="H180" s="73" t="s">
        <v>479</v>
      </c>
      <c r="I180" s="73" t="s">
        <v>307</v>
      </c>
      <c r="J180" s="73"/>
      <c r="K180" s="83">
        <v>5.1399999999914083</v>
      </c>
      <c r="L180" s="86" t="s">
        <v>128</v>
      </c>
      <c r="M180" s="87">
        <v>2.9100000000000001E-2</v>
      </c>
      <c r="N180" s="87">
        <v>1.2500000000000001E-2</v>
      </c>
      <c r="O180" s="83">
        <v>38504.278828000002</v>
      </c>
      <c r="P180" s="85">
        <v>108.82</v>
      </c>
      <c r="Q180" s="73"/>
      <c r="R180" s="83">
        <v>41.900356223999999</v>
      </c>
      <c r="S180" s="84">
        <v>6.417379804666667E-5</v>
      </c>
      <c r="T180" s="84">
        <f t="shared" si="2"/>
        <v>2.4192594373174067E-3</v>
      </c>
      <c r="U180" s="84">
        <f>R180/'סכום נכסי הקרן'!$C$42</f>
        <v>8.2074899414919032E-4</v>
      </c>
    </row>
    <row r="181" spans="2:21">
      <c r="B181" s="76" t="s">
        <v>723</v>
      </c>
      <c r="C181" s="73" t="s">
        <v>724</v>
      </c>
      <c r="D181" s="86" t="s">
        <v>115</v>
      </c>
      <c r="E181" s="86" t="s">
        <v>303</v>
      </c>
      <c r="F181" s="73" t="s">
        <v>421</v>
      </c>
      <c r="G181" s="86" t="s">
        <v>422</v>
      </c>
      <c r="H181" s="73" t="s">
        <v>479</v>
      </c>
      <c r="I181" s="73" t="s">
        <v>307</v>
      </c>
      <c r="J181" s="73"/>
      <c r="K181" s="83">
        <v>7.0399999999128067</v>
      </c>
      <c r="L181" s="86" t="s">
        <v>128</v>
      </c>
      <c r="M181" s="87">
        <v>3.95E-2</v>
      </c>
      <c r="N181" s="87">
        <v>1.5699999999836508E-2</v>
      </c>
      <c r="O181" s="83">
        <v>28026.801209000001</v>
      </c>
      <c r="P181" s="85">
        <v>117.85</v>
      </c>
      <c r="Q181" s="73"/>
      <c r="R181" s="83">
        <v>33.029585222000001</v>
      </c>
      <c r="S181" s="84">
        <v>1.1677348594593609E-4</v>
      </c>
      <c r="T181" s="84">
        <f t="shared" si="2"/>
        <v>1.9070753320525053E-3</v>
      </c>
      <c r="U181" s="84">
        <f>R181/'סכום נכסי הקרן'!$C$42</f>
        <v>6.4698731206952757E-4</v>
      </c>
    </row>
    <row r="182" spans="2:21">
      <c r="B182" s="76" t="s">
        <v>725</v>
      </c>
      <c r="C182" s="73" t="s">
        <v>726</v>
      </c>
      <c r="D182" s="86" t="s">
        <v>115</v>
      </c>
      <c r="E182" s="86" t="s">
        <v>303</v>
      </c>
      <c r="F182" s="73" t="s">
        <v>421</v>
      </c>
      <c r="G182" s="86" t="s">
        <v>422</v>
      </c>
      <c r="H182" s="73" t="s">
        <v>479</v>
      </c>
      <c r="I182" s="73" t="s">
        <v>307</v>
      </c>
      <c r="J182" s="73"/>
      <c r="K182" s="83">
        <v>7.7899999997352598</v>
      </c>
      <c r="L182" s="86" t="s">
        <v>128</v>
      </c>
      <c r="M182" s="87">
        <v>3.95E-2</v>
      </c>
      <c r="N182" s="87">
        <v>1.799999999876865E-2</v>
      </c>
      <c r="O182" s="83">
        <v>6891.1154729999998</v>
      </c>
      <c r="P182" s="85">
        <v>117.85</v>
      </c>
      <c r="Q182" s="73"/>
      <c r="R182" s="83">
        <v>8.1211795850000001</v>
      </c>
      <c r="S182" s="84">
        <v>2.8711788043074359E-5</v>
      </c>
      <c r="T182" s="84">
        <f t="shared" si="2"/>
        <v>4.6890389781237751E-4</v>
      </c>
      <c r="U182" s="84">
        <f>R182/'סכום נכסי הקרן'!$C$42</f>
        <v>1.5907859923815641E-4</v>
      </c>
    </row>
    <row r="183" spans="2:21">
      <c r="B183" s="76" t="s">
        <v>727</v>
      </c>
      <c r="C183" s="73" t="s">
        <v>728</v>
      </c>
      <c r="D183" s="86" t="s">
        <v>115</v>
      </c>
      <c r="E183" s="86" t="s">
        <v>303</v>
      </c>
      <c r="F183" s="73" t="s">
        <v>438</v>
      </c>
      <c r="G183" s="86" t="s">
        <v>422</v>
      </c>
      <c r="H183" s="73" t="s">
        <v>483</v>
      </c>
      <c r="I183" s="73" t="s">
        <v>126</v>
      </c>
      <c r="J183" s="73"/>
      <c r="K183" s="83">
        <v>3.33999999996866</v>
      </c>
      <c r="L183" s="86" t="s">
        <v>128</v>
      </c>
      <c r="M183" s="87">
        <v>3.9199999999999999E-2</v>
      </c>
      <c r="N183" s="87">
        <v>1.239999999996313E-2</v>
      </c>
      <c r="O183" s="83">
        <v>48862.619698000002</v>
      </c>
      <c r="P183" s="85">
        <v>111.01</v>
      </c>
      <c r="Q183" s="73"/>
      <c r="R183" s="83">
        <v>54.24239575499999</v>
      </c>
      <c r="S183" s="84">
        <v>5.0906304185844933E-5</v>
      </c>
      <c r="T183" s="84">
        <f t="shared" si="2"/>
        <v>3.1318690259207038E-3</v>
      </c>
      <c r="U183" s="84">
        <f>R183/'סכום נכסי הקרן'!$C$42</f>
        <v>1.0625062831961891E-3</v>
      </c>
    </row>
    <row r="184" spans="2:21">
      <c r="B184" s="76" t="s">
        <v>729</v>
      </c>
      <c r="C184" s="73" t="s">
        <v>730</v>
      </c>
      <c r="D184" s="86" t="s">
        <v>115</v>
      </c>
      <c r="E184" s="86" t="s">
        <v>303</v>
      </c>
      <c r="F184" s="73" t="s">
        <v>438</v>
      </c>
      <c r="G184" s="86" t="s">
        <v>422</v>
      </c>
      <c r="H184" s="73" t="s">
        <v>483</v>
      </c>
      <c r="I184" s="73" t="s">
        <v>126</v>
      </c>
      <c r="J184" s="73"/>
      <c r="K184" s="83">
        <v>8.2400000000223148</v>
      </c>
      <c r="L184" s="86" t="s">
        <v>128</v>
      </c>
      <c r="M184" s="87">
        <v>2.64E-2</v>
      </c>
      <c r="N184" s="87">
        <v>2.1800000000057662E-2</v>
      </c>
      <c r="O184" s="83">
        <v>152536.56482699999</v>
      </c>
      <c r="P184" s="85">
        <v>104.59</v>
      </c>
      <c r="Q184" s="73"/>
      <c r="R184" s="83">
        <v>159.537993156</v>
      </c>
      <c r="S184" s="84">
        <v>9.3227693030262457E-5</v>
      </c>
      <c r="T184" s="84">
        <f t="shared" si="2"/>
        <v>9.2114681195062872E-3</v>
      </c>
      <c r="U184" s="84">
        <f>R184/'סכום נכסי הקרן'!$C$42</f>
        <v>3.1250485487845626E-3</v>
      </c>
    </row>
    <row r="185" spans="2:21">
      <c r="B185" s="76" t="s">
        <v>731</v>
      </c>
      <c r="C185" s="73" t="s">
        <v>732</v>
      </c>
      <c r="D185" s="86" t="s">
        <v>115</v>
      </c>
      <c r="E185" s="86" t="s">
        <v>303</v>
      </c>
      <c r="F185" s="73" t="s">
        <v>449</v>
      </c>
      <c r="G185" s="86" t="s">
        <v>357</v>
      </c>
      <c r="H185" s="73" t="s">
        <v>479</v>
      </c>
      <c r="I185" s="73" t="s">
        <v>307</v>
      </c>
      <c r="J185" s="73"/>
      <c r="K185" s="83">
        <v>1.6900005552829167</v>
      </c>
      <c r="L185" s="86" t="s">
        <v>128</v>
      </c>
      <c r="M185" s="87">
        <v>5.74E-2</v>
      </c>
      <c r="N185" s="87">
        <v>1.3300001350688175E-2</v>
      </c>
      <c r="O185" s="83">
        <v>1.222394</v>
      </c>
      <c r="P185" s="85">
        <v>109.02</v>
      </c>
      <c r="Q185" s="73"/>
      <c r="R185" s="83">
        <v>1.332654E-3</v>
      </c>
      <c r="S185" s="84">
        <v>8.1492895303315527E-8</v>
      </c>
      <c r="T185" s="84">
        <f t="shared" si="2"/>
        <v>7.6945306835651766E-8</v>
      </c>
      <c r="U185" s="84">
        <f>R185/'סכום נכסי הקרן'!$C$42</f>
        <v>2.6104179740180698E-8</v>
      </c>
    </row>
    <row r="186" spans="2:21">
      <c r="B186" s="76" t="s">
        <v>733</v>
      </c>
      <c r="C186" s="73" t="s">
        <v>734</v>
      </c>
      <c r="D186" s="86" t="s">
        <v>115</v>
      </c>
      <c r="E186" s="86" t="s">
        <v>303</v>
      </c>
      <c r="F186" s="73" t="s">
        <v>449</v>
      </c>
      <c r="G186" s="86" t="s">
        <v>357</v>
      </c>
      <c r="H186" s="73" t="s">
        <v>479</v>
      </c>
      <c r="I186" s="73" t="s">
        <v>307</v>
      </c>
      <c r="J186" s="73"/>
      <c r="K186" s="83">
        <v>3.7200000001753422</v>
      </c>
      <c r="L186" s="86" t="s">
        <v>128</v>
      </c>
      <c r="M186" s="87">
        <v>5.6500000000000002E-2</v>
      </c>
      <c r="N186" s="87">
        <v>1.3699999997856926E-2</v>
      </c>
      <c r="O186" s="83">
        <v>1762.644</v>
      </c>
      <c r="P186" s="85">
        <v>116.48</v>
      </c>
      <c r="Q186" s="73"/>
      <c r="R186" s="83">
        <v>2.0531278120000001</v>
      </c>
      <c r="S186" s="84">
        <v>5.6469882485859427E-6</v>
      </c>
      <c r="T186" s="84">
        <f t="shared" si="2"/>
        <v>1.185443104265251E-4</v>
      </c>
      <c r="U186" s="84">
        <f>R186/'סכום נכסי הקרן'!$C$42</f>
        <v>4.0216903587886977E-5</v>
      </c>
    </row>
    <row r="187" spans="2:21">
      <c r="B187" s="76" t="s">
        <v>735</v>
      </c>
      <c r="C187" s="73" t="s">
        <v>736</v>
      </c>
      <c r="D187" s="86" t="s">
        <v>115</v>
      </c>
      <c r="E187" s="86" t="s">
        <v>303</v>
      </c>
      <c r="F187" s="73" t="s">
        <v>559</v>
      </c>
      <c r="G187" s="86" t="s">
        <v>422</v>
      </c>
      <c r="H187" s="73" t="s">
        <v>483</v>
      </c>
      <c r="I187" s="73" t="s">
        <v>126</v>
      </c>
      <c r="J187" s="73"/>
      <c r="K187" s="83">
        <v>3.3099999999899632</v>
      </c>
      <c r="L187" s="86" t="s">
        <v>128</v>
      </c>
      <c r="M187" s="87">
        <v>4.0999999999999995E-2</v>
      </c>
      <c r="N187" s="87">
        <v>9.0000000000000011E-3</v>
      </c>
      <c r="O187" s="83">
        <v>17626.439999999999</v>
      </c>
      <c r="P187" s="85">
        <v>111</v>
      </c>
      <c r="Q187" s="83">
        <v>0.36134201999999999</v>
      </c>
      <c r="R187" s="83">
        <v>19.92669042</v>
      </c>
      <c r="S187" s="84">
        <v>5.8754799999999995E-5</v>
      </c>
      <c r="T187" s="84">
        <f t="shared" si="2"/>
        <v>1.1505351791132152E-3</v>
      </c>
      <c r="U187" s="84">
        <f>R187/'סכום נכסי הקרן'!$C$42</f>
        <v>3.9032630251409356E-4</v>
      </c>
    </row>
    <row r="188" spans="2:21">
      <c r="B188" s="76" t="s">
        <v>737</v>
      </c>
      <c r="C188" s="73" t="s">
        <v>738</v>
      </c>
      <c r="D188" s="86" t="s">
        <v>115</v>
      </c>
      <c r="E188" s="86" t="s">
        <v>303</v>
      </c>
      <c r="F188" s="73" t="s">
        <v>578</v>
      </c>
      <c r="G188" s="86" t="s">
        <v>426</v>
      </c>
      <c r="H188" s="73" t="s">
        <v>479</v>
      </c>
      <c r="I188" s="73" t="s">
        <v>307</v>
      </c>
      <c r="J188" s="73"/>
      <c r="K188" s="83">
        <v>7.2299999999720237</v>
      </c>
      <c r="L188" s="86" t="s">
        <v>128</v>
      </c>
      <c r="M188" s="87">
        <v>2.4300000000000002E-2</v>
      </c>
      <c r="N188" s="87">
        <v>1.8599999999903392E-2</v>
      </c>
      <c r="O188" s="83">
        <v>95184.902189</v>
      </c>
      <c r="P188" s="85">
        <v>104.4</v>
      </c>
      <c r="Q188" s="73"/>
      <c r="R188" s="83">
        <v>99.37303788600002</v>
      </c>
      <c r="S188" s="84">
        <v>1.1008934865691666E-4</v>
      </c>
      <c r="T188" s="84">
        <f t="shared" si="2"/>
        <v>5.7376399960748399E-3</v>
      </c>
      <c r="U188" s="84">
        <f>R188/'סכום נכסי הקרן'!$C$42</f>
        <v>1.9465304890120998E-3</v>
      </c>
    </row>
    <row r="189" spans="2:21">
      <c r="B189" s="76" t="s">
        <v>739</v>
      </c>
      <c r="C189" s="73" t="s">
        <v>740</v>
      </c>
      <c r="D189" s="86" t="s">
        <v>115</v>
      </c>
      <c r="E189" s="86" t="s">
        <v>303</v>
      </c>
      <c r="F189" s="73" t="s">
        <v>578</v>
      </c>
      <c r="G189" s="86" t="s">
        <v>426</v>
      </c>
      <c r="H189" s="73" t="s">
        <v>479</v>
      </c>
      <c r="I189" s="73" t="s">
        <v>307</v>
      </c>
      <c r="J189" s="73"/>
      <c r="K189" s="83">
        <v>3.3200000000197858</v>
      </c>
      <c r="L189" s="86" t="s">
        <v>128</v>
      </c>
      <c r="M189" s="87">
        <v>1.7500000000000002E-2</v>
      </c>
      <c r="N189" s="87">
        <v>1.1799999999967024E-2</v>
      </c>
      <c r="O189" s="83">
        <v>29706.936710000002</v>
      </c>
      <c r="P189" s="85">
        <v>102.08</v>
      </c>
      <c r="Q189" s="73"/>
      <c r="R189" s="83">
        <v>30.324840245000001</v>
      </c>
      <c r="S189" s="84">
        <v>4.2768533978114188E-5</v>
      </c>
      <c r="T189" s="84">
        <f t="shared" si="2"/>
        <v>1.7509076905135516E-3</v>
      </c>
      <c r="U189" s="84">
        <f>R189/'סכום נכסי הקרן'!$C$42</f>
        <v>5.9400645655042139E-4</v>
      </c>
    </row>
    <row r="190" spans="2:21">
      <c r="B190" s="76" t="s">
        <v>741</v>
      </c>
      <c r="C190" s="73" t="s">
        <v>742</v>
      </c>
      <c r="D190" s="86" t="s">
        <v>115</v>
      </c>
      <c r="E190" s="86" t="s">
        <v>303</v>
      </c>
      <c r="F190" s="73" t="s">
        <v>578</v>
      </c>
      <c r="G190" s="86" t="s">
        <v>426</v>
      </c>
      <c r="H190" s="73" t="s">
        <v>479</v>
      </c>
      <c r="I190" s="73" t="s">
        <v>307</v>
      </c>
      <c r="J190" s="73"/>
      <c r="K190" s="83">
        <v>1.8699999999846033</v>
      </c>
      <c r="L190" s="86" t="s">
        <v>128</v>
      </c>
      <c r="M190" s="87">
        <v>2.9600000000000001E-2</v>
      </c>
      <c r="N190" s="87">
        <v>9.499999999878446E-3</v>
      </c>
      <c r="O190" s="83">
        <v>23715.396017999999</v>
      </c>
      <c r="P190" s="85">
        <v>104.07</v>
      </c>
      <c r="Q190" s="73"/>
      <c r="R190" s="83">
        <v>24.680612373999999</v>
      </c>
      <c r="S190" s="84">
        <v>5.8069893333398631E-5</v>
      </c>
      <c r="T190" s="84">
        <f t="shared" si="2"/>
        <v>1.425019016195662E-3</v>
      </c>
      <c r="U190" s="84">
        <f>R190/'סכום נכסי הקרן'!$C$42</f>
        <v>4.8344667221095937E-4</v>
      </c>
    </row>
    <row r="191" spans="2:21">
      <c r="B191" s="76" t="s">
        <v>743</v>
      </c>
      <c r="C191" s="73" t="s">
        <v>744</v>
      </c>
      <c r="D191" s="86" t="s">
        <v>115</v>
      </c>
      <c r="E191" s="86" t="s">
        <v>303</v>
      </c>
      <c r="F191" s="73" t="s">
        <v>583</v>
      </c>
      <c r="G191" s="86" t="s">
        <v>422</v>
      </c>
      <c r="H191" s="73" t="s">
        <v>479</v>
      </c>
      <c r="I191" s="73" t="s">
        <v>307</v>
      </c>
      <c r="J191" s="73"/>
      <c r="K191" s="83">
        <v>2.8999999998910209</v>
      </c>
      <c r="L191" s="86" t="s">
        <v>128</v>
      </c>
      <c r="M191" s="87">
        <v>3.85E-2</v>
      </c>
      <c r="N191" s="87">
        <v>9.9000000000272446E-3</v>
      </c>
      <c r="O191" s="83">
        <v>6655.9457140000004</v>
      </c>
      <c r="P191" s="85">
        <v>110.29</v>
      </c>
      <c r="Q191" s="73"/>
      <c r="R191" s="83">
        <v>7.3408423020000004</v>
      </c>
      <c r="S191" s="84">
        <v>1.6688636826124349E-5</v>
      </c>
      <c r="T191" s="84">
        <f t="shared" si="2"/>
        <v>4.2384847331679667E-4</v>
      </c>
      <c r="U191" s="84">
        <f>R191/'סכום נכסי הקרן'!$C$42</f>
        <v>1.4379326283921396E-4</v>
      </c>
    </row>
    <row r="192" spans="2:21">
      <c r="B192" s="76" t="s">
        <v>745</v>
      </c>
      <c r="C192" s="73" t="s">
        <v>746</v>
      </c>
      <c r="D192" s="86" t="s">
        <v>115</v>
      </c>
      <c r="E192" s="86" t="s">
        <v>303</v>
      </c>
      <c r="F192" s="73" t="s">
        <v>583</v>
      </c>
      <c r="G192" s="86" t="s">
        <v>422</v>
      </c>
      <c r="H192" s="73" t="s">
        <v>483</v>
      </c>
      <c r="I192" s="73" t="s">
        <v>126</v>
      </c>
      <c r="J192" s="73"/>
      <c r="K192" s="83">
        <v>4.2299999999985225</v>
      </c>
      <c r="L192" s="86" t="s">
        <v>128</v>
      </c>
      <c r="M192" s="87">
        <v>3.61E-2</v>
      </c>
      <c r="N192" s="87">
        <v>1.170000000003325E-2</v>
      </c>
      <c r="O192" s="83">
        <v>96351.186438000004</v>
      </c>
      <c r="P192" s="85">
        <v>112.37</v>
      </c>
      <c r="Q192" s="73"/>
      <c r="R192" s="83">
        <v>108.269824992</v>
      </c>
      <c r="S192" s="84">
        <v>1.2553900513094464E-4</v>
      </c>
      <c r="T192" s="84">
        <f t="shared" si="2"/>
        <v>6.2513262295027508E-3</v>
      </c>
      <c r="U192" s="84">
        <f>R192/'סכום נכסי הקרן'!$C$42</f>
        <v>2.1208017775274576E-3</v>
      </c>
    </row>
    <row r="193" spans="2:21">
      <c r="B193" s="76" t="s">
        <v>747</v>
      </c>
      <c r="C193" s="73" t="s">
        <v>748</v>
      </c>
      <c r="D193" s="86" t="s">
        <v>115</v>
      </c>
      <c r="E193" s="86" t="s">
        <v>303</v>
      </c>
      <c r="F193" s="73" t="s">
        <v>583</v>
      </c>
      <c r="G193" s="86" t="s">
        <v>422</v>
      </c>
      <c r="H193" s="73" t="s">
        <v>483</v>
      </c>
      <c r="I193" s="73" t="s">
        <v>126</v>
      </c>
      <c r="J193" s="73"/>
      <c r="K193" s="83">
        <v>5.1899999999917723</v>
      </c>
      <c r="L193" s="86" t="s">
        <v>128</v>
      </c>
      <c r="M193" s="87">
        <v>3.3000000000000002E-2</v>
      </c>
      <c r="N193" s="87">
        <v>1.2000000000053081E-2</v>
      </c>
      <c r="O193" s="83">
        <v>33464.772404000003</v>
      </c>
      <c r="P193" s="85">
        <v>112.59</v>
      </c>
      <c r="Q193" s="73"/>
      <c r="R193" s="83">
        <v>37.677987248999997</v>
      </c>
      <c r="S193" s="84">
        <v>1.0853029043441601E-4</v>
      </c>
      <c r="T193" s="84">
        <f t="shared" si="2"/>
        <v>2.1754666176097321E-3</v>
      </c>
      <c r="U193" s="84">
        <f>R193/'סכום נכסי הקרן'!$C$42</f>
        <v>7.3804074530683321E-4</v>
      </c>
    </row>
    <row r="194" spans="2:21">
      <c r="B194" s="76" t="s">
        <v>749</v>
      </c>
      <c r="C194" s="73" t="s">
        <v>750</v>
      </c>
      <c r="D194" s="86" t="s">
        <v>115</v>
      </c>
      <c r="E194" s="86" t="s">
        <v>303</v>
      </c>
      <c r="F194" s="73" t="s">
        <v>583</v>
      </c>
      <c r="G194" s="86" t="s">
        <v>422</v>
      </c>
      <c r="H194" s="73" t="s">
        <v>483</v>
      </c>
      <c r="I194" s="73" t="s">
        <v>126</v>
      </c>
      <c r="J194" s="73"/>
      <c r="K194" s="83">
        <v>7.5399999999819478</v>
      </c>
      <c r="L194" s="86" t="s">
        <v>128</v>
      </c>
      <c r="M194" s="87">
        <v>2.6200000000000001E-2</v>
      </c>
      <c r="N194" s="87">
        <v>1.7599999999918473E-2</v>
      </c>
      <c r="O194" s="83">
        <v>96184.545339999997</v>
      </c>
      <c r="P194" s="85">
        <v>107.12</v>
      </c>
      <c r="Q194" s="73"/>
      <c r="R194" s="83">
        <v>103.03288175899999</v>
      </c>
      <c r="S194" s="84">
        <v>1.20230681675E-4</v>
      </c>
      <c r="T194" s="84">
        <f t="shared" si="2"/>
        <v>5.9489535176480042E-3</v>
      </c>
      <c r="U194" s="84">
        <f>R194/'סכום נכסי הקרן'!$C$42</f>
        <v>2.0182199314943872E-3</v>
      </c>
    </row>
    <row r="195" spans="2:21">
      <c r="B195" s="76" t="s">
        <v>751</v>
      </c>
      <c r="C195" s="73" t="s">
        <v>752</v>
      </c>
      <c r="D195" s="86" t="s">
        <v>115</v>
      </c>
      <c r="E195" s="86" t="s">
        <v>303</v>
      </c>
      <c r="F195" s="73" t="s">
        <v>589</v>
      </c>
      <c r="G195" s="86" t="s">
        <v>124</v>
      </c>
      <c r="H195" s="73" t="s">
        <v>479</v>
      </c>
      <c r="I195" s="73" t="s">
        <v>307</v>
      </c>
      <c r="J195" s="73"/>
      <c r="K195" s="83">
        <v>2.739999999652114</v>
      </c>
      <c r="L195" s="86" t="s">
        <v>128</v>
      </c>
      <c r="M195" s="87">
        <v>2.7000000000000003E-2</v>
      </c>
      <c r="N195" s="87">
        <v>1.7699999999051218E-2</v>
      </c>
      <c r="O195" s="83">
        <v>1231.8904749999999</v>
      </c>
      <c r="P195" s="85">
        <v>102.67</v>
      </c>
      <c r="Q195" s="73"/>
      <c r="R195" s="83">
        <v>1.264781956</v>
      </c>
      <c r="S195" s="84">
        <v>7.8995411895099119E-6</v>
      </c>
      <c r="T195" s="84">
        <f t="shared" si="2"/>
        <v>7.3026483756936028E-5</v>
      </c>
      <c r="U195" s="84">
        <f>R195/'סכום נכסי הקרן'!$C$42</f>
        <v>2.4774694340437441E-5</v>
      </c>
    </row>
    <row r="196" spans="2:21">
      <c r="B196" s="76" t="s">
        <v>753</v>
      </c>
      <c r="C196" s="73" t="s">
        <v>754</v>
      </c>
      <c r="D196" s="86" t="s">
        <v>115</v>
      </c>
      <c r="E196" s="86" t="s">
        <v>303</v>
      </c>
      <c r="F196" s="73" t="s">
        <v>755</v>
      </c>
      <c r="G196" s="86" t="s">
        <v>657</v>
      </c>
      <c r="H196" s="73" t="s">
        <v>595</v>
      </c>
      <c r="I196" s="73" t="s">
        <v>126</v>
      </c>
      <c r="J196" s="73"/>
      <c r="K196" s="83">
        <v>2.8899999998623094</v>
      </c>
      <c r="L196" s="86" t="s">
        <v>128</v>
      </c>
      <c r="M196" s="87">
        <v>3.7499999999999999E-2</v>
      </c>
      <c r="N196" s="87">
        <v>0.01</v>
      </c>
      <c r="O196" s="83">
        <v>6114.3679540000003</v>
      </c>
      <c r="P196" s="85">
        <v>108.09</v>
      </c>
      <c r="Q196" s="73"/>
      <c r="R196" s="83">
        <v>6.6090203189999999</v>
      </c>
      <c r="S196" s="84">
        <v>1.546873558969323E-5</v>
      </c>
      <c r="T196" s="84">
        <f t="shared" si="2"/>
        <v>3.81594244513964E-4</v>
      </c>
      <c r="U196" s="84">
        <f>R196/'סכום נכסי הקרן'!$C$42</f>
        <v>1.2945824971349082E-4</v>
      </c>
    </row>
    <row r="197" spans="2:21">
      <c r="B197" s="76" t="s">
        <v>756</v>
      </c>
      <c r="C197" s="73" t="s">
        <v>757</v>
      </c>
      <c r="D197" s="86" t="s">
        <v>115</v>
      </c>
      <c r="E197" s="86" t="s">
        <v>303</v>
      </c>
      <c r="F197" s="73" t="s">
        <v>755</v>
      </c>
      <c r="G197" s="86" t="s">
        <v>657</v>
      </c>
      <c r="H197" s="73" t="s">
        <v>758</v>
      </c>
      <c r="I197" s="73" t="s">
        <v>307</v>
      </c>
      <c r="J197" s="73"/>
      <c r="K197" s="83">
        <v>5.4199999999906527</v>
      </c>
      <c r="L197" s="86" t="s">
        <v>128</v>
      </c>
      <c r="M197" s="87">
        <v>3.7499999999999999E-2</v>
      </c>
      <c r="N197" s="87">
        <v>1.5499999999889318E-2</v>
      </c>
      <c r="O197" s="83">
        <v>35563.986665999997</v>
      </c>
      <c r="P197" s="85">
        <v>114.32</v>
      </c>
      <c r="Q197" s="73"/>
      <c r="R197" s="83">
        <v>40.656750739000003</v>
      </c>
      <c r="S197" s="84">
        <v>6.5054605474144784E-5</v>
      </c>
      <c r="T197" s="84">
        <f t="shared" si="2"/>
        <v>2.3474556490679253E-3</v>
      </c>
      <c r="U197" s="84">
        <f>R197/'סכום נכסי הקרן'!$C$42</f>
        <v>7.9638910695692996E-4</v>
      </c>
    </row>
    <row r="198" spans="2:21">
      <c r="B198" s="76" t="s">
        <v>759</v>
      </c>
      <c r="C198" s="73" t="s">
        <v>760</v>
      </c>
      <c r="D198" s="86" t="s">
        <v>115</v>
      </c>
      <c r="E198" s="86" t="s">
        <v>303</v>
      </c>
      <c r="F198" s="73" t="s">
        <v>761</v>
      </c>
      <c r="G198" s="86" t="s">
        <v>679</v>
      </c>
      <c r="H198" s="73" t="s">
        <v>595</v>
      </c>
      <c r="I198" s="73" t="s">
        <v>126</v>
      </c>
      <c r="J198" s="73"/>
      <c r="K198" s="83">
        <v>2.3099999999193188</v>
      </c>
      <c r="L198" s="86" t="s">
        <v>128</v>
      </c>
      <c r="M198" s="87">
        <v>3.0499999999999999E-2</v>
      </c>
      <c r="N198" s="87">
        <v>1.3099999999193191E-2</v>
      </c>
      <c r="O198" s="83">
        <v>4406.6099999999997</v>
      </c>
      <c r="P198" s="85">
        <v>104.07</v>
      </c>
      <c r="Q198" s="73"/>
      <c r="R198" s="83">
        <v>4.5859590269999995</v>
      </c>
      <c r="S198" s="84">
        <v>2.3170337030206393E-5</v>
      </c>
      <c r="T198" s="84">
        <f t="shared" si="2"/>
        <v>2.6478592678087635E-4</v>
      </c>
      <c r="U198" s="84">
        <f>R198/'סכום נכסי הקרן'!$C$42</f>
        <v>8.9830292575501355E-5</v>
      </c>
    </row>
    <row r="199" spans="2:21">
      <c r="B199" s="76" t="s">
        <v>762</v>
      </c>
      <c r="C199" s="73" t="s">
        <v>763</v>
      </c>
      <c r="D199" s="86" t="s">
        <v>115</v>
      </c>
      <c r="E199" s="86" t="s">
        <v>303</v>
      </c>
      <c r="F199" s="73" t="s">
        <v>761</v>
      </c>
      <c r="G199" s="86" t="s">
        <v>679</v>
      </c>
      <c r="H199" s="73" t="s">
        <v>595</v>
      </c>
      <c r="I199" s="73" t="s">
        <v>126</v>
      </c>
      <c r="J199" s="73"/>
      <c r="K199" s="83">
        <v>4.91999999999413</v>
      </c>
      <c r="L199" s="86" t="s">
        <v>128</v>
      </c>
      <c r="M199" s="87">
        <v>2.58E-2</v>
      </c>
      <c r="N199" s="87">
        <v>1.7799999999995809E-2</v>
      </c>
      <c r="O199" s="83">
        <v>45871.430096999997</v>
      </c>
      <c r="P199" s="85">
        <v>103.99</v>
      </c>
      <c r="Q199" s="73"/>
      <c r="R199" s="83">
        <v>47.701700158999998</v>
      </c>
      <c r="S199" s="84">
        <v>2.1843538141428569E-4</v>
      </c>
      <c r="T199" s="84">
        <f t="shared" si="2"/>
        <v>2.7542197414456519E-3</v>
      </c>
      <c r="U199" s="84">
        <f>R199/'סכום נכסי הקרן'!$C$42</f>
        <v>9.3438638601072907E-4</v>
      </c>
    </row>
    <row r="200" spans="2:21">
      <c r="B200" s="76" t="s">
        <v>764</v>
      </c>
      <c r="C200" s="73" t="s">
        <v>765</v>
      </c>
      <c r="D200" s="86" t="s">
        <v>115</v>
      </c>
      <c r="E200" s="86" t="s">
        <v>303</v>
      </c>
      <c r="F200" s="73" t="s">
        <v>766</v>
      </c>
      <c r="G200" s="86" t="s">
        <v>123</v>
      </c>
      <c r="H200" s="73" t="s">
        <v>758</v>
      </c>
      <c r="I200" s="73" t="s">
        <v>307</v>
      </c>
      <c r="J200" s="73"/>
      <c r="K200" s="83">
        <v>1.3199999998105241</v>
      </c>
      <c r="L200" s="86" t="s">
        <v>128</v>
      </c>
      <c r="M200" s="87">
        <v>3.4000000000000002E-2</v>
      </c>
      <c r="N200" s="87">
        <v>2.0400000000421054E-2</v>
      </c>
      <c r="O200" s="83">
        <v>1856.899662</v>
      </c>
      <c r="P200" s="85">
        <v>102.32</v>
      </c>
      <c r="Q200" s="73"/>
      <c r="R200" s="83">
        <v>1.8999796730000003</v>
      </c>
      <c r="S200" s="84">
        <v>4.8221315388598585E-6</v>
      </c>
      <c r="T200" s="84">
        <f t="shared" si="2"/>
        <v>1.0970178224842032E-4</v>
      </c>
      <c r="U200" s="84">
        <f>R200/'סכום נכסי הקרן'!$C$42</f>
        <v>3.7217020236821977E-5</v>
      </c>
    </row>
    <row r="201" spans="2:21">
      <c r="B201" s="76" t="s">
        <v>767</v>
      </c>
      <c r="C201" s="73" t="s">
        <v>768</v>
      </c>
      <c r="D201" s="86" t="s">
        <v>115</v>
      </c>
      <c r="E201" s="86" t="s">
        <v>303</v>
      </c>
      <c r="F201" s="73" t="s">
        <v>769</v>
      </c>
      <c r="G201" s="86" t="s">
        <v>124</v>
      </c>
      <c r="H201" s="73" t="s">
        <v>758</v>
      </c>
      <c r="I201" s="73" t="s">
        <v>307</v>
      </c>
      <c r="J201" s="73"/>
      <c r="K201" s="83">
        <v>2.199999999962325</v>
      </c>
      <c r="L201" s="86" t="s">
        <v>128</v>
      </c>
      <c r="M201" s="87">
        <v>2.9500000000000002E-2</v>
      </c>
      <c r="N201" s="87">
        <v>7.4999999997645327E-3</v>
      </c>
      <c r="O201" s="83">
        <v>20242.417173999998</v>
      </c>
      <c r="P201" s="85">
        <v>104.9</v>
      </c>
      <c r="Q201" s="73"/>
      <c r="R201" s="83">
        <v>21.234295613999997</v>
      </c>
      <c r="S201" s="84">
        <v>1.4151641419198472E-4</v>
      </c>
      <c r="T201" s="84">
        <f t="shared" si="2"/>
        <v>1.2260342080226108E-3</v>
      </c>
      <c r="U201" s="84">
        <f>R201/'סכום נכסי הקרן'!$C$42</f>
        <v>4.1593982336299339E-4</v>
      </c>
    </row>
    <row r="202" spans="2:21">
      <c r="B202" s="76" t="s">
        <v>770</v>
      </c>
      <c r="C202" s="73" t="s">
        <v>771</v>
      </c>
      <c r="D202" s="86" t="s">
        <v>115</v>
      </c>
      <c r="E202" s="86" t="s">
        <v>303</v>
      </c>
      <c r="F202" s="73" t="s">
        <v>559</v>
      </c>
      <c r="G202" s="86" t="s">
        <v>422</v>
      </c>
      <c r="H202" s="73" t="s">
        <v>595</v>
      </c>
      <c r="I202" s="73" t="s">
        <v>126</v>
      </c>
      <c r="J202" s="73"/>
      <c r="K202" s="83">
        <v>7.5200000000165472</v>
      </c>
      <c r="L202" s="86" t="s">
        <v>128</v>
      </c>
      <c r="M202" s="87">
        <v>3.4300000000000004E-2</v>
      </c>
      <c r="N202" s="87">
        <v>1.870000000000788E-2</v>
      </c>
      <c r="O202" s="83">
        <v>45223.432220999995</v>
      </c>
      <c r="P202" s="85">
        <v>112.26</v>
      </c>
      <c r="Q202" s="73"/>
      <c r="R202" s="83">
        <v>50.767825007999996</v>
      </c>
      <c r="S202" s="84">
        <v>1.4882003495129655E-4</v>
      </c>
      <c r="T202" s="84">
        <f t="shared" ref="T202:T266" si="3">IFERROR(R202/$R$11,0)</f>
        <v>2.9312528778056681E-3</v>
      </c>
      <c r="U202" s="84">
        <f>R202/'סכום נכסי הקרן'!$C$42</f>
        <v>9.9444599200307999E-4</v>
      </c>
    </row>
    <row r="203" spans="2:21">
      <c r="B203" s="76" t="s">
        <v>772</v>
      </c>
      <c r="C203" s="73" t="s">
        <v>773</v>
      </c>
      <c r="D203" s="86" t="s">
        <v>115</v>
      </c>
      <c r="E203" s="86" t="s">
        <v>303</v>
      </c>
      <c r="F203" s="73" t="s">
        <v>774</v>
      </c>
      <c r="G203" s="86" t="s">
        <v>418</v>
      </c>
      <c r="H203" s="73" t="s">
        <v>758</v>
      </c>
      <c r="I203" s="73" t="s">
        <v>307</v>
      </c>
      <c r="J203" s="73"/>
      <c r="K203" s="83">
        <v>3.5100000000217499</v>
      </c>
      <c r="L203" s="86" t="s">
        <v>128</v>
      </c>
      <c r="M203" s="87">
        <v>3.9E-2</v>
      </c>
      <c r="N203" s="87">
        <v>4.5400000000397164E-2</v>
      </c>
      <c r="O203" s="83">
        <v>43021.73343</v>
      </c>
      <c r="P203" s="85">
        <v>98.32</v>
      </c>
      <c r="Q203" s="73"/>
      <c r="R203" s="83">
        <v>42.298968308000006</v>
      </c>
      <c r="S203" s="84">
        <v>1.0221609786404999E-4</v>
      </c>
      <c r="T203" s="84">
        <f t="shared" si="3"/>
        <v>2.4422746604074053E-3</v>
      </c>
      <c r="U203" s="84">
        <f>R203/'סכום נכסי הקרן'!$C$42</f>
        <v>8.2855705347092284E-4</v>
      </c>
    </row>
    <row r="204" spans="2:21">
      <c r="B204" s="76" t="s">
        <v>775</v>
      </c>
      <c r="C204" s="73" t="s">
        <v>776</v>
      </c>
      <c r="D204" s="86" t="s">
        <v>115</v>
      </c>
      <c r="E204" s="86" t="s">
        <v>303</v>
      </c>
      <c r="F204" s="73" t="s">
        <v>777</v>
      </c>
      <c r="G204" s="86" t="s">
        <v>152</v>
      </c>
      <c r="H204" s="73" t="s">
        <v>758</v>
      </c>
      <c r="I204" s="73" t="s">
        <v>307</v>
      </c>
      <c r="J204" s="73"/>
      <c r="K204" s="83">
        <v>0.99000000000213406</v>
      </c>
      <c r="L204" s="86" t="s">
        <v>128</v>
      </c>
      <c r="M204" s="87">
        <v>1.21E-2</v>
      </c>
      <c r="N204" s="87">
        <v>8.3000000003627724E-3</v>
      </c>
      <c r="O204" s="83">
        <v>9334.9117569999999</v>
      </c>
      <c r="P204" s="85">
        <v>100.4</v>
      </c>
      <c r="Q204" s="73"/>
      <c r="R204" s="83">
        <v>9.3722514019999998</v>
      </c>
      <c r="S204" s="84">
        <v>8.5462313436798491E-5</v>
      </c>
      <c r="T204" s="84">
        <f t="shared" si="3"/>
        <v>5.4113878010928385E-4</v>
      </c>
      <c r="U204" s="84">
        <f>R204/'סכום נכסי הקרן'!$C$42</f>
        <v>1.8358473779988546E-4</v>
      </c>
    </row>
    <row r="205" spans="2:21">
      <c r="B205" s="76" t="s">
        <v>778</v>
      </c>
      <c r="C205" s="73" t="s">
        <v>779</v>
      </c>
      <c r="D205" s="86" t="s">
        <v>115</v>
      </c>
      <c r="E205" s="86" t="s">
        <v>303</v>
      </c>
      <c r="F205" s="73" t="s">
        <v>777</v>
      </c>
      <c r="G205" s="86" t="s">
        <v>152</v>
      </c>
      <c r="H205" s="73" t="s">
        <v>758</v>
      </c>
      <c r="I205" s="73" t="s">
        <v>307</v>
      </c>
      <c r="J205" s="73"/>
      <c r="K205" s="83">
        <v>1.9499999999939035</v>
      </c>
      <c r="L205" s="86" t="s">
        <v>128</v>
      </c>
      <c r="M205" s="87">
        <v>2.1600000000000001E-2</v>
      </c>
      <c r="N205" s="87">
        <v>9.4999999999390346E-3</v>
      </c>
      <c r="O205" s="83">
        <v>48054.735336999998</v>
      </c>
      <c r="P205" s="85">
        <v>102.4</v>
      </c>
      <c r="Q205" s="73"/>
      <c r="R205" s="83">
        <v>49.208048993999995</v>
      </c>
      <c r="S205" s="84">
        <v>9.3929200169055893E-5</v>
      </c>
      <c r="T205" s="84">
        <f t="shared" si="3"/>
        <v>2.8411939097673627E-3</v>
      </c>
      <c r="U205" s="84">
        <f>R205/'סכום נכסי הקרן'!$C$42</f>
        <v>9.6389292014505937E-4</v>
      </c>
    </row>
    <row r="206" spans="2:21">
      <c r="B206" s="76" t="s">
        <v>780</v>
      </c>
      <c r="C206" s="73" t="s">
        <v>781</v>
      </c>
      <c r="D206" s="86" t="s">
        <v>115</v>
      </c>
      <c r="E206" s="86" t="s">
        <v>303</v>
      </c>
      <c r="F206" s="73" t="s">
        <v>777</v>
      </c>
      <c r="G206" s="86" t="s">
        <v>152</v>
      </c>
      <c r="H206" s="73" t="s">
        <v>758</v>
      </c>
      <c r="I206" s="73" t="s">
        <v>307</v>
      </c>
      <c r="J206" s="73"/>
      <c r="K206" s="83">
        <v>4.4900000000199984</v>
      </c>
      <c r="L206" s="86" t="s">
        <v>128</v>
      </c>
      <c r="M206" s="87">
        <v>0.04</v>
      </c>
      <c r="N206" s="87">
        <v>1.450000000011949E-2</v>
      </c>
      <c r="O206" s="83">
        <v>69771.324999999997</v>
      </c>
      <c r="P206" s="85">
        <v>113.95</v>
      </c>
      <c r="Q206" s="73"/>
      <c r="R206" s="83">
        <v>79.504422508999994</v>
      </c>
      <c r="S206" s="84">
        <v>8.464063653596485E-5</v>
      </c>
      <c r="T206" s="84">
        <f t="shared" si="3"/>
        <v>4.5904579768989576E-3</v>
      </c>
      <c r="U206" s="84">
        <f>R206/'סכום נכסי הקרן'!$C$42</f>
        <v>1.5573417671159986E-3</v>
      </c>
    </row>
    <row r="207" spans="2:21">
      <c r="B207" s="76" t="s">
        <v>782</v>
      </c>
      <c r="C207" s="73" t="s">
        <v>783</v>
      </c>
      <c r="D207" s="86" t="s">
        <v>115</v>
      </c>
      <c r="E207" s="86" t="s">
        <v>303</v>
      </c>
      <c r="F207" s="73" t="s">
        <v>784</v>
      </c>
      <c r="G207" s="86" t="s">
        <v>123</v>
      </c>
      <c r="H207" s="73" t="s">
        <v>595</v>
      </c>
      <c r="I207" s="73" t="s">
        <v>126</v>
      </c>
      <c r="J207" s="73"/>
      <c r="K207" s="83">
        <v>2.7999999999567398</v>
      </c>
      <c r="L207" s="86" t="s">
        <v>128</v>
      </c>
      <c r="M207" s="87">
        <v>0.03</v>
      </c>
      <c r="N207" s="87">
        <v>1.3999999999903867E-2</v>
      </c>
      <c r="O207" s="83">
        <v>39417.104680999997</v>
      </c>
      <c r="P207" s="85">
        <v>105.56</v>
      </c>
      <c r="Q207" s="73"/>
      <c r="R207" s="83">
        <v>41.608694386000003</v>
      </c>
      <c r="S207" s="84">
        <v>1.0574047343288725E-4</v>
      </c>
      <c r="T207" s="84">
        <f t="shared" si="3"/>
        <v>2.4024193500800893E-3</v>
      </c>
      <c r="U207" s="84">
        <f>R207/'סכום נכסי הקרן'!$C$42</f>
        <v>8.150358885400049E-4</v>
      </c>
    </row>
    <row r="208" spans="2:21">
      <c r="B208" s="76" t="s">
        <v>785</v>
      </c>
      <c r="C208" s="73" t="s">
        <v>786</v>
      </c>
      <c r="D208" s="86" t="s">
        <v>115</v>
      </c>
      <c r="E208" s="86" t="s">
        <v>303</v>
      </c>
      <c r="F208" s="73" t="s">
        <v>784</v>
      </c>
      <c r="G208" s="86" t="s">
        <v>123</v>
      </c>
      <c r="H208" s="73" t="s">
        <v>595</v>
      </c>
      <c r="I208" s="73" t="s">
        <v>126</v>
      </c>
      <c r="J208" s="73"/>
      <c r="K208" s="83">
        <v>3.8200000000118024</v>
      </c>
      <c r="L208" s="86" t="s">
        <v>128</v>
      </c>
      <c r="M208" s="87">
        <v>2.5499999999999998E-2</v>
      </c>
      <c r="N208" s="87">
        <v>1.5100000000157368E-2</v>
      </c>
      <c r="O208" s="83">
        <v>48461.233990000001</v>
      </c>
      <c r="P208" s="85">
        <v>104.9</v>
      </c>
      <c r="Q208" s="73"/>
      <c r="R208" s="83">
        <v>50.83583222</v>
      </c>
      <c r="S208" s="84">
        <v>1.8008331145676572E-4</v>
      </c>
      <c r="T208" s="84">
        <f t="shared" si="3"/>
        <v>2.9351795052681437E-3</v>
      </c>
      <c r="U208" s="84">
        <f>R208/'סכום נכסי הקרן'!$C$42</f>
        <v>9.9577812508914489E-4</v>
      </c>
    </row>
    <row r="209" spans="2:21">
      <c r="B209" s="76" t="s">
        <v>787</v>
      </c>
      <c r="C209" s="73" t="s">
        <v>788</v>
      </c>
      <c r="D209" s="86" t="s">
        <v>115</v>
      </c>
      <c r="E209" s="86" t="s">
        <v>303</v>
      </c>
      <c r="F209" s="73" t="s">
        <v>789</v>
      </c>
      <c r="G209" s="86" t="s">
        <v>790</v>
      </c>
      <c r="H209" s="73" t="s">
        <v>758</v>
      </c>
      <c r="I209" s="73" t="s">
        <v>307</v>
      </c>
      <c r="J209" s="73"/>
      <c r="K209" s="83">
        <v>4.7699999999570233</v>
      </c>
      <c r="L209" s="86" t="s">
        <v>128</v>
      </c>
      <c r="M209" s="87">
        <v>2.6200000000000001E-2</v>
      </c>
      <c r="N209" s="87">
        <v>1.1799999999832375E-2</v>
      </c>
      <c r="O209" s="83">
        <v>51795.224903000009</v>
      </c>
      <c r="P209" s="85">
        <v>106.96</v>
      </c>
      <c r="Q209" s="83">
        <v>0.67851744699999994</v>
      </c>
      <c r="R209" s="83">
        <v>56.078689433000008</v>
      </c>
      <c r="S209" s="84">
        <v>7.2564647458635485E-5</v>
      </c>
      <c r="T209" s="84">
        <f t="shared" si="3"/>
        <v>3.2378936808529508E-3</v>
      </c>
      <c r="U209" s="84">
        <f>R209/'סכום נכסי הקרן'!$C$42</f>
        <v>1.0984758148422653E-3</v>
      </c>
    </row>
    <row r="210" spans="2:21">
      <c r="B210" s="76" t="s">
        <v>791</v>
      </c>
      <c r="C210" s="73" t="s">
        <v>792</v>
      </c>
      <c r="D210" s="86" t="s">
        <v>115</v>
      </c>
      <c r="E210" s="86" t="s">
        <v>303</v>
      </c>
      <c r="F210" s="73" t="s">
        <v>789</v>
      </c>
      <c r="G210" s="86" t="s">
        <v>790</v>
      </c>
      <c r="H210" s="73" t="s">
        <v>758</v>
      </c>
      <c r="I210" s="73" t="s">
        <v>307</v>
      </c>
      <c r="J210" s="73"/>
      <c r="K210" s="83">
        <v>2.6399999999805583</v>
      </c>
      <c r="L210" s="86" t="s">
        <v>128</v>
      </c>
      <c r="M210" s="87">
        <v>3.3500000000000002E-2</v>
      </c>
      <c r="N210" s="87">
        <v>1.089999999964357E-2</v>
      </c>
      <c r="O210" s="83">
        <v>17318.540098000001</v>
      </c>
      <c r="P210" s="85">
        <v>106.92</v>
      </c>
      <c r="Q210" s="73"/>
      <c r="R210" s="83">
        <v>18.516983073999999</v>
      </c>
      <c r="S210" s="84">
        <v>5.0405255446962339E-5</v>
      </c>
      <c r="T210" s="84">
        <f t="shared" si="3"/>
        <v>1.0691409355312784E-3</v>
      </c>
      <c r="U210" s="84">
        <f>R210/'סכום נכסי הקרן'!$C$42</f>
        <v>3.6271279297520563E-4</v>
      </c>
    </row>
    <row r="211" spans="2:21">
      <c r="B211" s="76" t="s">
        <v>793</v>
      </c>
      <c r="C211" s="73" t="s">
        <v>794</v>
      </c>
      <c r="D211" s="86" t="s">
        <v>115</v>
      </c>
      <c r="E211" s="86" t="s">
        <v>303</v>
      </c>
      <c r="F211" s="73" t="s">
        <v>795</v>
      </c>
      <c r="G211" s="86" t="s">
        <v>679</v>
      </c>
      <c r="H211" s="73" t="s">
        <v>609</v>
      </c>
      <c r="I211" s="73" t="s">
        <v>126</v>
      </c>
      <c r="J211" s="73"/>
      <c r="K211" s="83">
        <v>3.8500000000481425</v>
      </c>
      <c r="L211" s="86" t="s">
        <v>128</v>
      </c>
      <c r="M211" s="87">
        <v>2.9500000000000002E-2</v>
      </c>
      <c r="N211" s="87">
        <v>1.7600000000249822E-2</v>
      </c>
      <c r="O211" s="83">
        <v>36723.439201000001</v>
      </c>
      <c r="P211" s="85">
        <v>104.64</v>
      </c>
      <c r="Q211" s="73"/>
      <c r="R211" s="83">
        <v>38.427406778999995</v>
      </c>
      <c r="S211" s="84">
        <v>1.2178649629982142E-4</v>
      </c>
      <c r="T211" s="84">
        <f t="shared" si="3"/>
        <v>2.2187369005822661E-3</v>
      </c>
      <c r="U211" s="84">
        <f>R211/'סכום נכסי הקרן'!$C$42</f>
        <v>7.527204612060251E-4</v>
      </c>
    </row>
    <row r="212" spans="2:21">
      <c r="B212" s="76" t="s">
        <v>796</v>
      </c>
      <c r="C212" s="73" t="s">
        <v>797</v>
      </c>
      <c r="D212" s="86" t="s">
        <v>115</v>
      </c>
      <c r="E212" s="86" t="s">
        <v>303</v>
      </c>
      <c r="F212" s="73" t="s">
        <v>795</v>
      </c>
      <c r="G212" s="86" t="s">
        <v>679</v>
      </c>
      <c r="H212" s="73" t="s">
        <v>609</v>
      </c>
      <c r="I212" s="73" t="s">
        <v>126</v>
      </c>
      <c r="J212" s="73"/>
      <c r="K212" s="83">
        <v>5.7000000000000011</v>
      </c>
      <c r="L212" s="86" t="s">
        <v>128</v>
      </c>
      <c r="M212" s="87">
        <v>2.5499999999999998E-2</v>
      </c>
      <c r="N212" s="87">
        <v>2.29000000000813E-2</v>
      </c>
      <c r="O212" s="83">
        <v>48387.515540000008</v>
      </c>
      <c r="P212" s="85">
        <v>101.68</v>
      </c>
      <c r="Q212" s="73"/>
      <c r="R212" s="83">
        <v>49.200425139999993</v>
      </c>
      <c r="S212" s="84">
        <v>1.2096878885000002E-4</v>
      </c>
      <c r="T212" s="84">
        <f t="shared" si="3"/>
        <v>2.8407537206520334E-3</v>
      </c>
      <c r="U212" s="84">
        <f>R212/'סכום נכסי הקרן'!$C$42</f>
        <v>9.6374358321654752E-4</v>
      </c>
    </row>
    <row r="213" spans="2:21">
      <c r="B213" s="76" t="s">
        <v>798</v>
      </c>
      <c r="C213" s="73" t="s">
        <v>799</v>
      </c>
      <c r="D213" s="86" t="s">
        <v>115</v>
      </c>
      <c r="E213" s="86" t="s">
        <v>303</v>
      </c>
      <c r="F213" s="73" t="s">
        <v>800</v>
      </c>
      <c r="G213" s="86" t="s">
        <v>422</v>
      </c>
      <c r="H213" s="73" t="s">
        <v>609</v>
      </c>
      <c r="I213" s="73" t="s">
        <v>126</v>
      </c>
      <c r="J213" s="73"/>
      <c r="K213" s="83">
        <v>1.4699999926056013</v>
      </c>
      <c r="L213" s="86" t="s">
        <v>128</v>
      </c>
      <c r="M213" s="87">
        <v>4.3499999999999997E-2</v>
      </c>
      <c r="N213" s="87">
        <v>8.3999999999999995E-3</v>
      </c>
      <c r="O213" s="83">
        <v>94.474780999999979</v>
      </c>
      <c r="P213" s="85">
        <v>107.36</v>
      </c>
      <c r="Q213" s="73"/>
      <c r="R213" s="83">
        <v>0.10142812499999999</v>
      </c>
      <c r="S213" s="84">
        <v>5.4680816669078266E-7</v>
      </c>
      <c r="T213" s="84">
        <f t="shared" si="3"/>
        <v>5.8562974334597293E-6</v>
      </c>
      <c r="U213" s="84">
        <f>R213/'סכום נכסי הקרן'!$C$42</f>
        <v>1.9867857716327835E-6</v>
      </c>
    </row>
    <row r="214" spans="2:21">
      <c r="B214" s="76" t="s">
        <v>801</v>
      </c>
      <c r="C214" s="73" t="s">
        <v>802</v>
      </c>
      <c r="D214" s="86" t="s">
        <v>115</v>
      </c>
      <c r="E214" s="86" t="s">
        <v>303</v>
      </c>
      <c r="F214" s="73" t="s">
        <v>800</v>
      </c>
      <c r="G214" s="86" t="s">
        <v>422</v>
      </c>
      <c r="H214" s="73" t="s">
        <v>609</v>
      </c>
      <c r="I214" s="73" t="s">
        <v>126</v>
      </c>
      <c r="J214" s="73"/>
      <c r="K214" s="83">
        <v>4.5499999999716199</v>
      </c>
      <c r="L214" s="86" t="s">
        <v>128</v>
      </c>
      <c r="M214" s="87">
        <v>3.27E-2</v>
      </c>
      <c r="N214" s="87">
        <v>1.4999999999999999E-2</v>
      </c>
      <c r="O214" s="83">
        <v>19443.053221999999</v>
      </c>
      <c r="P214" s="85">
        <v>108.74</v>
      </c>
      <c r="Q214" s="73"/>
      <c r="R214" s="83">
        <v>21.142376071999998</v>
      </c>
      <c r="S214" s="84">
        <v>6.1607998979698532E-5</v>
      </c>
      <c r="T214" s="84">
        <f t="shared" si="3"/>
        <v>1.2207269209373039E-3</v>
      </c>
      <c r="U214" s="84">
        <f>R214/'סכום נכסי הקרן'!$C$42</f>
        <v>4.1413929280817343E-4</v>
      </c>
    </row>
    <row r="215" spans="2:21">
      <c r="B215" s="76" t="s">
        <v>803</v>
      </c>
      <c r="C215" s="73" t="s">
        <v>804</v>
      </c>
      <c r="D215" s="86" t="s">
        <v>115</v>
      </c>
      <c r="E215" s="86" t="s">
        <v>303</v>
      </c>
      <c r="F215" s="73" t="s">
        <v>805</v>
      </c>
      <c r="G215" s="86" t="s">
        <v>124</v>
      </c>
      <c r="H215" s="73" t="s">
        <v>603</v>
      </c>
      <c r="I215" s="73" t="s">
        <v>307</v>
      </c>
      <c r="J215" s="73"/>
      <c r="K215" s="83">
        <v>0.4900000000213815</v>
      </c>
      <c r="L215" s="86" t="s">
        <v>128</v>
      </c>
      <c r="M215" s="87">
        <v>3.3000000000000002E-2</v>
      </c>
      <c r="N215" s="87">
        <v>3.2299999999358557E-2</v>
      </c>
      <c r="O215" s="83">
        <v>4654.5974930000002</v>
      </c>
      <c r="P215" s="85">
        <v>100.48</v>
      </c>
      <c r="Q215" s="73"/>
      <c r="R215" s="83">
        <v>4.6769394100000001</v>
      </c>
      <c r="S215" s="84">
        <v>3.2426449950263765E-5</v>
      </c>
      <c r="T215" s="84">
        <f t="shared" si="3"/>
        <v>2.7003898833020588E-4</v>
      </c>
      <c r="U215" s="84">
        <f>R215/'סכום נכסי הקרן'!$C$42</f>
        <v>9.1612426775873311E-5</v>
      </c>
    </row>
    <row r="216" spans="2:21">
      <c r="B216" s="76" t="s">
        <v>806</v>
      </c>
      <c r="C216" s="73" t="s">
        <v>807</v>
      </c>
      <c r="D216" s="86" t="s">
        <v>115</v>
      </c>
      <c r="E216" s="86" t="s">
        <v>303</v>
      </c>
      <c r="F216" s="73" t="s">
        <v>602</v>
      </c>
      <c r="G216" s="86" t="s">
        <v>124</v>
      </c>
      <c r="H216" s="73" t="s">
        <v>603</v>
      </c>
      <c r="I216" s="73" t="s">
        <v>307</v>
      </c>
      <c r="J216" s="73"/>
      <c r="K216" s="83">
        <v>3.3000000000282932</v>
      </c>
      <c r="L216" s="86" t="s">
        <v>128</v>
      </c>
      <c r="M216" s="87">
        <v>2.7999999999999997E-2</v>
      </c>
      <c r="N216" s="87">
        <v>3.2600000000308084E-2</v>
      </c>
      <c r="O216" s="83">
        <v>32260.885847000001</v>
      </c>
      <c r="P216" s="85">
        <v>98.6</v>
      </c>
      <c r="Q216" s="73"/>
      <c r="R216" s="83">
        <v>31.809232727000001</v>
      </c>
      <c r="S216" s="84">
        <v>1.0023977698946126E-4</v>
      </c>
      <c r="T216" s="84">
        <f t="shared" si="3"/>
        <v>1.8366141341906235E-3</v>
      </c>
      <c r="U216" s="84">
        <f>R216/'סכום נכסי הקרן'!$C$42</f>
        <v>6.2308290711831152E-4</v>
      </c>
    </row>
    <row r="217" spans="2:21">
      <c r="B217" s="76" t="s">
        <v>808</v>
      </c>
      <c r="C217" s="73" t="s">
        <v>809</v>
      </c>
      <c r="D217" s="86" t="s">
        <v>115</v>
      </c>
      <c r="E217" s="86" t="s">
        <v>303</v>
      </c>
      <c r="F217" s="73" t="s">
        <v>602</v>
      </c>
      <c r="G217" s="86" t="s">
        <v>124</v>
      </c>
      <c r="H217" s="73" t="s">
        <v>603</v>
      </c>
      <c r="I217" s="73" t="s">
        <v>307</v>
      </c>
      <c r="J217" s="73"/>
      <c r="K217" s="83">
        <v>0.15999999999291692</v>
      </c>
      <c r="L217" s="86" t="s">
        <v>128</v>
      </c>
      <c r="M217" s="87">
        <v>4.2999999999999997E-2</v>
      </c>
      <c r="N217" s="87">
        <v>4.8100000001080175E-2</v>
      </c>
      <c r="O217" s="83">
        <v>5629.8044350000009</v>
      </c>
      <c r="P217" s="85">
        <v>100.31</v>
      </c>
      <c r="Q217" s="73"/>
      <c r="R217" s="83">
        <v>5.6472570189999995</v>
      </c>
      <c r="S217" s="84">
        <v>8.4732106602592735E-5</v>
      </c>
      <c r="T217" s="84">
        <f t="shared" si="3"/>
        <v>3.2606357247023091E-4</v>
      </c>
      <c r="U217" s="84">
        <f>R217/'סכום נכסי הקרן'!$C$42</f>
        <v>1.1061911963868568E-4</v>
      </c>
    </row>
    <row r="218" spans="2:21">
      <c r="B218" s="76" t="s">
        <v>810</v>
      </c>
      <c r="C218" s="73" t="s">
        <v>811</v>
      </c>
      <c r="D218" s="86" t="s">
        <v>115</v>
      </c>
      <c r="E218" s="86" t="s">
        <v>303</v>
      </c>
      <c r="F218" s="73" t="s">
        <v>602</v>
      </c>
      <c r="G218" s="86" t="s">
        <v>124</v>
      </c>
      <c r="H218" s="73" t="s">
        <v>603</v>
      </c>
      <c r="I218" s="73" t="s">
        <v>307</v>
      </c>
      <c r="J218" s="73"/>
      <c r="K218" s="83">
        <v>0.87999999998616341</v>
      </c>
      <c r="L218" s="86" t="s">
        <v>128</v>
      </c>
      <c r="M218" s="87">
        <v>4.2500000000000003E-2</v>
      </c>
      <c r="N218" s="87">
        <v>3.8999999999596434E-2</v>
      </c>
      <c r="O218" s="83">
        <v>17171.986971999999</v>
      </c>
      <c r="P218" s="85">
        <v>101.01</v>
      </c>
      <c r="Q218" s="73"/>
      <c r="R218" s="83">
        <v>17.345424223000002</v>
      </c>
      <c r="S218" s="84">
        <v>6.6982505250106933E-5</v>
      </c>
      <c r="T218" s="84">
        <f t="shared" si="3"/>
        <v>1.0014970044987534E-3</v>
      </c>
      <c r="U218" s="84">
        <f>R218/'סכום נכסי הקרן'!$C$42</f>
        <v>3.3976416353147644E-4</v>
      </c>
    </row>
    <row r="219" spans="2:21">
      <c r="B219" s="76" t="s">
        <v>812</v>
      </c>
      <c r="C219" s="73" t="s">
        <v>813</v>
      </c>
      <c r="D219" s="86" t="s">
        <v>115</v>
      </c>
      <c r="E219" s="86" t="s">
        <v>303</v>
      </c>
      <c r="F219" s="73" t="s">
        <v>602</v>
      </c>
      <c r="G219" s="86" t="s">
        <v>124</v>
      </c>
      <c r="H219" s="73" t="s">
        <v>603</v>
      </c>
      <c r="I219" s="73" t="s">
        <v>307</v>
      </c>
      <c r="J219" s="73"/>
      <c r="K219" s="83">
        <v>1.299999999966337</v>
      </c>
      <c r="L219" s="86" t="s">
        <v>128</v>
      </c>
      <c r="M219" s="87">
        <v>3.7000000000000005E-2</v>
      </c>
      <c r="N219" s="87">
        <v>3.4699999999600856E-2</v>
      </c>
      <c r="O219" s="83">
        <v>20596.653689999999</v>
      </c>
      <c r="P219" s="85">
        <v>100.96</v>
      </c>
      <c r="Q219" s="73"/>
      <c r="R219" s="83">
        <v>20.794382489</v>
      </c>
      <c r="S219" s="84">
        <v>1.5709968413714394E-4</v>
      </c>
      <c r="T219" s="84">
        <f t="shared" si="3"/>
        <v>1.2006343289961304E-3</v>
      </c>
      <c r="U219" s="84">
        <f>R219/'סכום נכסי הקרן'!$C$42</f>
        <v>4.0732275450261067E-4</v>
      </c>
    </row>
    <row r="220" spans="2:21">
      <c r="B220" s="76" t="s">
        <v>814</v>
      </c>
      <c r="C220" s="73" t="s">
        <v>815</v>
      </c>
      <c r="D220" s="86" t="s">
        <v>115</v>
      </c>
      <c r="E220" s="86" t="s">
        <v>303</v>
      </c>
      <c r="F220" s="73" t="s">
        <v>816</v>
      </c>
      <c r="G220" s="86" t="s">
        <v>151</v>
      </c>
      <c r="H220" s="73" t="s">
        <v>609</v>
      </c>
      <c r="I220" s="73" t="s">
        <v>126</v>
      </c>
      <c r="J220" s="73"/>
      <c r="K220" s="83">
        <v>6.5299999999322136</v>
      </c>
      <c r="L220" s="86" t="s">
        <v>128</v>
      </c>
      <c r="M220" s="87">
        <v>2.5000000000000001E-3</v>
      </c>
      <c r="N220" s="87">
        <v>6.5000000000284804E-3</v>
      </c>
      <c r="O220" s="83">
        <v>18005.444447000002</v>
      </c>
      <c r="P220" s="85">
        <v>97.5</v>
      </c>
      <c r="Q220" s="73"/>
      <c r="R220" s="83">
        <v>17.555307723000002</v>
      </c>
      <c r="S220" s="84">
        <v>3.6010888894000001E-5</v>
      </c>
      <c r="T220" s="84">
        <f t="shared" si="3"/>
        <v>1.0136153415218972E-3</v>
      </c>
      <c r="U220" s="84">
        <f>R220/'סכום נכסי הקרן'!$C$42</f>
        <v>3.4387538565552232E-4</v>
      </c>
    </row>
    <row r="221" spans="2:21" s="106" customFormat="1">
      <c r="B221" s="76" t="s">
        <v>676</v>
      </c>
      <c r="C221" s="73" t="s">
        <v>677</v>
      </c>
      <c r="D221" s="86" t="s">
        <v>115</v>
      </c>
      <c r="E221" s="86" t="s">
        <v>303</v>
      </c>
      <c r="F221" s="73" t="s">
        <v>678</v>
      </c>
      <c r="G221" s="86" t="s">
        <v>679</v>
      </c>
      <c r="H221" s="73" t="s">
        <v>385</v>
      </c>
      <c r="I221" s="73" t="s">
        <v>126</v>
      </c>
      <c r="J221" s="73"/>
      <c r="K221" s="83">
        <v>4.7200000000622806</v>
      </c>
      <c r="L221" s="86" t="s">
        <v>128</v>
      </c>
      <c r="M221" s="87">
        <v>2.4E-2</v>
      </c>
      <c r="N221" s="87">
        <v>1.7800000000044489E-2</v>
      </c>
      <c r="O221" s="83">
        <v>21693.741030000001</v>
      </c>
      <c r="P221" s="85">
        <v>103.62</v>
      </c>
      <c r="Q221" s="73"/>
      <c r="R221" s="83">
        <v>22.479054454999996</v>
      </c>
      <c r="S221" s="84">
        <v>7.4918639851639015E-5</v>
      </c>
      <c r="T221" s="84">
        <f>IFERROR(R221/$R$11,0)</f>
        <v>1.297904589199672E-3</v>
      </c>
      <c r="U221" s="84">
        <f>R221/'סכום נכסי הקרן'!$C$42</f>
        <v>4.4032230262515973E-4</v>
      </c>
    </row>
    <row r="222" spans="2:21">
      <c r="B222" s="76" t="s">
        <v>817</v>
      </c>
      <c r="C222" s="73" t="s">
        <v>818</v>
      </c>
      <c r="D222" s="86" t="s">
        <v>115</v>
      </c>
      <c r="E222" s="86" t="s">
        <v>303</v>
      </c>
      <c r="F222" s="73" t="s">
        <v>625</v>
      </c>
      <c r="G222" s="86" t="s">
        <v>152</v>
      </c>
      <c r="H222" s="73" t="s">
        <v>603</v>
      </c>
      <c r="I222" s="73" t="s">
        <v>307</v>
      </c>
      <c r="J222" s="73"/>
      <c r="K222" s="83">
        <v>2.4200000000381938</v>
      </c>
      <c r="L222" s="86" t="s">
        <v>128</v>
      </c>
      <c r="M222" s="87">
        <v>4.1399999999999999E-2</v>
      </c>
      <c r="N222" s="87">
        <v>1.6600000000145502E-2</v>
      </c>
      <c r="O222" s="83">
        <v>20350.690028000001</v>
      </c>
      <c r="P222" s="85">
        <v>106</v>
      </c>
      <c r="Q222" s="83">
        <v>0.42125927600000002</v>
      </c>
      <c r="R222" s="83">
        <v>21.992990698</v>
      </c>
      <c r="S222" s="84">
        <v>3.6159273166323976E-5</v>
      </c>
      <c r="T222" s="84">
        <f t="shared" si="3"/>
        <v>1.2698400466221878E-3</v>
      </c>
      <c r="U222" s="84">
        <f>R222/'סכום נכסי הקרן'!$C$42</f>
        <v>4.3080122988015958E-4</v>
      </c>
    </row>
    <row r="223" spans="2:21">
      <c r="B223" s="76" t="s">
        <v>819</v>
      </c>
      <c r="C223" s="73" t="s">
        <v>820</v>
      </c>
      <c r="D223" s="86" t="s">
        <v>115</v>
      </c>
      <c r="E223" s="86" t="s">
        <v>303</v>
      </c>
      <c r="F223" s="73" t="s">
        <v>625</v>
      </c>
      <c r="G223" s="86" t="s">
        <v>152</v>
      </c>
      <c r="H223" s="73" t="s">
        <v>603</v>
      </c>
      <c r="I223" s="73" t="s">
        <v>307</v>
      </c>
      <c r="J223" s="73"/>
      <c r="K223" s="83">
        <v>4.4599999999833866</v>
      </c>
      <c r="L223" s="86" t="s">
        <v>128</v>
      </c>
      <c r="M223" s="87">
        <v>2.5000000000000001E-2</v>
      </c>
      <c r="N223" s="87">
        <v>2.9699999999947838E-2</v>
      </c>
      <c r="O223" s="83">
        <v>103079.18316299999</v>
      </c>
      <c r="P223" s="85">
        <v>97.94</v>
      </c>
      <c r="Q223" s="83">
        <v>2.5769795859999998</v>
      </c>
      <c r="R223" s="83">
        <v>103.53272928200002</v>
      </c>
      <c r="S223" s="84">
        <v>8.4147741155010458E-5</v>
      </c>
      <c r="T223" s="84">
        <f t="shared" si="3"/>
        <v>5.977813912790537E-3</v>
      </c>
      <c r="U223" s="84">
        <f>R223/'סכום נכסי הקרן'!$C$42</f>
        <v>2.0280110022322358E-3</v>
      </c>
    </row>
    <row r="224" spans="2:21">
      <c r="B224" s="76" t="s">
        <v>821</v>
      </c>
      <c r="C224" s="73" t="s">
        <v>822</v>
      </c>
      <c r="D224" s="86" t="s">
        <v>115</v>
      </c>
      <c r="E224" s="86" t="s">
        <v>303</v>
      </c>
      <c r="F224" s="73" t="s">
        <v>625</v>
      </c>
      <c r="G224" s="86" t="s">
        <v>152</v>
      </c>
      <c r="H224" s="73" t="s">
        <v>603</v>
      </c>
      <c r="I224" s="73" t="s">
        <v>307</v>
      </c>
      <c r="J224" s="73"/>
      <c r="K224" s="83">
        <v>3.0599999999975975</v>
      </c>
      <c r="L224" s="86" t="s">
        <v>128</v>
      </c>
      <c r="M224" s="87">
        <v>3.5499999999999997E-2</v>
      </c>
      <c r="N224" s="87">
        <v>2.1499999999939928E-2</v>
      </c>
      <c r="O224" s="83">
        <v>39236.011106999998</v>
      </c>
      <c r="P224" s="85">
        <v>104.29</v>
      </c>
      <c r="Q224" s="83">
        <v>0.69643920400000003</v>
      </c>
      <c r="R224" s="83">
        <v>41.615673434999998</v>
      </c>
      <c r="S224" s="84">
        <v>5.5212684879980412E-5</v>
      </c>
      <c r="T224" s="84">
        <f t="shared" si="3"/>
        <v>2.4028223091877993E-3</v>
      </c>
      <c r="U224" s="84">
        <f>R224/'סכום נכסי הקרן'!$C$42</f>
        <v>8.1517259495405637E-4</v>
      </c>
    </row>
    <row r="225" spans="2:21">
      <c r="B225" s="76" t="s">
        <v>823</v>
      </c>
      <c r="C225" s="73" t="s">
        <v>824</v>
      </c>
      <c r="D225" s="86" t="s">
        <v>115</v>
      </c>
      <c r="E225" s="86" t="s">
        <v>303</v>
      </c>
      <c r="F225" s="73" t="s">
        <v>784</v>
      </c>
      <c r="G225" s="86" t="s">
        <v>123</v>
      </c>
      <c r="H225" s="73" t="s">
        <v>609</v>
      </c>
      <c r="I225" s="73" t="s">
        <v>126</v>
      </c>
      <c r="J225" s="73"/>
      <c r="K225" s="83">
        <v>1.7500000000907256</v>
      </c>
      <c r="L225" s="86" t="s">
        <v>128</v>
      </c>
      <c r="M225" s="87">
        <v>2.6499999999999999E-2</v>
      </c>
      <c r="N225" s="87">
        <v>1.400000000043548E-2</v>
      </c>
      <c r="O225" s="83">
        <v>13449.603278000001</v>
      </c>
      <c r="P225" s="85">
        <v>102.44</v>
      </c>
      <c r="Q225" s="73"/>
      <c r="R225" s="83">
        <v>13.777774041000002</v>
      </c>
      <c r="S225" s="84">
        <v>5.4583955930414323E-5</v>
      </c>
      <c r="T225" s="84">
        <f t="shared" si="3"/>
        <v>7.9550659893492463E-4</v>
      </c>
      <c r="U225" s="84">
        <f>R225/'סכום נכסי הקרן'!$C$42</f>
        <v>2.6988062166613378E-4</v>
      </c>
    </row>
    <row r="226" spans="2:21">
      <c r="B226" s="76" t="s">
        <v>825</v>
      </c>
      <c r="C226" s="73" t="s">
        <v>826</v>
      </c>
      <c r="D226" s="86" t="s">
        <v>115</v>
      </c>
      <c r="E226" s="86" t="s">
        <v>303</v>
      </c>
      <c r="F226" s="73" t="s">
        <v>827</v>
      </c>
      <c r="G226" s="86" t="s">
        <v>418</v>
      </c>
      <c r="H226" s="73" t="s">
        <v>603</v>
      </c>
      <c r="I226" s="73" t="s">
        <v>307</v>
      </c>
      <c r="J226" s="73"/>
      <c r="K226" s="83">
        <v>0.73000000000870691</v>
      </c>
      <c r="L226" s="86" t="s">
        <v>128</v>
      </c>
      <c r="M226" s="87">
        <v>7.0000000000000007E-2</v>
      </c>
      <c r="N226" s="87">
        <v>6.9099999998577868E-2</v>
      </c>
      <c r="O226" s="83">
        <v>13525.152043000002</v>
      </c>
      <c r="P226" s="85">
        <v>101.9</v>
      </c>
      <c r="Q226" s="73"/>
      <c r="R226" s="83">
        <v>13.782130556</v>
      </c>
      <c r="S226" s="84">
        <v>3.1926841382479157E-5</v>
      </c>
      <c r="T226" s="84">
        <f t="shared" si="3"/>
        <v>7.9575813713119229E-4</v>
      </c>
      <c r="U226" s="84">
        <f>R226/'סכום נכסי הקרן'!$C$42</f>
        <v>2.699659575827338E-4</v>
      </c>
    </row>
    <row r="227" spans="2:21">
      <c r="B227" s="76" t="s">
        <v>828</v>
      </c>
      <c r="C227" s="73" t="s">
        <v>829</v>
      </c>
      <c r="D227" s="86" t="s">
        <v>115</v>
      </c>
      <c r="E227" s="86" t="s">
        <v>303</v>
      </c>
      <c r="F227" s="73" t="s">
        <v>830</v>
      </c>
      <c r="G227" s="86" t="s">
        <v>151</v>
      </c>
      <c r="H227" s="73" t="s">
        <v>629</v>
      </c>
      <c r="I227" s="73" t="s">
        <v>126</v>
      </c>
      <c r="J227" s="73"/>
      <c r="K227" s="83">
        <v>4.0599999999736065</v>
      </c>
      <c r="L227" s="86" t="s">
        <v>128</v>
      </c>
      <c r="M227" s="87">
        <v>3.4500000000000003E-2</v>
      </c>
      <c r="N227" s="87">
        <v>1.6299999999868035E-2</v>
      </c>
      <c r="O227" s="83">
        <v>38313.403165999996</v>
      </c>
      <c r="P227" s="85">
        <v>108.78</v>
      </c>
      <c r="Q227" s="73"/>
      <c r="R227" s="83">
        <v>41.677318684999996</v>
      </c>
      <c r="S227" s="84">
        <v>7.2013710038356307E-5</v>
      </c>
      <c r="T227" s="84">
        <f t="shared" si="3"/>
        <v>2.4063816071572723E-3</v>
      </c>
      <c r="U227" s="84">
        <f>R227/'סכום נכסי הקרן'!$C$42</f>
        <v>8.1638010919715947E-4</v>
      </c>
    </row>
    <row r="228" spans="2:21">
      <c r="B228" s="76" t="s">
        <v>831</v>
      </c>
      <c r="C228" s="73" t="s">
        <v>832</v>
      </c>
      <c r="D228" s="86" t="s">
        <v>115</v>
      </c>
      <c r="E228" s="86" t="s">
        <v>303</v>
      </c>
      <c r="F228" s="73" t="s">
        <v>833</v>
      </c>
      <c r="G228" s="86" t="s">
        <v>426</v>
      </c>
      <c r="H228" s="73" t="s">
        <v>633</v>
      </c>
      <c r="I228" s="73" t="s">
        <v>307</v>
      </c>
      <c r="J228" s="73"/>
      <c r="K228" s="83">
        <v>2.149999999994376</v>
      </c>
      <c r="L228" s="86" t="s">
        <v>128</v>
      </c>
      <c r="M228" s="87">
        <v>5.9000000000000004E-2</v>
      </c>
      <c r="N228" s="87">
        <v>3.2899999999741296E-2</v>
      </c>
      <c r="O228" s="83">
        <v>42054.836076999993</v>
      </c>
      <c r="P228" s="85">
        <v>105.7</v>
      </c>
      <c r="Q228" s="73"/>
      <c r="R228" s="83">
        <v>44.451961734999998</v>
      </c>
      <c r="S228" s="84">
        <v>4.7008031927259875E-5</v>
      </c>
      <c r="T228" s="84">
        <f t="shared" si="3"/>
        <v>2.5665850514433801E-3</v>
      </c>
      <c r="U228" s="84">
        <f>R228/'סכום נכסי הקרן'!$C$42</f>
        <v>8.7073013620495238E-4</v>
      </c>
    </row>
    <row r="229" spans="2:21">
      <c r="B229" s="76" t="s">
        <v>834</v>
      </c>
      <c r="C229" s="73" t="s">
        <v>835</v>
      </c>
      <c r="D229" s="86" t="s">
        <v>115</v>
      </c>
      <c r="E229" s="86" t="s">
        <v>303</v>
      </c>
      <c r="F229" s="73" t="s">
        <v>833</v>
      </c>
      <c r="G229" s="86" t="s">
        <v>426</v>
      </c>
      <c r="H229" s="73" t="s">
        <v>633</v>
      </c>
      <c r="I229" s="73" t="s">
        <v>307</v>
      </c>
      <c r="J229" s="73"/>
      <c r="K229" s="83">
        <v>4.8300000000603864</v>
      </c>
      <c r="L229" s="86" t="s">
        <v>128</v>
      </c>
      <c r="M229" s="87">
        <v>2.7000000000000003E-2</v>
      </c>
      <c r="N229" s="87">
        <v>4.6400000001566771E-2</v>
      </c>
      <c r="O229" s="83">
        <v>6660.7990579999996</v>
      </c>
      <c r="P229" s="85">
        <v>91.99</v>
      </c>
      <c r="Q229" s="73"/>
      <c r="R229" s="83">
        <v>6.1272690609999998</v>
      </c>
      <c r="S229" s="84">
        <v>7.7662002367544098E-6</v>
      </c>
      <c r="T229" s="84">
        <f t="shared" si="3"/>
        <v>3.5377869871942825E-4</v>
      </c>
      <c r="U229" s="84">
        <f>R229/'סכום נכסי הקרן'!$C$42</f>
        <v>1.2002165069462307E-4</v>
      </c>
    </row>
    <row r="230" spans="2:21">
      <c r="B230" s="76" t="s">
        <v>836</v>
      </c>
      <c r="C230" s="73" t="s">
        <v>837</v>
      </c>
      <c r="D230" s="86" t="s">
        <v>115</v>
      </c>
      <c r="E230" s="86" t="s">
        <v>303</v>
      </c>
      <c r="F230" s="73" t="s">
        <v>838</v>
      </c>
      <c r="G230" s="86" t="s">
        <v>418</v>
      </c>
      <c r="H230" s="73" t="s">
        <v>629</v>
      </c>
      <c r="I230" s="73" t="s">
        <v>126</v>
      </c>
      <c r="J230" s="73"/>
      <c r="K230" s="83">
        <v>2.40999999993597</v>
      </c>
      <c r="L230" s="86" t="s">
        <v>128</v>
      </c>
      <c r="M230" s="87">
        <v>4.5999999999999999E-2</v>
      </c>
      <c r="N230" s="87">
        <v>6.0899999998788194E-2</v>
      </c>
      <c r="O230" s="83">
        <v>19304.632215000001</v>
      </c>
      <c r="P230" s="85">
        <v>97.89</v>
      </c>
      <c r="Q230" s="73"/>
      <c r="R230" s="83">
        <v>18.897304480999999</v>
      </c>
      <c r="S230" s="84">
        <v>8.584075623603067E-5</v>
      </c>
      <c r="T230" s="84">
        <f t="shared" si="3"/>
        <v>1.0911000842358798E-3</v>
      </c>
      <c r="U230" s="84">
        <f>R230/'סכום נכסי הקרן'!$C$42</f>
        <v>3.7016257241335418E-4</v>
      </c>
    </row>
    <row r="231" spans="2:21">
      <c r="B231" s="76" t="s">
        <v>839</v>
      </c>
      <c r="C231" s="73" t="s">
        <v>840</v>
      </c>
      <c r="D231" s="86" t="s">
        <v>115</v>
      </c>
      <c r="E231" s="86" t="s">
        <v>303</v>
      </c>
      <c r="F231" s="73" t="s">
        <v>841</v>
      </c>
      <c r="G231" s="86" t="s">
        <v>418</v>
      </c>
      <c r="H231" s="73" t="s">
        <v>629</v>
      </c>
      <c r="I231" s="73" t="s">
        <v>126</v>
      </c>
      <c r="J231" s="73"/>
      <c r="K231" s="83">
        <v>3.9400000000206847</v>
      </c>
      <c r="L231" s="86" t="s">
        <v>128</v>
      </c>
      <c r="M231" s="87">
        <v>5.2400000000000002E-2</v>
      </c>
      <c r="N231" s="87">
        <v>2.5100000000103422E-2</v>
      </c>
      <c r="O231" s="83">
        <v>21332.399010000001</v>
      </c>
      <c r="P231" s="85">
        <v>113.31</v>
      </c>
      <c r="Q231" s="73"/>
      <c r="R231" s="83">
        <v>24.171740525000001</v>
      </c>
      <c r="S231" s="84">
        <v>8.5329596039999999E-5</v>
      </c>
      <c r="T231" s="84">
        <f t="shared" si="3"/>
        <v>1.3956375709283006E-3</v>
      </c>
      <c r="U231" s="84">
        <f>R231/'סכום נכסי הקרן'!$C$42</f>
        <v>4.7347883193807978E-4</v>
      </c>
    </row>
    <row r="232" spans="2:21">
      <c r="B232" s="76" t="s">
        <v>842</v>
      </c>
      <c r="C232" s="73" t="s">
        <v>843</v>
      </c>
      <c r="D232" s="86" t="s">
        <v>115</v>
      </c>
      <c r="E232" s="86" t="s">
        <v>303</v>
      </c>
      <c r="F232" s="73" t="s">
        <v>844</v>
      </c>
      <c r="G232" s="86" t="s">
        <v>845</v>
      </c>
      <c r="H232" s="73" t="s">
        <v>846</v>
      </c>
      <c r="I232" s="73" t="s">
        <v>126</v>
      </c>
      <c r="J232" s="73"/>
      <c r="K232" s="83">
        <v>5.040000000033789</v>
      </c>
      <c r="L232" s="86" t="s">
        <v>128</v>
      </c>
      <c r="M232" s="87">
        <v>0.04</v>
      </c>
      <c r="N232" s="87">
        <v>-2.0000000005779812E-4</v>
      </c>
      <c r="O232" s="83">
        <v>36721.75</v>
      </c>
      <c r="P232" s="85">
        <v>122.5</v>
      </c>
      <c r="Q232" s="73"/>
      <c r="R232" s="83">
        <v>44.984141987000001</v>
      </c>
      <c r="S232" s="84">
        <v>1.2240583333333335E-4</v>
      </c>
      <c r="T232" s="84">
        <f t="shared" si="3"/>
        <v>2.5973122865561812E-3</v>
      </c>
      <c r="U232" s="84">
        <f>R232/'סכום נכסי הקרן'!$C$42</f>
        <v>8.8115454415509001E-4</v>
      </c>
    </row>
    <row r="233" spans="2:21">
      <c r="B233" s="76" t="s">
        <v>847</v>
      </c>
      <c r="C233" s="73" t="s">
        <v>848</v>
      </c>
      <c r="D233" s="86" t="s">
        <v>115</v>
      </c>
      <c r="E233" s="86" t="s">
        <v>303</v>
      </c>
      <c r="F233" s="73" t="s">
        <v>844</v>
      </c>
      <c r="G233" s="86" t="s">
        <v>845</v>
      </c>
      <c r="H233" s="73" t="s">
        <v>846</v>
      </c>
      <c r="I233" s="73" t="s">
        <v>126</v>
      </c>
      <c r="J233" s="73"/>
      <c r="K233" s="83">
        <v>2.9700000000387696</v>
      </c>
      <c r="L233" s="86" t="s">
        <v>128</v>
      </c>
      <c r="M233" s="87">
        <v>4.2500000000000003E-2</v>
      </c>
      <c r="N233" s="87">
        <v>5.6300000000980649E-2</v>
      </c>
      <c r="O233" s="83">
        <v>22773.870156000001</v>
      </c>
      <c r="P233" s="85">
        <v>96.27</v>
      </c>
      <c r="Q233" s="73"/>
      <c r="R233" s="83">
        <v>21.924404794999997</v>
      </c>
      <c r="S233" s="84">
        <v>3.3718948923999759E-5</v>
      </c>
      <c r="T233" s="84">
        <f t="shared" si="3"/>
        <v>1.265880006468528E-3</v>
      </c>
      <c r="U233" s="84">
        <f>R233/'סכום נכסי הקרן'!$C$42</f>
        <v>4.2945776132826639E-4</v>
      </c>
    </row>
    <row r="234" spans="2:21">
      <c r="B234" s="76" t="s">
        <v>849</v>
      </c>
      <c r="C234" s="73" t="s">
        <v>850</v>
      </c>
      <c r="D234" s="86" t="s">
        <v>115</v>
      </c>
      <c r="E234" s="86" t="s">
        <v>303</v>
      </c>
      <c r="F234" s="73" t="s">
        <v>844</v>
      </c>
      <c r="G234" s="86" t="s">
        <v>845</v>
      </c>
      <c r="H234" s="73" t="s">
        <v>846</v>
      </c>
      <c r="I234" s="73" t="s">
        <v>126</v>
      </c>
      <c r="J234" s="73"/>
      <c r="K234" s="83">
        <v>4.6499999999458668</v>
      </c>
      <c r="L234" s="86" t="s">
        <v>128</v>
      </c>
      <c r="M234" s="87">
        <v>3.1600000000000003E-2</v>
      </c>
      <c r="N234" s="87">
        <v>5.5799999999049658E-2</v>
      </c>
      <c r="O234" s="83">
        <v>36721.75</v>
      </c>
      <c r="P234" s="85">
        <v>90.55</v>
      </c>
      <c r="Q234" s="73"/>
      <c r="R234" s="83">
        <v>33.251545852</v>
      </c>
      <c r="S234" s="84">
        <v>1.6034228302208095E-4</v>
      </c>
      <c r="T234" s="84">
        <f t="shared" si="3"/>
        <v>1.9198909832123597E-3</v>
      </c>
      <c r="U234" s="84">
        <f>R234/'סכום נכסי הקרן'!$C$42</f>
        <v>6.5133510240427599E-4</v>
      </c>
    </row>
    <row r="235" spans="2:21">
      <c r="B235" s="76" t="s">
        <v>851</v>
      </c>
      <c r="C235" s="73" t="s">
        <v>852</v>
      </c>
      <c r="D235" s="86" t="s">
        <v>115</v>
      </c>
      <c r="E235" s="86" t="s">
        <v>303</v>
      </c>
      <c r="F235" s="73" t="s">
        <v>853</v>
      </c>
      <c r="G235" s="86" t="s">
        <v>418</v>
      </c>
      <c r="H235" s="73" t="s">
        <v>854</v>
      </c>
      <c r="I235" s="73" t="s">
        <v>126</v>
      </c>
      <c r="J235" s="73"/>
      <c r="K235" s="83">
        <v>2.6499999999493693</v>
      </c>
      <c r="L235" s="86" t="s">
        <v>128</v>
      </c>
      <c r="M235" s="87">
        <v>4.9500000000000002E-2</v>
      </c>
      <c r="N235" s="87">
        <v>0.25759999999629934</v>
      </c>
      <c r="O235" s="83">
        <v>34985.334693999997</v>
      </c>
      <c r="P235" s="85">
        <v>62.1</v>
      </c>
      <c r="Q235" s="73"/>
      <c r="R235" s="83">
        <v>21.725892853999998</v>
      </c>
      <c r="S235" s="84">
        <v>6.0387543635235796E-5</v>
      </c>
      <c r="T235" s="84">
        <f t="shared" si="3"/>
        <v>1.2544182450429924E-3</v>
      </c>
      <c r="U235" s="84">
        <f>R235/'סכום נכסי הקרן'!$C$42</f>
        <v>4.2556928660906986E-4</v>
      </c>
    </row>
    <row r="236" spans="2:21">
      <c r="B236" s="76" t="s">
        <v>855</v>
      </c>
      <c r="C236" s="73" t="s">
        <v>856</v>
      </c>
      <c r="D236" s="86" t="s">
        <v>115</v>
      </c>
      <c r="E236" s="86" t="s">
        <v>303</v>
      </c>
      <c r="F236" s="73" t="s">
        <v>853</v>
      </c>
      <c r="G236" s="86" t="s">
        <v>418</v>
      </c>
      <c r="H236" s="73" t="s">
        <v>854</v>
      </c>
      <c r="I236" s="73" t="s">
        <v>126</v>
      </c>
      <c r="J236" s="73"/>
      <c r="K236" s="83">
        <v>3.1299999999800749</v>
      </c>
      <c r="L236" s="86" t="s">
        <v>128</v>
      </c>
      <c r="M236" s="87">
        <v>0.04</v>
      </c>
      <c r="N236" s="87">
        <v>9.2399999999440555E-2</v>
      </c>
      <c r="O236" s="83">
        <v>59994.457242999997</v>
      </c>
      <c r="P236" s="85">
        <v>87</v>
      </c>
      <c r="Q236" s="73"/>
      <c r="R236" s="83">
        <v>52.195178807999994</v>
      </c>
      <c r="S236" s="84">
        <v>7.3142653839917388E-5</v>
      </c>
      <c r="T236" s="84">
        <f t="shared" si="3"/>
        <v>3.01366599936913E-3</v>
      </c>
      <c r="U236" s="84">
        <f>R236/'סכום נכסי הקרן'!$C$42</f>
        <v>1.0224051623113745E-3</v>
      </c>
    </row>
    <row r="237" spans="2:21">
      <c r="B237" s="76" t="s">
        <v>857</v>
      </c>
      <c r="C237" s="73" t="s">
        <v>858</v>
      </c>
      <c r="D237" s="86" t="s">
        <v>115</v>
      </c>
      <c r="E237" s="86" t="s">
        <v>303</v>
      </c>
      <c r="F237" s="73" t="s">
        <v>830</v>
      </c>
      <c r="G237" s="86" t="s">
        <v>151</v>
      </c>
      <c r="H237" s="73" t="s">
        <v>640</v>
      </c>
      <c r="I237" s="73"/>
      <c r="J237" s="73"/>
      <c r="K237" s="83">
        <v>3.2099999998771334</v>
      </c>
      <c r="L237" s="86" t="s">
        <v>128</v>
      </c>
      <c r="M237" s="87">
        <v>4.2500000000000003E-2</v>
      </c>
      <c r="N237" s="87">
        <v>1.4899999998678602E-2</v>
      </c>
      <c r="O237" s="83">
        <v>3900.1930809999994</v>
      </c>
      <c r="P237" s="85">
        <v>110.6</v>
      </c>
      <c r="Q237" s="73"/>
      <c r="R237" s="83">
        <v>4.3136135930000004</v>
      </c>
      <c r="S237" s="84">
        <v>3.3593394323858737E-5</v>
      </c>
      <c r="T237" s="84">
        <f t="shared" si="3"/>
        <v>2.4906113776255751E-4</v>
      </c>
      <c r="U237" s="84">
        <f>R237/'סכום נכסי הקרן'!$C$42</f>
        <v>8.4495558908282784E-5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46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3.6385059273957459</v>
      </c>
      <c r="L239" s="71"/>
      <c r="M239" s="71"/>
      <c r="N239" s="91">
        <v>6.132663448255949E-2</v>
      </c>
      <c r="O239" s="80"/>
      <c r="P239" s="82"/>
      <c r="Q239" s="71"/>
      <c r="R239" s="80">
        <v>531.93048911899996</v>
      </c>
      <c r="S239" s="71"/>
      <c r="T239" s="81">
        <f t="shared" si="3"/>
        <v>3.0712814204211878E-2</v>
      </c>
      <c r="U239" s="81">
        <f>R239/'סכום נכסי הקרן'!$C$42</f>
        <v>1.0419515566114392E-2</v>
      </c>
    </row>
    <row r="240" spans="2:21">
      <c r="B240" s="76" t="s">
        <v>859</v>
      </c>
      <c r="C240" s="73" t="s">
        <v>860</v>
      </c>
      <c r="D240" s="86" t="s">
        <v>115</v>
      </c>
      <c r="E240" s="86" t="s">
        <v>303</v>
      </c>
      <c r="F240" s="73" t="s">
        <v>697</v>
      </c>
      <c r="G240" s="86" t="s">
        <v>122</v>
      </c>
      <c r="H240" s="73" t="s">
        <v>389</v>
      </c>
      <c r="I240" s="73" t="s">
        <v>307</v>
      </c>
      <c r="J240" s="73"/>
      <c r="K240" s="83">
        <v>2.3800000000007033</v>
      </c>
      <c r="L240" s="86" t="s">
        <v>128</v>
      </c>
      <c r="M240" s="87">
        <v>3.49E-2</v>
      </c>
      <c r="N240" s="87">
        <v>3.7799999999966832E-2</v>
      </c>
      <c r="O240" s="83">
        <v>222884.81141200001</v>
      </c>
      <c r="P240" s="85">
        <v>89.27</v>
      </c>
      <c r="Q240" s="73"/>
      <c r="R240" s="83">
        <v>198.96926954700001</v>
      </c>
      <c r="S240" s="84">
        <v>1.3273691220456966E-4</v>
      </c>
      <c r="T240" s="84">
        <f t="shared" si="3"/>
        <v>1.1488166843126138E-2</v>
      </c>
      <c r="U240" s="84">
        <f>R240/'סכום נכסי הקרן'!$C$42</f>
        <v>3.8974329233449571E-3</v>
      </c>
    </row>
    <row r="241" spans="2:21">
      <c r="B241" s="76" t="s">
        <v>861</v>
      </c>
      <c r="C241" s="73" t="s">
        <v>862</v>
      </c>
      <c r="D241" s="86" t="s">
        <v>115</v>
      </c>
      <c r="E241" s="86" t="s">
        <v>303</v>
      </c>
      <c r="F241" s="73" t="s">
        <v>697</v>
      </c>
      <c r="G241" s="86" t="s">
        <v>122</v>
      </c>
      <c r="H241" s="73" t="s">
        <v>389</v>
      </c>
      <c r="I241" s="73" t="s">
        <v>307</v>
      </c>
      <c r="J241" s="73"/>
      <c r="K241" s="83">
        <v>5.2699999999030371</v>
      </c>
      <c r="L241" s="86" t="s">
        <v>128</v>
      </c>
      <c r="M241" s="87">
        <v>3.7699999999999997E-2</v>
      </c>
      <c r="N241" s="87">
        <v>3.1099999999251435E-2</v>
      </c>
      <c r="O241" s="83">
        <v>20254.982865000002</v>
      </c>
      <c r="P241" s="85">
        <v>98.27</v>
      </c>
      <c r="Q241" s="73"/>
      <c r="R241" s="83">
        <v>19.904571559000001</v>
      </c>
      <c r="S241" s="84">
        <v>1.4350173481027009E-4</v>
      </c>
      <c r="T241" s="84">
        <f t="shared" si="3"/>
        <v>1.14925807151702E-3</v>
      </c>
      <c r="U241" s="84">
        <f>R241/'סכום נכסי הקרן'!$C$42</f>
        <v>3.898930357222691E-4</v>
      </c>
    </row>
    <row r="242" spans="2:21">
      <c r="B242" s="76" t="s">
        <v>863</v>
      </c>
      <c r="C242" s="73" t="s">
        <v>864</v>
      </c>
      <c r="D242" s="86" t="s">
        <v>115</v>
      </c>
      <c r="E242" s="86" t="s">
        <v>303</v>
      </c>
      <c r="F242" s="73" t="s">
        <v>865</v>
      </c>
      <c r="G242" s="86" t="s">
        <v>122</v>
      </c>
      <c r="H242" s="73" t="s">
        <v>595</v>
      </c>
      <c r="I242" s="73" t="s">
        <v>126</v>
      </c>
      <c r="J242" s="73"/>
      <c r="K242" s="83">
        <v>4.5400000000243415</v>
      </c>
      <c r="L242" s="86" t="s">
        <v>128</v>
      </c>
      <c r="M242" s="87">
        <v>4.6900000000000004E-2</v>
      </c>
      <c r="N242" s="87">
        <v>8.1100000000500355E-2</v>
      </c>
      <c r="O242" s="83">
        <v>110835.76073199998</v>
      </c>
      <c r="P242" s="85">
        <v>80.06</v>
      </c>
      <c r="Q242" s="73"/>
      <c r="R242" s="83">
        <v>88.735114795999991</v>
      </c>
      <c r="S242" s="84">
        <v>5.9840531782524154E-5</v>
      </c>
      <c r="T242" s="84">
        <f t="shared" si="3"/>
        <v>5.1234233605084315E-3</v>
      </c>
      <c r="U242" s="84">
        <f>R242/'סכום נכסי הקרן'!$C$42</f>
        <v>1.7381536286990859E-3</v>
      </c>
    </row>
    <row r="243" spans="2:21">
      <c r="B243" s="76" t="s">
        <v>866</v>
      </c>
      <c r="C243" s="73" t="s">
        <v>867</v>
      </c>
      <c r="D243" s="86" t="s">
        <v>115</v>
      </c>
      <c r="E243" s="86" t="s">
        <v>303</v>
      </c>
      <c r="F243" s="73" t="s">
        <v>865</v>
      </c>
      <c r="G243" s="86" t="s">
        <v>122</v>
      </c>
      <c r="H243" s="73" t="s">
        <v>595</v>
      </c>
      <c r="I243" s="73" t="s">
        <v>126</v>
      </c>
      <c r="J243" s="73"/>
      <c r="K243" s="83">
        <v>4.7499999999972546</v>
      </c>
      <c r="L243" s="86" t="s">
        <v>128</v>
      </c>
      <c r="M243" s="87">
        <v>4.6900000000000004E-2</v>
      </c>
      <c r="N243" s="87">
        <v>8.1099999999968142E-2</v>
      </c>
      <c r="O243" s="83">
        <v>224942.294306</v>
      </c>
      <c r="P243" s="85">
        <v>80.97</v>
      </c>
      <c r="Q243" s="73"/>
      <c r="R243" s="83">
        <v>182.13578667800002</v>
      </c>
      <c r="S243" s="84">
        <v>1.4632712003585292E-4</v>
      </c>
      <c r="T243" s="84">
        <f t="shared" si="3"/>
        <v>1.051622851219561E-2</v>
      </c>
      <c r="U243" s="84">
        <f>R243/'סכום נכסי הקרן'!$C$42</f>
        <v>3.5676967259031388E-3</v>
      </c>
    </row>
    <row r="244" spans="2:21">
      <c r="B244" s="76" t="s">
        <v>868</v>
      </c>
      <c r="C244" s="73" t="s">
        <v>869</v>
      </c>
      <c r="D244" s="86" t="s">
        <v>115</v>
      </c>
      <c r="E244" s="86" t="s">
        <v>303</v>
      </c>
      <c r="F244" s="73" t="s">
        <v>870</v>
      </c>
      <c r="G244" s="86" t="s">
        <v>122</v>
      </c>
      <c r="H244" s="73" t="s">
        <v>609</v>
      </c>
      <c r="I244" s="73" t="s">
        <v>126</v>
      </c>
      <c r="J244" s="73"/>
      <c r="K244" s="83">
        <v>0.99000000012658063</v>
      </c>
      <c r="L244" s="86" t="s">
        <v>128</v>
      </c>
      <c r="M244" s="87">
        <v>4.4999999999999998E-2</v>
      </c>
      <c r="N244" s="87">
        <v>5.5899999998344718E-2</v>
      </c>
      <c r="O244" s="83">
        <v>2462.2719219999999</v>
      </c>
      <c r="P244" s="85">
        <v>83.42</v>
      </c>
      <c r="Q244" s="73"/>
      <c r="R244" s="83">
        <v>2.0540273259999999</v>
      </c>
      <c r="S244" s="84">
        <v>1.6310005252692352E-6</v>
      </c>
      <c r="T244" s="84">
        <f t="shared" si="3"/>
        <v>1.1859624692372013E-4</v>
      </c>
      <c r="U244" s="84">
        <f>R244/'סכום נכסי הקרן'!$C$42</f>
        <v>4.0234523371517838E-5</v>
      </c>
    </row>
    <row r="245" spans="2:21">
      <c r="B245" s="76" t="s">
        <v>871</v>
      </c>
      <c r="C245" s="73" t="s">
        <v>872</v>
      </c>
      <c r="D245" s="86" t="s">
        <v>115</v>
      </c>
      <c r="E245" s="86" t="s">
        <v>303</v>
      </c>
      <c r="F245" s="73" t="s">
        <v>833</v>
      </c>
      <c r="G245" s="86" t="s">
        <v>426</v>
      </c>
      <c r="H245" s="73" t="s">
        <v>633</v>
      </c>
      <c r="I245" s="73" t="s">
        <v>307</v>
      </c>
      <c r="J245" s="73"/>
      <c r="K245" s="83">
        <v>1.6499999999649926</v>
      </c>
      <c r="L245" s="86" t="s">
        <v>128</v>
      </c>
      <c r="M245" s="87">
        <v>6.7000000000000004E-2</v>
      </c>
      <c r="N245" s="87">
        <v>5.8399999998739738E-2</v>
      </c>
      <c r="O245" s="83">
        <v>27114.984594000001</v>
      </c>
      <c r="P245" s="85">
        <v>84.28</v>
      </c>
      <c r="Q245" s="73"/>
      <c r="R245" s="83">
        <v>22.852508932000003</v>
      </c>
      <c r="S245" s="84">
        <v>2.6488467416369232E-5</v>
      </c>
      <c r="T245" s="84">
        <f t="shared" si="3"/>
        <v>1.3194672523679913E-3</v>
      </c>
      <c r="U245" s="84">
        <f>R245/'סכום נכסי הקרן'!$C$42</f>
        <v>4.476375718491168E-4</v>
      </c>
    </row>
    <row r="246" spans="2:21">
      <c r="B246" s="76" t="s">
        <v>873</v>
      </c>
      <c r="C246" s="73" t="s">
        <v>874</v>
      </c>
      <c r="D246" s="86" t="s">
        <v>115</v>
      </c>
      <c r="E246" s="86" t="s">
        <v>303</v>
      </c>
      <c r="F246" s="73" t="s">
        <v>833</v>
      </c>
      <c r="G246" s="86" t="s">
        <v>426</v>
      </c>
      <c r="H246" s="73" t="s">
        <v>633</v>
      </c>
      <c r="I246" s="73" t="s">
        <v>307</v>
      </c>
      <c r="J246" s="73"/>
      <c r="K246" s="83">
        <v>2.8499999999508083</v>
      </c>
      <c r="L246" s="86" t="s">
        <v>128</v>
      </c>
      <c r="M246" s="87">
        <v>4.7E-2</v>
      </c>
      <c r="N246" s="87">
        <v>6.1599999998865694E-2</v>
      </c>
      <c r="O246" s="83">
        <v>20127.209954999998</v>
      </c>
      <c r="P246" s="85">
        <v>85.85</v>
      </c>
      <c r="Q246" s="73"/>
      <c r="R246" s="83">
        <v>17.279210281000001</v>
      </c>
      <c r="S246" s="84">
        <v>2.8964657004014743E-5</v>
      </c>
      <c r="T246" s="84">
        <f t="shared" si="3"/>
        <v>9.9767391757297368E-4</v>
      </c>
      <c r="U246" s="84">
        <f>R246/'סכום נכסי הקרן'!$C$42</f>
        <v>3.3846715722430748E-4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190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7.2640281792466883</v>
      </c>
      <c r="L248" s="71"/>
      <c r="M248" s="71"/>
      <c r="N248" s="91">
        <v>2.7630781084136965E-2</v>
      </c>
      <c r="O248" s="80"/>
      <c r="P248" s="82"/>
      <c r="Q248" s="71"/>
      <c r="R248" s="80">
        <v>2013.4518154530006</v>
      </c>
      <c r="S248" s="71"/>
      <c r="T248" s="81">
        <f t="shared" si="3"/>
        <v>0.11625348195317857</v>
      </c>
      <c r="U248" s="81">
        <f>R248/'סכום נכסי הקרן'!$C$42</f>
        <v>3.943972560678035E-2</v>
      </c>
    </row>
    <row r="249" spans="2:21">
      <c r="B249" s="89" t="s">
        <v>64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7.2191002891407736</v>
      </c>
      <c r="L249" s="71"/>
      <c r="M249" s="71"/>
      <c r="N249" s="91">
        <v>3.0809529126229161E-2</v>
      </c>
      <c r="O249" s="80"/>
      <c r="P249" s="82"/>
      <c r="Q249" s="71"/>
      <c r="R249" s="80">
        <v>204.735357333</v>
      </c>
      <c r="S249" s="71"/>
      <c r="T249" s="81">
        <f t="shared" si="3"/>
        <v>1.1821091513697098E-2</v>
      </c>
      <c r="U249" s="81">
        <f>R249/'סכום נכסי הקרן'!$C$42</f>
        <v>4.0103797137071998E-3</v>
      </c>
    </row>
    <row r="250" spans="2:21">
      <c r="B250" s="76" t="s">
        <v>875</v>
      </c>
      <c r="C250" s="73" t="s">
        <v>876</v>
      </c>
      <c r="D250" s="86" t="s">
        <v>28</v>
      </c>
      <c r="E250" s="86" t="s">
        <v>877</v>
      </c>
      <c r="F250" s="73" t="s">
        <v>324</v>
      </c>
      <c r="G250" s="86" t="s">
        <v>313</v>
      </c>
      <c r="H250" s="73" t="s">
        <v>878</v>
      </c>
      <c r="I250" s="73" t="s">
        <v>298</v>
      </c>
      <c r="J250" s="73"/>
      <c r="K250" s="83">
        <v>4.6499999999603068</v>
      </c>
      <c r="L250" s="86" t="s">
        <v>127</v>
      </c>
      <c r="M250" s="87">
        <v>3.2750000000000001E-2</v>
      </c>
      <c r="N250" s="87">
        <v>2.5399999999923553E-2</v>
      </c>
      <c r="O250" s="83">
        <v>10151.153344</v>
      </c>
      <c r="P250" s="85">
        <v>104.21368</v>
      </c>
      <c r="Q250" s="73"/>
      <c r="R250" s="83">
        <v>34.011133018999999</v>
      </c>
      <c r="S250" s="84">
        <v>1.3534871125333335E-5</v>
      </c>
      <c r="T250" s="84">
        <f t="shared" si="3"/>
        <v>1.9637483292550971E-3</v>
      </c>
      <c r="U250" s="84">
        <f>R250/'סכום נכסי הקרן'!$C$42</f>
        <v>6.6621398314579072E-4</v>
      </c>
    </row>
    <row r="251" spans="2:21">
      <c r="B251" s="76" t="s">
        <v>879</v>
      </c>
      <c r="C251" s="73" t="s">
        <v>880</v>
      </c>
      <c r="D251" s="86" t="s">
        <v>28</v>
      </c>
      <c r="E251" s="86" t="s">
        <v>877</v>
      </c>
      <c r="F251" s="73" t="s">
        <v>881</v>
      </c>
      <c r="G251" s="86" t="s">
        <v>882</v>
      </c>
      <c r="H251" s="73" t="s">
        <v>883</v>
      </c>
      <c r="I251" s="73" t="s">
        <v>884</v>
      </c>
      <c r="J251" s="73"/>
      <c r="K251" s="83">
        <v>2.8099999999414953</v>
      </c>
      <c r="L251" s="86" t="s">
        <v>127</v>
      </c>
      <c r="M251" s="87">
        <v>5.0819999999999997E-2</v>
      </c>
      <c r="N251" s="87">
        <v>3.7099999999315784E-2</v>
      </c>
      <c r="O251" s="83">
        <v>6074.1080220000003</v>
      </c>
      <c r="P251" s="85">
        <v>103.28212000000001</v>
      </c>
      <c r="Q251" s="73"/>
      <c r="R251" s="83">
        <v>20.169197477999997</v>
      </c>
      <c r="S251" s="84">
        <v>1.8981587568750002E-5</v>
      </c>
      <c r="T251" s="84">
        <f t="shared" si="3"/>
        <v>1.1645371481071333E-3</v>
      </c>
      <c r="U251" s="84">
        <f>R251/'סכום נכסי הקרן'!$C$42</f>
        <v>3.9507655864231162E-4</v>
      </c>
    </row>
    <row r="252" spans="2:21">
      <c r="B252" s="76" t="s">
        <v>885</v>
      </c>
      <c r="C252" s="73" t="s">
        <v>886</v>
      </c>
      <c r="D252" s="86" t="s">
        <v>28</v>
      </c>
      <c r="E252" s="86" t="s">
        <v>877</v>
      </c>
      <c r="F252" s="73" t="s">
        <v>881</v>
      </c>
      <c r="G252" s="86" t="s">
        <v>882</v>
      </c>
      <c r="H252" s="73" t="s">
        <v>883</v>
      </c>
      <c r="I252" s="73" t="s">
        <v>884</v>
      </c>
      <c r="J252" s="73"/>
      <c r="K252" s="83">
        <v>4.4499999999356845</v>
      </c>
      <c r="L252" s="86" t="s">
        <v>127</v>
      </c>
      <c r="M252" s="87">
        <v>5.4120000000000001E-2</v>
      </c>
      <c r="N252" s="87">
        <v>4.4999999999285389E-2</v>
      </c>
      <c r="O252" s="83">
        <v>8440.518849</v>
      </c>
      <c r="P252" s="85">
        <v>103.136</v>
      </c>
      <c r="Q252" s="73"/>
      <c r="R252" s="83">
        <v>27.987261463999999</v>
      </c>
      <c r="S252" s="84">
        <v>2.6376621403125001E-5</v>
      </c>
      <c r="T252" s="84">
        <f t="shared" si="3"/>
        <v>1.6159396368728061E-3</v>
      </c>
      <c r="U252" s="84">
        <f>R252/'סכום נכסי הקרן'!$C$42</f>
        <v>5.482176946842082E-4</v>
      </c>
    </row>
    <row r="253" spans="2:21">
      <c r="B253" s="76" t="s">
        <v>887</v>
      </c>
      <c r="C253" s="73" t="s">
        <v>888</v>
      </c>
      <c r="D253" s="86" t="s">
        <v>28</v>
      </c>
      <c r="E253" s="86" t="s">
        <v>877</v>
      </c>
      <c r="F253" s="73" t="s">
        <v>671</v>
      </c>
      <c r="G253" s="86" t="s">
        <v>478</v>
      </c>
      <c r="H253" s="73" t="s">
        <v>883</v>
      </c>
      <c r="I253" s="73" t="s">
        <v>298</v>
      </c>
      <c r="J253" s="73"/>
      <c r="K253" s="83">
        <v>11.410000000027065</v>
      </c>
      <c r="L253" s="86" t="s">
        <v>127</v>
      </c>
      <c r="M253" s="87">
        <v>6.3750000000000001E-2</v>
      </c>
      <c r="N253" s="87">
        <v>3.8000000000045484E-2</v>
      </c>
      <c r="O253" s="83">
        <v>20748.2523</v>
      </c>
      <c r="P253" s="85">
        <v>131.81925000000001</v>
      </c>
      <c r="Q253" s="73"/>
      <c r="R253" s="83">
        <v>87.930862682000011</v>
      </c>
      <c r="S253" s="84">
        <v>2.9935438320588661E-5</v>
      </c>
      <c r="T253" s="84">
        <f t="shared" si="3"/>
        <v>5.0769871319862863E-3</v>
      </c>
      <c r="U253" s="84">
        <f>R253/'סכום נכסי הקרן'!$C$42</f>
        <v>1.722399845841513E-3</v>
      </c>
    </row>
    <row r="254" spans="2:21">
      <c r="B254" s="76" t="s">
        <v>889</v>
      </c>
      <c r="C254" s="73" t="s">
        <v>890</v>
      </c>
      <c r="D254" s="86" t="s">
        <v>28</v>
      </c>
      <c r="E254" s="86" t="s">
        <v>877</v>
      </c>
      <c r="F254" s="73" t="s">
        <v>891</v>
      </c>
      <c r="G254" s="86" t="s">
        <v>892</v>
      </c>
      <c r="H254" s="73" t="s">
        <v>893</v>
      </c>
      <c r="I254" s="73" t="s">
        <v>298</v>
      </c>
      <c r="J254" s="73"/>
      <c r="K254" s="83">
        <v>3.4099999999858137</v>
      </c>
      <c r="L254" s="86" t="s">
        <v>129</v>
      </c>
      <c r="M254" s="87">
        <v>0.06</v>
      </c>
      <c r="N254" s="87">
        <v>3.4699999999770838E-2</v>
      </c>
      <c r="O254" s="83">
        <v>4188.9215999999997</v>
      </c>
      <c r="P254" s="85">
        <v>110.93300000000001</v>
      </c>
      <c r="Q254" s="73"/>
      <c r="R254" s="83">
        <v>18.327824086</v>
      </c>
      <c r="S254" s="84">
        <v>4.1889215999999994E-6</v>
      </c>
      <c r="T254" s="84">
        <f t="shared" si="3"/>
        <v>1.0582191986270397E-3</v>
      </c>
      <c r="U254" s="84">
        <f>R254/'סכום נכסי הקרן'!$C$42</f>
        <v>3.5900752497449226E-4</v>
      </c>
    </row>
    <row r="255" spans="2:21">
      <c r="B255" s="76" t="s">
        <v>894</v>
      </c>
      <c r="C255" s="73" t="s">
        <v>895</v>
      </c>
      <c r="D255" s="86" t="s">
        <v>28</v>
      </c>
      <c r="E255" s="86" t="s">
        <v>877</v>
      </c>
      <c r="F255" s="73" t="s">
        <v>896</v>
      </c>
      <c r="G255" s="86" t="s">
        <v>897</v>
      </c>
      <c r="H255" s="73" t="s">
        <v>640</v>
      </c>
      <c r="I255" s="73"/>
      <c r="J255" s="73"/>
      <c r="K255" s="83">
        <v>3.860000000419094</v>
      </c>
      <c r="L255" s="86" t="s">
        <v>127</v>
      </c>
      <c r="M255" s="87">
        <v>0</v>
      </c>
      <c r="N255" s="87">
        <v>-5.2400000003553188E-2</v>
      </c>
      <c r="O255" s="83">
        <v>1112.6822999999999</v>
      </c>
      <c r="P255" s="85">
        <v>122.73099999999999</v>
      </c>
      <c r="Q255" s="73"/>
      <c r="R255" s="83">
        <v>4.3904236560000003</v>
      </c>
      <c r="S255" s="84">
        <v>1.9350996521739131E-6</v>
      </c>
      <c r="T255" s="84">
        <f t="shared" si="3"/>
        <v>2.5349602773820065E-4</v>
      </c>
      <c r="U255" s="84">
        <f>R255/'סכום נכסי הקרן'!$C$42</f>
        <v>8.6000123251620664E-5</v>
      </c>
    </row>
    <row r="256" spans="2:21">
      <c r="B256" s="76" t="s">
        <v>898</v>
      </c>
      <c r="C256" s="73" t="s">
        <v>899</v>
      </c>
      <c r="D256" s="86" t="s">
        <v>28</v>
      </c>
      <c r="E256" s="86" t="s">
        <v>877</v>
      </c>
      <c r="F256" s="73" t="s">
        <v>900</v>
      </c>
      <c r="G256" s="86" t="s">
        <v>153</v>
      </c>
      <c r="H256" s="73" t="s">
        <v>640</v>
      </c>
      <c r="I256" s="73"/>
      <c r="J256" s="73"/>
      <c r="K256" s="83">
        <v>4.6900000000738338</v>
      </c>
      <c r="L256" s="86" t="s">
        <v>127</v>
      </c>
      <c r="M256" s="87">
        <v>0</v>
      </c>
      <c r="N256" s="87">
        <v>-2.6100000000604098E-2</v>
      </c>
      <c r="O256" s="83">
        <v>3294.4123</v>
      </c>
      <c r="P256" s="85">
        <v>112.53</v>
      </c>
      <c r="Q256" s="73"/>
      <c r="R256" s="83">
        <v>11.918654947999999</v>
      </c>
      <c r="S256" s="84">
        <v>7.161765869565217E-6</v>
      </c>
      <c r="T256" s="84">
        <f t="shared" si="3"/>
        <v>6.8816404111053512E-4</v>
      </c>
      <c r="U256" s="84">
        <f>R256/'סכום נכסי הקרן'!$C$42</f>
        <v>2.3346398316726323E-4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63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7.2691137345827705</v>
      </c>
      <c r="L258" s="71"/>
      <c r="M258" s="71"/>
      <c r="N258" s="91">
        <v>2.72709667454397E-2</v>
      </c>
      <c r="O258" s="80"/>
      <c r="P258" s="82"/>
      <c r="Q258" s="71"/>
      <c r="R258" s="80">
        <v>1808.7164581200007</v>
      </c>
      <c r="S258" s="71"/>
      <c r="T258" s="81">
        <f t="shared" si="3"/>
        <v>0.10443239043948148</v>
      </c>
      <c r="U258" s="81">
        <f>R258/'סכום נכסי הקרן'!$C$42</f>
        <v>3.5429345893073158E-2</v>
      </c>
    </row>
    <row r="259" spans="2:21">
      <c r="B259" s="76" t="s">
        <v>901</v>
      </c>
      <c r="C259" s="73" t="s">
        <v>902</v>
      </c>
      <c r="D259" s="86" t="s">
        <v>28</v>
      </c>
      <c r="E259" s="86" t="s">
        <v>877</v>
      </c>
      <c r="F259" s="73"/>
      <c r="G259" s="86" t="s">
        <v>903</v>
      </c>
      <c r="H259" s="73" t="s">
        <v>904</v>
      </c>
      <c r="I259" s="73" t="s">
        <v>298</v>
      </c>
      <c r="J259" s="73"/>
      <c r="K259" s="83">
        <v>6.4700000001626359</v>
      </c>
      <c r="L259" s="86" t="s">
        <v>127</v>
      </c>
      <c r="M259" s="87">
        <v>4.2500000000000003E-2</v>
      </c>
      <c r="N259" s="87">
        <v>3.0900000000542115E-2</v>
      </c>
      <c r="O259" s="83">
        <v>6108.8440000000001</v>
      </c>
      <c r="P259" s="85">
        <v>108.00917</v>
      </c>
      <c r="Q259" s="73"/>
      <c r="R259" s="83">
        <v>21.212928465000001</v>
      </c>
      <c r="S259" s="84">
        <v>8.0009587250528475E-6</v>
      </c>
      <c r="T259" s="84">
        <f t="shared" si="3"/>
        <v>1.2248005030729332E-3</v>
      </c>
      <c r="U259" s="84">
        <f>R259/'סכום נכסי הקרן'!$C$42</f>
        <v>4.1552128119223407E-4</v>
      </c>
    </row>
    <row r="260" spans="2:21">
      <c r="B260" s="76" t="s">
        <v>905</v>
      </c>
      <c r="C260" s="73" t="s">
        <v>906</v>
      </c>
      <c r="D260" s="86" t="s">
        <v>28</v>
      </c>
      <c r="E260" s="86" t="s">
        <v>877</v>
      </c>
      <c r="F260" s="73"/>
      <c r="G260" s="86" t="s">
        <v>907</v>
      </c>
      <c r="H260" s="73" t="s">
        <v>904</v>
      </c>
      <c r="I260" s="73" t="s">
        <v>884</v>
      </c>
      <c r="J260" s="73"/>
      <c r="K260" s="83">
        <v>8.1599999998973178</v>
      </c>
      <c r="L260" s="86" t="s">
        <v>127</v>
      </c>
      <c r="M260" s="87">
        <v>2.9500000000000002E-2</v>
      </c>
      <c r="N260" s="87">
        <v>1.9199999999837868E-2</v>
      </c>
      <c r="O260" s="83">
        <v>4254.3734999999997</v>
      </c>
      <c r="P260" s="85">
        <v>108.22592</v>
      </c>
      <c r="Q260" s="73"/>
      <c r="R260" s="83">
        <v>14.802936121999998</v>
      </c>
      <c r="S260" s="84">
        <v>5.6724979999999998E-6</v>
      </c>
      <c r="T260" s="84">
        <f t="shared" si="3"/>
        <v>8.5469781501863425E-4</v>
      </c>
      <c r="U260" s="84">
        <f>R260/'סכום נכסי הקרן'!$C$42</f>
        <v>2.8996161435083782E-4</v>
      </c>
    </row>
    <row r="261" spans="2:21">
      <c r="B261" s="76" t="s">
        <v>908</v>
      </c>
      <c r="C261" s="73" t="s">
        <v>909</v>
      </c>
      <c r="D261" s="86" t="s">
        <v>28</v>
      </c>
      <c r="E261" s="86" t="s">
        <v>877</v>
      </c>
      <c r="F261" s="73"/>
      <c r="G261" s="86" t="s">
        <v>910</v>
      </c>
      <c r="H261" s="73" t="s">
        <v>911</v>
      </c>
      <c r="I261" s="73" t="s">
        <v>912</v>
      </c>
      <c r="J261" s="73"/>
      <c r="K261" s="83">
        <v>2.7200000000460349</v>
      </c>
      <c r="L261" s="86" t="s">
        <v>127</v>
      </c>
      <c r="M261" s="87">
        <v>5.8749999999999997E-2</v>
      </c>
      <c r="N261" s="87">
        <v>3.6200000000251101E-2</v>
      </c>
      <c r="O261" s="83">
        <v>5454.3249999999998</v>
      </c>
      <c r="P261" s="85">
        <v>109.01180600000001</v>
      </c>
      <c r="Q261" s="73"/>
      <c r="R261" s="83">
        <v>19.115933995999999</v>
      </c>
      <c r="S261" s="84">
        <v>1.8181083333333334E-6</v>
      </c>
      <c r="T261" s="84">
        <f t="shared" si="3"/>
        <v>1.1037234021526118E-3</v>
      </c>
      <c r="U261" s="84">
        <f>R261/'סכום נכסי הקרן'!$C$42</f>
        <v>3.7444511248457189E-4</v>
      </c>
    </row>
    <row r="262" spans="2:21">
      <c r="B262" s="76" t="s">
        <v>913</v>
      </c>
      <c r="C262" s="73" t="s">
        <v>914</v>
      </c>
      <c r="D262" s="86" t="s">
        <v>28</v>
      </c>
      <c r="E262" s="86" t="s">
        <v>877</v>
      </c>
      <c r="F262" s="73"/>
      <c r="G262" s="86" t="s">
        <v>915</v>
      </c>
      <c r="H262" s="73" t="s">
        <v>904</v>
      </c>
      <c r="I262" s="73" t="s">
        <v>298</v>
      </c>
      <c r="J262" s="73"/>
      <c r="K262" s="83">
        <v>6.2800000001499399</v>
      </c>
      <c r="L262" s="86" t="s">
        <v>127</v>
      </c>
      <c r="M262" s="87">
        <v>5.1249999999999997E-2</v>
      </c>
      <c r="N262" s="87">
        <v>2.4900000000651058E-2</v>
      </c>
      <c r="O262" s="83">
        <v>2625.712055</v>
      </c>
      <c r="P262" s="85">
        <v>120.08735</v>
      </c>
      <c r="Q262" s="73"/>
      <c r="R262" s="83">
        <v>10.137370666000001</v>
      </c>
      <c r="S262" s="84">
        <v>5.2514241099999998E-6</v>
      </c>
      <c r="T262" s="84">
        <f t="shared" si="3"/>
        <v>5.8531554056949942E-4</v>
      </c>
      <c r="U262" s="84">
        <f>R262/'סכום נכסי הקרן'!$C$42</f>
        <v>1.9857198189334916E-4</v>
      </c>
    </row>
    <row r="263" spans="2:21">
      <c r="B263" s="76" t="s">
        <v>916</v>
      </c>
      <c r="C263" s="73" t="s">
        <v>917</v>
      </c>
      <c r="D263" s="86" t="s">
        <v>28</v>
      </c>
      <c r="E263" s="86" t="s">
        <v>877</v>
      </c>
      <c r="F263" s="73"/>
      <c r="G263" s="86" t="s">
        <v>918</v>
      </c>
      <c r="H263" s="73" t="s">
        <v>919</v>
      </c>
      <c r="I263" s="73" t="s">
        <v>884</v>
      </c>
      <c r="J263" s="73"/>
      <c r="K263" s="83">
        <v>7.5199999999175553</v>
      </c>
      <c r="L263" s="86" t="s">
        <v>127</v>
      </c>
      <c r="M263" s="87">
        <v>3.61E-2</v>
      </c>
      <c r="N263" s="87">
        <v>2.3399999999510479E-2</v>
      </c>
      <c r="O263" s="83">
        <v>6545.19</v>
      </c>
      <c r="P263" s="85">
        <v>110.67103</v>
      </c>
      <c r="Q263" s="73"/>
      <c r="R263" s="83">
        <v>23.288267371000003</v>
      </c>
      <c r="S263" s="84">
        <v>5.2361519999999995E-6</v>
      </c>
      <c r="T263" s="84">
        <f t="shared" si="3"/>
        <v>1.3446272464813017E-3</v>
      </c>
      <c r="U263" s="84">
        <f>R263/'סכום נכסי הקרן'!$C$42</f>
        <v>4.5617325824255173E-4</v>
      </c>
    </row>
    <row r="264" spans="2:21">
      <c r="B264" s="76" t="s">
        <v>920</v>
      </c>
      <c r="C264" s="73" t="s">
        <v>921</v>
      </c>
      <c r="D264" s="86" t="s">
        <v>28</v>
      </c>
      <c r="E264" s="86" t="s">
        <v>877</v>
      </c>
      <c r="F264" s="73"/>
      <c r="G264" s="86" t="s">
        <v>918</v>
      </c>
      <c r="H264" s="73" t="s">
        <v>919</v>
      </c>
      <c r="I264" s="73" t="s">
        <v>884</v>
      </c>
      <c r="J264" s="73"/>
      <c r="K264" s="83">
        <v>7.3400000000748724</v>
      </c>
      <c r="L264" s="86" t="s">
        <v>127</v>
      </c>
      <c r="M264" s="87">
        <v>3.9329999999999997E-2</v>
      </c>
      <c r="N264" s="87">
        <v>2.3400000000268775E-2</v>
      </c>
      <c r="O264" s="83">
        <v>5705.2239500000005</v>
      </c>
      <c r="P264" s="85">
        <v>113.5929</v>
      </c>
      <c r="Q264" s="73"/>
      <c r="R264" s="83">
        <v>20.835544816000002</v>
      </c>
      <c r="S264" s="84">
        <v>3.8034826333333338E-6</v>
      </c>
      <c r="T264" s="84">
        <f t="shared" si="3"/>
        <v>1.2030109758084948E-3</v>
      </c>
      <c r="U264" s="84">
        <f>R264/'סכום נכסי הקרן'!$C$42</f>
        <v>4.0812904689548394E-4</v>
      </c>
    </row>
    <row r="265" spans="2:21">
      <c r="B265" s="76" t="s">
        <v>922</v>
      </c>
      <c r="C265" s="73" t="s">
        <v>923</v>
      </c>
      <c r="D265" s="86" t="s">
        <v>28</v>
      </c>
      <c r="E265" s="86" t="s">
        <v>877</v>
      </c>
      <c r="F265" s="73"/>
      <c r="G265" s="86" t="s">
        <v>915</v>
      </c>
      <c r="H265" s="73" t="s">
        <v>919</v>
      </c>
      <c r="I265" s="73" t="s">
        <v>298</v>
      </c>
      <c r="J265" s="73"/>
      <c r="K265" s="83">
        <v>3.4400000850074313</v>
      </c>
      <c r="L265" s="86" t="s">
        <v>127</v>
      </c>
      <c r="M265" s="87">
        <v>4.4999999999999998E-2</v>
      </c>
      <c r="N265" s="87">
        <v>2.3500000860194249E-2</v>
      </c>
      <c r="O265" s="83">
        <v>2.8362490000000005</v>
      </c>
      <c r="P265" s="85">
        <v>108.367</v>
      </c>
      <c r="Q265" s="73"/>
      <c r="R265" s="83">
        <v>9.8814890000000002E-3</v>
      </c>
      <c r="S265" s="84">
        <v>5.672498000000001E-9</v>
      </c>
      <c r="T265" s="84">
        <f t="shared" si="3"/>
        <v>5.7054134313791711E-7</v>
      </c>
      <c r="U265" s="84">
        <f>R265/'סכום נכסי הקרן'!$C$42</f>
        <v>1.9355974240621981E-7</v>
      </c>
    </row>
    <row r="266" spans="2:21">
      <c r="B266" s="76" t="s">
        <v>924</v>
      </c>
      <c r="C266" s="73" t="s">
        <v>925</v>
      </c>
      <c r="D266" s="86" t="s">
        <v>28</v>
      </c>
      <c r="E266" s="86" t="s">
        <v>877</v>
      </c>
      <c r="F266" s="73"/>
      <c r="G266" s="86" t="s">
        <v>918</v>
      </c>
      <c r="H266" s="73" t="s">
        <v>919</v>
      </c>
      <c r="I266" s="73" t="s">
        <v>884</v>
      </c>
      <c r="J266" s="73"/>
      <c r="K266" s="83">
        <v>7.2699999998570481</v>
      </c>
      <c r="L266" s="86" t="s">
        <v>127</v>
      </c>
      <c r="M266" s="87">
        <v>4.1100000000000005E-2</v>
      </c>
      <c r="N266" s="87">
        <v>2.3399999999617293E-2</v>
      </c>
      <c r="O266" s="83">
        <v>4799.8059999999996</v>
      </c>
      <c r="P266" s="85">
        <v>115.143</v>
      </c>
      <c r="Q266" s="73"/>
      <c r="R266" s="83">
        <v>17.768149602000001</v>
      </c>
      <c r="S266" s="84">
        <v>3.8398447999999999E-6</v>
      </c>
      <c r="T266" s="84">
        <f t="shared" si="3"/>
        <v>1.0259044906087056E-3</v>
      </c>
      <c r="U266" s="84">
        <f>R266/'סכום נכסי הקרן'!$C$42</f>
        <v>3.4804455684748494E-4</v>
      </c>
    </row>
    <row r="267" spans="2:21">
      <c r="B267" s="76" t="s">
        <v>926</v>
      </c>
      <c r="C267" s="73" t="s">
        <v>927</v>
      </c>
      <c r="D267" s="86" t="s">
        <v>28</v>
      </c>
      <c r="E267" s="86" t="s">
        <v>877</v>
      </c>
      <c r="F267" s="73"/>
      <c r="G267" s="86" t="s">
        <v>928</v>
      </c>
      <c r="H267" s="73" t="s">
        <v>929</v>
      </c>
      <c r="I267" s="73" t="s">
        <v>912</v>
      </c>
      <c r="J267" s="73"/>
      <c r="K267" s="83">
        <v>16.379999999942591</v>
      </c>
      <c r="L267" s="86" t="s">
        <v>127</v>
      </c>
      <c r="M267" s="87">
        <v>4.4500000000000005E-2</v>
      </c>
      <c r="N267" s="87">
        <v>2.8900000000003631E-2</v>
      </c>
      <c r="O267" s="83">
        <v>6731.0733959999998</v>
      </c>
      <c r="P267" s="85">
        <v>127.17861000000001</v>
      </c>
      <c r="Q267" s="73"/>
      <c r="R267" s="83">
        <v>27.521961391000005</v>
      </c>
      <c r="S267" s="84">
        <v>3.3655366979999997E-6</v>
      </c>
      <c r="T267" s="84">
        <f t="shared" ref="T267:T330" si="4">IFERROR(R267/$R$11,0)</f>
        <v>1.5890739561427473E-3</v>
      </c>
      <c r="U267" s="84">
        <f>R267/'סכום נכסי הקרן'!$C$42</f>
        <v>5.3910334336817935E-4</v>
      </c>
    </row>
    <row r="268" spans="2:21">
      <c r="B268" s="76" t="s">
        <v>930</v>
      </c>
      <c r="C268" s="73" t="s">
        <v>931</v>
      </c>
      <c r="D268" s="86" t="s">
        <v>28</v>
      </c>
      <c r="E268" s="86" t="s">
        <v>877</v>
      </c>
      <c r="F268" s="73"/>
      <c r="G268" s="86" t="s">
        <v>932</v>
      </c>
      <c r="H268" s="73" t="s">
        <v>878</v>
      </c>
      <c r="I268" s="73" t="s">
        <v>298</v>
      </c>
      <c r="J268" s="73"/>
      <c r="K268" s="83">
        <v>16.249999999960277</v>
      </c>
      <c r="L268" s="86" t="s">
        <v>127</v>
      </c>
      <c r="M268" s="87">
        <v>5.5500000000000001E-2</v>
      </c>
      <c r="N268" s="87">
        <v>3.2299999999761658E-2</v>
      </c>
      <c r="O268" s="83">
        <v>5454.3249999999998</v>
      </c>
      <c r="P268" s="85">
        <v>143.56242</v>
      </c>
      <c r="Q268" s="73"/>
      <c r="R268" s="83">
        <v>25.174609920000002</v>
      </c>
      <c r="S268" s="84">
        <v>1.3635812499999999E-6</v>
      </c>
      <c r="T268" s="84">
        <f t="shared" si="4"/>
        <v>1.4535416430388106E-3</v>
      </c>
      <c r="U268" s="84">
        <f>R268/'סכום נכסי הקרן'!$C$42</f>
        <v>4.9312315292687834E-4</v>
      </c>
    </row>
    <row r="269" spans="2:21">
      <c r="B269" s="76" t="s">
        <v>933</v>
      </c>
      <c r="C269" s="73" t="s">
        <v>934</v>
      </c>
      <c r="D269" s="86" t="s">
        <v>28</v>
      </c>
      <c r="E269" s="86" t="s">
        <v>877</v>
      </c>
      <c r="F269" s="73"/>
      <c r="G269" s="86" t="s">
        <v>935</v>
      </c>
      <c r="H269" s="73" t="s">
        <v>878</v>
      </c>
      <c r="I269" s="73" t="s">
        <v>884</v>
      </c>
      <c r="J269" s="73"/>
      <c r="K269" s="83">
        <v>8.2099999998978355</v>
      </c>
      <c r="L269" s="86" t="s">
        <v>127</v>
      </c>
      <c r="M269" s="87">
        <v>3.875E-2</v>
      </c>
      <c r="N269" s="87">
        <v>2.4399999999685645E-2</v>
      </c>
      <c r="O269" s="83">
        <v>8678.9219400000002</v>
      </c>
      <c r="P269" s="85">
        <v>114.00901</v>
      </c>
      <c r="Q269" s="73"/>
      <c r="R269" s="83">
        <v>31.811631925000004</v>
      </c>
      <c r="S269" s="84">
        <v>2.1697304849999999E-5</v>
      </c>
      <c r="T269" s="84">
        <f t="shared" si="4"/>
        <v>1.8367526600392458E-3</v>
      </c>
      <c r="U269" s="84">
        <f>R269/'סכום נכסי הקרן'!$C$42</f>
        <v>6.2312990288452262E-4</v>
      </c>
    </row>
    <row r="270" spans="2:21">
      <c r="B270" s="76" t="s">
        <v>936</v>
      </c>
      <c r="C270" s="73" t="s">
        <v>937</v>
      </c>
      <c r="D270" s="86" t="s">
        <v>28</v>
      </c>
      <c r="E270" s="86" t="s">
        <v>877</v>
      </c>
      <c r="F270" s="73"/>
      <c r="G270" s="86" t="s">
        <v>910</v>
      </c>
      <c r="H270" s="73" t="s">
        <v>878</v>
      </c>
      <c r="I270" s="73" t="s">
        <v>884</v>
      </c>
      <c r="J270" s="73"/>
      <c r="K270" s="83">
        <v>21.46999999958528</v>
      </c>
      <c r="L270" s="86" t="s">
        <v>127</v>
      </c>
      <c r="M270" s="87">
        <v>3.5000000000000003E-2</v>
      </c>
      <c r="N270" s="87">
        <v>3.5299999999391242E-2</v>
      </c>
      <c r="O270" s="83">
        <v>3272.5949999999998</v>
      </c>
      <c r="P270" s="85">
        <v>99.921440000000004</v>
      </c>
      <c r="Q270" s="73"/>
      <c r="R270" s="83">
        <v>10.513127788</v>
      </c>
      <c r="S270" s="84">
        <v>2.1817299999999998E-6</v>
      </c>
      <c r="T270" s="84">
        <f t="shared" si="4"/>
        <v>6.070111547709135E-4</v>
      </c>
      <c r="U270" s="84">
        <f>R270/'סכום נכסי הקרן'!$C$42</f>
        <v>2.0593235559225451E-4</v>
      </c>
    </row>
    <row r="271" spans="2:21">
      <c r="B271" s="76" t="s">
        <v>938</v>
      </c>
      <c r="C271" s="73" t="s">
        <v>939</v>
      </c>
      <c r="D271" s="86" t="s">
        <v>28</v>
      </c>
      <c r="E271" s="86" t="s">
        <v>877</v>
      </c>
      <c r="F271" s="73"/>
      <c r="G271" s="86" t="s">
        <v>910</v>
      </c>
      <c r="H271" s="73" t="s">
        <v>878</v>
      </c>
      <c r="I271" s="73" t="s">
        <v>884</v>
      </c>
      <c r="J271" s="73"/>
      <c r="K271" s="83">
        <v>20.769999999882661</v>
      </c>
      <c r="L271" s="86" t="s">
        <v>127</v>
      </c>
      <c r="M271" s="87">
        <v>3.6499999999999998E-2</v>
      </c>
      <c r="N271" s="87">
        <v>3.5999999999595383E-2</v>
      </c>
      <c r="O271" s="83">
        <v>7575.6210789999996</v>
      </c>
      <c r="P271" s="85">
        <v>101.47317</v>
      </c>
      <c r="Q271" s="73"/>
      <c r="R271" s="83">
        <v>24.714420669999999</v>
      </c>
      <c r="S271" s="84">
        <v>1.1654799866953867E-6</v>
      </c>
      <c r="T271" s="84">
        <f t="shared" si="4"/>
        <v>1.4269710530404173E-3</v>
      </c>
      <c r="U271" s="84">
        <f>R271/'סכום נכסי הקרן'!$C$42</f>
        <v>4.841089129992609E-4</v>
      </c>
    </row>
    <row r="272" spans="2:21">
      <c r="B272" s="76" t="s">
        <v>940</v>
      </c>
      <c r="C272" s="73" t="s">
        <v>941</v>
      </c>
      <c r="D272" s="86" t="s">
        <v>28</v>
      </c>
      <c r="E272" s="86" t="s">
        <v>877</v>
      </c>
      <c r="F272" s="73"/>
      <c r="G272" s="86" t="s">
        <v>882</v>
      </c>
      <c r="H272" s="73" t="s">
        <v>878</v>
      </c>
      <c r="I272" s="73" t="s">
        <v>884</v>
      </c>
      <c r="J272" s="73"/>
      <c r="K272" s="83">
        <v>7.6199999998798713</v>
      </c>
      <c r="L272" s="86" t="s">
        <v>127</v>
      </c>
      <c r="M272" s="87">
        <v>4.8750000000000002E-2</v>
      </c>
      <c r="N272" s="87">
        <v>3.4399999999472269E-2</v>
      </c>
      <c r="O272" s="83">
        <v>8072.4009999999998</v>
      </c>
      <c r="P272" s="85">
        <v>110.98033</v>
      </c>
      <c r="Q272" s="73"/>
      <c r="R272" s="83">
        <v>28.802469782999999</v>
      </c>
      <c r="S272" s="84">
        <v>3.2289603999999998E-6</v>
      </c>
      <c r="T272" s="84">
        <f t="shared" si="4"/>
        <v>1.6630084591180633E-3</v>
      </c>
      <c r="U272" s="84">
        <f>R272/'סכום נכסי הקרן'!$C$42</f>
        <v>5.641860889447339E-4</v>
      </c>
    </row>
    <row r="273" spans="2:21">
      <c r="B273" s="76" t="s">
        <v>942</v>
      </c>
      <c r="C273" s="73" t="s">
        <v>943</v>
      </c>
      <c r="D273" s="86" t="s">
        <v>28</v>
      </c>
      <c r="E273" s="86" t="s">
        <v>877</v>
      </c>
      <c r="F273" s="73"/>
      <c r="G273" s="86" t="s">
        <v>944</v>
      </c>
      <c r="H273" s="73" t="s">
        <v>878</v>
      </c>
      <c r="I273" s="73" t="s">
        <v>298</v>
      </c>
      <c r="J273" s="73"/>
      <c r="K273" s="83">
        <v>2.3799999868284223</v>
      </c>
      <c r="L273" s="86" t="s">
        <v>127</v>
      </c>
      <c r="M273" s="87">
        <v>6.5000000000000002E-2</v>
      </c>
      <c r="N273" s="87">
        <v>1.4099999934142113E-2</v>
      </c>
      <c r="O273" s="83">
        <v>10.254130999999999</v>
      </c>
      <c r="P273" s="85">
        <v>115.14694</v>
      </c>
      <c r="Q273" s="73"/>
      <c r="R273" s="83">
        <v>3.7960524999999995E-2</v>
      </c>
      <c r="S273" s="84">
        <v>4.1016523999999993E-9</v>
      </c>
      <c r="T273" s="84">
        <f t="shared" si="4"/>
        <v>2.1917798946819128E-6</v>
      </c>
      <c r="U273" s="84">
        <f>R273/'סכום נכסי הקרן'!$C$42</f>
        <v>7.4357512725105151E-7</v>
      </c>
    </row>
    <row r="274" spans="2:21">
      <c r="B274" s="76" t="s">
        <v>945</v>
      </c>
      <c r="C274" s="73" t="s">
        <v>946</v>
      </c>
      <c r="D274" s="86" t="s">
        <v>28</v>
      </c>
      <c r="E274" s="86" t="s">
        <v>877</v>
      </c>
      <c r="F274" s="73"/>
      <c r="G274" s="86" t="s">
        <v>947</v>
      </c>
      <c r="H274" s="73" t="s">
        <v>878</v>
      </c>
      <c r="I274" s="73" t="s">
        <v>884</v>
      </c>
      <c r="J274" s="73"/>
      <c r="K274" s="83">
        <v>8.0400000001887797</v>
      </c>
      <c r="L274" s="86" t="s">
        <v>127</v>
      </c>
      <c r="M274" s="87">
        <v>3.4000000000000002E-2</v>
      </c>
      <c r="N274" s="87">
        <v>2.0700000000443346E-2</v>
      </c>
      <c r="O274" s="83">
        <v>5890.6709999999994</v>
      </c>
      <c r="P274" s="85">
        <v>110.76378</v>
      </c>
      <c r="Q274" s="73"/>
      <c r="R274" s="83">
        <v>20.977006100999997</v>
      </c>
      <c r="S274" s="84">
        <v>6.9302011764705871E-6</v>
      </c>
      <c r="T274" s="84">
        <f t="shared" si="4"/>
        <v>1.2111787237608443E-3</v>
      </c>
      <c r="U274" s="84">
        <f>R274/'סכום נכסי הקרן'!$C$42</f>
        <v>4.1090000680699644E-4</v>
      </c>
    </row>
    <row r="275" spans="2:21">
      <c r="B275" s="76" t="s">
        <v>948</v>
      </c>
      <c r="C275" s="73" t="s">
        <v>949</v>
      </c>
      <c r="D275" s="86" t="s">
        <v>28</v>
      </c>
      <c r="E275" s="86" t="s">
        <v>877</v>
      </c>
      <c r="F275" s="73"/>
      <c r="G275" s="86" t="s">
        <v>915</v>
      </c>
      <c r="H275" s="73" t="s">
        <v>878</v>
      </c>
      <c r="I275" s="73" t="s">
        <v>298</v>
      </c>
      <c r="J275" s="73"/>
      <c r="K275" s="83">
        <v>5.829999999975124</v>
      </c>
      <c r="L275" s="86" t="s">
        <v>127</v>
      </c>
      <c r="M275" s="87">
        <v>4.4999999999999998E-2</v>
      </c>
      <c r="N275" s="87">
        <v>2.8199999999360369E-2</v>
      </c>
      <c r="O275" s="83">
        <v>3948.9313000000002</v>
      </c>
      <c r="P275" s="85">
        <v>110.82899999999999</v>
      </c>
      <c r="Q275" s="73"/>
      <c r="R275" s="83">
        <v>14.070643845000003</v>
      </c>
      <c r="S275" s="84">
        <v>5.2652417333333334E-6</v>
      </c>
      <c r="T275" s="84">
        <f t="shared" si="4"/>
        <v>8.124164321937279E-4</v>
      </c>
      <c r="U275" s="84">
        <f>R275/'סכום נכסי הקרן'!$C$42</f>
        <v>2.7561738905218259E-4</v>
      </c>
    </row>
    <row r="276" spans="2:21">
      <c r="B276" s="76" t="s">
        <v>950</v>
      </c>
      <c r="C276" s="73" t="s">
        <v>951</v>
      </c>
      <c r="D276" s="86" t="s">
        <v>28</v>
      </c>
      <c r="E276" s="86" t="s">
        <v>877</v>
      </c>
      <c r="F276" s="73"/>
      <c r="G276" s="86" t="s">
        <v>907</v>
      </c>
      <c r="H276" s="73" t="s">
        <v>878</v>
      </c>
      <c r="I276" s="73" t="s">
        <v>298</v>
      </c>
      <c r="J276" s="73"/>
      <c r="K276" s="83">
        <v>17.790000000878681</v>
      </c>
      <c r="L276" s="86" t="s">
        <v>127</v>
      </c>
      <c r="M276" s="87">
        <v>4.5999999999999999E-2</v>
      </c>
      <c r="N276" s="87">
        <v>3.0200000001928282E-2</v>
      </c>
      <c r="O276" s="83">
        <v>2181.73</v>
      </c>
      <c r="P276" s="85">
        <v>130.125</v>
      </c>
      <c r="Q276" s="73"/>
      <c r="R276" s="83">
        <v>9.1273083619999991</v>
      </c>
      <c r="S276" s="84">
        <v>4.3634600000000004E-6</v>
      </c>
      <c r="T276" s="84">
        <f t="shared" si="4"/>
        <v>5.2699616141751733E-4</v>
      </c>
      <c r="U276" s="84">
        <f>R276/'סכום נכסי הקרן'!$C$42</f>
        <v>1.7878676537623589E-4</v>
      </c>
    </row>
    <row r="277" spans="2:21">
      <c r="B277" s="76" t="s">
        <v>952</v>
      </c>
      <c r="C277" s="73" t="s">
        <v>953</v>
      </c>
      <c r="D277" s="86" t="s">
        <v>28</v>
      </c>
      <c r="E277" s="86" t="s">
        <v>877</v>
      </c>
      <c r="F277" s="73"/>
      <c r="G277" s="86" t="s">
        <v>954</v>
      </c>
      <c r="H277" s="73" t="s">
        <v>883</v>
      </c>
      <c r="I277" s="73" t="s">
        <v>298</v>
      </c>
      <c r="J277" s="73"/>
      <c r="K277" s="83">
        <v>3.86000000001847</v>
      </c>
      <c r="L277" s="86" t="s">
        <v>127</v>
      </c>
      <c r="M277" s="87">
        <v>6.5000000000000002E-2</v>
      </c>
      <c r="N277" s="87">
        <v>1.8300000000169313E-2</v>
      </c>
      <c r="O277" s="83">
        <v>6545.19</v>
      </c>
      <c r="P277" s="85">
        <v>123.49822</v>
      </c>
      <c r="Q277" s="73"/>
      <c r="R277" s="83">
        <v>25.987466432000002</v>
      </c>
      <c r="S277" s="84">
        <v>5.2361519999999995E-6</v>
      </c>
      <c r="T277" s="84">
        <f t="shared" si="4"/>
        <v>1.5004746757158577E-3</v>
      </c>
      <c r="U277" s="84">
        <f>R277/'סכום נכסי הקרן'!$C$42</f>
        <v>5.0904547972154847E-4</v>
      </c>
    </row>
    <row r="278" spans="2:21">
      <c r="B278" s="76" t="s">
        <v>955</v>
      </c>
      <c r="C278" s="73" t="s">
        <v>956</v>
      </c>
      <c r="D278" s="86" t="s">
        <v>28</v>
      </c>
      <c r="E278" s="86" t="s">
        <v>877</v>
      </c>
      <c r="F278" s="73"/>
      <c r="G278" s="86" t="s">
        <v>954</v>
      </c>
      <c r="H278" s="73" t="s">
        <v>883</v>
      </c>
      <c r="I278" s="73" t="s">
        <v>298</v>
      </c>
      <c r="J278" s="73"/>
      <c r="K278" s="83">
        <v>3.5599999999694933</v>
      </c>
      <c r="L278" s="86" t="s">
        <v>127</v>
      </c>
      <c r="M278" s="87">
        <v>4.2500000000000003E-2</v>
      </c>
      <c r="N278" s="87">
        <v>2.1099999999929602E-2</v>
      </c>
      <c r="O278" s="83">
        <v>4799.8059999999996</v>
      </c>
      <c r="P278" s="85">
        <v>110.46053000000001</v>
      </c>
      <c r="Q278" s="73"/>
      <c r="R278" s="83">
        <v>17.045579692</v>
      </c>
      <c r="S278" s="84">
        <v>7.9996766666666663E-6</v>
      </c>
      <c r="T278" s="84">
        <f t="shared" si="4"/>
        <v>9.8418446167759582E-4</v>
      </c>
      <c r="U278" s="84">
        <f>R278/'סכום נכסי הקרן'!$C$42</f>
        <v>3.3389077439120881E-4</v>
      </c>
    </row>
    <row r="279" spans="2:21">
      <c r="B279" s="76" t="s">
        <v>957</v>
      </c>
      <c r="C279" s="73" t="s">
        <v>958</v>
      </c>
      <c r="D279" s="86" t="s">
        <v>28</v>
      </c>
      <c r="E279" s="86" t="s">
        <v>877</v>
      </c>
      <c r="F279" s="73"/>
      <c r="G279" s="86" t="s">
        <v>954</v>
      </c>
      <c r="H279" s="73" t="s">
        <v>883</v>
      </c>
      <c r="I279" s="73" t="s">
        <v>298</v>
      </c>
      <c r="J279" s="73"/>
      <c r="K279" s="83">
        <v>0.56000000000945338</v>
      </c>
      <c r="L279" s="86" t="s">
        <v>127</v>
      </c>
      <c r="M279" s="87">
        <v>5.2499999999999998E-2</v>
      </c>
      <c r="N279" s="87">
        <v>1.4000000000000002E-2</v>
      </c>
      <c r="O279" s="83">
        <v>6078.0816070000001</v>
      </c>
      <c r="P279" s="85">
        <v>108.26692</v>
      </c>
      <c r="Q279" s="73"/>
      <c r="R279" s="83">
        <v>21.15647323</v>
      </c>
      <c r="S279" s="84">
        <v>1.0130136011666668E-5</v>
      </c>
      <c r="T279" s="84">
        <f t="shared" si="4"/>
        <v>1.2215408682543275E-3</v>
      </c>
      <c r="U279" s="84">
        <f>R279/'סכום נכסי הקרן'!$C$42</f>
        <v>4.1441542955954159E-4</v>
      </c>
    </row>
    <row r="280" spans="2:21">
      <c r="B280" s="76" t="s">
        <v>959</v>
      </c>
      <c r="C280" s="73" t="s">
        <v>960</v>
      </c>
      <c r="D280" s="86" t="s">
        <v>28</v>
      </c>
      <c r="E280" s="86" t="s">
        <v>877</v>
      </c>
      <c r="F280" s="73"/>
      <c r="G280" s="86" t="s">
        <v>961</v>
      </c>
      <c r="H280" s="73" t="s">
        <v>883</v>
      </c>
      <c r="I280" s="73" t="s">
        <v>298</v>
      </c>
      <c r="J280" s="73"/>
      <c r="K280" s="83">
        <v>6.8299999998740581</v>
      </c>
      <c r="L280" s="86" t="s">
        <v>127</v>
      </c>
      <c r="M280" s="87">
        <v>4.7500000000000001E-2</v>
      </c>
      <c r="N280" s="87">
        <v>2.1199999999398016E-2</v>
      </c>
      <c r="O280" s="83">
        <v>3272.5949999999998</v>
      </c>
      <c r="P280" s="85">
        <v>119.99258</v>
      </c>
      <c r="Q280" s="73"/>
      <c r="R280" s="83">
        <v>12.624891173</v>
      </c>
      <c r="S280" s="84">
        <v>1.092006146423012E-6</v>
      </c>
      <c r="T280" s="84">
        <f t="shared" si="4"/>
        <v>7.2894098923891471E-4</v>
      </c>
      <c r="U280" s="84">
        <f>R280/'סכום נכסי הקרן'!$C$42</f>
        <v>2.4729781952420712E-4</v>
      </c>
    </row>
    <row r="281" spans="2:21">
      <c r="B281" s="76" t="s">
        <v>962</v>
      </c>
      <c r="C281" s="73" t="s">
        <v>963</v>
      </c>
      <c r="D281" s="86" t="s">
        <v>28</v>
      </c>
      <c r="E281" s="86" t="s">
        <v>877</v>
      </c>
      <c r="F281" s="73"/>
      <c r="G281" s="86" t="s">
        <v>944</v>
      </c>
      <c r="H281" s="73" t="s">
        <v>883</v>
      </c>
      <c r="I281" s="73" t="s">
        <v>298</v>
      </c>
      <c r="J281" s="73"/>
      <c r="K281" s="83">
        <v>4.5500000000314555</v>
      </c>
      <c r="L281" s="86" t="s">
        <v>127</v>
      </c>
      <c r="M281" s="87">
        <v>3.6249999999999998E-2</v>
      </c>
      <c r="N281" s="87">
        <v>2.9400000000330283E-2</v>
      </c>
      <c r="O281" s="83">
        <v>7646.9636499999997</v>
      </c>
      <c r="P281" s="85">
        <v>103.44965000000001</v>
      </c>
      <c r="Q281" s="73"/>
      <c r="R281" s="83">
        <v>25.433084863999998</v>
      </c>
      <c r="S281" s="84">
        <v>9.5587045624999992E-6</v>
      </c>
      <c r="T281" s="84">
        <f t="shared" si="4"/>
        <v>1.4684655721872674E-3</v>
      </c>
      <c r="U281" s="84">
        <f>R281/'סכום נכסי הקרן'!$C$42</f>
        <v>4.981861898415681E-4</v>
      </c>
    </row>
    <row r="282" spans="2:21">
      <c r="B282" s="76" t="s">
        <v>964</v>
      </c>
      <c r="C282" s="73" t="s">
        <v>965</v>
      </c>
      <c r="D282" s="86" t="s">
        <v>28</v>
      </c>
      <c r="E282" s="86" t="s">
        <v>877</v>
      </c>
      <c r="F282" s="73"/>
      <c r="G282" s="86" t="s">
        <v>966</v>
      </c>
      <c r="H282" s="73" t="s">
        <v>967</v>
      </c>
      <c r="I282" s="73" t="s">
        <v>912</v>
      </c>
      <c r="J282" s="73"/>
      <c r="K282" s="83">
        <v>7.8900000000806365</v>
      </c>
      <c r="L282" s="86" t="s">
        <v>127</v>
      </c>
      <c r="M282" s="87">
        <v>3.875E-2</v>
      </c>
      <c r="N282" s="87">
        <v>2.8800000000404818E-2</v>
      </c>
      <c r="O282" s="83">
        <v>8726.92</v>
      </c>
      <c r="P282" s="85">
        <v>109.17524</v>
      </c>
      <c r="Q282" s="73"/>
      <c r="R282" s="83">
        <v>30.631348177</v>
      </c>
      <c r="S282" s="84">
        <v>1.3426030769230769E-5</v>
      </c>
      <c r="T282" s="84">
        <f t="shared" si="4"/>
        <v>1.7686049674326175E-3</v>
      </c>
      <c r="U282" s="84">
        <f>R282/'סכום נכסי הקרן'!$C$42</f>
        <v>6.00010369155433E-4</v>
      </c>
    </row>
    <row r="283" spans="2:21">
      <c r="B283" s="76" t="s">
        <v>968</v>
      </c>
      <c r="C283" s="73" t="s">
        <v>969</v>
      </c>
      <c r="D283" s="86" t="s">
        <v>28</v>
      </c>
      <c r="E283" s="86" t="s">
        <v>877</v>
      </c>
      <c r="F283" s="73"/>
      <c r="G283" s="86" t="s">
        <v>954</v>
      </c>
      <c r="H283" s="73" t="s">
        <v>883</v>
      </c>
      <c r="I283" s="73" t="s">
        <v>298</v>
      </c>
      <c r="J283" s="73"/>
      <c r="K283" s="83">
        <v>18.729999999923347</v>
      </c>
      <c r="L283" s="86" t="s">
        <v>127</v>
      </c>
      <c r="M283" s="87">
        <v>5.9299999999999999E-2</v>
      </c>
      <c r="N283" s="87">
        <v>3.8499999999909454E-2</v>
      </c>
      <c r="O283" s="83">
        <v>10908.65</v>
      </c>
      <c r="P283" s="85">
        <v>141.72185999999999</v>
      </c>
      <c r="Q283" s="73"/>
      <c r="R283" s="83">
        <v>49.703712896999996</v>
      </c>
      <c r="S283" s="84">
        <v>3.1167571428571428E-6</v>
      </c>
      <c r="T283" s="84">
        <f t="shared" si="4"/>
        <v>2.8698127493939213E-3</v>
      </c>
      <c r="U283" s="84">
        <f>R283/'סכום נכסי הקרן'!$C$42</f>
        <v>9.736020416534415E-4</v>
      </c>
    </row>
    <row r="284" spans="2:21">
      <c r="B284" s="76" t="s">
        <v>970</v>
      </c>
      <c r="C284" s="73" t="s">
        <v>971</v>
      </c>
      <c r="D284" s="86" t="s">
        <v>28</v>
      </c>
      <c r="E284" s="86" t="s">
        <v>877</v>
      </c>
      <c r="F284" s="73"/>
      <c r="G284" s="86" t="s">
        <v>961</v>
      </c>
      <c r="H284" s="73" t="s">
        <v>883</v>
      </c>
      <c r="I284" s="73" t="s">
        <v>298</v>
      </c>
      <c r="J284" s="73"/>
      <c r="K284" s="83">
        <v>7.4899999998449696</v>
      </c>
      <c r="L284" s="86" t="s">
        <v>127</v>
      </c>
      <c r="M284" s="87">
        <v>0.05</v>
      </c>
      <c r="N284" s="87">
        <v>2.3299999999288966E-2</v>
      </c>
      <c r="O284" s="83">
        <v>4363.46</v>
      </c>
      <c r="P284" s="85">
        <v>122.30867000000001</v>
      </c>
      <c r="Q284" s="73"/>
      <c r="R284" s="83">
        <v>17.158100534000003</v>
      </c>
      <c r="S284" s="84">
        <v>1.9415159402878817E-6</v>
      </c>
      <c r="T284" s="84">
        <f t="shared" si="4"/>
        <v>9.9068123481833295E-4</v>
      </c>
      <c r="U284" s="84">
        <f>R284/'סכום נכסי הקרן'!$C$42</f>
        <v>3.3609484557854213E-4</v>
      </c>
    </row>
    <row r="285" spans="2:21">
      <c r="B285" s="76" t="s">
        <v>972</v>
      </c>
      <c r="C285" s="73" t="s">
        <v>973</v>
      </c>
      <c r="D285" s="86" t="s">
        <v>28</v>
      </c>
      <c r="E285" s="86" t="s">
        <v>877</v>
      </c>
      <c r="F285" s="73"/>
      <c r="G285" s="86" t="s">
        <v>882</v>
      </c>
      <c r="H285" s="73" t="s">
        <v>967</v>
      </c>
      <c r="I285" s="73" t="s">
        <v>912</v>
      </c>
      <c r="J285" s="73"/>
      <c r="K285" s="83">
        <v>7.3099999999428391</v>
      </c>
      <c r="L285" s="86" t="s">
        <v>127</v>
      </c>
      <c r="M285" s="87">
        <v>3.7000000000000005E-2</v>
      </c>
      <c r="N285" s="87">
        <v>2.240000000019882E-2</v>
      </c>
      <c r="O285" s="83">
        <v>3381.6815000000001</v>
      </c>
      <c r="P285" s="85">
        <v>111.03149999999999</v>
      </c>
      <c r="Q285" s="73"/>
      <c r="R285" s="83">
        <v>12.071462399</v>
      </c>
      <c r="S285" s="84">
        <v>2.2560907511581736E-6</v>
      </c>
      <c r="T285" s="84">
        <f t="shared" si="4"/>
        <v>6.9698689850935657E-4</v>
      </c>
      <c r="U285" s="84">
        <f>R285/'סכום נכסי הקרן'!$C$42</f>
        <v>2.3645719308262227E-4</v>
      </c>
    </row>
    <row r="286" spans="2:21">
      <c r="B286" s="76" t="s">
        <v>974</v>
      </c>
      <c r="C286" s="73" t="s">
        <v>975</v>
      </c>
      <c r="D286" s="86" t="s">
        <v>28</v>
      </c>
      <c r="E286" s="86" t="s">
        <v>877</v>
      </c>
      <c r="F286" s="73"/>
      <c r="G286" s="86" t="s">
        <v>882</v>
      </c>
      <c r="H286" s="73" t="s">
        <v>967</v>
      </c>
      <c r="I286" s="73" t="s">
        <v>912</v>
      </c>
      <c r="J286" s="73"/>
      <c r="K286" s="83">
        <v>2.769999999998729</v>
      </c>
      <c r="L286" s="86" t="s">
        <v>127</v>
      </c>
      <c r="M286" s="87">
        <v>7.0000000000000007E-2</v>
      </c>
      <c r="N286" s="87">
        <v>1.209999999991954E-2</v>
      </c>
      <c r="O286" s="83">
        <v>6302.5816240000004</v>
      </c>
      <c r="P286" s="85">
        <v>116.544</v>
      </c>
      <c r="Q286" s="73"/>
      <c r="R286" s="83">
        <v>23.615077539000005</v>
      </c>
      <c r="S286" s="84">
        <v>5.0423476706695578E-6</v>
      </c>
      <c r="T286" s="84">
        <f t="shared" si="4"/>
        <v>1.3634967419795863E-3</v>
      </c>
      <c r="U286" s="84">
        <f>R286/'סכום נכסי הקרן'!$C$42</f>
        <v>4.6257485338006729E-4</v>
      </c>
    </row>
    <row r="287" spans="2:21">
      <c r="B287" s="76" t="s">
        <v>976</v>
      </c>
      <c r="C287" s="73" t="s">
        <v>977</v>
      </c>
      <c r="D287" s="86" t="s">
        <v>28</v>
      </c>
      <c r="E287" s="86" t="s">
        <v>877</v>
      </c>
      <c r="F287" s="73"/>
      <c r="G287" s="86" t="s">
        <v>882</v>
      </c>
      <c r="H287" s="73" t="s">
        <v>967</v>
      </c>
      <c r="I287" s="73" t="s">
        <v>912</v>
      </c>
      <c r="J287" s="73"/>
      <c r="K287" s="83">
        <v>5.2999999998298701</v>
      </c>
      <c r="L287" s="86" t="s">
        <v>127</v>
      </c>
      <c r="M287" s="87">
        <v>5.1249999999999997E-2</v>
      </c>
      <c r="N287" s="87">
        <v>1.8699999999632878E-2</v>
      </c>
      <c r="O287" s="83">
        <v>2945.3354999999997</v>
      </c>
      <c r="P287" s="85">
        <v>117.93899999999999</v>
      </c>
      <c r="Q287" s="73"/>
      <c r="R287" s="83">
        <v>11.167943042999999</v>
      </c>
      <c r="S287" s="84">
        <v>1.9635569999999996E-6</v>
      </c>
      <c r="T287" s="84">
        <f t="shared" si="4"/>
        <v>6.4481913847609174E-4</v>
      </c>
      <c r="U287" s="84">
        <f>R287/'סכום נכסי הקרן'!$C$42</f>
        <v>2.1875895207801318E-4</v>
      </c>
    </row>
    <row r="288" spans="2:21">
      <c r="B288" s="76" t="s">
        <v>978</v>
      </c>
      <c r="C288" s="73" t="s">
        <v>979</v>
      </c>
      <c r="D288" s="86" t="s">
        <v>28</v>
      </c>
      <c r="E288" s="86" t="s">
        <v>877</v>
      </c>
      <c r="F288" s="73"/>
      <c r="G288" s="86" t="s">
        <v>947</v>
      </c>
      <c r="H288" s="73" t="s">
        <v>883</v>
      </c>
      <c r="I288" s="73" t="s">
        <v>298</v>
      </c>
      <c r="J288" s="73"/>
      <c r="K288" s="83">
        <v>7.040000000180699</v>
      </c>
      <c r="L288" s="86" t="s">
        <v>127</v>
      </c>
      <c r="M288" s="87">
        <v>5.2999999999999999E-2</v>
      </c>
      <c r="N288" s="87">
        <v>2.380000000076735E-2</v>
      </c>
      <c r="O288" s="83">
        <v>4079.8350999999993</v>
      </c>
      <c r="P288" s="85">
        <v>123.19828</v>
      </c>
      <c r="Q288" s="73"/>
      <c r="R288" s="83">
        <v>16.159511351999999</v>
      </c>
      <c r="S288" s="84">
        <v>2.3313343428571426E-6</v>
      </c>
      <c r="T288" s="84">
        <f t="shared" si="4"/>
        <v>9.3302429534885872E-4</v>
      </c>
      <c r="U288" s="84">
        <f>R288/'סכום נכסי הקרן'!$C$42</f>
        <v>3.1653436589399678E-4</v>
      </c>
    </row>
    <row r="289" spans="2:21">
      <c r="B289" s="76" t="s">
        <v>980</v>
      </c>
      <c r="C289" s="73" t="s">
        <v>981</v>
      </c>
      <c r="D289" s="86" t="s">
        <v>28</v>
      </c>
      <c r="E289" s="86" t="s">
        <v>877</v>
      </c>
      <c r="F289" s="73"/>
      <c r="G289" s="86" t="s">
        <v>947</v>
      </c>
      <c r="H289" s="73" t="s">
        <v>883</v>
      </c>
      <c r="I289" s="73" t="s">
        <v>298</v>
      </c>
      <c r="J289" s="73"/>
      <c r="K289" s="83">
        <v>7.3199999997264147</v>
      </c>
      <c r="L289" s="86" t="s">
        <v>127</v>
      </c>
      <c r="M289" s="87">
        <v>6.2E-2</v>
      </c>
      <c r="N289" s="87">
        <v>2.579999999886606E-2</v>
      </c>
      <c r="O289" s="83">
        <v>2618.076</v>
      </c>
      <c r="P289" s="85">
        <v>132.01267000000001</v>
      </c>
      <c r="Q289" s="73"/>
      <c r="R289" s="83">
        <v>11.111657097</v>
      </c>
      <c r="S289" s="84">
        <v>3.4907680000000001E-6</v>
      </c>
      <c r="T289" s="84">
        <f t="shared" si="4"/>
        <v>6.4156927813311835E-4</v>
      </c>
      <c r="U289" s="84">
        <f>R289/'סכום נכסי הקרן'!$C$42</f>
        <v>2.1765641649771245E-4</v>
      </c>
    </row>
    <row r="290" spans="2:21">
      <c r="B290" s="76" t="s">
        <v>982</v>
      </c>
      <c r="C290" s="73" t="s">
        <v>983</v>
      </c>
      <c r="D290" s="86" t="s">
        <v>28</v>
      </c>
      <c r="E290" s="86" t="s">
        <v>877</v>
      </c>
      <c r="F290" s="73"/>
      <c r="G290" s="86" t="s">
        <v>882</v>
      </c>
      <c r="H290" s="73" t="s">
        <v>967</v>
      </c>
      <c r="I290" s="73" t="s">
        <v>912</v>
      </c>
      <c r="J290" s="73"/>
      <c r="K290" s="83">
        <v>7.5300000000560452</v>
      </c>
      <c r="L290" s="86" t="s">
        <v>129</v>
      </c>
      <c r="M290" s="87">
        <v>3.3750000000000002E-2</v>
      </c>
      <c r="N290" s="87">
        <v>2.3900000000280225E-2</v>
      </c>
      <c r="O290" s="83">
        <v>6370.6516000000001</v>
      </c>
      <c r="P290" s="85">
        <v>107.93747999999999</v>
      </c>
      <c r="Q290" s="73"/>
      <c r="R290" s="83">
        <v>27.120896716000001</v>
      </c>
      <c r="S290" s="84">
        <v>4.2471010666666664E-6</v>
      </c>
      <c r="T290" s="84">
        <f t="shared" si="4"/>
        <v>1.5659171243778509E-3</v>
      </c>
      <c r="U290" s="84">
        <f>R290/'סכום נכסי הקרן'!$C$42</f>
        <v>5.3124724241201428E-4</v>
      </c>
    </row>
    <row r="291" spans="2:21">
      <c r="B291" s="76" t="s">
        <v>984</v>
      </c>
      <c r="C291" s="73" t="s">
        <v>985</v>
      </c>
      <c r="D291" s="86" t="s">
        <v>28</v>
      </c>
      <c r="E291" s="86" t="s">
        <v>877</v>
      </c>
      <c r="F291" s="73"/>
      <c r="G291" s="86" t="s">
        <v>882</v>
      </c>
      <c r="H291" s="73" t="s">
        <v>883</v>
      </c>
      <c r="I291" s="73" t="s">
        <v>298</v>
      </c>
      <c r="J291" s="73"/>
      <c r="K291" s="83">
        <v>6.7100000000326041</v>
      </c>
      <c r="L291" s="86" t="s">
        <v>127</v>
      </c>
      <c r="M291" s="87">
        <v>5.2499999999999998E-2</v>
      </c>
      <c r="N291" s="87">
        <v>2.8800000000171976E-2</v>
      </c>
      <c r="O291" s="83">
        <v>7386.4650879999999</v>
      </c>
      <c r="P291" s="85">
        <v>117.52875</v>
      </c>
      <c r="Q291" s="73"/>
      <c r="R291" s="83">
        <v>27.910122579000003</v>
      </c>
      <c r="S291" s="84">
        <v>4.9243100586666669E-6</v>
      </c>
      <c r="T291" s="84">
        <f t="shared" si="4"/>
        <v>1.6114857612417085E-3</v>
      </c>
      <c r="U291" s="84">
        <f>R291/'סכום נכסי הקרן'!$C$42</f>
        <v>5.4670668933773641E-4</v>
      </c>
    </row>
    <row r="292" spans="2:21">
      <c r="B292" s="76" t="s">
        <v>986</v>
      </c>
      <c r="C292" s="73" t="s">
        <v>987</v>
      </c>
      <c r="D292" s="86" t="s">
        <v>28</v>
      </c>
      <c r="E292" s="86" t="s">
        <v>877</v>
      </c>
      <c r="F292" s="73"/>
      <c r="G292" s="86" t="s">
        <v>988</v>
      </c>
      <c r="H292" s="73" t="s">
        <v>883</v>
      </c>
      <c r="I292" s="73" t="s">
        <v>298</v>
      </c>
      <c r="J292" s="73"/>
      <c r="K292" s="83">
        <v>3.6599999999423094</v>
      </c>
      <c r="L292" s="86" t="s">
        <v>127</v>
      </c>
      <c r="M292" s="87">
        <v>6.25E-2</v>
      </c>
      <c r="N292" s="87">
        <v>2.1399999999520601E-2</v>
      </c>
      <c r="O292" s="83">
        <v>6545.19</v>
      </c>
      <c r="P292" s="85">
        <v>116.97131</v>
      </c>
      <c r="Q292" s="73"/>
      <c r="R292" s="83">
        <v>24.614021336999997</v>
      </c>
      <c r="S292" s="84">
        <v>3.2725949999999999E-6</v>
      </c>
      <c r="T292" s="84">
        <f t="shared" si="4"/>
        <v>1.4211741564087487E-3</v>
      </c>
      <c r="U292" s="84">
        <f>R292/'סכום נכסי הקרן'!$C$42</f>
        <v>4.8214227932358343E-4</v>
      </c>
    </row>
    <row r="293" spans="2:21">
      <c r="B293" s="76" t="s">
        <v>989</v>
      </c>
      <c r="C293" s="73" t="s">
        <v>990</v>
      </c>
      <c r="D293" s="86" t="s">
        <v>28</v>
      </c>
      <c r="E293" s="86" t="s">
        <v>877</v>
      </c>
      <c r="F293" s="73"/>
      <c r="G293" s="86" t="s">
        <v>947</v>
      </c>
      <c r="H293" s="73" t="s">
        <v>883</v>
      </c>
      <c r="I293" s="73" t="s">
        <v>298</v>
      </c>
      <c r="J293" s="73"/>
      <c r="K293" s="83">
        <v>7.5899999998662047</v>
      </c>
      <c r="L293" s="86" t="s">
        <v>127</v>
      </c>
      <c r="M293" s="87">
        <v>4.8750000000000002E-2</v>
      </c>
      <c r="N293" s="87">
        <v>2.3499999999606488E-2</v>
      </c>
      <c r="O293" s="83">
        <v>6545.19</v>
      </c>
      <c r="P293" s="85">
        <v>120.76600000000001</v>
      </c>
      <c r="Q293" s="73"/>
      <c r="R293" s="83">
        <v>25.412530760000006</v>
      </c>
      <c r="S293" s="84">
        <v>1.0069523076923076E-5</v>
      </c>
      <c r="T293" s="84">
        <f t="shared" si="4"/>
        <v>1.4672788111532622E-3</v>
      </c>
      <c r="U293" s="84">
        <f>R293/'סכום נכסי הקרן'!$C$42</f>
        <v>4.9778357368972812E-4</v>
      </c>
    </row>
    <row r="294" spans="2:21">
      <c r="B294" s="76" t="s">
        <v>991</v>
      </c>
      <c r="C294" s="73" t="s">
        <v>992</v>
      </c>
      <c r="D294" s="86" t="s">
        <v>28</v>
      </c>
      <c r="E294" s="86" t="s">
        <v>877</v>
      </c>
      <c r="F294" s="73"/>
      <c r="G294" s="86" t="s">
        <v>954</v>
      </c>
      <c r="H294" s="73" t="s">
        <v>883</v>
      </c>
      <c r="I294" s="73" t="s">
        <v>298</v>
      </c>
      <c r="J294" s="73"/>
      <c r="K294" s="83">
        <v>8.1399999998854131</v>
      </c>
      <c r="L294" s="86" t="s">
        <v>127</v>
      </c>
      <c r="M294" s="87">
        <v>3.5000000000000003E-2</v>
      </c>
      <c r="N294" s="87">
        <v>2.6199999999851457E-2</v>
      </c>
      <c r="O294" s="83">
        <v>5454.3249999999998</v>
      </c>
      <c r="P294" s="85">
        <v>107.4965</v>
      </c>
      <c r="Q294" s="73"/>
      <c r="R294" s="83">
        <v>18.850215243999997</v>
      </c>
      <c r="S294" s="84">
        <v>1.0908649999999999E-5</v>
      </c>
      <c r="T294" s="84">
        <f t="shared" si="4"/>
        <v>1.0883812271359709E-3</v>
      </c>
      <c r="U294" s="84">
        <f>R294/'סכום נכסי הקרן'!$C$42</f>
        <v>3.6924018302610437E-4</v>
      </c>
    </row>
    <row r="295" spans="2:21">
      <c r="B295" s="76" t="s">
        <v>993</v>
      </c>
      <c r="C295" s="73" t="s">
        <v>994</v>
      </c>
      <c r="D295" s="86" t="s">
        <v>28</v>
      </c>
      <c r="E295" s="86" t="s">
        <v>877</v>
      </c>
      <c r="F295" s="73"/>
      <c r="G295" s="86" t="s">
        <v>944</v>
      </c>
      <c r="H295" s="73" t="s">
        <v>883</v>
      </c>
      <c r="I295" s="73" t="s">
        <v>298</v>
      </c>
      <c r="J295" s="73"/>
      <c r="K295" s="83">
        <v>4.6499999999242023</v>
      </c>
      <c r="L295" s="86" t="s">
        <v>127</v>
      </c>
      <c r="M295" s="87">
        <v>3.4000000000000002E-2</v>
      </c>
      <c r="N295" s="87">
        <v>3.5199999999234045E-2</v>
      </c>
      <c r="O295" s="83">
        <v>3927.114</v>
      </c>
      <c r="P295" s="85">
        <v>99.268889999999999</v>
      </c>
      <c r="Q295" s="73"/>
      <c r="R295" s="83">
        <v>12.533363823</v>
      </c>
      <c r="S295" s="84">
        <v>3.927114E-6</v>
      </c>
      <c r="T295" s="84">
        <f t="shared" si="4"/>
        <v>7.2365634669133367E-4</v>
      </c>
      <c r="U295" s="84">
        <f>R295/'סכום נכסי הקרן'!$C$42</f>
        <v>2.4550497127136549E-4</v>
      </c>
    </row>
    <row r="296" spans="2:21">
      <c r="B296" s="76" t="s">
        <v>995</v>
      </c>
      <c r="C296" s="73" t="s">
        <v>996</v>
      </c>
      <c r="D296" s="86" t="s">
        <v>28</v>
      </c>
      <c r="E296" s="86" t="s">
        <v>877</v>
      </c>
      <c r="F296" s="73"/>
      <c r="G296" s="86" t="s">
        <v>944</v>
      </c>
      <c r="H296" s="73" t="s">
        <v>883</v>
      </c>
      <c r="I296" s="73" t="s">
        <v>298</v>
      </c>
      <c r="J296" s="73"/>
      <c r="K296" s="83">
        <v>3.6599999999820114</v>
      </c>
      <c r="L296" s="86" t="s">
        <v>127</v>
      </c>
      <c r="M296" s="87">
        <v>4.1250000000000002E-2</v>
      </c>
      <c r="N296" s="87">
        <v>2.8900000000179889E-2</v>
      </c>
      <c r="O296" s="83">
        <v>3272.5949999999998</v>
      </c>
      <c r="P296" s="85">
        <v>105.67229</v>
      </c>
      <c r="Q296" s="73"/>
      <c r="R296" s="83">
        <v>11.11819702</v>
      </c>
      <c r="S296" s="84">
        <v>6.9629680851063825E-6</v>
      </c>
      <c r="T296" s="84">
        <f t="shared" si="4"/>
        <v>6.4194688280913819E-4</v>
      </c>
      <c r="U296" s="84">
        <f>R296/'סכום נכסי הקרן'!$C$42</f>
        <v>2.1778452126119865E-4</v>
      </c>
    </row>
    <row r="297" spans="2:21">
      <c r="B297" s="76" t="s">
        <v>997</v>
      </c>
      <c r="C297" s="73" t="s">
        <v>998</v>
      </c>
      <c r="D297" s="86" t="s">
        <v>28</v>
      </c>
      <c r="E297" s="86" t="s">
        <v>877</v>
      </c>
      <c r="F297" s="73"/>
      <c r="G297" s="86" t="s">
        <v>999</v>
      </c>
      <c r="H297" s="73" t="s">
        <v>883</v>
      </c>
      <c r="I297" s="73" t="s">
        <v>298</v>
      </c>
      <c r="J297" s="73"/>
      <c r="K297" s="83">
        <v>5.4899999998915501</v>
      </c>
      <c r="L297" s="86" t="s">
        <v>127</v>
      </c>
      <c r="M297" s="87">
        <v>6.8000000000000005E-2</v>
      </c>
      <c r="N297" s="87">
        <v>2.0799999999830791E-2</v>
      </c>
      <c r="O297" s="83">
        <v>6217.9305000000004</v>
      </c>
      <c r="P297" s="85">
        <v>130.07410999999999</v>
      </c>
      <c r="Q297" s="73"/>
      <c r="R297" s="83">
        <v>26.002655818000001</v>
      </c>
      <c r="S297" s="84">
        <v>6.2179305000000003E-6</v>
      </c>
      <c r="T297" s="84">
        <f t="shared" si="4"/>
        <v>1.5013516865276777E-3</v>
      </c>
      <c r="U297" s="84">
        <f>R297/'סכום נכסי הקרן'!$C$42</f>
        <v>5.093430111605318E-4</v>
      </c>
    </row>
    <row r="298" spans="2:21">
      <c r="B298" s="76" t="s">
        <v>1000</v>
      </c>
      <c r="C298" s="73" t="s">
        <v>1001</v>
      </c>
      <c r="D298" s="86" t="s">
        <v>28</v>
      </c>
      <c r="E298" s="86" t="s">
        <v>877</v>
      </c>
      <c r="F298" s="73"/>
      <c r="G298" s="86" t="s">
        <v>947</v>
      </c>
      <c r="H298" s="73" t="s">
        <v>883</v>
      </c>
      <c r="I298" s="73" t="s">
        <v>298</v>
      </c>
      <c r="J298" s="73"/>
      <c r="K298" s="83">
        <v>8.4800000001327813</v>
      </c>
      <c r="L298" s="86" t="s">
        <v>127</v>
      </c>
      <c r="M298" s="87">
        <v>0.03</v>
      </c>
      <c r="N298" s="87">
        <v>2.2500000000237108E-2</v>
      </c>
      <c r="O298" s="83">
        <v>6108.8440000000001</v>
      </c>
      <c r="P298" s="85">
        <v>107.37067</v>
      </c>
      <c r="Q298" s="73"/>
      <c r="R298" s="83">
        <v>21.087527489999996</v>
      </c>
      <c r="S298" s="84">
        <v>1.0181406666666666E-5</v>
      </c>
      <c r="T298" s="84">
        <f t="shared" si="4"/>
        <v>1.217560051688804E-3</v>
      </c>
      <c r="U298" s="84">
        <f>R298/'סכום נכסי הקרן'!$C$42</f>
        <v>4.1306491247912919E-4</v>
      </c>
    </row>
    <row r="299" spans="2:21">
      <c r="B299" s="76" t="s">
        <v>1002</v>
      </c>
      <c r="C299" s="73" t="s">
        <v>1003</v>
      </c>
      <c r="D299" s="86" t="s">
        <v>28</v>
      </c>
      <c r="E299" s="86" t="s">
        <v>877</v>
      </c>
      <c r="F299" s="73"/>
      <c r="G299" s="86" t="s">
        <v>947</v>
      </c>
      <c r="H299" s="73" t="s">
        <v>883</v>
      </c>
      <c r="I299" s="73" t="s">
        <v>298</v>
      </c>
      <c r="J299" s="73"/>
      <c r="K299" s="83">
        <v>8.240000001777636</v>
      </c>
      <c r="L299" s="86" t="s">
        <v>127</v>
      </c>
      <c r="M299" s="87">
        <v>3.4209999999999997E-2</v>
      </c>
      <c r="N299" s="87">
        <v>2.7500000003366738E-2</v>
      </c>
      <c r="O299" s="83">
        <v>218.173</v>
      </c>
      <c r="P299" s="85">
        <v>105.86416</v>
      </c>
      <c r="Q299" s="73"/>
      <c r="R299" s="83">
        <v>0.74255895699999996</v>
      </c>
      <c r="S299" s="84">
        <v>2.18173E-7</v>
      </c>
      <c r="T299" s="84">
        <f t="shared" si="4"/>
        <v>4.2874164479247086E-5</v>
      </c>
      <c r="U299" s="84">
        <f>R299/'סכום נכסי הקרן'!$C$42</f>
        <v>1.454533020664712E-5</v>
      </c>
    </row>
    <row r="300" spans="2:21">
      <c r="B300" s="76" t="s">
        <v>1004</v>
      </c>
      <c r="C300" s="73" t="s">
        <v>1005</v>
      </c>
      <c r="D300" s="86" t="s">
        <v>28</v>
      </c>
      <c r="E300" s="86" t="s">
        <v>877</v>
      </c>
      <c r="F300" s="73"/>
      <c r="G300" s="86" t="s">
        <v>947</v>
      </c>
      <c r="H300" s="73" t="s">
        <v>883</v>
      </c>
      <c r="I300" s="73" t="s">
        <v>298</v>
      </c>
      <c r="J300" s="73"/>
      <c r="K300" s="83">
        <v>8.2400000000034748</v>
      </c>
      <c r="L300" s="86" t="s">
        <v>127</v>
      </c>
      <c r="M300" s="87">
        <v>3.4209999999999997E-2</v>
      </c>
      <c r="N300" s="87">
        <v>2.7499999999782698E-2</v>
      </c>
      <c r="O300" s="83">
        <v>6763.3630000000003</v>
      </c>
      <c r="P300" s="85">
        <v>105.82116000000001</v>
      </c>
      <c r="Q300" s="73"/>
      <c r="R300" s="83">
        <v>23.009977658000004</v>
      </c>
      <c r="S300" s="84">
        <v>6.7633629999999999E-6</v>
      </c>
      <c r="T300" s="84">
        <f t="shared" si="4"/>
        <v>1.3285592443172062E-3</v>
      </c>
      <c r="U300" s="84">
        <f>R300/'סכום נכסי הקרן'!$C$42</f>
        <v>4.5072208735498807E-4</v>
      </c>
    </row>
    <row r="301" spans="2:21">
      <c r="B301" s="76" t="s">
        <v>1006</v>
      </c>
      <c r="C301" s="73" t="s">
        <v>1007</v>
      </c>
      <c r="D301" s="86" t="s">
        <v>28</v>
      </c>
      <c r="E301" s="86" t="s">
        <v>877</v>
      </c>
      <c r="F301" s="73"/>
      <c r="G301" s="86" t="s">
        <v>944</v>
      </c>
      <c r="H301" s="73" t="s">
        <v>967</v>
      </c>
      <c r="I301" s="73" t="s">
        <v>912</v>
      </c>
      <c r="J301" s="73"/>
      <c r="K301" s="83">
        <v>8.1100000001719081</v>
      </c>
      <c r="L301" s="86" t="s">
        <v>127</v>
      </c>
      <c r="M301" s="87">
        <v>3.6240000000000001E-2</v>
      </c>
      <c r="N301" s="87">
        <v>2.5000000000443064E-2</v>
      </c>
      <c r="O301" s="83">
        <v>6436.1035000000002</v>
      </c>
      <c r="P301" s="85">
        <v>109.0758</v>
      </c>
      <c r="Q301" s="73"/>
      <c r="R301" s="83">
        <v>22.570043892000001</v>
      </c>
      <c r="S301" s="84">
        <v>8.5814713333333329E-6</v>
      </c>
      <c r="T301" s="84">
        <f t="shared" si="4"/>
        <v>1.3031581735124557E-3</v>
      </c>
      <c r="U301" s="84">
        <f>R301/'סכום נכסי הקרן'!$C$42</f>
        <v>4.4210461417632451E-4</v>
      </c>
    </row>
    <row r="302" spans="2:21">
      <c r="B302" s="76" t="s">
        <v>1008</v>
      </c>
      <c r="C302" s="73" t="s">
        <v>1009</v>
      </c>
      <c r="D302" s="86" t="s">
        <v>28</v>
      </c>
      <c r="E302" s="86" t="s">
        <v>877</v>
      </c>
      <c r="F302" s="73"/>
      <c r="G302" s="86" t="s">
        <v>966</v>
      </c>
      <c r="H302" s="73" t="s">
        <v>883</v>
      </c>
      <c r="I302" s="73" t="s">
        <v>884</v>
      </c>
      <c r="J302" s="73"/>
      <c r="K302" s="83">
        <v>9.5699999997881964</v>
      </c>
      <c r="L302" s="86" t="s">
        <v>127</v>
      </c>
      <c r="M302" s="87">
        <v>3.5000000000000003E-2</v>
      </c>
      <c r="N302" s="87">
        <v>2.5199999999548438E-2</v>
      </c>
      <c r="O302" s="83">
        <v>5236.152</v>
      </c>
      <c r="P302" s="85">
        <v>110.50122</v>
      </c>
      <c r="Q302" s="73"/>
      <c r="R302" s="83">
        <v>18.602028441999998</v>
      </c>
      <c r="S302" s="84">
        <v>5.2361520000000003E-6</v>
      </c>
      <c r="T302" s="84">
        <f t="shared" si="4"/>
        <v>1.0740513188233489E-3</v>
      </c>
      <c r="U302" s="84">
        <f>R302/'סכום נכסי הקרן'!$C$42</f>
        <v>3.6437867141952935E-4</v>
      </c>
    </row>
    <row r="303" spans="2:21">
      <c r="B303" s="76" t="s">
        <v>1010</v>
      </c>
      <c r="C303" s="73" t="s">
        <v>1011</v>
      </c>
      <c r="D303" s="86" t="s">
        <v>28</v>
      </c>
      <c r="E303" s="86" t="s">
        <v>877</v>
      </c>
      <c r="F303" s="73"/>
      <c r="G303" s="86" t="s">
        <v>988</v>
      </c>
      <c r="H303" s="73" t="s">
        <v>883</v>
      </c>
      <c r="I303" s="73" t="s">
        <v>884</v>
      </c>
      <c r="J303" s="73"/>
      <c r="K303" s="83">
        <v>8.3499999999918284</v>
      </c>
      <c r="L303" s="86" t="s">
        <v>127</v>
      </c>
      <c r="M303" s="87">
        <v>3.0499999999999999E-2</v>
      </c>
      <c r="N303" s="87">
        <v>2.5200000000065382E-2</v>
      </c>
      <c r="O303" s="83">
        <v>5454.3249999999998</v>
      </c>
      <c r="P303" s="85">
        <v>104.66328</v>
      </c>
      <c r="Q303" s="73"/>
      <c r="R303" s="83">
        <v>18.353391168999998</v>
      </c>
      <c r="S303" s="84">
        <v>4.3634599999999996E-6</v>
      </c>
      <c r="T303" s="84">
        <f t="shared" si="4"/>
        <v>1.0596954010369131E-3</v>
      </c>
      <c r="U303" s="84">
        <f>R303/'סכום נכסי הקרן'!$C$42</f>
        <v>3.5950833593522482E-4</v>
      </c>
    </row>
    <row r="304" spans="2:21">
      <c r="B304" s="76" t="s">
        <v>1012</v>
      </c>
      <c r="C304" s="73" t="s">
        <v>1013</v>
      </c>
      <c r="D304" s="86" t="s">
        <v>28</v>
      </c>
      <c r="E304" s="86" t="s">
        <v>877</v>
      </c>
      <c r="F304" s="73"/>
      <c r="G304" s="86" t="s">
        <v>928</v>
      </c>
      <c r="H304" s="73" t="s">
        <v>967</v>
      </c>
      <c r="I304" s="73" t="s">
        <v>912</v>
      </c>
      <c r="J304" s="73"/>
      <c r="K304" s="83">
        <v>7.3800000001426698</v>
      </c>
      <c r="L304" s="86" t="s">
        <v>129</v>
      </c>
      <c r="M304" s="87">
        <v>2.8750000000000001E-2</v>
      </c>
      <c r="N304" s="87">
        <v>1.510000000019731E-2</v>
      </c>
      <c r="O304" s="83">
        <v>4494.3638000000001</v>
      </c>
      <c r="P304" s="85">
        <v>111.5067</v>
      </c>
      <c r="Q304" s="73"/>
      <c r="R304" s="83">
        <v>19.765923010999998</v>
      </c>
      <c r="S304" s="84">
        <v>4.4943637999999997E-6</v>
      </c>
      <c r="T304" s="84">
        <f t="shared" si="4"/>
        <v>1.1412527264925965E-3</v>
      </c>
      <c r="U304" s="84">
        <f>R304/'סכום נכסי הקרן'!$C$42</f>
        <v>3.8717717202643568E-4</v>
      </c>
    </row>
    <row r="305" spans="2:21">
      <c r="B305" s="76" t="s">
        <v>1014</v>
      </c>
      <c r="C305" s="73" t="s">
        <v>1015</v>
      </c>
      <c r="D305" s="86" t="s">
        <v>28</v>
      </c>
      <c r="E305" s="86" t="s">
        <v>877</v>
      </c>
      <c r="F305" s="73"/>
      <c r="G305" s="86" t="s">
        <v>932</v>
      </c>
      <c r="H305" s="73" t="s">
        <v>883</v>
      </c>
      <c r="I305" s="73" t="s">
        <v>298</v>
      </c>
      <c r="J305" s="73"/>
      <c r="K305" s="83">
        <v>16.100000000211697</v>
      </c>
      <c r="L305" s="86" t="s">
        <v>127</v>
      </c>
      <c r="M305" s="87">
        <v>4.2000000000000003E-2</v>
      </c>
      <c r="N305" s="87">
        <v>3.3500000000538523E-2</v>
      </c>
      <c r="O305" s="83">
        <v>7199.7089999999998</v>
      </c>
      <c r="P305" s="85">
        <v>116.324</v>
      </c>
      <c r="Q305" s="73"/>
      <c r="R305" s="83">
        <v>26.925591232999999</v>
      </c>
      <c r="S305" s="84">
        <v>3.9998383333333331E-6</v>
      </c>
      <c r="T305" s="84">
        <f t="shared" si="4"/>
        <v>1.5546404986999777E-3</v>
      </c>
      <c r="U305" s="84">
        <f>R305/'סכום נכסי הקרן'!$C$42</f>
        <v>5.2742157616070305E-4</v>
      </c>
    </row>
    <row r="306" spans="2:21">
      <c r="B306" s="76" t="s">
        <v>1016</v>
      </c>
      <c r="C306" s="73" t="s">
        <v>1017</v>
      </c>
      <c r="D306" s="86" t="s">
        <v>28</v>
      </c>
      <c r="E306" s="86" t="s">
        <v>877</v>
      </c>
      <c r="F306" s="73"/>
      <c r="G306" s="86" t="s">
        <v>944</v>
      </c>
      <c r="H306" s="73" t="s">
        <v>883</v>
      </c>
      <c r="I306" s="73" t="s">
        <v>298</v>
      </c>
      <c r="J306" s="73"/>
      <c r="K306" s="83">
        <v>5.0100000001882483</v>
      </c>
      <c r="L306" s="86" t="s">
        <v>127</v>
      </c>
      <c r="M306" s="87">
        <v>3.4000000000000002E-2</v>
      </c>
      <c r="N306" s="87">
        <v>3.1500000000740311E-2</v>
      </c>
      <c r="O306" s="83">
        <v>4363.46</v>
      </c>
      <c r="P306" s="85">
        <v>101.10378</v>
      </c>
      <c r="Q306" s="73"/>
      <c r="R306" s="83">
        <v>14.183367633</v>
      </c>
      <c r="S306" s="84">
        <v>4.3634600000000004E-6</v>
      </c>
      <c r="T306" s="84">
        <f t="shared" si="4"/>
        <v>8.1892492311135294E-4</v>
      </c>
      <c r="U306" s="84">
        <f>R306/'סכום נכסי הקרן'!$C$42</f>
        <v>2.7782543556909239E-4</v>
      </c>
    </row>
    <row r="307" spans="2:21">
      <c r="B307" s="76" t="s">
        <v>1018</v>
      </c>
      <c r="C307" s="73" t="s">
        <v>1019</v>
      </c>
      <c r="D307" s="86" t="s">
        <v>28</v>
      </c>
      <c r="E307" s="86" t="s">
        <v>877</v>
      </c>
      <c r="F307" s="73"/>
      <c r="G307" s="86" t="s">
        <v>944</v>
      </c>
      <c r="H307" s="73" t="s">
        <v>883</v>
      </c>
      <c r="I307" s="73" t="s">
        <v>298</v>
      </c>
      <c r="J307" s="73"/>
      <c r="K307" s="83">
        <v>4.0899999999857366</v>
      </c>
      <c r="L307" s="86" t="s">
        <v>127</v>
      </c>
      <c r="M307" s="87">
        <v>3.7499999999999999E-2</v>
      </c>
      <c r="N307" s="87">
        <v>2.7499999999877039E-2</v>
      </c>
      <c r="O307" s="83">
        <v>11999.514999999999</v>
      </c>
      <c r="P307" s="85">
        <v>105.40383</v>
      </c>
      <c r="Q307" s="73"/>
      <c r="R307" s="83">
        <v>40.663155361999998</v>
      </c>
      <c r="S307" s="84">
        <v>2.3999030000000001E-5</v>
      </c>
      <c r="T307" s="84">
        <f t="shared" si="4"/>
        <v>2.3478254417387172E-3</v>
      </c>
      <c r="U307" s="84">
        <f>R307/'סכום נכסי הקרן'!$C$42</f>
        <v>7.9651456144846336E-4</v>
      </c>
    </row>
    <row r="308" spans="2:21">
      <c r="B308" s="76" t="s">
        <v>1020</v>
      </c>
      <c r="C308" s="73" t="s">
        <v>1021</v>
      </c>
      <c r="D308" s="86" t="s">
        <v>28</v>
      </c>
      <c r="E308" s="86" t="s">
        <v>877</v>
      </c>
      <c r="F308" s="73"/>
      <c r="G308" s="86" t="s">
        <v>907</v>
      </c>
      <c r="H308" s="73" t="s">
        <v>883</v>
      </c>
      <c r="I308" s="73" t="s">
        <v>884</v>
      </c>
      <c r="J308" s="73"/>
      <c r="K308" s="83">
        <v>3.9999999999738858</v>
      </c>
      <c r="L308" s="86" t="s">
        <v>127</v>
      </c>
      <c r="M308" s="87">
        <v>4.6249999999999999E-2</v>
      </c>
      <c r="N308" s="87">
        <v>1.4699999999877264E-2</v>
      </c>
      <c r="O308" s="83">
        <v>10296.020216000001</v>
      </c>
      <c r="P308" s="85">
        <v>115.68403000000001</v>
      </c>
      <c r="Q308" s="73"/>
      <c r="R308" s="83">
        <v>38.293385601000004</v>
      </c>
      <c r="S308" s="84">
        <v>2.0631570521118466E-5</v>
      </c>
      <c r="T308" s="84">
        <f t="shared" si="4"/>
        <v>2.2109987324878586E-3</v>
      </c>
      <c r="U308" s="84">
        <f>R308/'סכום נכסי הקרן'!$C$42</f>
        <v>7.5009523896566669E-4</v>
      </c>
    </row>
    <row r="309" spans="2:21">
      <c r="B309" s="76" t="s">
        <v>1022</v>
      </c>
      <c r="C309" s="73" t="s">
        <v>1023</v>
      </c>
      <c r="D309" s="86" t="s">
        <v>28</v>
      </c>
      <c r="E309" s="86" t="s">
        <v>877</v>
      </c>
      <c r="F309" s="73"/>
      <c r="G309" s="86" t="s">
        <v>928</v>
      </c>
      <c r="H309" s="73" t="s">
        <v>883</v>
      </c>
      <c r="I309" s="73" t="s">
        <v>298</v>
      </c>
      <c r="J309" s="73"/>
      <c r="K309" s="83">
        <v>18.540000000034116</v>
      </c>
      <c r="L309" s="86" t="s">
        <v>127</v>
      </c>
      <c r="M309" s="87">
        <v>3.5499999999999997E-2</v>
      </c>
      <c r="N309" s="87">
        <v>3.2100000000076914E-2</v>
      </c>
      <c r="O309" s="83">
        <v>8726.92</v>
      </c>
      <c r="P309" s="85">
        <v>106.57261</v>
      </c>
      <c r="Q309" s="73"/>
      <c r="R309" s="83">
        <v>29.901128437000001</v>
      </c>
      <c r="S309" s="84">
        <v>8.7269200000000008E-6</v>
      </c>
      <c r="T309" s="84">
        <f t="shared" si="4"/>
        <v>1.7264432495735561E-3</v>
      </c>
      <c r="U309" s="84">
        <f>R309/'סכום נכסי הקרן'!$C$42</f>
        <v>5.8570674094977123E-4</v>
      </c>
    </row>
    <row r="310" spans="2:21">
      <c r="B310" s="76" t="s">
        <v>1024</v>
      </c>
      <c r="C310" s="73" t="s">
        <v>1025</v>
      </c>
      <c r="D310" s="86" t="s">
        <v>28</v>
      </c>
      <c r="E310" s="86" t="s">
        <v>877</v>
      </c>
      <c r="F310" s="73"/>
      <c r="G310" s="86" t="s">
        <v>882</v>
      </c>
      <c r="H310" s="73" t="s">
        <v>883</v>
      </c>
      <c r="I310" s="73" t="s">
        <v>298</v>
      </c>
      <c r="J310" s="73"/>
      <c r="K310" s="83">
        <v>7.5099999999555482</v>
      </c>
      <c r="L310" s="86" t="s">
        <v>127</v>
      </c>
      <c r="M310" s="87">
        <v>4.4999999999999998E-2</v>
      </c>
      <c r="N310" s="87">
        <v>2.1599999999833308E-2</v>
      </c>
      <c r="O310" s="83">
        <v>5650.6806999999999</v>
      </c>
      <c r="P310" s="85">
        <v>118.87949999999999</v>
      </c>
      <c r="Q310" s="73"/>
      <c r="R310" s="83">
        <v>21.596765596000001</v>
      </c>
      <c r="S310" s="84">
        <v>2.8253403499999999E-6</v>
      </c>
      <c r="T310" s="84">
        <f t="shared" si="4"/>
        <v>1.2469626440485436E-3</v>
      </c>
      <c r="U310" s="84">
        <f>R310/'סכום נכסי הקרן'!$C$42</f>
        <v>4.2303992703622605E-4</v>
      </c>
    </row>
    <row r="311" spans="2:21">
      <c r="B311" s="76" t="s">
        <v>1026</v>
      </c>
      <c r="C311" s="73" t="s">
        <v>1027</v>
      </c>
      <c r="D311" s="86" t="s">
        <v>28</v>
      </c>
      <c r="E311" s="86" t="s">
        <v>877</v>
      </c>
      <c r="F311" s="73"/>
      <c r="G311" s="86" t="s">
        <v>915</v>
      </c>
      <c r="H311" s="73" t="s">
        <v>883</v>
      </c>
      <c r="I311" s="73" t="s">
        <v>298</v>
      </c>
      <c r="J311" s="73"/>
      <c r="K311" s="83">
        <v>4.1300000002680921</v>
      </c>
      <c r="L311" s="86" t="s">
        <v>127</v>
      </c>
      <c r="M311" s="87">
        <v>5.7500000000000002E-2</v>
      </c>
      <c r="N311" s="87">
        <v>2.5500000000582806E-2</v>
      </c>
      <c r="O311" s="83">
        <v>1849.016175</v>
      </c>
      <c r="P311" s="85">
        <v>115.45522</v>
      </c>
      <c r="Q311" s="73"/>
      <c r="R311" s="83">
        <v>6.8633361320000006</v>
      </c>
      <c r="S311" s="84">
        <v>2.6414516785714286E-6</v>
      </c>
      <c r="T311" s="84">
        <f t="shared" si="4"/>
        <v>3.9627803210207259E-4</v>
      </c>
      <c r="U311" s="84">
        <f>R311/'סכום נכסי הקרן'!$C$42</f>
        <v>1.3443981709206185E-4</v>
      </c>
    </row>
    <row r="312" spans="2:21">
      <c r="B312" s="76" t="s">
        <v>1028</v>
      </c>
      <c r="C312" s="73" t="s">
        <v>1029</v>
      </c>
      <c r="D312" s="86" t="s">
        <v>28</v>
      </c>
      <c r="E312" s="86" t="s">
        <v>877</v>
      </c>
      <c r="F312" s="73"/>
      <c r="G312" s="86" t="s">
        <v>910</v>
      </c>
      <c r="H312" s="73" t="s">
        <v>883</v>
      </c>
      <c r="I312" s="73" t="s">
        <v>298</v>
      </c>
      <c r="J312" s="73"/>
      <c r="K312" s="83">
        <v>21.750000000373269</v>
      </c>
      <c r="L312" s="86" t="s">
        <v>127</v>
      </c>
      <c r="M312" s="87">
        <v>3.6000000000000004E-2</v>
      </c>
      <c r="N312" s="87">
        <v>3.3100000000409649E-2</v>
      </c>
      <c r="O312" s="83">
        <v>7636.0550000000003</v>
      </c>
      <c r="P312" s="85">
        <v>106.398</v>
      </c>
      <c r="Q312" s="73"/>
      <c r="R312" s="83">
        <v>26.120620502999998</v>
      </c>
      <c r="S312" s="84">
        <v>7.6360549999999999E-6</v>
      </c>
      <c r="T312" s="84">
        <f t="shared" si="4"/>
        <v>1.5081627784413296E-3</v>
      </c>
      <c r="U312" s="84">
        <f>R312/'סכום נכסי הקרן'!$C$42</f>
        <v>5.1165371697031725E-4</v>
      </c>
    </row>
    <row r="313" spans="2:21">
      <c r="B313" s="76" t="s">
        <v>1030</v>
      </c>
      <c r="C313" s="73" t="s">
        <v>1031</v>
      </c>
      <c r="D313" s="86" t="s">
        <v>28</v>
      </c>
      <c r="E313" s="86" t="s">
        <v>877</v>
      </c>
      <c r="F313" s="73"/>
      <c r="G313" s="86" t="s">
        <v>882</v>
      </c>
      <c r="H313" s="73" t="s">
        <v>883</v>
      </c>
      <c r="I313" s="73" t="s">
        <v>884</v>
      </c>
      <c r="J313" s="73"/>
      <c r="K313" s="83">
        <v>5.3100000000785927</v>
      </c>
      <c r="L313" s="86" t="s">
        <v>127</v>
      </c>
      <c r="M313" s="87">
        <v>5.2999999999999999E-2</v>
      </c>
      <c r="N313" s="87">
        <v>4.0900000000588375E-2</v>
      </c>
      <c r="O313" s="83">
        <v>6752.4543500000009</v>
      </c>
      <c r="P313" s="85">
        <v>107.25583</v>
      </c>
      <c r="Q313" s="73"/>
      <c r="R313" s="83">
        <v>23.284319807000003</v>
      </c>
      <c r="S313" s="84">
        <v>4.5016362333333336E-6</v>
      </c>
      <c r="T313" s="84">
        <f t="shared" si="4"/>
        <v>1.3443993204605691E-3</v>
      </c>
      <c r="U313" s="84">
        <f>R313/'סכום נכסי הקרן'!$C$42</f>
        <v>4.5609593290514843E-4</v>
      </c>
    </row>
    <row r="314" spans="2:21">
      <c r="B314" s="76" t="s">
        <v>1032</v>
      </c>
      <c r="C314" s="73" t="s">
        <v>1033</v>
      </c>
      <c r="D314" s="86" t="s">
        <v>28</v>
      </c>
      <c r="E314" s="86" t="s">
        <v>877</v>
      </c>
      <c r="F314" s="73"/>
      <c r="G314" s="86" t="s">
        <v>882</v>
      </c>
      <c r="H314" s="73" t="s">
        <v>883</v>
      </c>
      <c r="I314" s="73" t="s">
        <v>884</v>
      </c>
      <c r="J314" s="73"/>
      <c r="K314" s="83">
        <v>4.8100000002601746</v>
      </c>
      <c r="L314" s="86" t="s">
        <v>127</v>
      </c>
      <c r="M314" s="87">
        <v>5.8749999999999997E-2</v>
      </c>
      <c r="N314" s="87">
        <v>3.5100000001704587E-2</v>
      </c>
      <c r="O314" s="83">
        <v>1527.211</v>
      </c>
      <c r="P314" s="85">
        <v>113.50713</v>
      </c>
      <c r="Q314" s="73"/>
      <c r="R314" s="83">
        <v>5.5731809549999998</v>
      </c>
      <c r="S314" s="84">
        <v>1.2726758333333333E-6</v>
      </c>
      <c r="T314" s="84">
        <f t="shared" si="4"/>
        <v>3.2178653921654512E-4</v>
      </c>
      <c r="U314" s="84">
        <f>R314/'סכום נכסי הקרן'!$C$42</f>
        <v>1.0916810918203219E-4</v>
      </c>
    </row>
    <row r="315" spans="2:21">
      <c r="B315" s="76" t="s">
        <v>1034</v>
      </c>
      <c r="C315" s="73" t="s">
        <v>1035</v>
      </c>
      <c r="D315" s="86" t="s">
        <v>28</v>
      </c>
      <c r="E315" s="86" t="s">
        <v>877</v>
      </c>
      <c r="F315" s="73"/>
      <c r="G315" s="86" t="s">
        <v>999</v>
      </c>
      <c r="H315" s="73" t="s">
        <v>883</v>
      </c>
      <c r="I315" s="73" t="s">
        <v>298</v>
      </c>
      <c r="J315" s="73"/>
      <c r="K315" s="83">
        <v>6.4200000000120587</v>
      </c>
      <c r="L315" s="86" t="s">
        <v>129</v>
      </c>
      <c r="M315" s="87">
        <v>4.6249999999999999E-2</v>
      </c>
      <c r="N315" s="87">
        <v>2.6900000000341682E-2</v>
      </c>
      <c r="O315" s="83">
        <v>3294.4123</v>
      </c>
      <c r="P315" s="85">
        <v>114.87452</v>
      </c>
      <c r="Q315" s="73"/>
      <c r="R315" s="83">
        <v>14.926211121</v>
      </c>
      <c r="S315" s="84">
        <v>2.1962748666666667E-6</v>
      </c>
      <c r="T315" s="84">
        <f t="shared" si="4"/>
        <v>8.6181551595467594E-4</v>
      </c>
      <c r="U315" s="84">
        <f>R315/'סכום נכסי הקרן'!$C$42</f>
        <v>2.923763392016743E-4</v>
      </c>
    </row>
    <row r="316" spans="2:21">
      <c r="B316" s="76" t="s">
        <v>1036</v>
      </c>
      <c r="C316" s="73" t="s">
        <v>1037</v>
      </c>
      <c r="D316" s="86" t="s">
        <v>28</v>
      </c>
      <c r="E316" s="86" t="s">
        <v>877</v>
      </c>
      <c r="F316" s="73"/>
      <c r="G316" s="86" t="s">
        <v>1038</v>
      </c>
      <c r="H316" s="73" t="s">
        <v>883</v>
      </c>
      <c r="I316" s="73" t="s">
        <v>298</v>
      </c>
      <c r="J316" s="73"/>
      <c r="K316" s="83">
        <v>17.360000000479019</v>
      </c>
      <c r="L316" s="86" t="s">
        <v>127</v>
      </c>
      <c r="M316" s="87">
        <v>4.0999999999999995E-2</v>
      </c>
      <c r="N316" s="87">
        <v>3.7500000001208282E-2</v>
      </c>
      <c r="O316" s="83">
        <v>5454.3249999999998</v>
      </c>
      <c r="P316" s="85">
        <v>106.19217</v>
      </c>
      <c r="Q316" s="73"/>
      <c r="R316" s="83">
        <v>18.621491852999998</v>
      </c>
      <c r="S316" s="84">
        <v>5.4543249999999997E-6</v>
      </c>
      <c r="T316" s="84">
        <f t="shared" si="4"/>
        <v>1.0751751049909988E-3</v>
      </c>
      <c r="U316" s="84">
        <f>R316/'סכום נכסי הקרן'!$C$42</f>
        <v>3.6475992295151066E-4</v>
      </c>
    </row>
    <row r="317" spans="2:21">
      <c r="B317" s="76" t="s">
        <v>1039</v>
      </c>
      <c r="C317" s="73" t="s">
        <v>1040</v>
      </c>
      <c r="D317" s="86" t="s">
        <v>28</v>
      </c>
      <c r="E317" s="86" t="s">
        <v>877</v>
      </c>
      <c r="F317" s="73"/>
      <c r="G317" s="86" t="s">
        <v>1041</v>
      </c>
      <c r="H317" s="73" t="s">
        <v>1042</v>
      </c>
      <c r="I317" s="73" t="s">
        <v>884</v>
      </c>
      <c r="J317" s="73"/>
      <c r="K317" s="83">
        <v>8.1800000001582802</v>
      </c>
      <c r="L317" s="86" t="s">
        <v>127</v>
      </c>
      <c r="M317" s="87">
        <v>2.8750000000000001E-2</v>
      </c>
      <c r="N317" s="87">
        <v>2.8500000000565281E-2</v>
      </c>
      <c r="O317" s="83">
        <v>4363.46</v>
      </c>
      <c r="P317" s="85">
        <v>100.88113</v>
      </c>
      <c r="Q317" s="73"/>
      <c r="R317" s="83">
        <v>14.152132732</v>
      </c>
      <c r="S317" s="84">
        <v>3.3565076923076923E-6</v>
      </c>
      <c r="T317" s="84">
        <f t="shared" si="4"/>
        <v>8.171214699709083E-4</v>
      </c>
      <c r="U317" s="84">
        <f>R317/'סכום נכסי הקרן'!$C$42</f>
        <v>2.7721360273786185E-4</v>
      </c>
    </row>
    <row r="318" spans="2:21">
      <c r="B318" s="76" t="s">
        <v>1043</v>
      </c>
      <c r="C318" s="73" t="s">
        <v>1044</v>
      </c>
      <c r="D318" s="86" t="s">
        <v>28</v>
      </c>
      <c r="E318" s="86" t="s">
        <v>877</v>
      </c>
      <c r="F318" s="73"/>
      <c r="G318" s="86" t="s">
        <v>928</v>
      </c>
      <c r="H318" s="73" t="s">
        <v>1042</v>
      </c>
      <c r="I318" s="73" t="s">
        <v>884</v>
      </c>
      <c r="J318" s="73"/>
      <c r="K318" s="83">
        <v>6.260000000110499</v>
      </c>
      <c r="L318" s="86" t="s">
        <v>129</v>
      </c>
      <c r="M318" s="87">
        <v>3.125E-2</v>
      </c>
      <c r="N318" s="87">
        <v>2.2900000000552492E-2</v>
      </c>
      <c r="O318" s="83">
        <v>6545.19</v>
      </c>
      <c r="P318" s="85">
        <v>105.17052</v>
      </c>
      <c r="Q318" s="73"/>
      <c r="R318" s="83">
        <v>27.14964775</v>
      </c>
      <c r="S318" s="84">
        <v>8.7269199999999991E-6</v>
      </c>
      <c r="T318" s="84">
        <f t="shared" si="4"/>
        <v>1.5675771630172669E-3</v>
      </c>
      <c r="U318" s="84">
        <f>R318/'סכום נכסי הקרן'!$C$42</f>
        <v>5.3181042097092909E-4</v>
      </c>
    </row>
    <row r="319" spans="2:21">
      <c r="B319" s="76" t="s">
        <v>1045</v>
      </c>
      <c r="C319" s="73" t="s">
        <v>1046</v>
      </c>
      <c r="D319" s="86" t="s">
        <v>28</v>
      </c>
      <c r="E319" s="86" t="s">
        <v>877</v>
      </c>
      <c r="F319" s="73"/>
      <c r="G319" s="86" t="s">
        <v>882</v>
      </c>
      <c r="H319" s="73" t="s">
        <v>1047</v>
      </c>
      <c r="I319" s="73" t="s">
        <v>912</v>
      </c>
      <c r="J319" s="73"/>
      <c r="K319" s="83">
        <v>5.049999999906448</v>
      </c>
      <c r="L319" s="86" t="s">
        <v>127</v>
      </c>
      <c r="M319" s="87">
        <v>0.06</v>
      </c>
      <c r="N319" s="87">
        <v>4.7199999999168421E-2</v>
      </c>
      <c r="O319" s="83">
        <v>6874.63123</v>
      </c>
      <c r="P319" s="85">
        <v>108.81667</v>
      </c>
      <c r="Q319" s="73"/>
      <c r="R319" s="83">
        <v>24.050593724999999</v>
      </c>
      <c r="S319" s="84">
        <v>9.166174973333333E-6</v>
      </c>
      <c r="T319" s="84">
        <f t="shared" si="4"/>
        <v>1.3886427487928045E-3</v>
      </c>
      <c r="U319" s="84">
        <f>R319/'סכום נכסי הקרן'!$C$42</f>
        <v>4.7110579449389118E-4</v>
      </c>
    </row>
    <row r="320" spans="2:21">
      <c r="B320" s="76" t="s">
        <v>1048</v>
      </c>
      <c r="C320" s="73" t="s">
        <v>1049</v>
      </c>
      <c r="D320" s="86" t="s">
        <v>28</v>
      </c>
      <c r="E320" s="86" t="s">
        <v>877</v>
      </c>
      <c r="F320" s="73"/>
      <c r="G320" s="86" t="s">
        <v>932</v>
      </c>
      <c r="H320" s="73" t="s">
        <v>1042</v>
      </c>
      <c r="I320" s="73" t="s">
        <v>298</v>
      </c>
      <c r="J320" s="73"/>
      <c r="K320" s="83">
        <v>8.189999999965961</v>
      </c>
      <c r="L320" s="86" t="s">
        <v>127</v>
      </c>
      <c r="M320" s="87">
        <v>4.2500000000000003E-2</v>
      </c>
      <c r="N320" s="87">
        <v>2.879999999973433E-2</v>
      </c>
      <c r="O320" s="83">
        <v>6654.2764999999999</v>
      </c>
      <c r="P320" s="85">
        <v>112.60486</v>
      </c>
      <c r="Q320" s="73"/>
      <c r="R320" s="83">
        <v>24.090119778000002</v>
      </c>
      <c r="S320" s="84">
        <v>4.9290937037037036E-6</v>
      </c>
      <c r="T320" s="84">
        <f t="shared" si="4"/>
        <v>1.3909249197659808E-3</v>
      </c>
      <c r="U320" s="84">
        <f>R320/'סכום נכסי הקרן'!$C$42</f>
        <v>4.7188003536356325E-4</v>
      </c>
    </row>
    <row r="321" spans="2:21">
      <c r="B321" s="76" t="s">
        <v>1050</v>
      </c>
      <c r="C321" s="73" t="s">
        <v>1051</v>
      </c>
      <c r="D321" s="86" t="s">
        <v>28</v>
      </c>
      <c r="E321" s="86" t="s">
        <v>877</v>
      </c>
      <c r="F321" s="73"/>
      <c r="G321" s="86" t="s">
        <v>1041</v>
      </c>
      <c r="H321" s="73" t="s">
        <v>1042</v>
      </c>
      <c r="I321" s="73" t="s">
        <v>884</v>
      </c>
      <c r="J321" s="73"/>
      <c r="K321" s="83">
        <v>3.3300000000561623</v>
      </c>
      <c r="L321" s="86" t="s">
        <v>129</v>
      </c>
      <c r="M321" s="87">
        <v>0.03</v>
      </c>
      <c r="N321" s="87">
        <v>1.650000000013372E-2</v>
      </c>
      <c r="O321" s="83">
        <v>5388.8730999999998</v>
      </c>
      <c r="P321" s="85">
        <v>105.55423</v>
      </c>
      <c r="Q321" s="73"/>
      <c r="R321" s="83">
        <v>22.434765178000003</v>
      </c>
      <c r="S321" s="84">
        <v>1.0777746199999999E-5</v>
      </c>
      <c r="T321" s="84">
        <f t="shared" si="4"/>
        <v>1.295347397304181E-3</v>
      </c>
      <c r="U321" s="84">
        <f>R321/'סכום נכסי הקרן'!$C$42</f>
        <v>4.3945475917624464E-4</v>
      </c>
    </row>
    <row r="322" spans="2:21">
      <c r="B322" s="76" t="s">
        <v>1052</v>
      </c>
      <c r="C322" s="73" t="s">
        <v>1053</v>
      </c>
      <c r="D322" s="86" t="s">
        <v>28</v>
      </c>
      <c r="E322" s="86" t="s">
        <v>877</v>
      </c>
      <c r="F322" s="73"/>
      <c r="G322" s="86" t="s">
        <v>918</v>
      </c>
      <c r="H322" s="73" t="s">
        <v>1042</v>
      </c>
      <c r="I322" s="73" t="s">
        <v>884</v>
      </c>
      <c r="J322" s="73"/>
      <c r="K322" s="83">
        <v>3.5799999999395644</v>
      </c>
      <c r="L322" s="86" t="s">
        <v>127</v>
      </c>
      <c r="M322" s="87">
        <v>3.7539999999999997E-2</v>
      </c>
      <c r="N322" s="87">
        <v>1.8799999999550607E-2</v>
      </c>
      <c r="O322" s="83">
        <v>7483.3339000000005</v>
      </c>
      <c r="P322" s="85">
        <v>107.28924000000001</v>
      </c>
      <c r="Q322" s="73"/>
      <c r="R322" s="83">
        <v>25.812630532</v>
      </c>
      <c r="S322" s="84">
        <v>9.9777785333333341E-6</v>
      </c>
      <c r="T322" s="84">
        <f t="shared" si="4"/>
        <v>1.4903799309648666E-3</v>
      </c>
      <c r="U322" s="84">
        <f>R322/'סכום נכסי הקרן'!$C$42</f>
        <v>5.0562077401501379E-4</v>
      </c>
    </row>
    <row r="323" spans="2:21">
      <c r="B323" s="76" t="s">
        <v>1054</v>
      </c>
      <c r="C323" s="73" t="s">
        <v>1055</v>
      </c>
      <c r="D323" s="86" t="s">
        <v>28</v>
      </c>
      <c r="E323" s="86" t="s">
        <v>877</v>
      </c>
      <c r="F323" s="73"/>
      <c r="G323" s="86" t="s">
        <v>961</v>
      </c>
      <c r="H323" s="73" t="s">
        <v>1042</v>
      </c>
      <c r="I323" s="73" t="s">
        <v>884</v>
      </c>
      <c r="J323" s="73"/>
      <c r="K323" s="83">
        <v>7.2199999999397741</v>
      </c>
      <c r="L323" s="86" t="s">
        <v>127</v>
      </c>
      <c r="M323" s="87">
        <v>3.3750000000000002E-2</v>
      </c>
      <c r="N323" s="87">
        <v>2.9199999999671492E-2</v>
      </c>
      <c r="O323" s="83">
        <v>5454.3249999999998</v>
      </c>
      <c r="P323" s="85">
        <v>104.15513</v>
      </c>
      <c r="Q323" s="73"/>
      <c r="R323" s="83">
        <v>18.264283254999999</v>
      </c>
      <c r="S323" s="84">
        <v>7.7918928571428569E-6</v>
      </c>
      <c r="T323" s="84">
        <f t="shared" si="4"/>
        <v>1.0545504528476496E-3</v>
      </c>
      <c r="U323" s="84">
        <f>R323/'סכום נכסי הקרן'!$C$42</f>
        <v>3.5776287987286464E-4</v>
      </c>
    </row>
    <row r="324" spans="2:21">
      <c r="B324" s="76" t="s">
        <v>1056</v>
      </c>
      <c r="C324" s="73" t="s">
        <v>1057</v>
      </c>
      <c r="D324" s="86" t="s">
        <v>28</v>
      </c>
      <c r="E324" s="86" t="s">
        <v>877</v>
      </c>
      <c r="F324" s="73"/>
      <c r="G324" s="86" t="s">
        <v>947</v>
      </c>
      <c r="H324" s="73" t="s">
        <v>1042</v>
      </c>
      <c r="I324" s="73" t="s">
        <v>298</v>
      </c>
      <c r="J324" s="73"/>
      <c r="K324" s="83">
        <v>7.0399999998992797</v>
      </c>
      <c r="L324" s="86" t="s">
        <v>127</v>
      </c>
      <c r="M324" s="87">
        <v>4.0910000000000002E-2</v>
      </c>
      <c r="N324" s="87">
        <v>3.1499999999640288E-2</v>
      </c>
      <c r="O324" s="83">
        <v>4055.8360699999994</v>
      </c>
      <c r="P324" s="85">
        <v>106.59855</v>
      </c>
      <c r="Q324" s="73"/>
      <c r="R324" s="83">
        <v>13.89993211</v>
      </c>
      <c r="S324" s="84">
        <v>8.1116721399999982E-6</v>
      </c>
      <c r="T324" s="84">
        <f t="shared" si="4"/>
        <v>8.0255981012226625E-4</v>
      </c>
      <c r="U324" s="84">
        <f>R324/'סכום נכסי הקרן'!$C$42</f>
        <v>2.7227346796373939E-4</v>
      </c>
    </row>
    <row r="325" spans="2:21">
      <c r="B325" s="76" t="s">
        <v>1058</v>
      </c>
      <c r="C325" s="73" t="s">
        <v>1059</v>
      </c>
      <c r="D325" s="86" t="s">
        <v>28</v>
      </c>
      <c r="E325" s="86" t="s">
        <v>877</v>
      </c>
      <c r="F325" s="73"/>
      <c r="G325" s="86" t="s">
        <v>947</v>
      </c>
      <c r="H325" s="73" t="s">
        <v>1042</v>
      </c>
      <c r="I325" s="73" t="s">
        <v>298</v>
      </c>
      <c r="J325" s="73"/>
      <c r="K325" s="83">
        <v>8.0299999998525546</v>
      </c>
      <c r="L325" s="86" t="s">
        <v>127</v>
      </c>
      <c r="M325" s="87">
        <v>4.1250000000000002E-2</v>
      </c>
      <c r="N325" s="87">
        <v>3.2799999999943291E-2</v>
      </c>
      <c r="O325" s="83">
        <v>2018.10025</v>
      </c>
      <c r="P325" s="85">
        <v>108.71267</v>
      </c>
      <c r="Q325" s="73"/>
      <c r="R325" s="83">
        <v>7.0534868680000002</v>
      </c>
      <c r="S325" s="84">
        <v>4.0362005000000001E-6</v>
      </c>
      <c r="T325" s="84">
        <f t="shared" si="4"/>
        <v>4.0725703094689279E-4</v>
      </c>
      <c r="U325" s="84">
        <f>R325/'סכום נכסי הקרן'!$C$42</f>
        <v>1.3816451156660036E-4</v>
      </c>
    </row>
    <row r="326" spans="2:21">
      <c r="B326" s="76" t="s">
        <v>1060</v>
      </c>
      <c r="C326" s="73" t="s">
        <v>1061</v>
      </c>
      <c r="D326" s="86" t="s">
        <v>28</v>
      </c>
      <c r="E326" s="86" t="s">
        <v>877</v>
      </c>
      <c r="F326" s="73"/>
      <c r="G326" s="86" t="s">
        <v>947</v>
      </c>
      <c r="H326" s="73" t="s">
        <v>1042</v>
      </c>
      <c r="I326" s="73" t="s">
        <v>298</v>
      </c>
      <c r="J326" s="73"/>
      <c r="K326" s="83">
        <v>5.4200000003194306</v>
      </c>
      <c r="L326" s="86" t="s">
        <v>127</v>
      </c>
      <c r="M326" s="87">
        <v>4.8750000000000002E-2</v>
      </c>
      <c r="N326" s="87">
        <v>2.8200000002063578E-2</v>
      </c>
      <c r="O326" s="83">
        <v>1975.338342</v>
      </c>
      <c r="P326" s="85">
        <v>111.40625</v>
      </c>
      <c r="Q326" s="73"/>
      <c r="R326" s="83">
        <v>7.0750909470000005</v>
      </c>
      <c r="S326" s="84">
        <v>3.9112667601249804E-6</v>
      </c>
      <c r="T326" s="84">
        <f t="shared" si="4"/>
        <v>4.0850441585517106E-4</v>
      </c>
      <c r="U326" s="84">
        <f>R326/'סכום נכסי הקרן'!$C$42</f>
        <v>1.3858769474943481E-4</v>
      </c>
    </row>
    <row r="327" spans="2:21">
      <c r="B327" s="76" t="s">
        <v>1062</v>
      </c>
      <c r="C327" s="73" t="s">
        <v>1063</v>
      </c>
      <c r="D327" s="86" t="s">
        <v>28</v>
      </c>
      <c r="E327" s="86" t="s">
        <v>877</v>
      </c>
      <c r="F327" s="73"/>
      <c r="G327" s="86" t="s">
        <v>1041</v>
      </c>
      <c r="H327" s="73" t="s">
        <v>1042</v>
      </c>
      <c r="I327" s="73" t="s">
        <v>884</v>
      </c>
      <c r="J327" s="73"/>
      <c r="K327" s="83">
        <v>2.929999999986427</v>
      </c>
      <c r="L327" s="86" t="s">
        <v>129</v>
      </c>
      <c r="M327" s="87">
        <v>4.2500000000000003E-2</v>
      </c>
      <c r="N327" s="87">
        <v>1.5199999999665896E-2</v>
      </c>
      <c r="O327" s="83">
        <v>2181.73</v>
      </c>
      <c r="P327" s="85">
        <v>111.30643999999999</v>
      </c>
      <c r="Q327" s="73"/>
      <c r="R327" s="83">
        <v>9.5778759410000003</v>
      </c>
      <c r="S327" s="84">
        <v>7.2724333333333334E-6</v>
      </c>
      <c r="T327" s="84">
        <f t="shared" si="4"/>
        <v>5.5301121154782262E-4</v>
      </c>
      <c r="U327" s="84">
        <f>R327/'סכום נכסי הקרן'!$C$42</f>
        <v>1.8761253490629702E-4</v>
      </c>
    </row>
    <row r="328" spans="2:21">
      <c r="B328" s="76" t="s">
        <v>1064</v>
      </c>
      <c r="C328" s="73" t="s">
        <v>1065</v>
      </c>
      <c r="D328" s="86" t="s">
        <v>28</v>
      </c>
      <c r="E328" s="86" t="s">
        <v>877</v>
      </c>
      <c r="F328" s="73"/>
      <c r="G328" s="86" t="s">
        <v>1066</v>
      </c>
      <c r="H328" s="73" t="s">
        <v>1042</v>
      </c>
      <c r="I328" s="73" t="s">
        <v>298</v>
      </c>
      <c r="J328" s="73"/>
      <c r="K328" s="83">
        <v>1.6299999999969725</v>
      </c>
      <c r="L328" s="86" t="s">
        <v>127</v>
      </c>
      <c r="M328" s="87">
        <v>4.7500000000000001E-2</v>
      </c>
      <c r="N328" s="87">
        <v>2.1899999999942812E-2</v>
      </c>
      <c r="O328" s="83">
        <v>8791.4992079999993</v>
      </c>
      <c r="P328" s="85">
        <v>105.17322</v>
      </c>
      <c r="Q328" s="73"/>
      <c r="R328" s="83">
        <v>29.726864143</v>
      </c>
      <c r="S328" s="84">
        <v>9.7683324533333329E-6</v>
      </c>
      <c r="T328" s="84">
        <f t="shared" si="4"/>
        <v>1.7163815084372009E-3</v>
      </c>
      <c r="U328" s="84">
        <f>R328/'סכום נכסי הקרן'!$C$42</f>
        <v>5.8229323192727047E-4</v>
      </c>
    </row>
    <row r="329" spans="2:21">
      <c r="B329" s="76" t="s">
        <v>1067</v>
      </c>
      <c r="C329" s="73" t="s">
        <v>1068</v>
      </c>
      <c r="D329" s="86" t="s">
        <v>28</v>
      </c>
      <c r="E329" s="86" t="s">
        <v>877</v>
      </c>
      <c r="F329" s="73"/>
      <c r="G329" s="86" t="s">
        <v>897</v>
      </c>
      <c r="H329" s="73" t="s">
        <v>1047</v>
      </c>
      <c r="I329" s="73" t="s">
        <v>912</v>
      </c>
      <c r="J329" s="73"/>
      <c r="K329" s="83">
        <v>7.0000000016231911E-2</v>
      </c>
      <c r="L329" s="86" t="s">
        <v>127</v>
      </c>
      <c r="M329" s="87">
        <v>4.6249999999999999E-2</v>
      </c>
      <c r="N329" s="87">
        <v>-0.04</v>
      </c>
      <c r="O329" s="83">
        <v>6411.2317780000003</v>
      </c>
      <c r="P329" s="85">
        <v>101.62183</v>
      </c>
      <c r="Q329" s="73"/>
      <c r="R329" s="83">
        <v>20.946404238</v>
      </c>
      <c r="S329" s="84">
        <v>8.5483090373333333E-6</v>
      </c>
      <c r="T329" s="84">
        <f t="shared" si="4"/>
        <v>1.2094118212202917E-3</v>
      </c>
      <c r="U329" s="84">
        <f>R329/'סכום נכסי הקרן'!$C$42</f>
        <v>4.1030057399687743E-4</v>
      </c>
    </row>
    <row r="330" spans="2:21">
      <c r="B330" s="76" t="s">
        <v>1069</v>
      </c>
      <c r="C330" s="73" t="s">
        <v>1070</v>
      </c>
      <c r="D330" s="86" t="s">
        <v>28</v>
      </c>
      <c r="E330" s="86" t="s">
        <v>877</v>
      </c>
      <c r="F330" s="73"/>
      <c r="G330" s="86" t="s">
        <v>910</v>
      </c>
      <c r="H330" s="73" t="s">
        <v>1042</v>
      </c>
      <c r="I330" s="73" t="s">
        <v>298</v>
      </c>
      <c r="J330" s="73"/>
      <c r="K330" s="83">
        <v>3.2099999999571316</v>
      </c>
      <c r="L330" s="86" t="s">
        <v>127</v>
      </c>
      <c r="M330" s="87">
        <v>6.2539999999999998E-2</v>
      </c>
      <c r="N330" s="87">
        <v>2.8699999999548149E-2</v>
      </c>
      <c r="O330" s="83">
        <v>7199.7089999999998</v>
      </c>
      <c r="P330" s="85">
        <v>111.86438</v>
      </c>
      <c r="Q330" s="73"/>
      <c r="R330" s="83">
        <v>25.893320890999998</v>
      </c>
      <c r="S330" s="84">
        <v>5.538237692307692E-6</v>
      </c>
      <c r="T330" s="84">
        <f t="shared" si="4"/>
        <v>1.4950388630146963E-3</v>
      </c>
      <c r="U330" s="84">
        <f>R330/'סכום נכסי הקרן'!$C$42</f>
        <v>5.072013460424385E-4</v>
      </c>
    </row>
    <row r="331" spans="2:21">
      <c r="B331" s="76" t="s">
        <v>1071</v>
      </c>
      <c r="C331" s="73" t="s">
        <v>1072</v>
      </c>
      <c r="D331" s="86" t="s">
        <v>28</v>
      </c>
      <c r="E331" s="86" t="s">
        <v>877</v>
      </c>
      <c r="F331" s="73"/>
      <c r="G331" s="86" t="s">
        <v>882</v>
      </c>
      <c r="H331" s="73" t="s">
        <v>1073</v>
      </c>
      <c r="I331" s="73" t="s">
        <v>298</v>
      </c>
      <c r="J331" s="73"/>
      <c r="K331" s="83">
        <v>3.4600000000392703</v>
      </c>
      <c r="L331" s="86" t="s">
        <v>127</v>
      </c>
      <c r="M331" s="87">
        <v>4.4999999999999998E-2</v>
      </c>
      <c r="N331" s="87">
        <v>3.3000000000292441E-2</v>
      </c>
      <c r="O331" s="83">
        <v>7003.3532999999998</v>
      </c>
      <c r="P331" s="85">
        <v>106.3105</v>
      </c>
      <c r="Q331" s="73"/>
      <c r="R331" s="83">
        <v>23.936639210999999</v>
      </c>
      <c r="S331" s="84">
        <v>4.6692134808987264E-6</v>
      </c>
      <c r="T331" s="84">
        <f t="shared" ref="T331:T352" si="5">IFERROR(R331/$R$11,0)</f>
        <v>1.3820631977277586E-3</v>
      </c>
      <c r="U331" s="84">
        <f>R331/'סכום נכסי הקרן'!$C$42</f>
        <v>4.6887364037462168E-4</v>
      </c>
    </row>
    <row r="332" spans="2:21">
      <c r="B332" s="76" t="s">
        <v>1074</v>
      </c>
      <c r="C332" s="73" t="s">
        <v>1075</v>
      </c>
      <c r="D332" s="86" t="s">
        <v>28</v>
      </c>
      <c r="E332" s="86" t="s">
        <v>877</v>
      </c>
      <c r="F332" s="73"/>
      <c r="G332" s="86" t="s">
        <v>999</v>
      </c>
      <c r="H332" s="73" t="s">
        <v>1076</v>
      </c>
      <c r="I332" s="73" t="s">
        <v>912</v>
      </c>
      <c r="J332" s="73"/>
      <c r="K332" s="83">
        <v>6.6399999999243633</v>
      </c>
      <c r="L332" s="86" t="s">
        <v>127</v>
      </c>
      <c r="M332" s="87">
        <v>9.6250000000000002E-2</v>
      </c>
      <c r="N332" s="87">
        <v>4.0799999999467741E-2</v>
      </c>
      <c r="O332" s="83">
        <v>6217.9305000000004</v>
      </c>
      <c r="P332" s="85">
        <v>142.85506000000001</v>
      </c>
      <c r="Q332" s="73"/>
      <c r="R332" s="83">
        <v>28.557649244</v>
      </c>
      <c r="S332" s="84">
        <v>6.2179305000000003E-6</v>
      </c>
      <c r="T332" s="84">
        <f t="shared" si="5"/>
        <v>1.6488729134377707E-3</v>
      </c>
      <c r="U332" s="84">
        <f>R332/'סכום נכסי הקרן'!$C$42</f>
        <v>5.5939051608475381E-4</v>
      </c>
    </row>
    <row r="333" spans="2:21">
      <c r="B333" s="76" t="s">
        <v>1077</v>
      </c>
      <c r="C333" s="73" t="s">
        <v>1078</v>
      </c>
      <c r="D333" s="86" t="s">
        <v>28</v>
      </c>
      <c r="E333" s="86" t="s">
        <v>877</v>
      </c>
      <c r="F333" s="73"/>
      <c r="G333" s="86" t="s">
        <v>966</v>
      </c>
      <c r="H333" s="73" t="s">
        <v>1073</v>
      </c>
      <c r="I333" s="73" t="s">
        <v>884</v>
      </c>
      <c r="J333" s="73"/>
      <c r="K333" s="83">
        <v>4.8499999999542149</v>
      </c>
      <c r="L333" s="86" t="s">
        <v>127</v>
      </c>
      <c r="M333" s="87">
        <v>0.04</v>
      </c>
      <c r="N333" s="87">
        <v>3.0699999999399711E-2</v>
      </c>
      <c r="O333" s="83">
        <v>5781.5844999999999</v>
      </c>
      <c r="P333" s="85">
        <v>105.75322</v>
      </c>
      <c r="Q333" s="73"/>
      <c r="R333" s="83">
        <v>19.657191274000002</v>
      </c>
      <c r="S333" s="84">
        <v>5.2559859090909093E-6</v>
      </c>
      <c r="T333" s="84">
        <f t="shared" si="5"/>
        <v>1.1349747302038088E-3</v>
      </c>
      <c r="U333" s="84">
        <f>R333/'סכום נכסי הקרן'!$C$42</f>
        <v>3.8504732226339898E-4</v>
      </c>
    </row>
    <row r="334" spans="2:21">
      <c r="B334" s="76" t="s">
        <v>1079</v>
      </c>
      <c r="C334" s="73" t="s">
        <v>1080</v>
      </c>
      <c r="D334" s="86" t="s">
        <v>28</v>
      </c>
      <c r="E334" s="86" t="s">
        <v>877</v>
      </c>
      <c r="F334" s="73"/>
      <c r="G334" s="86" t="s">
        <v>944</v>
      </c>
      <c r="H334" s="73" t="s">
        <v>1076</v>
      </c>
      <c r="I334" s="73" t="s">
        <v>912</v>
      </c>
      <c r="J334" s="73"/>
      <c r="K334" s="83">
        <v>3.8600000000629908</v>
      </c>
      <c r="L334" s="86" t="s">
        <v>127</v>
      </c>
      <c r="M334" s="87">
        <v>3.6249999999999998E-2</v>
      </c>
      <c r="N334" s="87">
        <v>2.6800000000507002E-2</v>
      </c>
      <c r="O334" s="83">
        <v>7636.0550000000003</v>
      </c>
      <c r="P334" s="85">
        <v>106.05126</v>
      </c>
      <c r="Q334" s="73"/>
      <c r="R334" s="83">
        <v>26.035497075999999</v>
      </c>
      <c r="S334" s="84">
        <v>1.9090137500000001E-5</v>
      </c>
      <c r="T334" s="84">
        <f t="shared" si="5"/>
        <v>1.5032478881476621E-3</v>
      </c>
      <c r="U334" s="84">
        <f>R334/'סכום נכסי הקרן'!$C$42</f>
        <v>5.0998630949732862E-4</v>
      </c>
    </row>
    <row r="335" spans="2:21">
      <c r="B335" s="76" t="s">
        <v>1081</v>
      </c>
      <c r="C335" s="73" t="s">
        <v>1082</v>
      </c>
      <c r="D335" s="86" t="s">
        <v>28</v>
      </c>
      <c r="E335" s="86" t="s">
        <v>877</v>
      </c>
      <c r="F335" s="73"/>
      <c r="G335" s="86" t="s">
        <v>954</v>
      </c>
      <c r="H335" s="73" t="s">
        <v>1083</v>
      </c>
      <c r="I335" s="73" t="s">
        <v>912</v>
      </c>
      <c r="J335" s="73"/>
      <c r="K335" s="83">
        <v>7.0299999999337954</v>
      </c>
      <c r="L335" s="86" t="s">
        <v>127</v>
      </c>
      <c r="M335" s="87">
        <v>3.7499999999999999E-2</v>
      </c>
      <c r="N335" s="87">
        <v>3.3599999999337958E-2</v>
      </c>
      <c r="O335" s="83">
        <v>4581.6329999999998</v>
      </c>
      <c r="P335" s="85">
        <v>102.54407999999999</v>
      </c>
      <c r="Q335" s="73"/>
      <c r="R335" s="83">
        <v>15.1046923</v>
      </c>
      <c r="S335" s="84">
        <v>4.5816329999999997E-6</v>
      </c>
      <c r="T335" s="84">
        <f t="shared" si="5"/>
        <v>8.7212073327480849E-4</v>
      </c>
      <c r="U335" s="84">
        <f>R335/'סכום נכסי הקרן'!$C$42</f>
        <v>2.958724490522847E-4</v>
      </c>
    </row>
    <row r="336" spans="2:21">
      <c r="B336" s="76" t="s">
        <v>1084</v>
      </c>
      <c r="C336" s="73" t="s">
        <v>1085</v>
      </c>
      <c r="D336" s="86" t="s">
        <v>28</v>
      </c>
      <c r="E336" s="86" t="s">
        <v>877</v>
      </c>
      <c r="F336" s="73"/>
      <c r="G336" s="86" t="s">
        <v>954</v>
      </c>
      <c r="H336" s="73" t="s">
        <v>1083</v>
      </c>
      <c r="I336" s="73" t="s">
        <v>912</v>
      </c>
      <c r="J336" s="73"/>
      <c r="K336" s="83">
        <v>3.1400000006653128</v>
      </c>
      <c r="L336" s="86" t="s">
        <v>127</v>
      </c>
      <c r="M336" s="87">
        <v>5.8749999999999997E-2</v>
      </c>
      <c r="N336" s="87">
        <v>3.270000000460601E-2</v>
      </c>
      <c r="O336" s="83">
        <v>654.51900000000001</v>
      </c>
      <c r="P336" s="85">
        <v>111.42825999999999</v>
      </c>
      <c r="Q336" s="73"/>
      <c r="R336" s="83">
        <v>2.344761096</v>
      </c>
      <c r="S336" s="84">
        <v>1.3090380000000001E-6</v>
      </c>
      <c r="T336" s="84">
        <f t="shared" si="5"/>
        <v>1.3538274900163068E-4</v>
      </c>
      <c r="U336" s="84">
        <f>R336/'סכום נכסי הקרן'!$C$42</f>
        <v>4.5929449878038177E-5</v>
      </c>
    </row>
    <row r="337" spans="2:21">
      <c r="B337" s="76" t="s">
        <v>1086</v>
      </c>
      <c r="C337" s="73" t="s">
        <v>1087</v>
      </c>
      <c r="D337" s="86" t="s">
        <v>28</v>
      </c>
      <c r="E337" s="86" t="s">
        <v>877</v>
      </c>
      <c r="F337" s="73"/>
      <c r="G337" s="86" t="s">
        <v>910</v>
      </c>
      <c r="H337" s="73" t="s">
        <v>1083</v>
      </c>
      <c r="I337" s="73" t="s">
        <v>912</v>
      </c>
      <c r="J337" s="73"/>
      <c r="K337" s="83">
        <v>3.7799999999671305</v>
      </c>
      <c r="L337" s="86" t="s">
        <v>127</v>
      </c>
      <c r="M337" s="87">
        <v>0.04</v>
      </c>
      <c r="N337" s="87">
        <v>3.2599999999742377E-2</v>
      </c>
      <c r="O337" s="83">
        <v>6763.3630000000003</v>
      </c>
      <c r="P337" s="85">
        <v>103.536</v>
      </c>
      <c r="Q337" s="73"/>
      <c r="R337" s="83">
        <v>22.513087382999998</v>
      </c>
      <c r="S337" s="84">
        <v>5.4106904000000005E-6</v>
      </c>
      <c r="T337" s="84">
        <f t="shared" si="5"/>
        <v>1.2998695959362111E-3</v>
      </c>
      <c r="U337" s="84">
        <f>R337/'סכום נכסי הקרן'!$C$42</f>
        <v>4.4098894353089872E-4</v>
      </c>
    </row>
    <row r="338" spans="2:21">
      <c r="B338" s="76" t="s">
        <v>1088</v>
      </c>
      <c r="C338" s="73" t="s">
        <v>1089</v>
      </c>
      <c r="D338" s="86" t="s">
        <v>28</v>
      </c>
      <c r="E338" s="86" t="s">
        <v>877</v>
      </c>
      <c r="F338" s="73"/>
      <c r="G338" s="86" t="s">
        <v>1066</v>
      </c>
      <c r="H338" s="73" t="s">
        <v>893</v>
      </c>
      <c r="I338" s="73" t="s">
        <v>884</v>
      </c>
      <c r="J338" s="73"/>
      <c r="K338" s="83">
        <v>4.3899999999205308</v>
      </c>
      <c r="L338" s="86" t="s">
        <v>130</v>
      </c>
      <c r="M338" s="87">
        <v>0.06</v>
      </c>
      <c r="N338" s="87">
        <v>2.9399999999394525E-2</v>
      </c>
      <c r="O338" s="83">
        <v>5170.7001</v>
      </c>
      <c r="P338" s="85">
        <v>116.36433</v>
      </c>
      <c r="Q338" s="73"/>
      <c r="R338" s="83">
        <v>26.425406589999998</v>
      </c>
      <c r="S338" s="84">
        <v>4.1365600800000004E-6</v>
      </c>
      <c r="T338" s="84">
        <f t="shared" si="5"/>
        <v>1.5257606387887659E-3</v>
      </c>
      <c r="U338" s="84">
        <f>R338/'סכום נכסי הקרן'!$C$42</f>
        <v>5.1762390187754317E-4</v>
      </c>
    </row>
    <row r="339" spans="2:21">
      <c r="B339" s="76" t="s">
        <v>1090</v>
      </c>
      <c r="C339" s="73" t="s">
        <v>1091</v>
      </c>
      <c r="D339" s="86" t="s">
        <v>28</v>
      </c>
      <c r="E339" s="86" t="s">
        <v>877</v>
      </c>
      <c r="F339" s="73"/>
      <c r="G339" s="86" t="s">
        <v>1066</v>
      </c>
      <c r="H339" s="73" t="s">
        <v>893</v>
      </c>
      <c r="I339" s="73" t="s">
        <v>884</v>
      </c>
      <c r="J339" s="73"/>
      <c r="K339" s="83">
        <v>4.4399999999999995</v>
      </c>
      <c r="L339" s="86" t="s">
        <v>129</v>
      </c>
      <c r="M339" s="87">
        <v>0.05</v>
      </c>
      <c r="N339" s="87">
        <v>1.8300000000243379E-2</v>
      </c>
      <c r="O339" s="83">
        <v>2181.73</v>
      </c>
      <c r="P339" s="85">
        <v>119.37445</v>
      </c>
      <c r="Q339" s="73"/>
      <c r="R339" s="83">
        <v>10.272125525</v>
      </c>
      <c r="S339" s="84">
        <v>2.1817300000000002E-6</v>
      </c>
      <c r="T339" s="84">
        <f t="shared" si="5"/>
        <v>5.9309607022937352E-4</v>
      </c>
      <c r="U339" s="84">
        <f>R339/'סכום נכסי הקרן'!$C$42</f>
        <v>2.0121157556147209E-4</v>
      </c>
    </row>
    <row r="340" spans="2:21">
      <c r="B340" s="76" t="s">
        <v>1092</v>
      </c>
      <c r="C340" s="73" t="s">
        <v>1093</v>
      </c>
      <c r="D340" s="86" t="s">
        <v>28</v>
      </c>
      <c r="E340" s="86" t="s">
        <v>877</v>
      </c>
      <c r="F340" s="73"/>
      <c r="G340" s="86" t="s">
        <v>1066</v>
      </c>
      <c r="H340" s="73" t="s">
        <v>893</v>
      </c>
      <c r="I340" s="73" t="s">
        <v>884</v>
      </c>
      <c r="J340" s="73"/>
      <c r="K340" s="83">
        <v>8.2299999996338649</v>
      </c>
      <c r="L340" s="86" t="s">
        <v>129</v>
      </c>
      <c r="M340" s="87">
        <v>3.3750000000000002E-2</v>
      </c>
      <c r="N340" s="87">
        <v>2.2699999999428573E-2</v>
      </c>
      <c r="O340" s="83">
        <v>2181.73</v>
      </c>
      <c r="P340" s="85">
        <v>109.82038</v>
      </c>
      <c r="Q340" s="73"/>
      <c r="R340" s="83">
        <v>9.4500015019999992</v>
      </c>
      <c r="S340" s="84">
        <v>1.745384E-6</v>
      </c>
      <c r="T340" s="84">
        <f t="shared" si="5"/>
        <v>5.4562794631521762E-4</v>
      </c>
      <c r="U340" s="84">
        <f>R340/'סכום נכסי הקרן'!$C$42</f>
        <v>1.8510771569603629E-4</v>
      </c>
    </row>
    <row r="341" spans="2:21">
      <c r="B341" s="76" t="s">
        <v>1094</v>
      </c>
      <c r="C341" s="73" t="s">
        <v>1095</v>
      </c>
      <c r="D341" s="86" t="s">
        <v>28</v>
      </c>
      <c r="E341" s="86" t="s">
        <v>877</v>
      </c>
      <c r="F341" s="73"/>
      <c r="G341" s="86" t="s">
        <v>1096</v>
      </c>
      <c r="H341" s="73" t="s">
        <v>893</v>
      </c>
      <c r="I341" s="73" t="s">
        <v>884</v>
      </c>
      <c r="J341" s="73"/>
      <c r="K341" s="83">
        <v>6.2299999998995021</v>
      </c>
      <c r="L341" s="86" t="s">
        <v>127</v>
      </c>
      <c r="M341" s="87">
        <v>5.8749999999999997E-2</v>
      </c>
      <c r="N341" s="87">
        <v>2.8499999999592577E-2</v>
      </c>
      <c r="O341" s="83">
        <v>6545.19</v>
      </c>
      <c r="P341" s="85">
        <v>122.4716</v>
      </c>
      <c r="Q341" s="73"/>
      <c r="R341" s="83">
        <v>25.771435932999996</v>
      </c>
      <c r="S341" s="84">
        <v>6.5451899999999998E-6</v>
      </c>
      <c r="T341" s="84">
        <f t="shared" si="5"/>
        <v>1.4880014208189269E-3</v>
      </c>
      <c r="U341" s="84">
        <f>R341/'סכום נכסי הקרן'!$C$42</f>
        <v>5.0481384947449477E-4</v>
      </c>
    </row>
    <row r="342" spans="2:21">
      <c r="B342" s="76" t="s">
        <v>1097</v>
      </c>
      <c r="C342" s="73" t="s">
        <v>1098</v>
      </c>
      <c r="D342" s="86" t="s">
        <v>28</v>
      </c>
      <c r="E342" s="86" t="s">
        <v>877</v>
      </c>
      <c r="F342" s="73"/>
      <c r="G342" s="86" t="s">
        <v>882</v>
      </c>
      <c r="H342" s="73" t="s">
        <v>1083</v>
      </c>
      <c r="I342" s="73" t="s">
        <v>912</v>
      </c>
      <c r="J342" s="73"/>
      <c r="K342" s="83">
        <v>3.1999999999606041</v>
      </c>
      <c r="L342" s="86" t="s">
        <v>127</v>
      </c>
      <c r="M342" s="87">
        <v>5.1249999999999997E-2</v>
      </c>
      <c r="N342" s="87">
        <v>4.1999999999113601E-2</v>
      </c>
      <c r="O342" s="83">
        <v>6036.1923910000005</v>
      </c>
      <c r="P342" s="85">
        <v>104.63954</v>
      </c>
      <c r="Q342" s="73"/>
      <c r="R342" s="83">
        <v>20.306724623999997</v>
      </c>
      <c r="S342" s="84">
        <v>1.0974895256363637E-5</v>
      </c>
      <c r="T342" s="84">
        <f t="shared" si="5"/>
        <v>1.1724777451767414E-3</v>
      </c>
      <c r="U342" s="84">
        <f>R342/'סכום נכסי הקרן'!$C$42</f>
        <v>3.9777045618686414E-4</v>
      </c>
    </row>
    <row r="343" spans="2:21">
      <c r="B343" s="76" t="s">
        <v>1099</v>
      </c>
      <c r="C343" s="73" t="s">
        <v>1100</v>
      </c>
      <c r="D343" s="86" t="s">
        <v>28</v>
      </c>
      <c r="E343" s="86" t="s">
        <v>877</v>
      </c>
      <c r="F343" s="73"/>
      <c r="G343" s="86" t="s">
        <v>882</v>
      </c>
      <c r="H343" s="73" t="s">
        <v>1083</v>
      </c>
      <c r="I343" s="73" t="s">
        <v>912</v>
      </c>
      <c r="J343" s="73"/>
      <c r="K343" s="83">
        <v>1.4400000005347247</v>
      </c>
      <c r="L343" s="86" t="s">
        <v>127</v>
      </c>
      <c r="M343" s="87">
        <v>6.5000000000000002E-2</v>
      </c>
      <c r="N343" s="87">
        <v>3.5300000010057911E-2</v>
      </c>
      <c r="O343" s="83">
        <v>436.346</v>
      </c>
      <c r="P343" s="85">
        <v>111.97917</v>
      </c>
      <c r="Q343" s="73"/>
      <c r="R343" s="83">
        <v>1.5709024139999999</v>
      </c>
      <c r="S343" s="84">
        <v>6.1879357191883782E-7</v>
      </c>
      <c r="T343" s="84">
        <f t="shared" si="5"/>
        <v>9.0701388548037275E-5</v>
      </c>
      <c r="U343" s="84">
        <f>R343/'סכום נכסי הקרן'!$C$42</f>
        <v>3.0771017060196985E-5</v>
      </c>
    </row>
    <row r="344" spans="2:21">
      <c r="B344" s="76" t="s">
        <v>1101</v>
      </c>
      <c r="C344" s="73" t="s">
        <v>1102</v>
      </c>
      <c r="D344" s="86" t="s">
        <v>28</v>
      </c>
      <c r="E344" s="86" t="s">
        <v>877</v>
      </c>
      <c r="F344" s="73"/>
      <c r="G344" s="86" t="s">
        <v>882</v>
      </c>
      <c r="H344" s="73" t="s">
        <v>1083</v>
      </c>
      <c r="I344" s="73" t="s">
        <v>912</v>
      </c>
      <c r="J344" s="73"/>
      <c r="K344" s="83">
        <v>2.7200000000455513</v>
      </c>
      <c r="L344" s="86" t="s">
        <v>127</v>
      </c>
      <c r="M344" s="87">
        <v>6.8750000000000006E-2</v>
      </c>
      <c r="N344" s="87">
        <v>3.6900000000368742E-2</v>
      </c>
      <c r="O344" s="83">
        <v>5017.9790000000003</v>
      </c>
      <c r="P344" s="85">
        <v>114.30604</v>
      </c>
      <c r="Q344" s="73"/>
      <c r="R344" s="83">
        <v>18.440767928</v>
      </c>
      <c r="S344" s="84">
        <v>7.3866154203970367E-6</v>
      </c>
      <c r="T344" s="84">
        <f t="shared" si="5"/>
        <v>1.0647403951100634E-3</v>
      </c>
      <c r="U344" s="84">
        <f>R344/'סכום נכסי הקרן'!$C$42</f>
        <v>3.6121988193444932E-4</v>
      </c>
    </row>
    <row r="345" spans="2:21">
      <c r="B345" s="76" t="s">
        <v>1103</v>
      </c>
      <c r="C345" s="73" t="s">
        <v>1104</v>
      </c>
      <c r="D345" s="86" t="s">
        <v>28</v>
      </c>
      <c r="E345" s="86" t="s">
        <v>877</v>
      </c>
      <c r="F345" s="73"/>
      <c r="G345" s="86" t="s">
        <v>966</v>
      </c>
      <c r="H345" s="73" t="s">
        <v>1083</v>
      </c>
      <c r="I345" s="73" t="s">
        <v>912</v>
      </c>
      <c r="J345" s="73"/>
      <c r="K345" s="83">
        <v>6.7100000000700142</v>
      </c>
      <c r="L345" s="86" t="s">
        <v>127</v>
      </c>
      <c r="M345" s="87">
        <v>3.3750000000000002E-2</v>
      </c>
      <c r="N345" s="87">
        <v>2.8000000000451705E-2</v>
      </c>
      <c r="O345" s="83">
        <v>6545.19</v>
      </c>
      <c r="P345" s="85">
        <v>105.20650000000001</v>
      </c>
      <c r="Q345" s="73"/>
      <c r="R345" s="83">
        <v>22.138378495000001</v>
      </c>
      <c r="S345" s="84">
        <v>7.7002235294117644E-6</v>
      </c>
      <c r="T345" s="84">
        <f t="shared" si="5"/>
        <v>1.2782345050865189E-3</v>
      </c>
      <c r="U345" s="84">
        <f>R345/'סכום נכסי הקרן'!$C$42</f>
        <v>4.3364910276007961E-4</v>
      </c>
    </row>
    <row r="346" spans="2:21">
      <c r="B346" s="76" t="s">
        <v>1105</v>
      </c>
      <c r="C346" s="73" t="s">
        <v>1106</v>
      </c>
      <c r="D346" s="86" t="s">
        <v>28</v>
      </c>
      <c r="E346" s="86" t="s">
        <v>877</v>
      </c>
      <c r="F346" s="73"/>
      <c r="G346" s="86" t="s">
        <v>1107</v>
      </c>
      <c r="H346" s="73" t="s">
        <v>1083</v>
      </c>
      <c r="I346" s="73" t="s">
        <v>912</v>
      </c>
      <c r="J346" s="73"/>
      <c r="K346" s="83">
        <v>0.51999999998189206</v>
      </c>
      <c r="L346" s="86" t="s">
        <v>127</v>
      </c>
      <c r="M346" s="87">
        <v>4.6249999999999999E-2</v>
      </c>
      <c r="N346" s="87">
        <v>1.8599999999650781E-2</v>
      </c>
      <c r="O346" s="83">
        <v>4543.4527250000001</v>
      </c>
      <c r="P346" s="85">
        <v>105.85778999999999</v>
      </c>
      <c r="Q346" s="73"/>
      <c r="R346" s="83">
        <v>15.462859888999999</v>
      </c>
      <c r="S346" s="84">
        <v>3.0289684833333336E-6</v>
      </c>
      <c r="T346" s="84">
        <f t="shared" si="5"/>
        <v>8.928007560220411E-4</v>
      </c>
      <c r="U346" s="84">
        <f>R346/'סכום נכסי הקרן'!$C$42</f>
        <v>3.0288827695687444E-4</v>
      </c>
    </row>
    <row r="347" spans="2:21">
      <c r="B347" s="76" t="s">
        <v>1108</v>
      </c>
      <c r="C347" s="73" t="s">
        <v>1109</v>
      </c>
      <c r="D347" s="86" t="s">
        <v>28</v>
      </c>
      <c r="E347" s="86" t="s">
        <v>877</v>
      </c>
      <c r="F347" s="73"/>
      <c r="G347" s="86" t="s">
        <v>954</v>
      </c>
      <c r="H347" s="73" t="s">
        <v>893</v>
      </c>
      <c r="I347" s="73" t="s">
        <v>884</v>
      </c>
      <c r="J347" s="73"/>
      <c r="K347" s="83">
        <v>4.2200000000081124</v>
      </c>
      <c r="L347" s="86" t="s">
        <v>127</v>
      </c>
      <c r="M347" s="87">
        <v>3.875E-2</v>
      </c>
      <c r="N347" s="87">
        <v>3.110000000004056E-2</v>
      </c>
      <c r="O347" s="83">
        <v>2181.73</v>
      </c>
      <c r="P347" s="85">
        <v>105.44293999999999</v>
      </c>
      <c r="Q347" s="73"/>
      <c r="R347" s="83">
        <v>7.3960443269999994</v>
      </c>
      <c r="S347" s="84">
        <v>1.983390909090909E-6</v>
      </c>
      <c r="T347" s="84">
        <f t="shared" si="5"/>
        <v>4.270357497978444E-4</v>
      </c>
      <c r="U347" s="84">
        <f>R347/'סכום נכסי הקרן'!$C$42</f>
        <v>1.448745664503703E-4</v>
      </c>
    </row>
    <row r="348" spans="2:21">
      <c r="B348" s="76" t="s">
        <v>1110</v>
      </c>
      <c r="C348" s="73" t="s">
        <v>1111</v>
      </c>
      <c r="D348" s="86" t="s">
        <v>28</v>
      </c>
      <c r="E348" s="86" t="s">
        <v>877</v>
      </c>
      <c r="F348" s="73"/>
      <c r="G348" s="86" t="s">
        <v>954</v>
      </c>
      <c r="H348" s="73" t="s">
        <v>893</v>
      </c>
      <c r="I348" s="73" t="s">
        <v>884</v>
      </c>
      <c r="J348" s="73"/>
      <c r="K348" s="83">
        <v>4.1299999999686241</v>
      </c>
      <c r="L348" s="86" t="s">
        <v>127</v>
      </c>
      <c r="M348" s="87">
        <v>0.04</v>
      </c>
      <c r="N348" s="87">
        <v>3.0399999999617108E-2</v>
      </c>
      <c r="O348" s="83">
        <v>5454.3249999999998</v>
      </c>
      <c r="P348" s="85">
        <v>107.23333</v>
      </c>
      <c r="Q348" s="73"/>
      <c r="R348" s="83">
        <v>18.804067243000002</v>
      </c>
      <c r="S348" s="84">
        <v>7.2724333333333334E-6</v>
      </c>
      <c r="T348" s="84">
        <f t="shared" si="5"/>
        <v>1.0857167154946924E-3</v>
      </c>
      <c r="U348" s="84">
        <f>R348/'סכום נכסי הקרן'!$C$42</f>
        <v>3.6833623067781748E-4</v>
      </c>
    </row>
    <row r="349" spans="2:21">
      <c r="B349" s="76" t="s">
        <v>1112</v>
      </c>
      <c r="C349" s="73" t="s">
        <v>1113</v>
      </c>
      <c r="D349" s="86" t="s">
        <v>28</v>
      </c>
      <c r="E349" s="86" t="s">
        <v>877</v>
      </c>
      <c r="F349" s="73"/>
      <c r="G349" s="86" t="s">
        <v>1107</v>
      </c>
      <c r="H349" s="73" t="s">
        <v>1114</v>
      </c>
      <c r="I349" s="73" t="s">
        <v>912</v>
      </c>
      <c r="J349" s="73"/>
      <c r="K349" s="83">
        <v>3.7499999998102118</v>
      </c>
      <c r="L349" s="86" t="s">
        <v>127</v>
      </c>
      <c r="M349" s="87">
        <v>4.4999999999999998E-2</v>
      </c>
      <c r="N349" s="87">
        <v>3.309999999810212E-2</v>
      </c>
      <c r="O349" s="83">
        <v>1527.211</v>
      </c>
      <c r="P349" s="85">
        <v>107.3125</v>
      </c>
      <c r="Q349" s="73"/>
      <c r="R349" s="83">
        <v>5.2690258999999999</v>
      </c>
      <c r="S349" s="84">
        <v>5.5534945454545453E-7</v>
      </c>
      <c r="T349" s="84">
        <f t="shared" si="5"/>
        <v>3.0422511364577468E-4</v>
      </c>
      <c r="U349" s="84">
        <f>R349/'סכום נכסי הקרן'!$C$42</f>
        <v>1.0321028500215913E-4</v>
      </c>
    </row>
    <row r="350" spans="2:21">
      <c r="B350" s="76" t="s">
        <v>1115</v>
      </c>
      <c r="C350" s="73" t="s">
        <v>1116</v>
      </c>
      <c r="D350" s="86" t="s">
        <v>28</v>
      </c>
      <c r="E350" s="86" t="s">
        <v>877</v>
      </c>
      <c r="F350" s="73"/>
      <c r="G350" s="86" t="s">
        <v>1107</v>
      </c>
      <c r="H350" s="73" t="s">
        <v>1114</v>
      </c>
      <c r="I350" s="73" t="s">
        <v>912</v>
      </c>
      <c r="J350" s="73"/>
      <c r="K350" s="83">
        <v>3.3600000000016359</v>
      </c>
      <c r="L350" s="86" t="s">
        <v>127</v>
      </c>
      <c r="M350" s="87">
        <v>4.7500000000000001E-2</v>
      </c>
      <c r="N350" s="87">
        <v>3.0899999999901843E-2</v>
      </c>
      <c r="O350" s="83">
        <v>6981.5360000000001</v>
      </c>
      <c r="P350" s="85">
        <v>108.92713999999999</v>
      </c>
      <c r="Q350" s="73"/>
      <c r="R350" s="83">
        <v>24.449391536</v>
      </c>
      <c r="S350" s="84">
        <v>2.2890281967213115E-6</v>
      </c>
      <c r="T350" s="84">
        <f t="shared" si="5"/>
        <v>1.4116686954622185E-3</v>
      </c>
      <c r="U350" s="84">
        <f>R350/'סכום נכסי הקרן'!$C$42</f>
        <v>4.7891749185744885E-4</v>
      </c>
    </row>
    <row r="351" spans="2:21">
      <c r="B351" s="76" t="s">
        <v>1117</v>
      </c>
      <c r="C351" s="73" t="s">
        <v>1118</v>
      </c>
      <c r="D351" s="86" t="s">
        <v>28</v>
      </c>
      <c r="E351" s="86" t="s">
        <v>877</v>
      </c>
      <c r="F351" s="73"/>
      <c r="G351" s="86" t="s">
        <v>882</v>
      </c>
      <c r="H351" s="73" t="s">
        <v>1119</v>
      </c>
      <c r="I351" s="73" t="s">
        <v>884</v>
      </c>
      <c r="J351" s="73"/>
      <c r="K351" s="83">
        <v>2.3099999999534324</v>
      </c>
      <c r="L351" s="86" t="s">
        <v>127</v>
      </c>
      <c r="M351" s="87">
        <v>7.7499999999999999E-2</v>
      </c>
      <c r="N351" s="87">
        <v>8.6299999999120386E-2</v>
      </c>
      <c r="O351" s="83">
        <v>3016.6780709999998</v>
      </c>
      <c r="P351" s="85">
        <v>99.636111</v>
      </c>
      <c r="Q351" s="73"/>
      <c r="R351" s="83">
        <v>9.6633277949999989</v>
      </c>
      <c r="S351" s="84">
        <v>8.3796613083333323E-6</v>
      </c>
      <c r="T351" s="84">
        <f t="shared" si="5"/>
        <v>5.5794506469027756E-4</v>
      </c>
      <c r="U351" s="84">
        <f>R351/'סכום נכסי הקרן'!$C$42</f>
        <v>1.8928637564511418E-4</v>
      </c>
    </row>
    <row r="352" spans="2:21">
      <c r="B352" s="76" t="s">
        <v>1120</v>
      </c>
      <c r="C352" s="73" t="s">
        <v>1121</v>
      </c>
      <c r="D352" s="86" t="s">
        <v>28</v>
      </c>
      <c r="E352" s="86" t="s">
        <v>877</v>
      </c>
      <c r="F352" s="73"/>
      <c r="G352" s="86" t="s">
        <v>944</v>
      </c>
      <c r="H352" s="73" t="s">
        <v>640</v>
      </c>
      <c r="I352" s="73"/>
      <c r="J352" s="73"/>
      <c r="K352" s="83">
        <v>3.6799999999337967</v>
      </c>
      <c r="L352" s="86" t="s">
        <v>127</v>
      </c>
      <c r="M352" s="87">
        <v>4.2500000000000003E-2</v>
      </c>
      <c r="N352" s="87">
        <v>4.0199999999383104E-2</v>
      </c>
      <c r="O352" s="83">
        <v>8072.4009999999998</v>
      </c>
      <c r="P352" s="85">
        <v>102.43556</v>
      </c>
      <c r="Q352" s="73"/>
      <c r="R352" s="83">
        <v>26.584863332000001</v>
      </c>
      <c r="S352" s="84">
        <v>1.6994528421052632E-5</v>
      </c>
      <c r="T352" s="84">
        <f t="shared" si="5"/>
        <v>1.5349674155967024E-3</v>
      </c>
      <c r="U352" s="84">
        <f>R352/'סכום נכסי הקרן'!$C$42</f>
        <v>5.207473588693443E-4</v>
      </c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5" t="s">
        <v>212</v>
      </c>
      <c r="C356" s="117"/>
      <c r="D356" s="117"/>
      <c r="E356" s="117"/>
      <c r="F356" s="117"/>
      <c r="G356" s="117"/>
      <c r="H356" s="117"/>
      <c r="I356" s="117"/>
      <c r="J356" s="117"/>
      <c r="K356" s="117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5" t="s">
        <v>107</v>
      </c>
      <c r="C357" s="117"/>
      <c r="D357" s="117"/>
      <c r="E357" s="117"/>
      <c r="F357" s="117"/>
      <c r="G357" s="117"/>
      <c r="H357" s="117"/>
      <c r="I357" s="117"/>
      <c r="J357" s="117"/>
      <c r="K357" s="117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5" t="s">
        <v>195</v>
      </c>
      <c r="C358" s="117"/>
      <c r="D358" s="117"/>
      <c r="E358" s="117"/>
      <c r="F358" s="117"/>
      <c r="G358" s="117"/>
      <c r="H358" s="117"/>
      <c r="I358" s="117"/>
      <c r="J358" s="117"/>
      <c r="K358" s="117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5" t="s">
        <v>203</v>
      </c>
      <c r="C359" s="117"/>
      <c r="D359" s="117"/>
      <c r="E359" s="117"/>
      <c r="F359" s="117"/>
      <c r="G359" s="117"/>
      <c r="H359" s="117"/>
      <c r="I359" s="117"/>
      <c r="J359" s="117"/>
      <c r="K359" s="117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38" t="s">
        <v>208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3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G555:G827">
      <formula1>#REF!</formula1>
    </dataValidation>
    <dataValidation type="list" allowBlank="1" showInputMessage="1" showErrorMessage="1" sqref="I12:I35 I37:I359 I361:I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G12:G35 G37:G359 G361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8554687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87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185</v>
      </c>
      <c r="F8" s="29" t="s">
        <v>112</v>
      </c>
      <c r="G8" s="29" t="s">
        <v>65</v>
      </c>
      <c r="H8" s="29" t="s">
        <v>98</v>
      </c>
      <c r="I8" s="12" t="s">
        <v>197</v>
      </c>
      <c r="J8" s="12" t="s">
        <v>196</v>
      </c>
      <c r="K8" s="29" t="s">
        <v>211</v>
      </c>
      <c r="L8" s="12" t="s">
        <v>61</v>
      </c>
      <c r="M8" s="12" t="s">
        <v>58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204</v>
      </c>
      <c r="J9" s="15"/>
      <c r="K9" s="15" t="s">
        <v>200</v>
      </c>
      <c r="L9" s="15" t="s">
        <v>200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6.6061332589999981</v>
      </c>
      <c r="L11" s="77">
        <f>L12+L144</f>
        <v>5568.6634307059994</v>
      </c>
      <c r="M11" s="69"/>
      <c r="N11" s="78">
        <f t="shared" ref="N11:N43" si="0">IFERROR(L11/$L$11,0)</f>
        <v>1</v>
      </c>
      <c r="O11" s="78">
        <f>L11/'סכום נכסי הקרן'!$C$42</f>
        <v>0.10907961939687323</v>
      </c>
    </row>
    <row r="12" spans="2:15">
      <c r="B12" s="70" t="s">
        <v>191</v>
      </c>
      <c r="C12" s="71"/>
      <c r="D12" s="71"/>
      <c r="E12" s="71"/>
      <c r="F12" s="71"/>
      <c r="G12" s="71"/>
      <c r="H12" s="71"/>
      <c r="I12" s="80"/>
      <c r="J12" s="82"/>
      <c r="K12" s="80">
        <v>5.960627197</v>
      </c>
      <c r="L12" s="80">
        <f>L13+L45+L97</f>
        <v>3078.5165784069995</v>
      </c>
      <c r="M12" s="71"/>
      <c r="N12" s="81">
        <f t="shared" si="0"/>
        <v>0.55282863055286191</v>
      </c>
      <c r="O12" s="81">
        <f>L12/'סכום נכסי הקרן'!$C$42</f>
        <v>6.0302336612400823E-2</v>
      </c>
    </row>
    <row r="13" spans="2:15">
      <c r="B13" s="89" t="s">
        <v>1122</v>
      </c>
      <c r="C13" s="71"/>
      <c r="D13" s="71"/>
      <c r="E13" s="71"/>
      <c r="F13" s="71"/>
      <c r="G13" s="71"/>
      <c r="H13" s="71"/>
      <c r="I13" s="80"/>
      <c r="J13" s="82"/>
      <c r="K13" s="80">
        <v>0.69314538700000006</v>
      </c>
      <c r="L13" s="80">
        <v>1936.8888619530001</v>
      </c>
      <c r="M13" s="71"/>
      <c r="N13" s="81">
        <f t="shared" si="0"/>
        <v>0.34781934409482523</v>
      </c>
      <c r="O13" s="81">
        <f>L13/'סכום נכסי הקרן'!$C$42</f>
        <v>3.7940001672733627E-2</v>
      </c>
    </row>
    <row r="14" spans="2:15">
      <c r="B14" s="76" t="s">
        <v>1123</v>
      </c>
      <c r="C14" s="73" t="s">
        <v>1124</v>
      </c>
      <c r="D14" s="86" t="s">
        <v>115</v>
      </c>
      <c r="E14" s="86" t="s">
        <v>303</v>
      </c>
      <c r="F14" s="73" t="s">
        <v>1125</v>
      </c>
      <c r="G14" s="86" t="s">
        <v>151</v>
      </c>
      <c r="H14" s="86" t="s">
        <v>128</v>
      </c>
      <c r="I14" s="83">
        <v>294.74281000000002</v>
      </c>
      <c r="J14" s="85">
        <v>29350</v>
      </c>
      <c r="K14" s="73"/>
      <c r="L14" s="83">
        <v>86.507014823999995</v>
      </c>
      <c r="M14" s="84">
        <v>5.2782424196948884E-6</v>
      </c>
      <c r="N14" s="84">
        <f t="shared" si="0"/>
        <v>1.5534610037122061E-2</v>
      </c>
      <c r="O14" s="84">
        <f>L14/'סכום נכסי הקרן'!$C$42</f>
        <v>1.6945093503281212E-3</v>
      </c>
    </row>
    <row r="15" spans="2:15">
      <c r="B15" s="76" t="s">
        <v>1126</v>
      </c>
      <c r="C15" s="73" t="s">
        <v>1127</v>
      </c>
      <c r="D15" s="86" t="s">
        <v>115</v>
      </c>
      <c r="E15" s="86" t="s">
        <v>303</v>
      </c>
      <c r="F15" s="73" t="s">
        <v>671</v>
      </c>
      <c r="G15" s="86" t="s">
        <v>478</v>
      </c>
      <c r="H15" s="86" t="s">
        <v>128</v>
      </c>
      <c r="I15" s="83">
        <v>9036.91885</v>
      </c>
      <c r="J15" s="85">
        <v>1636</v>
      </c>
      <c r="K15" s="73"/>
      <c r="L15" s="83">
        <v>147.84399239000001</v>
      </c>
      <c r="M15" s="84">
        <v>7.0570541998038598E-6</v>
      </c>
      <c r="N15" s="84">
        <f t="shared" si="0"/>
        <v>2.654927779883013E-2</v>
      </c>
      <c r="O15" s="84">
        <f>L15/'סכום נכסי הקרן'!$C$42</f>
        <v>2.8959851175582468E-3</v>
      </c>
    </row>
    <row r="16" spans="2:15">
      <c r="B16" s="76" t="s">
        <v>1128</v>
      </c>
      <c r="C16" s="73" t="s">
        <v>1129</v>
      </c>
      <c r="D16" s="86" t="s">
        <v>115</v>
      </c>
      <c r="E16" s="86" t="s">
        <v>303</v>
      </c>
      <c r="F16" s="73" t="s">
        <v>388</v>
      </c>
      <c r="G16" s="86" t="s">
        <v>357</v>
      </c>
      <c r="H16" s="86" t="s">
        <v>128</v>
      </c>
      <c r="I16" s="83">
        <v>638.00397999999996</v>
      </c>
      <c r="J16" s="85">
        <v>4870</v>
      </c>
      <c r="K16" s="73"/>
      <c r="L16" s="83">
        <v>31.070793828999996</v>
      </c>
      <c r="M16" s="84">
        <v>5.1250041359248324E-6</v>
      </c>
      <c r="N16" s="84">
        <f t="shared" si="0"/>
        <v>5.5795783343043264E-3</v>
      </c>
      <c r="O16" s="84">
        <f>L16/'סכום נכסי הקרן'!$C$42</f>
        <v>6.0861828110095578E-4</v>
      </c>
    </row>
    <row r="17" spans="2:15">
      <c r="B17" s="76" t="s">
        <v>1130</v>
      </c>
      <c r="C17" s="73" t="s">
        <v>1131</v>
      </c>
      <c r="D17" s="86" t="s">
        <v>115</v>
      </c>
      <c r="E17" s="86" t="s">
        <v>303</v>
      </c>
      <c r="F17" s="73" t="s">
        <v>1132</v>
      </c>
      <c r="G17" s="86" t="s">
        <v>710</v>
      </c>
      <c r="H17" s="86" t="s">
        <v>128</v>
      </c>
      <c r="I17" s="83">
        <v>201.39609300000001</v>
      </c>
      <c r="J17" s="85">
        <v>42310</v>
      </c>
      <c r="K17" s="83">
        <v>0.28489491500000003</v>
      </c>
      <c r="L17" s="83">
        <v>85.495581776999998</v>
      </c>
      <c r="M17" s="84">
        <v>4.5566448551336672E-6</v>
      </c>
      <c r="N17" s="84">
        <f t="shared" si="0"/>
        <v>1.5352980628272735E-2</v>
      </c>
      <c r="O17" s="84">
        <f>L17/'סכום נכסי הקרן'!$C$42</f>
        <v>1.6746972835395574E-3</v>
      </c>
    </row>
    <row r="18" spans="2:15">
      <c r="B18" s="76" t="s">
        <v>1133</v>
      </c>
      <c r="C18" s="73" t="s">
        <v>1134</v>
      </c>
      <c r="D18" s="86" t="s">
        <v>115</v>
      </c>
      <c r="E18" s="86" t="s">
        <v>303</v>
      </c>
      <c r="F18" s="73" t="s">
        <v>755</v>
      </c>
      <c r="G18" s="86" t="s">
        <v>657</v>
      </c>
      <c r="H18" s="86" t="s">
        <v>128</v>
      </c>
      <c r="I18" s="83">
        <v>49.442833999999991</v>
      </c>
      <c r="J18" s="85">
        <v>175600</v>
      </c>
      <c r="K18" s="73"/>
      <c r="L18" s="83">
        <v>86.821615889</v>
      </c>
      <c r="M18" s="84">
        <v>1.309329470538465E-5</v>
      </c>
      <c r="N18" s="84">
        <f t="shared" si="0"/>
        <v>1.5591104933772715E-2</v>
      </c>
      <c r="O18" s="84">
        <f>L18/'סכום נכסי הקרן'!$C$42</f>
        <v>1.7006717921526401E-3</v>
      </c>
    </row>
    <row r="19" spans="2:15">
      <c r="B19" s="76" t="s">
        <v>1135</v>
      </c>
      <c r="C19" s="73" t="s">
        <v>1136</v>
      </c>
      <c r="D19" s="86" t="s">
        <v>115</v>
      </c>
      <c r="E19" s="86" t="s">
        <v>303</v>
      </c>
      <c r="F19" s="73" t="s">
        <v>394</v>
      </c>
      <c r="G19" s="86" t="s">
        <v>357</v>
      </c>
      <c r="H19" s="86" t="s">
        <v>128</v>
      </c>
      <c r="I19" s="83">
        <v>1663.7823129999999</v>
      </c>
      <c r="J19" s="85">
        <v>1799</v>
      </c>
      <c r="K19" s="73"/>
      <c r="L19" s="83">
        <v>29.931443810000001</v>
      </c>
      <c r="M19" s="84">
        <v>4.061815664183889E-6</v>
      </c>
      <c r="N19" s="84">
        <f t="shared" si="0"/>
        <v>5.3749780683378934E-3</v>
      </c>
      <c r="O19" s="84">
        <f>L19/'סכום נכסי הקרן'!$C$42</f>
        <v>5.8630056196083832E-4</v>
      </c>
    </row>
    <row r="20" spans="2:15">
      <c r="B20" s="76" t="s">
        <v>1137</v>
      </c>
      <c r="C20" s="73" t="s">
        <v>1138</v>
      </c>
      <c r="D20" s="86" t="s">
        <v>115</v>
      </c>
      <c r="E20" s="86" t="s">
        <v>303</v>
      </c>
      <c r="F20" s="73" t="s">
        <v>1139</v>
      </c>
      <c r="G20" s="86" t="s">
        <v>122</v>
      </c>
      <c r="H20" s="86" t="s">
        <v>128</v>
      </c>
      <c r="I20" s="83">
        <v>150.442115</v>
      </c>
      <c r="J20" s="85">
        <v>3400</v>
      </c>
      <c r="K20" s="73"/>
      <c r="L20" s="83">
        <v>5.1150318960000005</v>
      </c>
      <c r="M20" s="84">
        <v>8.4952634038424635E-7</v>
      </c>
      <c r="N20" s="84">
        <f t="shared" si="0"/>
        <v>9.1853852538391117E-4</v>
      </c>
      <c r="O20" s="84">
        <f>L20/'סכום נכסי הקרן'!$C$42</f>
        <v>1.0019383275024221E-4</v>
      </c>
    </row>
    <row r="21" spans="2:15">
      <c r="B21" s="76" t="s">
        <v>1140</v>
      </c>
      <c r="C21" s="73" t="s">
        <v>1141</v>
      </c>
      <c r="D21" s="86" t="s">
        <v>115</v>
      </c>
      <c r="E21" s="86" t="s">
        <v>303</v>
      </c>
      <c r="F21" s="73" t="s">
        <v>816</v>
      </c>
      <c r="G21" s="86" t="s">
        <v>151</v>
      </c>
      <c r="H21" s="86" t="s">
        <v>128</v>
      </c>
      <c r="I21" s="83">
        <v>5393.0386580000004</v>
      </c>
      <c r="J21" s="85">
        <v>1466</v>
      </c>
      <c r="K21" s="73"/>
      <c r="L21" s="83">
        <v>79.061946720000009</v>
      </c>
      <c r="M21" s="84">
        <v>1.1186324336344124E-5</v>
      </c>
      <c r="N21" s="84">
        <f t="shared" si="0"/>
        <v>1.4197652220108492E-2</v>
      </c>
      <c r="O21" s="84">
        <f>L21/'סכום נכסי הקרן'!$C$42</f>
        <v>1.5486745004986066E-3</v>
      </c>
    </row>
    <row r="22" spans="2:15">
      <c r="B22" s="76" t="s">
        <v>1142</v>
      </c>
      <c r="C22" s="73" t="s">
        <v>1143</v>
      </c>
      <c r="D22" s="86" t="s">
        <v>115</v>
      </c>
      <c r="E22" s="86" t="s">
        <v>303</v>
      </c>
      <c r="F22" s="73" t="s">
        <v>482</v>
      </c>
      <c r="G22" s="86" t="s">
        <v>152</v>
      </c>
      <c r="H22" s="86" t="s">
        <v>128</v>
      </c>
      <c r="I22" s="83">
        <v>15611.562854</v>
      </c>
      <c r="J22" s="85">
        <v>319.89999999999998</v>
      </c>
      <c r="K22" s="73"/>
      <c r="L22" s="83">
        <v>49.941389571999999</v>
      </c>
      <c r="M22" s="84">
        <v>5.6451431134890391E-6</v>
      </c>
      <c r="N22" s="84">
        <f t="shared" si="0"/>
        <v>8.9682901819168465E-3</v>
      </c>
      <c r="O22" s="84">
        <f>L22/'סכום נכסי הקרן'!$C$42</f>
        <v>9.7825767968420471E-4</v>
      </c>
    </row>
    <row r="23" spans="2:15">
      <c r="B23" s="76" t="s">
        <v>1144</v>
      </c>
      <c r="C23" s="73" t="s">
        <v>1145</v>
      </c>
      <c r="D23" s="86" t="s">
        <v>115</v>
      </c>
      <c r="E23" s="86" t="s">
        <v>303</v>
      </c>
      <c r="F23" s="73" t="s">
        <v>1146</v>
      </c>
      <c r="G23" s="86" t="s">
        <v>313</v>
      </c>
      <c r="H23" s="86" t="s">
        <v>128</v>
      </c>
      <c r="I23" s="83">
        <v>383.60215899999997</v>
      </c>
      <c r="J23" s="85">
        <v>8514</v>
      </c>
      <c r="K23" s="73"/>
      <c r="L23" s="83">
        <v>32.659887812000001</v>
      </c>
      <c r="M23" s="84">
        <v>3.8234028312955919E-6</v>
      </c>
      <c r="N23" s="84">
        <f t="shared" si="0"/>
        <v>5.8649419593059075E-3</v>
      </c>
      <c r="O23" s="84">
        <f>L23/'סכום נכסי הקרן'!$C$42</f>
        <v>6.3974563670584034E-4</v>
      </c>
    </row>
    <row r="24" spans="2:15">
      <c r="B24" s="76" t="s">
        <v>1147</v>
      </c>
      <c r="C24" s="73" t="s">
        <v>1148</v>
      </c>
      <c r="D24" s="86" t="s">
        <v>115</v>
      </c>
      <c r="E24" s="86" t="s">
        <v>303</v>
      </c>
      <c r="F24" s="73" t="s">
        <v>353</v>
      </c>
      <c r="G24" s="86" t="s">
        <v>313</v>
      </c>
      <c r="H24" s="86" t="s">
        <v>128</v>
      </c>
      <c r="I24" s="83">
        <v>6267.0121090000002</v>
      </c>
      <c r="J24" s="85">
        <v>1236</v>
      </c>
      <c r="K24" s="73"/>
      <c r="L24" s="83">
        <v>77.460269664999998</v>
      </c>
      <c r="M24" s="84">
        <v>5.3839524222478427E-6</v>
      </c>
      <c r="N24" s="84">
        <f t="shared" si="0"/>
        <v>1.3910028973537646E-2</v>
      </c>
      <c r="O24" s="84">
        <f>L24/'סכום נכסי הקרן'!$C$42</f>
        <v>1.5173006662329656E-3</v>
      </c>
    </row>
    <row r="25" spans="2:15">
      <c r="B25" s="76" t="s">
        <v>1149</v>
      </c>
      <c r="C25" s="73" t="s">
        <v>1150</v>
      </c>
      <c r="D25" s="86" t="s">
        <v>115</v>
      </c>
      <c r="E25" s="86" t="s">
        <v>303</v>
      </c>
      <c r="F25" s="73" t="s">
        <v>513</v>
      </c>
      <c r="G25" s="86" t="s">
        <v>422</v>
      </c>
      <c r="H25" s="86" t="s">
        <v>128</v>
      </c>
      <c r="I25" s="83">
        <v>1344.434049</v>
      </c>
      <c r="J25" s="85">
        <v>2442</v>
      </c>
      <c r="K25" s="73"/>
      <c r="L25" s="83">
        <v>32.831079465000002</v>
      </c>
      <c r="M25" s="84">
        <v>5.2794020948171522E-6</v>
      </c>
      <c r="N25" s="84">
        <f t="shared" si="0"/>
        <v>5.8956839237162611E-3</v>
      </c>
      <c r="O25" s="84">
        <f>L25/'סכום נכסי הקרן'!$C$42</f>
        <v>6.430989584832339E-4</v>
      </c>
    </row>
    <row r="26" spans="2:15">
      <c r="B26" s="76" t="s">
        <v>1151</v>
      </c>
      <c r="C26" s="73" t="s">
        <v>1152</v>
      </c>
      <c r="D26" s="86" t="s">
        <v>115</v>
      </c>
      <c r="E26" s="86" t="s">
        <v>303</v>
      </c>
      <c r="F26" s="73" t="s">
        <v>1153</v>
      </c>
      <c r="G26" s="86" t="s">
        <v>422</v>
      </c>
      <c r="H26" s="86" t="s">
        <v>128</v>
      </c>
      <c r="I26" s="83">
        <v>1013.582863</v>
      </c>
      <c r="J26" s="85">
        <v>2960</v>
      </c>
      <c r="K26" s="73"/>
      <c r="L26" s="83">
        <v>30.002052734999999</v>
      </c>
      <c r="M26" s="84">
        <v>4.7280001131455306E-6</v>
      </c>
      <c r="N26" s="84">
        <f t="shared" si="0"/>
        <v>5.3876577581554999E-3</v>
      </c>
      <c r="O26" s="84">
        <f>L26/'סכום נכסי הקרן'!$C$42</f>
        <v>5.8768365770021317E-4</v>
      </c>
    </row>
    <row r="27" spans="2:15">
      <c r="B27" s="76" t="s">
        <v>1154</v>
      </c>
      <c r="C27" s="73" t="s">
        <v>1155</v>
      </c>
      <c r="D27" s="86" t="s">
        <v>115</v>
      </c>
      <c r="E27" s="86" t="s">
        <v>303</v>
      </c>
      <c r="F27" s="73" t="s">
        <v>1156</v>
      </c>
      <c r="G27" s="86" t="s">
        <v>1157</v>
      </c>
      <c r="H27" s="86" t="s">
        <v>128</v>
      </c>
      <c r="I27" s="83">
        <v>330.44392099999999</v>
      </c>
      <c r="J27" s="85">
        <v>8337</v>
      </c>
      <c r="K27" s="73"/>
      <c r="L27" s="83">
        <v>27.549109668</v>
      </c>
      <c r="M27" s="84">
        <v>3.0726110446670832E-6</v>
      </c>
      <c r="N27" s="84">
        <f t="shared" si="0"/>
        <v>4.9471673069864993E-3</v>
      </c>
      <c r="O27" s="84">
        <f>L27/'סכום נכסי הקרן'!$C$42</f>
        <v>5.3963512693874164E-4</v>
      </c>
    </row>
    <row r="28" spans="2:15">
      <c r="B28" s="76" t="s">
        <v>1158</v>
      </c>
      <c r="C28" s="73" t="s">
        <v>1159</v>
      </c>
      <c r="D28" s="86" t="s">
        <v>115</v>
      </c>
      <c r="E28" s="86" t="s">
        <v>303</v>
      </c>
      <c r="F28" s="73" t="s">
        <v>891</v>
      </c>
      <c r="G28" s="86" t="s">
        <v>892</v>
      </c>
      <c r="H28" s="86" t="s">
        <v>128</v>
      </c>
      <c r="I28" s="83">
        <v>581.76637300000004</v>
      </c>
      <c r="J28" s="85">
        <v>3055</v>
      </c>
      <c r="K28" s="73"/>
      <c r="L28" s="83">
        <v>17.772962708999998</v>
      </c>
      <c r="M28" s="84">
        <v>5.3082251068931942E-7</v>
      </c>
      <c r="N28" s="84">
        <f t="shared" si="0"/>
        <v>3.1916029636480884E-3</v>
      </c>
      <c r="O28" s="84">
        <f>L28/'סכום נכסי הקרן'!$C$42</f>
        <v>3.4813883654066606E-4</v>
      </c>
    </row>
    <row r="29" spans="2:15">
      <c r="B29" s="76" t="s">
        <v>1160</v>
      </c>
      <c r="C29" s="73" t="s">
        <v>1161</v>
      </c>
      <c r="D29" s="86" t="s">
        <v>115</v>
      </c>
      <c r="E29" s="86" t="s">
        <v>303</v>
      </c>
      <c r="F29" s="73" t="s">
        <v>324</v>
      </c>
      <c r="G29" s="86" t="s">
        <v>313</v>
      </c>
      <c r="H29" s="86" t="s">
        <v>128</v>
      </c>
      <c r="I29" s="83">
        <v>8207.1647319999993</v>
      </c>
      <c r="J29" s="85">
        <v>1890</v>
      </c>
      <c r="K29" s="73"/>
      <c r="L29" s="83">
        <v>155.11541343399998</v>
      </c>
      <c r="M29" s="84">
        <v>5.6488315048750976E-6</v>
      </c>
      <c r="N29" s="84">
        <f t="shared" si="0"/>
        <v>2.7855052718518191E-2</v>
      </c>
      <c r="O29" s="84">
        <f>L29/'סכום נכסי הקרן'!$C$42</f>
        <v>3.0384185488158029E-3</v>
      </c>
    </row>
    <row r="30" spans="2:15">
      <c r="B30" s="76" t="s">
        <v>1162</v>
      </c>
      <c r="C30" s="73" t="s">
        <v>1163</v>
      </c>
      <c r="D30" s="86" t="s">
        <v>115</v>
      </c>
      <c r="E30" s="86" t="s">
        <v>303</v>
      </c>
      <c r="F30" s="73" t="s">
        <v>449</v>
      </c>
      <c r="G30" s="86" t="s">
        <v>357</v>
      </c>
      <c r="H30" s="86" t="s">
        <v>128</v>
      </c>
      <c r="I30" s="83">
        <v>3929.3999039999999</v>
      </c>
      <c r="J30" s="85">
        <v>828</v>
      </c>
      <c r="K30" s="73"/>
      <c r="L30" s="83">
        <v>32.535431205000002</v>
      </c>
      <c r="M30" s="84">
        <v>4.7994096777251411E-6</v>
      </c>
      <c r="N30" s="84">
        <f t="shared" si="0"/>
        <v>5.8425925017477906E-3</v>
      </c>
      <c r="O30" s="84">
        <f>L30/'סכום נכסי הקרן'!$C$42</f>
        <v>6.3730776638167442E-4</v>
      </c>
    </row>
    <row r="31" spans="2:15">
      <c r="B31" s="76" t="s">
        <v>1164</v>
      </c>
      <c r="C31" s="73" t="s">
        <v>1165</v>
      </c>
      <c r="D31" s="86" t="s">
        <v>115</v>
      </c>
      <c r="E31" s="86" t="s">
        <v>303</v>
      </c>
      <c r="F31" s="73" t="s">
        <v>550</v>
      </c>
      <c r="G31" s="86" t="s">
        <v>313</v>
      </c>
      <c r="H31" s="86" t="s">
        <v>128</v>
      </c>
      <c r="I31" s="83">
        <v>1345.049931</v>
      </c>
      <c r="J31" s="85">
        <v>7425</v>
      </c>
      <c r="K31" s="73"/>
      <c r="L31" s="83">
        <v>99.869957339999999</v>
      </c>
      <c r="M31" s="84">
        <v>5.2735748745888513E-6</v>
      </c>
      <c r="N31" s="84">
        <f t="shared" si="0"/>
        <v>1.7934277871654098E-2</v>
      </c>
      <c r="O31" s="84">
        <f>L31/'סכום נכסי הקרן'!$C$42</f>
        <v>1.9562642043977948E-3</v>
      </c>
    </row>
    <row r="32" spans="2:15">
      <c r="B32" s="76" t="s">
        <v>1166</v>
      </c>
      <c r="C32" s="73" t="s">
        <v>1167</v>
      </c>
      <c r="D32" s="86" t="s">
        <v>115</v>
      </c>
      <c r="E32" s="86" t="s">
        <v>303</v>
      </c>
      <c r="F32" s="73" t="s">
        <v>1168</v>
      </c>
      <c r="G32" s="86" t="s">
        <v>1169</v>
      </c>
      <c r="H32" s="86" t="s">
        <v>128</v>
      </c>
      <c r="I32" s="83">
        <v>710.26046699999995</v>
      </c>
      <c r="J32" s="85">
        <v>7269</v>
      </c>
      <c r="K32" s="73"/>
      <c r="L32" s="83">
        <v>51.628833338999996</v>
      </c>
      <c r="M32" s="84">
        <v>1.1430572146382616E-5</v>
      </c>
      <c r="N32" s="84">
        <f t="shared" si="0"/>
        <v>9.2713150976794535E-3</v>
      </c>
      <c r="O32" s="84">
        <f>L32/'סכום נכסי הקרן'!$C$42</f>
        <v>1.0113115221633594E-3</v>
      </c>
    </row>
    <row r="33" spans="2:15">
      <c r="B33" s="76" t="s">
        <v>1170</v>
      </c>
      <c r="C33" s="73" t="s">
        <v>1171</v>
      </c>
      <c r="D33" s="86" t="s">
        <v>115</v>
      </c>
      <c r="E33" s="86" t="s">
        <v>303</v>
      </c>
      <c r="F33" s="73" t="s">
        <v>1172</v>
      </c>
      <c r="G33" s="86" t="s">
        <v>1173</v>
      </c>
      <c r="H33" s="86" t="s">
        <v>128</v>
      </c>
      <c r="I33" s="83">
        <v>1208.6328799999999</v>
      </c>
      <c r="J33" s="85">
        <v>4828</v>
      </c>
      <c r="K33" s="73"/>
      <c r="L33" s="83">
        <v>58.352795424000007</v>
      </c>
      <c r="M33" s="84">
        <v>1.1165719059859098E-5</v>
      </c>
      <c r="N33" s="84">
        <f t="shared" si="0"/>
        <v>1.0478779360634119E-2</v>
      </c>
      <c r="O33" s="84">
        <f>L33/'סכום נכסי הקרן'!$C$42</f>
        <v>1.1430212644017801E-3</v>
      </c>
    </row>
    <row r="34" spans="2:15">
      <c r="B34" s="76" t="s">
        <v>1174</v>
      </c>
      <c r="C34" s="73" t="s">
        <v>1175</v>
      </c>
      <c r="D34" s="86" t="s">
        <v>115</v>
      </c>
      <c r="E34" s="86" t="s">
        <v>303</v>
      </c>
      <c r="F34" s="73" t="s">
        <v>454</v>
      </c>
      <c r="G34" s="86" t="s">
        <v>357</v>
      </c>
      <c r="H34" s="86" t="s">
        <v>128</v>
      </c>
      <c r="I34" s="83">
        <v>345.49023199999993</v>
      </c>
      <c r="J34" s="85">
        <v>17450</v>
      </c>
      <c r="K34" s="73"/>
      <c r="L34" s="83">
        <v>60.288045545999999</v>
      </c>
      <c r="M34" s="84">
        <v>7.2829052543336183E-6</v>
      </c>
      <c r="N34" s="84">
        <f t="shared" si="0"/>
        <v>1.0826304425864113E-2</v>
      </c>
      <c r="O34" s="84">
        <f>L34/'סכום נכסי הקרן'!$C$42</f>
        <v>1.1809291662479417E-3</v>
      </c>
    </row>
    <row r="35" spans="2:15">
      <c r="B35" s="76" t="s">
        <v>1176</v>
      </c>
      <c r="C35" s="73" t="s">
        <v>1177</v>
      </c>
      <c r="D35" s="86" t="s">
        <v>115</v>
      </c>
      <c r="E35" s="86" t="s">
        <v>303</v>
      </c>
      <c r="F35" s="73" t="s">
        <v>1178</v>
      </c>
      <c r="G35" s="86" t="s">
        <v>1157</v>
      </c>
      <c r="H35" s="86" t="s">
        <v>128</v>
      </c>
      <c r="I35" s="83">
        <v>70.617153000000002</v>
      </c>
      <c r="J35" s="85">
        <v>22670</v>
      </c>
      <c r="K35" s="73"/>
      <c r="L35" s="83">
        <v>16.008908502000001</v>
      </c>
      <c r="M35" s="84">
        <v>2.5005703881578522E-6</v>
      </c>
      <c r="N35" s="84">
        <f t="shared" si="0"/>
        <v>2.8748206281826549E-3</v>
      </c>
      <c r="O35" s="84">
        <f>L35/'סכום נכסי הקרן'!$C$42</f>
        <v>3.1358433995644402E-4</v>
      </c>
    </row>
    <row r="36" spans="2:15">
      <c r="B36" s="76" t="s">
        <v>1179</v>
      </c>
      <c r="C36" s="73" t="s">
        <v>1180</v>
      </c>
      <c r="D36" s="86" t="s">
        <v>115</v>
      </c>
      <c r="E36" s="86" t="s">
        <v>303</v>
      </c>
      <c r="F36" s="73" t="s">
        <v>900</v>
      </c>
      <c r="G36" s="86" t="s">
        <v>153</v>
      </c>
      <c r="H36" s="86" t="s">
        <v>128</v>
      </c>
      <c r="I36" s="83">
        <v>56.95729</v>
      </c>
      <c r="J36" s="85">
        <v>90000</v>
      </c>
      <c r="K36" s="73"/>
      <c r="L36" s="83">
        <v>51.26156125</v>
      </c>
      <c r="M36" s="84">
        <v>9.0794203011660755E-7</v>
      </c>
      <c r="N36" s="84">
        <f t="shared" si="0"/>
        <v>9.2053617331836167E-3</v>
      </c>
      <c r="O36" s="84">
        <f>L36/'סכום נכסי הקרן'!$C$42</f>
        <v>1.00411735426621E-3</v>
      </c>
    </row>
    <row r="37" spans="2:15">
      <c r="B37" s="76" t="s">
        <v>1181</v>
      </c>
      <c r="C37" s="73" t="s">
        <v>1182</v>
      </c>
      <c r="D37" s="86" t="s">
        <v>115</v>
      </c>
      <c r="E37" s="86" t="s">
        <v>303</v>
      </c>
      <c r="F37" s="73" t="s">
        <v>567</v>
      </c>
      <c r="G37" s="86" t="s">
        <v>313</v>
      </c>
      <c r="H37" s="86" t="s">
        <v>128</v>
      </c>
      <c r="I37" s="83">
        <v>7620.9408290000001</v>
      </c>
      <c r="J37" s="85">
        <v>2199</v>
      </c>
      <c r="K37" s="73"/>
      <c r="L37" s="83">
        <v>167.584488835</v>
      </c>
      <c r="M37" s="84">
        <v>5.7047321288096774E-6</v>
      </c>
      <c r="N37" s="84">
        <f t="shared" si="0"/>
        <v>3.0094203199806872E-2</v>
      </c>
      <c r="O37" s="84">
        <f>L37/'סכום נכסי הקרן'!$C$42</f>
        <v>3.282664231087098E-3</v>
      </c>
    </row>
    <row r="38" spans="2:15">
      <c r="B38" s="76" t="s">
        <v>1183</v>
      </c>
      <c r="C38" s="73" t="s">
        <v>1184</v>
      </c>
      <c r="D38" s="86" t="s">
        <v>115</v>
      </c>
      <c r="E38" s="86" t="s">
        <v>303</v>
      </c>
      <c r="F38" s="73" t="s">
        <v>1185</v>
      </c>
      <c r="G38" s="86" t="s">
        <v>892</v>
      </c>
      <c r="H38" s="86" t="s">
        <v>128</v>
      </c>
      <c r="I38" s="83">
        <v>202.17804599999999</v>
      </c>
      <c r="J38" s="85">
        <v>14360</v>
      </c>
      <c r="K38" s="73"/>
      <c r="L38" s="83">
        <v>29.032767360000001</v>
      </c>
      <c r="M38" s="84">
        <v>1.4830656335359575E-6</v>
      </c>
      <c r="N38" s="84">
        <f t="shared" si="0"/>
        <v>5.2135970724880394E-3</v>
      </c>
      <c r="O38" s="84">
        <f>L38/'סכום נכסי הקרן'!$C$42</f>
        <v>5.6869718435564789E-4</v>
      </c>
    </row>
    <row r="39" spans="2:15">
      <c r="B39" s="76" t="s">
        <v>1186</v>
      </c>
      <c r="C39" s="73" t="s">
        <v>1187</v>
      </c>
      <c r="D39" s="86" t="s">
        <v>115</v>
      </c>
      <c r="E39" s="86" t="s">
        <v>303</v>
      </c>
      <c r="F39" s="73" t="s">
        <v>369</v>
      </c>
      <c r="G39" s="86" t="s">
        <v>357</v>
      </c>
      <c r="H39" s="86" t="s">
        <v>128</v>
      </c>
      <c r="I39" s="83">
        <v>730.16546200000016</v>
      </c>
      <c r="J39" s="85">
        <v>20410</v>
      </c>
      <c r="K39" s="73"/>
      <c r="L39" s="83">
        <v>149.02677083</v>
      </c>
      <c r="M39" s="84">
        <v>6.0208530093650063E-6</v>
      </c>
      <c r="N39" s="84">
        <f t="shared" si="0"/>
        <v>2.6761676780150866E-2</v>
      </c>
      <c r="O39" s="84">
        <f>L39/'סכום נכסי הקרן'!$C$42</f>
        <v>2.9191535176009962E-3</v>
      </c>
    </row>
    <row r="40" spans="2:15">
      <c r="B40" s="76" t="s">
        <v>1188</v>
      </c>
      <c r="C40" s="73" t="s">
        <v>1189</v>
      </c>
      <c r="D40" s="86" t="s">
        <v>115</v>
      </c>
      <c r="E40" s="86" t="s">
        <v>303</v>
      </c>
      <c r="F40" s="73" t="s">
        <v>474</v>
      </c>
      <c r="G40" s="86" t="s">
        <v>123</v>
      </c>
      <c r="H40" s="86" t="s">
        <v>128</v>
      </c>
      <c r="I40" s="83">
        <v>3055.297399</v>
      </c>
      <c r="J40" s="85">
        <v>2480</v>
      </c>
      <c r="K40" s="73"/>
      <c r="L40" s="83">
        <v>75.771375494000011</v>
      </c>
      <c r="M40" s="84">
        <v>1.2824776089032742E-5</v>
      </c>
      <c r="N40" s="84">
        <f t="shared" si="0"/>
        <v>1.3606743599584661E-2</v>
      </c>
      <c r="O40" s="84">
        <f>L40/'סכום נכסי הקרן'!$C$42</f>
        <v>1.4842184130735355E-3</v>
      </c>
    </row>
    <row r="41" spans="2:15">
      <c r="B41" s="76" t="s">
        <v>1190</v>
      </c>
      <c r="C41" s="73" t="s">
        <v>1191</v>
      </c>
      <c r="D41" s="86" t="s">
        <v>115</v>
      </c>
      <c r="E41" s="86" t="s">
        <v>303</v>
      </c>
      <c r="F41" s="73" t="s">
        <v>667</v>
      </c>
      <c r="G41" s="86" t="s">
        <v>668</v>
      </c>
      <c r="H41" s="86" t="s">
        <v>128</v>
      </c>
      <c r="I41" s="83">
        <v>677.18114500000001</v>
      </c>
      <c r="J41" s="85">
        <v>9638</v>
      </c>
      <c r="K41" s="83">
        <v>0.40825016399999997</v>
      </c>
      <c r="L41" s="83">
        <v>65.674968924999988</v>
      </c>
      <c r="M41" s="84">
        <v>5.8321408274203829E-6</v>
      </c>
      <c r="N41" s="84">
        <f t="shared" si="0"/>
        <v>1.1793668218995534E-2</v>
      </c>
      <c r="O41" s="84">
        <f>L41/'סכום נכסי הקרן'!$C$42</f>
        <v>1.2864488406210326E-3</v>
      </c>
    </row>
    <row r="42" spans="2:15">
      <c r="B42" s="76" t="s">
        <v>1192</v>
      </c>
      <c r="C42" s="73" t="s">
        <v>1193</v>
      </c>
      <c r="D42" s="86" t="s">
        <v>115</v>
      </c>
      <c r="E42" s="86" t="s">
        <v>303</v>
      </c>
      <c r="F42" s="73" t="s">
        <v>1194</v>
      </c>
      <c r="G42" s="86" t="s">
        <v>679</v>
      </c>
      <c r="H42" s="86" t="s">
        <v>128</v>
      </c>
      <c r="I42" s="83">
        <v>1953.6963000000001</v>
      </c>
      <c r="J42" s="85">
        <v>1873</v>
      </c>
      <c r="K42" s="73"/>
      <c r="L42" s="83">
        <v>36.592731690999997</v>
      </c>
      <c r="M42" s="84">
        <v>4.5837246352229742E-6</v>
      </c>
      <c r="N42" s="84">
        <f t="shared" si="0"/>
        <v>6.5711875293495235E-3</v>
      </c>
      <c r="O42" s="84">
        <f>L42/'סכום נכסי הקרן'!$C$42</f>
        <v>7.1678263468692575E-4</v>
      </c>
    </row>
    <row r="43" spans="2:15">
      <c r="B43" s="76" t="s">
        <v>1195</v>
      </c>
      <c r="C43" s="73" t="s">
        <v>1196</v>
      </c>
      <c r="D43" s="86" t="s">
        <v>115</v>
      </c>
      <c r="E43" s="86" t="s">
        <v>303</v>
      </c>
      <c r="F43" s="73" t="s">
        <v>789</v>
      </c>
      <c r="G43" s="86" t="s">
        <v>790</v>
      </c>
      <c r="H43" s="86" t="s">
        <v>128</v>
      </c>
      <c r="I43" s="83">
        <v>2791.3341409999998</v>
      </c>
      <c r="J43" s="85">
        <v>2439</v>
      </c>
      <c r="K43" s="73"/>
      <c r="L43" s="83">
        <v>68.080639708999996</v>
      </c>
      <c r="M43" s="84">
        <v>7.833048307832648E-6</v>
      </c>
      <c r="N43" s="84">
        <f t="shared" si="0"/>
        <v>1.2225669688277188E-2</v>
      </c>
      <c r="O43" s="84">
        <f>L43/'סכום נכסי הקרן'!$C$42</f>
        <v>1.3335713964691654E-3</v>
      </c>
    </row>
    <row r="44" spans="2:15">
      <c r="B44" s="72"/>
      <c r="C44" s="73"/>
      <c r="D44" s="73"/>
      <c r="E44" s="73"/>
      <c r="F44" s="73"/>
      <c r="G44" s="73"/>
      <c r="H44" s="73"/>
      <c r="I44" s="83"/>
      <c r="J44" s="85"/>
      <c r="K44" s="73"/>
      <c r="L44" s="73"/>
      <c r="M44" s="73"/>
      <c r="N44" s="84"/>
      <c r="O44" s="73"/>
    </row>
    <row r="45" spans="2:15">
      <c r="B45" s="89" t="s">
        <v>1197</v>
      </c>
      <c r="C45" s="71"/>
      <c r="D45" s="71"/>
      <c r="E45" s="71"/>
      <c r="F45" s="71"/>
      <c r="G45" s="71"/>
      <c r="H45" s="71"/>
      <c r="I45" s="80"/>
      <c r="J45" s="82"/>
      <c r="K45" s="80">
        <v>5.2674818100000005</v>
      </c>
      <c r="L45" s="80">
        <v>940.95565227799966</v>
      </c>
      <c r="M45" s="71"/>
      <c r="N45" s="81">
        <f t="shared" ref="N45:N76" si="1">IFERROR(L45/$L$11,0)</f>
        <v>0.16897333875297696</v>
      </c>
      <c r="O45" s="81">
        <f>L45/'סכום נכסי הקרן'!$C$42</f>
        <v>1.8431547479393656E-2</v>
      </c>
    </row>
    <row r="46" spans="2:15">
      <c r="B46" s="76" t="s">
        <v>1198</v>
      </c>
      <c r="C46" s="73" t="s">
        <v>1199</v>
      </c>
      <c r="D46" s="86" t="s">
        <v>115</v>
      </c>
      <c r="E46" s="86" t="s">
        <v>303</v>
      </c>
      <c r="F46" s="73" t="s">
        <v>1200</v>
      </c>
      <c r="G46" s="86" t="s">
        <v>1201</v>
      </c>
      <c r="H46" s="86" t="s">
        <v>128</v>
      </c>
      <c r="I46" s="83">
        <v>3038.1865789999997</v>
      </c>
      <c r="J46" s="85">
        <v>321.5</v>
      </c>
      <c r="K46" s="73"/>
      <c r="L46" s="83">
        <v>9.7677698509999988</v>
      </c>
      <c r="M46" s="84">
        <v>1.0234646731679541E-5</v>
      </c>
      <c r="N46" s="84">
        <f t="shared" si="1"/>
        <v>1.7540600132412085E-3</v>
      </c>
      <c r="O46" s="84">
        <f>L46/'סכום נכסי הקרן'!$C$42</f>
        <v>1.9133219864362545E-4</v>
      </c>
    </row>
    <row r="47" spans="2:15">
      <c r="B47" s="76" t="s">
        <v>1202</v>
      </c>
      <c r="C47" s="73" t="s">
        <v>1203</v>
      </c>
      <c r="D47" s="86" t="s">
        <v>115</v>
      </c>
      <c r="E47" s="86" t="s">
        <v>303</v>
      </c>
      <c r="F47" s="73" t="s">
        <v>632</v>
      </c>
      <c r="G47" s="86" t="s">
        <v>426</v>
      </c>
      <c r="H47" s="86" t="s">
        <v>128</v>
      </c>
      <c r="I47" s="83">
        <v>2203.6098849999998</v>
      </c>
      <c r="J47" s="85">
        <v>3344</v>
      </c>
      <c r="K47" s="73"/>
      <c r="L47" s="83">
        <v>73.688714538999989</v>
      </c>
      <c r="M47" s="84">
        <v>1.235412327218107E-5</v>
      </c>
      <c r="N47" s="84">
        <f t="shared" si="1"/>
        <v>1.3232747041718352E-2</v>
      </c>
      <c r="O47" s="84">
        <f>L47/'סכום נכסי הקרן'!$C$42</f>
        <v>1.4434230108857382E-3</v>
      </c>
    </row>
    <row r="48" spans="2:15">
      <c r="B48" s="76" t="s">
        <v>1204</v>
      </c>
      <c r="C48" s="73" t="s">
        <v>1205</v>
      </c>
      <c r="D48" s="86" t="s">
        <v>115</v>
      </c>
      <c r="E48" s="86" t="s">
        <v>303</v>
      </c>
      <c r="F48" s="73" t="s">
        <v>795</v>
      </c>
      <c r="G48" s="86" t="s">
        <v>679</v>
      </c>
      <c r="H48" s="86" t="s">
        <v>128</v>
      </c>
      <c r="I48" s="83">
        <v>1305.492452</v>
      </c>
      <c r="J48" s="85">
        <v>1105</v>
      </c>
      <c r="K48" s="73"/>
      <c r="L48" s="83">
        <v>14.425691594</v>
      </c>
      <c r="M48" s="84">
        <v>6.1947918112511991E-6</v>
      </c>
      <c r="N48" s="84">
        <f t="shared" si="1"/>
        <v>2.5905123865909599E-3</v>
      </c>
      <c r="O48" s="84">
        <f>L48/'סכום נכסי הקרן'!$C$42</f>
        <v>2.8257210517222762E-4</v>
      </c>
    </row>
    <row r="49" spans="2:15">
      <c r="B49" s="76" t="s">
        <v>1206</v>
      </c>
      <c r="C49" s="73" t="s">
        <v>1207</v>
      </c>
      <c r="D49" s="86" t="s">
        <v>115</v>
      </c>
      <c r="E49" s="86" t="s">
        <v>303</v>
      </c>
      <c r="F49" s="73" t="s">
        <v>1208</v>
      </c>
      <c r="G49" s="86" t="s">
        <v>422</v>
      </c>
      <c r="H49" s="86" t="s">
        <v>128</v>
      </c>
      <c r="I49" s="83">
        <v>79.309244000000007</v>
      </c>
      <c r="J49" s="85">
        <v>9735</v>
      </c>
      <c r="K49" s="73"/>
      <c r="L49" s="83">
        <v>7.7207549269999989</v>
      </c>
      <c r="M49" s="84">
        <v>5.4044098251212806E-6</v>
      </c>
      <c r="N49" s="84">
        <f t="shared" si="1"/>
        <v>1.3864646378926792E-3</v>
      </c>
      <c r="O49" s="84">
        <f>L49/'סכום נכסי הקרן'!$C$42</f>
        <v>1.5123503500855711E-4</v>
      </c>
    </row>
    <row r="50" spans="2:15">
      <c r="B50" s="76" t="s">
        <v>1209</v>
      </c>
      <c r="C50" s="73" t="s">
        <v>1210</v>
      </c>
      <c r="D50" s="86" t="s">
        <v>115</v>
      </c>
      <c r="E50" s="86" t="s">
        <v>303</v>
      </c>
      <c r="F50" s="73" t="s">
        <v>1211</v>
      </c>
      <c r="G50" s="86" t="s">
        <v>123</v>
      </c>
      <c r="H50" s="86" t="s">
        <v>128</v>
      </c>
      <c r="I50" s="83">
        <v>47.946604000000001</v>
      </c>
      <c r="J50" s="85">
        <v>12300</v>
      </c>
      <c r="K50" s="73"/>
      <c r="L50" s="83">
        <v>5.897432371999999</v>
      </c>
      <c r="M50" s="84">
        <v>4.2503510887963444E-6</v>
      </c>
      <c r="N50" s="84">
        <f t="shared" si="1"/>
        <v>1.05903911151842E-3</v>
      </c>
      <c r="O50" s="84">
        <f>L50/'סכום נכסי הקרן'!$C$42</f>
        <v>1.1551958321083205E-4</v>
      </c>
    </row>
    <row r="51" spans="2:15">
      <c r="B51" s="76" t="s">
        <v>1212</v>
      </c>
      <c r="C51" s="73" t="s">
        <v>1213</v>
      </c>
      <c r="D51" s="86" t="s">
        <v>115</v>
      </c>
      <c r="E51" s="86" t="s">
        <v>303</v>
      </c>
      <c r="F51" s="73" t="s">
        <v>1214</v>
      </c>
      <c r="G51" s="86" t="s">
        <v>790</v>
      </c>
      <c r="H51" s="86" t="s">
        <v>128</v>
      </c>
      <c r="I51" s="83">
        <v>1778.582883</v>
      </c>
      <c r="J51" s="85">
        <v>1565</v>
      </c>
      <c r="K51" s="73"/>
      <c r="L51" s="83">
        <v>27.834822119000002</v>
      </c>
      <c r="M51" s="84">
        <v>1.6345036725682503E-5</v>
      </c>
      <c r="N51" s="84">
        <f t="shared" si="1"/>
        <v>4.9984744930923362E-3</v>
      </c>
      <c r="O51" s="84">
        <f>L51/'סכום נכסי הקרן'!$C$42</f>
        <v>5.4523169527149096E-4</v>
      </c>
    </row>
    <row r="52" spans="2:15">
      <c r="B52" s="76" t="s">
        <v>1215</v>
      </c>
      <c r="C52" s="73" t="s">
        <v>1216</v>
      </c>
      <c r="D52" s="86" t="s">
        <v>115</v>
      </c>
      <c r="E52" s="86" t="s">
        <v>303</v>
      </c>
      <c r="F52" s="73" t="s">
        <v>1217</v>
      </c>
      <c r="G52" s="86" t="s">
        <v>1218</v>
      </c>
      <c r="H52" s="86" t="s">
        <v>128</v>
      </c>
      <c r="I52" s="83">
        <v>2574.2726280000002</v>
      </c>
      <c r="J52" s="85">
        <v>213.6</v>
      </c>
      <c r="K52" s="73"/>
      <c r="L52" s="83">
        <v>5.4986463350000001</v>
      </c>
      <c r="M52" s="84">
        <v>6.0794729538971193E-6</v>
      </c>
      <c r="N52" s="84">
        <f t="shared" si="1"/>
        <v>9.8742658869991674E-4</v>
      </c>
      <c r="O52" s="84">
        <f>L52/'סכום נכסי הקרן'!$C$42</f>
        <v>1.077081164777398E-4</v>
      </c>
    </row>
    <row r="53" spans="2:15">
      <c r="B53" s="76" t="s">
        <v>1219</v>
      </c>
      <c r="C53" s="73" t="s">
        <v>1220</v>
      </c>
      <c r="D53" s="86" t="s">
        <v>115</v>
      </c>
      <c r="E53" s="86" t="s">
        <v>303</v>
      </c>
      <c r="F53" s="73" t="s">
        <v>1221</v>
      </c>
      <c r="G53" s="86" t="s">
        <v>153</v>
      </c>
      <c r="H53" s="86" t="s">
        <v>128</v>
      </c>
      <c r="I53" s="83">
        <v>17.793265999999999</v>
      </c>
      <c r="J53" s="85">
        <v>3391</v>
      </c>
      <c r="K53" s="73"/>
      <c r="L53" s="83">
        <v>0.60336963899999996</v>
      </c>
      <c r="M53" s="84">
        <v>5.0682084408776953E-7</v>
      </c>
      <c r="N53" s="84">
        <f t="shared" si="1"/>
        <v>1.0835089003098617E-4</v>
      </c>
      <c r="O53" s="84">
        <f>L53/'סכום נכסי הקרן'!$C$42</f>
        <v>1.1818873845892438E-5</v>
      </c>
    </row>
    <row r="54" spans="2:15">
      <c r="B54" s="76" t="s">
        <v>1222</v>
      </c>
      <c r="C54" s="73" t="s">
        <v>1223</v>
      </c>
      <c r="D54" s="86" t="s">
        <v>115</v>
      </c>
      <c r="E54" s="86" t="s">
        <v>303</v>
      </c>
      <c r="F54" s="73" t="s">
        <v>1224</v>
      </c>
      <c r="G54" s="86" t="s">
        <v>123</v>
      </c>
      <c r="H54" s="86" t="s">
        <v>128</v>
      </c>
      <c r="I54" s="83">
        <v>64.307711999999995</v>
      </c>
      <c r="J54" s="85">
        <v>11140</v>
      </c>
      <c r="K54" s="73"/>
      <c r="L54" s="83">
        <v>7.1638791170000005</v>
      </c>
      <c r="M54" s="84">
        <v>2.9242653357504359E-6</v>
      </c>
      <c r="N54" s="84">
        <f t="shared" si="1"/>
        <v>1.2864629378564827E-3</v>
      </c>
      <c r="O54" s="84">
        <f>L54/'סכום נכסי הקרן'!$C$42</f>
        <v>1.4032688762956853E-4</v>
      </c>
    </row>
    <row r="55" spans="2:15">
      <c r="B55" s="76" t="s">
        <v>1225</v>
      </c>
      <c r="C55" s="73" t="s">
        <v>1226</v>
      </c>
      <c r="D55" s="86" t="s">
        <v>115</v>
      </c>
      <c r="E55" s="86" t="s">
        <v>303</v>
      </c>
      <c r="F55" s="73" t="s">
        <v>1227</v>
      </c>
      <c r="G55" s="86" t="s">
        <v>151</v>
      </c>
      <c r="H55" s="86" t="s">
        <v>128</v>
      </c>
      <c r="I55" s="83">
        <v>32.028255000000001</v>
      </c>
      <c r="J55" s="85">
        <v>26800</v>
      </c>
      <c r="K55" s="73"/>
      <c r="L55" s="83">
        <v>8.5835723399999999</v>
      </c>
      <c r="M55" s="84">
        <v>3.3181329424429524E-6</v>
      </c>
      <c r="N55" s="84">
        <f t="shared" si="1"/>
        <v>1.5414062003944397E-3</v>
      </c>
      <c r="O55" s="84">
        <f>L55/'סכום נכסי הקרן'!$C$42</f>
        <v>1.6813600167500599E-4</v>
      </c>
    </row>
    <row r="56" spans="2:15">
      <c r="B56" s="76" t="s">
        <v>1228</v>
      </c>
      <c r="C56" s="73" t="s">
        <v>1229</v>
      </c>
      <c r="D56" s="86" t="s">
        <v>115</v>
      </c>
      <c r="E56" s="86" t="s">
        <v>303</v>
      </c>
      <c r="F56" s="73" t="s">
        <v>830</v>
      </c>
      <c r="G56" s="86" t="s">
        <v>151</v>
      </c>
      <c r="H56" s="86" t="s">
        <v>128</v>
      </c>
      <c r="I56" s="83">
        <v>11868.752657000001</v>
      </c>
      <c r="J56" s="85">
        <v>670</v>
      </c>
      <c r="K56" s="73"/>
      <c r="L56" s="83">
        <v>79.520642804000005</v>
      </c>
      <c r="M56" s="84">
        <v>1.4421918511844936E-5</v>
      </c>
      <c r="N56" s="84">
        <f t="shared" si="1"/>
        <v>1.4280023167770856E-2</v>
      </c>
      <c r="O56" s="84">
        <f>L56/'סכום נכסי הקרן'!$C$42</f>
        <v>1.5576594921189769E-3</v>
      </c>
    </row>
    <row r="57" spans="2:15">
      <c r="B57" s="76" t="s">
        <v>1230</v>
      </c>
      <c r="C57" s="73" t="s">
        <v>1231</v>
      </c>
      <c r="D57" s="86" t="s">
        <v>115</v>
      </c>
      <c r="E57" s="86" t="s">
        <v>303</v>
      </c>
      <c r="F57" s="73" t="s">
        <v>678</v>
      </c>
      <c r="G57" s="86" t="s">
        <v>679</v>
      </c>
      <c r="H57" s="86" t="s">
        <v>128</v>
      </c>
      <c r="I57" s="83">
        <v>113.323125</v>
      </c>
      <c r="J57" s="85">
        <v>13070</v>
      </c>
      <c r="K57" s="73"/>
      <c r="L57" s="83">
        <v>14.811332495999999</v>
      </c>
      <c r="M57" s="84">
        <v>8.9629297531956248E-6</v>
      </c>
      <c r="N57" s="84">
        <f t="shared" si="1"/>
        <v>2.6597643546437508E-3</v>
      </c>
      <c r="O57" s="84">
        <f>L57/'סכום נכסי הקרן'!$C$42</f>
        <v>2.9012608348991049E-4</v>
      </c>
    </row>
    <row r="58" spans="2:15">
      <c r="B58" s="76" t="s">
        <v>1232</v>
      </c>
      <c r="C58" s="73" t="s">
        <v>1233</v>
      </c>
      <c r="D58" s="86" t="s">
        <v>115</v>
      </c>
      <c r="E58" s="86" t="s">
        <v>303</v>
      </c>
      <c r="F58" s="73" t="s">
        <v>1234</v>
      </c>
      <c r="G58" s="86" t="s">
        <v>657</v>
      </c>
      <c r="H58" s="86" t="s">
        <v>128</v>
      </c>
      <c r="I58" s="83">
        <v>79.520664999999994</v>
      </c>
      <c r="J58" s="85">
        <v>8387</v>
      </c>
      <c r="K58" s="73"/>
      <c r="L58" s="83">
        <v>6.6693981420000004</v>
      </c>
      <c r="M58" s="84">
        <v>2.188780490906439E-6</v>
      </c>
      <c r="N58" s="84">
        <f t="shared" si="1"/>
        <v>1.1976658717107005E-3</v>
      </c>
      <c r="O58" s="84">
        <f>L58/'סכום נכסי הקרן'!$C$42</f>
        <v>1.3064093745082761E-4</v>
      </c>
    </row>
    <row r="59" spans="2:15">
      <c r="B59" s="76" t="s">
        <v>1235</v>
      </c>
      <c r="C59" s="73" t="s">
        <v>1236</v>
      </c>
      <c r="D59" s="86" t="s">
        <v>115</v>
      </c>
      <c r="E59" s="86" t="s">
        <v>303</v>
      </c>
      <c r="F59" s="73" t="s">
        <v>1237</v>
      </c>
      <c r="G59" s="86" t="s">
        <v>1173</v>
      </c>
      <c r="H59" s="86" t="s">
        <v>128</v>
      </c>
      <c r="I59" s="83">
        <v>276.39228500000002</v>
      </c>
      <c r="J59" s="85">
        <v>4911</v>
      </c>
      <c r="K59" s="73"/>
      <c r="L59" s="83">
        <v>13.573625134</v>
      </c>
      <c r="M59" s="84">
        <v>1.1176067481717482E-5</v>
      </c>
      <c r="N59" s="84">
        <f t="shared" si="1"/>
        <v>2.4375014404990044E-3</v>
      </c>
      <c r="O59" s="84">
        <f>L59/'סכום נכסי הקרן'!$C$42</f>
        <v>2.658817294089616E-4</v>
      </c>
    </row>
    <row r="60" spans="2:15">
      <c r="B60" s="76" t="s">
        <v>1238</v>
      </c>
      <c r="C60" s="73" t="s">
        <v>1239</v>
      </c>
      <c r="D60" s="86" t="s">
        <v>115</v>
      </c>
      <c r="E60" s="86" t="s">
        <v>303</v>
      </c>
      <c r="F60" s="73" t="s">
        <v>833</v>
      </c>
      <c r="G60" s="86" t="s">
        <v>426</v>
      </c>
      <c r="H60" s="86" t="s">
        <v>128</v>
      </c>
      <c r="I60" s="83">
        <v>6905.2929670000003</v>
      </c>
      <c r="J60" s="85">
        <v>72.8</v>
      </c>
      <c r="K60" s="73"/>
      <c r="L60" s="83">
        <v>5.0270532800000005</v>
      </c>
      <c r="M60" s="84">
        <v>2.154058281348026E-6</v>
      </c>
      <c r="N60" s="84">
        <f t="shared" si="1"/>
        <v>9.0273965064587621E-4</v>
      </c>
      <c r="O60" s="84">
        <f>L60/'סכום נכסי הקרן'!$C$42</f>
        <v>9.8470497506918486E-5</v>
      </c>
    </row>
    <row r="61" spans="2:15">
      <c r="B61" s="76" t="s">
        <v>1240</v>
      </c>
      <c r="C61" s="73" t="s">
        <v>1241</v>
      </c>
      <c r="D61" s="86" t="s">
        <v>115</v>
      </c>
      <c r="E61" s="86" t="s">
        <v>303</v>
      </c>
      <c r="F61" s="73" t="s">
        <v>412</v>
      </c>
      <c r="G61" s="86" t="s">
        <v>357</v>
      </c>
      <c r="H61" s="86" t="s">
        <v>128</v>
      </c>
      <c r="I61" s="83">
        <v>2026.383734</v>
      </c>
      <c r="J61" s="85">
        <v>2618</v>
      </c>
      <c r="K61" s="73"/>
      <c r="L61" s="83">
        <v>53.050726142999991</v>
      </c>
      <c r="M61" s="84">
        <v>9.4798429338721374E-6</v>
      </c>
      <c r="N61" s="84">
        <f t="shared" si="1"/>
        <v>9.5266533528448813E-3</v>
      </c>
      <c r="O61" s="84">
        <f>L61/'סכום נכסי הקרן'!$C$42</f>
        <v>1.0391637218542659E-3</v>
      </c>
    </row>
    <row r="62" spans="2:15">
      <c r="B62" s="76" t="s">
        <v>1242</v>
      </c>
      <c r="C62" s="73" t="s">
        <v>1243</v>
      </c>
      <c r="D62" s="86" t="s">
        <v>115</v>
      </c>
      <c r="E62" s="86" t="s">
        <v>303</v>
      </c>
      <c r="F62" s="73" t="s">
        <v>1244</v>
      </c>
      <c r="G62" s="86" t="s">
        <v>151</v>
      </c>
      <c r="H62" s="86" t="s">
        <v>128</v>
      </c>
      <c r="I62" s="83">
        <v>577.76459999999997</v>
      </c>
      <c r="J62" s="85">
        <v>1521</v>
      </c>
      <c r="K62" s="73"/>
      <c r="L62" s="83">
        <v>8.7877995660000003</v>
      </c>
      <c r="M62" s="84">
        <v>4.0144007559597836E-6</v>
      </c>
      <c r="N62" s="84">
        <f t="shared" si="1"/>
        <v>1.5780805709218228E-3</v>
      </c>
      <c r="O62" s="84">
        <f>L62/'סכום נכסי הקרן'!$C$42</f>
        <v>1.7213642805375285E-4</v>
      </c>
    </row>
    <row r="63" spans="2:15">
      <c r="B63" s="76" t="s">
        <v>1245</v>
      </c>
      <c r="C63" s="73" t="s">
        <v>1246</v>
      </c>
      <c r="D63" s="86" t="s">
        <v>115</v>
      </c>
      <c r="E63" s="86" t="s">
        <v>303</v>
      </c>
      <c r="F63" s="73" t="s">
        <v>870</v>
      </c>
      <c r="G63" s="86" t="s">
        <v>122</v>
      </c>
      <c r="H63" s="86" t="s">
        <v>128</v>
      </c>
      <c r="I63" s="83">
        <v>6793.9948569999997</v>
      </c>
      <c r="J63" s="85">
        <v>388</v>
      </c>
      <c r="K63" s="83">
        <v>0.68690683699999999</v>
      </c>
      <c r="L63" s="83">
        <v>27.047606883999997</v>
      </c>
      <c r="M63" s="84">
        <v>5.7879620259412816E-6</v>
      </c>
      <c r="N63" s="84">
        <f t="shared" si="1"/>
        <v>4.8571092903294533E-3</v>
      </c>
      <c r="O63" s="84">
        <f>L63/'סכום נכסי הקרן'!$C$42</f>
        <v>5.2981163275815386E-4</v>
      </c>
    </row>
    <row r="64" spans="2:15">
      <c r="B64" s="76" t="s">
        <v>1247</v>
      </c>
      <c r="C64" s="73" t="s">
        <v>1248</v>
      </c>
      <c r="D64" s="86" t="s">
        <v>115</v>
      </c>
      <c r="E64" s="86" t="s">
        <v>303</v>
      </c>
      <c r="F64" s="73" t="s">
        <v>761</v>
      </c>
      <c r="G64" s="86" t="s">
        <v>679</v>
      </c>
      <c r="H64" s="86" t="s">
        <v>128</v>
      </c>
      <c r="I64" s="83">
        <v>123.46289400000002</v>
      </c>
      <c r="J64" s="85">
        <v>14960</v>
      </c>
      <c r="K64" s="73"/>
      <c r="L64" s="83">
        <v>18.470048969</v>
      </c>
      <c r="M64" s="84">
        <v>6.5995160005112298E-6</v>
      </c>
      <c r="N64" s="84">
        <f t="shared" si="1"/>
        <v>3.3167831381503252E-3</v>
      </c>
      <c r="O64" s="84">
        <f>L64/'סכום נכסי הקרן'!$C$42</f>
        <v>3.6179344233140426E-4</v>
      </c>
    </row>
    <row r="65" spans="2:15">
      <c r="B65" s="76" t="s">
        <v>1249</v>
      </c>
      <c r="C65" s="73" t="s">
        <v>1250</v>
      </c>
      <c r="D65" s="86" t="s">
        <v>115</v>
      </c>
      <c r="E65" s="86" t="s">
        <v>303</v>
      </c>
      <c r="F65" s="73" t="s">
        <v>1251</v>
      </c>
      <c r="G65" s="86" t="s">
        <v>124</v>
      </c>
      <c r="H65" s="86" t="s">
        <v>128</v>
      </c>
      <c r="I65" s="83">
        <v>99.630858000000003</v>
      </c>
      <c r="J65" s="85">
        <v>52940</v>
      </c>
      <c r="K65" s="73"/>
      <c r="L65" s="83">
        <v>52.744576243000004</v>
      </c>
      <c r="M65" s="84">
        <v>1.8711822941815805E-5</v>
      </c>
      <c r="N65" s="84">
        <f t="shared" si="1"/>
        <v>9.4716760851738177E-3</v>
      </c>
      <c r="O65" s="84">
        <f>L65/'סכום נכסי הקרן'!$C$42</f>
        <v>1.0331668224212262E-3</v>
      </c>
    </row>
    <row r="66" spans="2:15">
      <c r="B66" s="76" t="s">
        <v>1252</v>
      </c>
      <c r="C66" s="73" t="s">
        <v>1253</v>
      </c>
      <c r="D66" s="86" t="s">
        <v>115</v>
      </c>
      <c r="E66" s="86" t="s">
        <v>303</v>
      </c>
      <c r="F66" s="73" t="s">
        <v>1254</v>
      </c>
      <c r="G66" s="86" t="s">
        <v>790</v>
      </c>
      <c r="H66" s="86" t="s">
        <v>128</v>
      </c>
      <c r="I66" s="83">
        <v>187.18078399999999</v>
      </c>
      <c r="J66" s="85">
        <v>6061</v>
      </c>
      <c r="K66" s="73"/>
      <c r="L66" s="83">
        <v>11.345027310999999</v>
      </c>
      <c r="M66" s="84">
        <v>1.3304596435210447E-5</v>
      </c>
      <c r="N66" s="84">
        <f t="shared" si="1"/>
        <v>2.0372980791840867E-3</v>
      </c>
      <c r="O66" s="84">
        <f>L66/'סכום נכסי הקרן'!$C$42</f>
        <v>2.2222769907538108E-4</v>
      </c>
    </row>
    <row r="67" spans="2:15">
      <c r="B67" s="76" t="s">
        <v>1255</v>
      </c>
      <c r="C67" s="73" t="s">
        <v>1256</v>
      </c>
      <c r="D67" s="86" t="s">
        <v>115</v>
      </c>
      <c r="E67" s="86" t="s">
        <v>303</v>
      </c>
      <c r="F67" s="73" t="s">
        <v>1257</v>
      </c>
      <c r="G67" s="86" t="s">
        <v>1169</v>
      </c>
      <c r="H67" s="86" t="s">
        <v>128</v>
      </c>
      <c r="I67" s="83">
        <v>110.537672</v>
      </c>
      <c r="J67" s="85">
        <v>42490</v>
      </c>
      <c r="K67" s="73"/>
      <c r="L67" s="83">
        <v>46.967456863000002</v>
      </c>
      <c r="M67" s="84">
        <v>1.545611776763879E-5</v>
      </c>
      <c r="N67" s="84">
        <f t="shared" si="1"/>
        <v>8.4342423361444627E-3</v>
      </c>
      <c r="O67" s="84">
        <f>L67/'סכום נכסי הקרן'!$C$42</f>
        <v>9.2000394392763286E-4</v>
      </c>
    </row>
    <row r="68" spans="2:15">
      <c r="B68" s="76" t="s">
        <v>1258</v>
      </c>
      <c r="C68" s="73" t="s">
        <v>1259</v>
      </c>
      <c r="D68" s="86" t="s">
        <v>115</v>
      </c>
      <c r="E68" s="86" t="s">
        <v>303</v>
      </c>
      <c r="F68" s="73" t="s">
        <v>1260</v>
      </c>
      <c r="G68" s="86" t="s">
        <v>1169</v>
      </c>
      <c r="H68" s="86" t="s">
        <v>128</v>
      </c>
      <c r="I68" s="83">
        <v>280.70467000000002</v>
      </c>
      <c r="J68" s="85">
        <v>15240</v>
      </c>
      <c r="K68" s="73"/>
      <c r="L68" s="83">
        <v>42.779391722</v>
      </c>
      <c r="M68" s="84">
        <v>1.2463201865391047E-5</v>
      </c>
      <c r="N68" s="84">
        <f t="shared" si="1"/>
        <v>7.6821650750360385E-3</v>
      </c>
      <c r="O68" s="84">
        <f>L68/'סכום נכסי הקרן'!$C$42</f>
        <v>8.3796764252888319E-4</v>
      </c>
    </row>
    <row r="69" spans="2:15">
      <c r="B69" s="76" t="s">
        <v>1261</v>
      </c>
      <c r="C69" s="73" t="s">
        <v>1262</v>
      </c>
      <c r="D69" s="86" t="s">
        <v>115</v>
      </c>
      <c r="E69" s="86" t="s">
        <v>303</v>
      </c>
      <c r="F69" s="73" t="s">
        <v>1263</v>
      </c>
      <c r="G69" s="86" t="s">
        <v>125</v>
      </c>
      <c r="H69" s="86" t="s">
        <v>128</v>
      </c>
      <c r="I69" s="83">
        <v>996.98460999999998</v>
      </c>
      <c r="J69" s="85">
        <v>1085</v>
      </c>
      <c r="K69" s="73"/>
      <c r="L69" s="83">
        <v>10.817283020000001</v>
      </c>
      <c r="M69" s="84">
        <v>4.9849230499999999E-6</v>
      </c>
      <c r="N69" s="84">
        <f t="shared" si="1"/>
        <v>1.9425277096749548E-3</v>
      </c>
      <c r="O69" s="84">
        <f>L69/'סכום נכסי הקרן'!$C$42</f>
        <v>2.1189018323922393E-4</v>
      </c>
    </row>
    <row r="70" spans="2:15">
      <c r="B70" s="76" t="s">
        <v>1264</v>
      </c>
      <c r="C70" s="73" t="s">
        <v>1265</v>
      </c>
      <c r="D70" s="86" t="s">
        <v>115</v>
      </c>
      <c r="E70" s="86" t="s">
        <v>303</v>
      </c>
      <c r="F70" s="73" t="s">
        <v>697</v>
      </c>
      <c r="G70" s="86" t="s">
        <v>122</v>
      </c>
      <c r="H70" s="86" t="s">
        <v>128</v>
      </c>
      <c r="I70" s="83">
        <v>52069.147472999997</v>
      </c>
      <c r="J70" s="85">
        <v>62.9</v>
      </c>
      <c r="K70" s="83">
        <v>4.580574973</v>
      </c>
      <c r="L70" s="83">
        <v>37.332068733</v>
      </c>
      <c r="M70" s="84">
        <v>2.0100371050393516E-5</v>
      </c>
      <c r="N70" s="84">
        <f t="shared" si="1"/>
        <v>6.7039549431463863E-3</v>
      </c>
      <c r="O70" s="84">
        <f>L70/'סכום נכסי הקרן'!$C$42</f>
        <v>7.3126485365219475E-4</v>
      </c>
    </row>
    <row r="71" spans="2:15">
      <c r="B71" s="76" t="s">
        <v>1266</v>
      </c>
      <c r="C71" s="73" t="s">
        <v>1267</v>
      </c>
      <c r="D71" s="86" t="s">
        <v>115</v>
      </c>
      <c r="E71" s="86" t="s">
        <v>303</v>
      </c>
      <c r="F71" s="73" t="s">
        <v>433</v>
      </c>
      <c r="G71" s="86" t="s">
        <v>357</v>
      </c>
      <c r="H71" s="86" t="s">
        <v>128</v>
      </c>
      <c r="I71" s="83">
        <v>27.049933999999997</v>
      </c>
      <c r="J71" s="85">
        <v>67280</v>
      </c>
      <c r="K71" s="73"/>
      <c r="L71" s="83">
        <v>18.199195436</v>
      </c>
      <c r="M71" s="84">
        <v>5.1876364035266039E-6</v>
      </c>
      <c r="N71" s="84">
        <f t="shared" si="1"/>
        <v>3.2681442616280892E-3</v>
      </c>
      <c r="O71" s="84">
        <f>L71/'סכום נכסי הקרן'!$C$42</f>
        <v>3.5648793219246726E-4</v>
      </c>
    </row>
    <row r="72" spans="2:15">
      <c r="B72" s="76" t="s">
        <v>1268</v>
      </c>
      <c r="C72" s="73" t="s">
        <v>1269</v>
      </c>
      <c r="D72" s="86" t="s">
        <v>115</v>
      </c>
      <c r="E72" s="86" t="s">
        <v>303</v>
      </c>
      <c r="F72" s="73" t="s">
        <v>1270</v>
      </c>
      <c r="G72" s="86" t="s">
        <v>422</v>
      </c>
      <c r="H72" s="86" t="s">
        <v>128</v>
      </c>
      <c r="I72" s="83">
        <v>339.74932100000001</v>
      </c>
      <c r="J72" s="85">
        <v>5018</v>
      </c>
      <c r="K72" s="73"/>
      <c r="L72" s="83">
        <v>17.048620921999998</v>
      </c>
      <c r="M72" s="84">
        <v>5.0225440017496085E-6</v>
      </c>
      <c r="N72" s="84">
        <f t="shared" si="1"/>
        <v>3.0615283423294556E-3</v>
      </c>
      <c r="O72" s="84">
        <f>L72/'סכום נכסי הקרן'!$C$42</f>
        <v>3.3395034635403721E-4</v>
      </c>
    </row>
    <row r="73" spans="2:15">
      <c r="B73" s="76" t="s">
        <v>1271</v>
      </c>
      <c r="C73" s="73" t="s">
        <v>1272</v>
      </c>
      <c r="D73" s="86" t="s">
        <v>115</v>
      </c>
      <c r="E73" s="86" t="s">
        <v>303</v>
      </c>
      <c r="F73" s="73" t="s">
        <v>1273</v>
      </c>
      <c r="G73" s="86" t="s">
        <v>123</v>
      </c>
      <c r="H73" s="86" t="s">
        <v>128</v>
      </c>
      <c r="I73" s="83">
        <v>44.283144999999998</v>
      </c>
      <c r="J73" s="85">
        <v>15310</v>
      </c>
      <c r="K73" s="73"/>
      <c r="L73" s="83">
        <v>6.7797494340000002</v>
      </c>
      <c r="M73" s="84">
        <v>3.4893870832032848E-6</v>
      </c>
      <c r="N73" s="84">
        <f t="shared" si="1"/>
        <v>1.2174823489270311E-3</v>
      </c>
      <c r="O73" s="84">
        <f>L73/'סכום נכסי הקרן'!$C$42</f>
        <v>1.3280251124337178E-4</v>
      </c>
    </row>
    <row r="74" spans="2:15">
      <c r="B74" s="76" t="s">
        <v>1274</v>
      </c>
      <c r="C74" s="73" t="s">
        <v>1275</v>
      </c>
      <c r="D74" s="86" t="s">
        <v>115</v>
      </c>
      <c r="E74" s="86" t="s">
        <v>303</v>
      </c>
      <c r="F74" s="73" t="s">
        <v>539</v>
      </c>
      <c r="G74" s="86" t="s">
        <v>357</v>
      </c>
      <c r="H74" s="86" t="s">
        <v>128</v>
      </c>
      <c r="I74" s="83">
        <v>169.617242</v>
      </c>
      <c r="J74" s="85">
        <v>9780</v>
      </c>
      <c r="K74" s="73"/>
      <c r="L74" s="83">
        <v>16.588566310999997</v>
      </c>
      <c r="M74" s="84">
        <v>4.6662963904034167E-6</v>
      </c>
      <c r="N74" s="84">
        <f t="shared" si="1"/>
        <v>2.9789134354088419E-3</v>
      </c>
      <c r="O74" s="84">
        <f>L74/'סכום נכסי הקרן'!$C$42</f>
        <v>3.2493874375062861E-4</v>
      </c>
    </row>
    <row r="75" spans="2:15">
      <c r="B75" s="76" t="s">
        <v>1276</v>
      </c>
      <c r="C75" s="73" t="s">
        <v>1277</v>
      </c>
      <c r="D75" s="86" t="s">
        <v>115</v>
      </c>
      <c r="E75" s="86" t="s">
        <v>303</v>
      </c>
      <c r="F75" s="73" t="s">
        <v>1278</v>
      </c>
      <c r="G75" s="86" t="s">
        <v>422</v>
      </c>
      <c r="H75" s="86" t="s">
        <v>128</v>
      </c>
      <c r="I75" s="83">
        <v>281.90415999999999</v>
      </c>
      <c r="J75" s="85">
        <v>6015</v>
      </c>
      <c r="K75" s="73"/>
      <c r="L75" s="83">
        <v>16.956535201999998</v>
      </c>
      <c r="M75" s="84">
        <v>4.455437909742315E-6</v>
      </c>
      <c r="N75" s="84">
        <f t="shared" si="1"/>
        <v>3.0449919290328228E-3</v>
      </c>
      <c r="O75" s="84">
        <f>L75/'סכום נכסי הקרן'!$C$42</f>
        <v>3.321465606854511E-4</v>
      </c>
    </row>
    <row r="76" spans="2:15">
      <c r="B76" s="76" t="s">
        <v>1279</v>
      </c>
      <c r="C76" s="73" t="s">
        <v>1280</v>
      </c>
      <c r="D76" s="86" t="s">
        <v>115</v>
      </c>
      <c r="E76" s="86" t="s">
        <v>303</v>
      </c>
      <c r="F76" s="73" t="s">
        <v>1281</v>
      </c>
      <c r="G76" s="86" t="s">
        <v>657</v>
      </c>
      <c r="H76" s="86" t="s">
        <v>128</v>
      </c>
      <c r="I76" s="83">
        <v>167.46381299999996</v>
      </c>
      <c r="J76" s="85">
        <v>6142</v>
      </c>
      <c r="K76" s="73"/>
      <c r="L76" s="83">
        <v>10.285627413</v>
      </c>
      <c r="M76" s="84">
        <v>6.6985525199999986E-6</v>
      </c>
      <c r="N76" s="84">
        <f t="shared" si="1"/>
        <v>1.8470549604927336E-3</v>
      </c>
      <c r="O76" s="84">
        <f>L76/'סכום נכסי הקרן'!$C$42</f>
        <v>2.0147605209565409E-4</v>
      </c>
    </row>
    <row r="77" spans="2:15">
      <c r="B77" s="76" t="s">
        <v>1282</v>
      </c>
      <c r="C77" s="73" t="s">
        <v>1283</v>
      </c>
      <c r="D77" s="86" t="s">
        <v>115</v>
      </c>
      <c r="E77" s="86" t="s">
        <v>303</v>
      </c>
      <c r="F77" s="73" t="s">
        <v>1284</v>
      </c>
      <c r="G77" s="86" t="s">
        <v>123</v>
      </c>
      <c r="H77" s="86" t="s">
        <v>128</v>
      </c>
      <c r="I77" s="83">
        <v>276.32220000000001</v>
      </c>
      <c r="J77" s="85">
        <v>1425</v>
      </c>
      <c r="K77" s="73"/>
      <c r="L77" s="83">
        <v>3.9375913499999999</v>
      </c>
      <c r="M77" s="84">
        <v>1.9412190185119669E-6</v>
      </c>
      <c r="N77" s="84">
        <f t="shared" ref="N77:N95" si="2">IFERROR(L77/$L$11,0)</f>
        <v>7.0709810334161085E-4</v>
      </c>
      <c r="O77" s="84">
        <f>L77/'סכום נכסי הקרן'!$C$42</f>
        <v>7.7129991988753849E-5</v>
      </c>
    </row>
    <row r="78" spans="2:15">
      <c r="B78" s="76" t="s">
        <v>1285</v>
      </c>
      <c r="C78" s="73" t="s">
        <v>1286</v>
      </c>
      <c r="D78" s="86" t="s">
        <v>115</v>
      </c>
      <c r="E78" s="86" t="s">
        <v>303</v>
      </c>
      <c r="F78" s="73" t="s">
        <v>1287</v>
      </c>
      <c r="G78" s="86" t="s">
        <v>124</v>
      </c>
      <c r="H78" s="86" t="s">
        <v>128</v>
      </c>
      <c r="I78" s="83">
        <v>7520.954972999999</v>
      </c>
      <c r="J78" s="85">
        <v>307</v>
      </c>
      <c r="K78" s="73"/>
      <c r="L78" s="83">
        <v>23.089331766000001</v>
      </c>
      <c r="M78" s="84">
        <v>1.6223436582805319E-5</v>
      </c>
      <c r="N78" s="84">
        <f t="shared" si="2"/>
        <v>4.1462968723668609E-3</v>
      </c>
      <c r="O78" s="84">
        <f>L78/'סכום נכסי הקרן'!$C$42</f>
        <v>4.5227648474422311E-4</v>
      </c>
    </row>
    <row r="79" spans="2:15">
      <c r="B79" s="76" t="s">
        <v>1288</v>
      </c>
      <c r="C79" s="73" t="s">
        <v>1289</v>
      </c>
      <c r="D79" s="86" t="s">
        <v>115</v>
      </c>
      <c r="E79" s="86" t="s">
        <v>303</v>
      </c>
      <c r="F79" s="73" t="s">
        <v>1290</v>
      </c>
      <c r="G79" s="86" t="s">
        <v>122</v>
      </c>
      <c r="H79" s="86" t="s">
        <v>128</v>
      </c>
      <c r="I79" s="83">
        <v>820.35779200000002</v>
      </c>
      <c r="J79" s="85">
        <v>1540</v>
      </c>
      <c r="K79" s="73"/>
      <c r="L79" s="83">
        <v>12.633509994999999</v>
      </c>
      <c r="M79" s="84">
        <v>8.7117385056055339E-6</v>
      </c>
      <c r="N79" s="84">
        <f t="shared" si="2"/>
        <v>2.2686790380143898E-3</v>
      </c>
      <c r="O79" s="84">
        <f>L79/'סכום נכסי הקרן'!$C$42</f>
        <v>2.4746664600027417E-4</v>
      </c>
    </row>
    <row r="80" spans="2:15">
      <c r="B80" s="76" t="s">
        <v>1291</v>
      </c>
      <c r="C80" s="73" t="s">
        <v>1292</v>
      </c>
      <c r="D80" s="86" t="s">
        <v>115</v>
      </c>
      <c r="E80" s="86" t="s">
        <v>303</v>
      </c>
      <c r="F80" s="73" t="s">
        <v>1293</v>
      </c>
      <c r="G80" s="86" t="s">
        <v>426</v>
      </c>
      <c r="H80" s="86" t="s">
        <v>128</v>
      </c>
      <c r="I80" s="83">
        <v>103.22555900000002</v>
      </c>
      <c r="J80" s="85">
        <v>7776</v>
      </c>
      <c r="K80" s="73"/>
      <c r="L80" s="83">
        <v>8.0268194409999989</v>
      </c>
      <c r="M80" s="84">
        <v>6.4515974375000011E-6</v>
      </c>
      <c r="N80" s="84">
        <f t="shared" si="2"/>
        <v>1.4414265722614075E-3</v>
      </c>
      <c r="O80" s="84">
        <f>L80/'סכום נכסי הקרן'!$C$42</f>
        <v>1.5723026189081392E-4</v>
      </c>
    </row>
    <row r="81" spans="2:15">
      <c r="B81" s="76" t="s">
        <v>1294</v>
      </c>
      <c r="C81" s="73" t="s">
        <v>1295</v>
      </c>
      <c r="D81" s="86" t="s">
        <v>115</v>
      </c>
      <c r="E81" s="86" t="s">
        <v>303</v>
      </c>
      <c r="F81" s="73" t="s">
        <v>625</v>
      </c>
      <c r="G81" s="86" t="s">
        <v>152</v>
      </c>
      <c r="H81" s="86" t="s">
        <v>128</v>
      </c>
      <c r="I81" s="83">
        <v>1681.5632700000001</v>
      </c>
      <c r="J81" s="85">
        <v>1584</v>
      </c>
      <c r="K81" s="73"/>
      <c r="L81" s="83">
        <v>26.635962193000001</v>
      </c>
      <c r="M81" s="84">
        <v>1.0330618720080999E-5</v>
      </c>
      <c r="N81" s="84">
        <f t="shared" si="2"/>
        <v>4.7831876579445334E-3</v>
      </c>
      <c r="O81" s="84">
        <f>L81/'סכום נכסי הקרן'!$C$42</f>
        <v>5.2174828923241118E-4</v>
      </c>
    </row>
    <row r="82" spans="2:15">
      <c r="B82" s="76" t="s">
        <v>1296</v>
      </c>
      <c r="C82" s="73" t="s">
        <v>1297</v>
      </c>
      <c r="D82" s="86" t="s">
        <v>115</v>
      </c>
      <c r="E82" s="86" t="s">
        <v>303</v>
      </c>
      <c r="F82" s="73" t="s">
        <v>1298</v>
      </c>
      <c r="G82" s="86" t="s">
        <v>657</v>
      </c>
      <c r="H82" s="86" t="s">
        <v>128</v>
      </c>
      <c r="I82" s="83">
        <v>46.283968999999999</v>
      </c>
      <c r="J82" s="85">
        <v>34500</v>
      </c>
      <c r="K82" s="73"/>
      <c r="L82" s="83">
        <v>15.967969133</v>
      </c>
      <c r="M82" s="84">
        <v>6.4225121941641464E-6</v>
      </c>
      <c r="N82" s="84">
        <f t="shared" si="2"/>
        <v>2.8674688875882678E-3</v>
      </c>
      <c r="O82" s="84">
        <f>L82/'סכום נכסי הקרן'!$C$42</f>
        <v>3.1278241489050374E-4</v>
      </c>
    </row>
    <row r="83" spans="2:15">
      <c r="B83" s="76" t="s">
        <v>1299</v>
      </c>
      <c r="C83" s="73" t="s">
        <v>1300</v>
      </c>
      <c r="D83" s="86" t="s">
        <v>115</v>
      </c>
      <c r="E83" s="86" t="s">
        <v>303</v>
      </c>
      <c r="F83" s="73" t="s">
        <v>1301</v>
      </c>
      <c r="G83" s="86" t="s">
        <v>149</v>
      </c>
      <c r="H83" s="86" t="s">
        <v>128</v>
      </c>
      <c r="I83" s="83">
        <v>29.128505000000001</v>
      </c>
      <c r="J83" s="85">
        <v>32240</v>
      </c>
      <c r="K83" s="73"/>
      <c r="L83" s="83">
        <v>9.3910299190000011</v>
      </c>
      <c r="M83" s="84">
        <v>2.1479121745677833E-6</v>
      </c>
      <c r="N83" s="84">
        <f t="shared" si="2"/>
        <v>1.6864064484876579E-3</v>
      </c>
      <c r="O83" s="84">
        <f>L83/'סכום נכסי הקרן'!$C$42</f>
        <v>1.8395257354946641E-4</v>
      </c>
    </row>
    <row r="84" spans="2:15">
      <c r="B84" s="76" t="s">
        <v>1302</v>
      </c>
      <c r="C84" s="73" t="s">
        <v>1303</v>
      </c>
      <c r="D84" s="86" t="s">
        <v>115</v>
      </c>
      <c r="E84" s="86" t="s">
        <v>303</v>
      </c>
      <c r="F84" s="73" t="s">
        <v>578</v>
      </c>
      <c r="G84" s="86" t="s">
        <v>426</v>
      </c>
      <c r="H84" s="86" t="s">
        <v>128</v>
      </c>
      <c r="I84" s="83">
        <v>106.70244599999999</v>
      </c>
      <c r="J84" s="85">
        <v>34450</v>
      </c>
      <c r="K84" s="73"/>
      <c r="L84" s="83">
        <v>36.758992487</v>
      </c>
      <c r="M84" s="84">
        <v>1.1178246729573504E-5</v>
      </c>
      <c r="N84" s="84">
        <f t="shared" si="2"/>
        <v>6.6010440286817023E-3</v>
      </c>
      <c r="O84" s="84">
        <f>L84/'סכום נכסי הקרן'!$C$42</f>
        <v>7.2003937027060282E-4</v>
      </c>
    </row>
    <row r="85" spans="2:15">
      <c r="B85" s="76" t="s">
        <v>1304</v>
      </c>
      <c r="C85" s="73" t="s">
        <v>1305</v>
      </c>
      <c r="D85" s="86" t="s">
        <v>115</v>
      </c>
      <c r="E85" s="86" t="s">
        <v>303</v>
      </c>
      <c r="F85" s="73" t="s">
        <v>1306</v>
      </c>
      <c r="G85" s="86" t="s">
        <v>478</v>
      </c>
      <c r="H85" s="86" t="s">
        <v>128</v>
      </c>
      <c r="I85" s="83">
        <v>67.203569000000002</v>
      </c>
      <c r="J85" s="85">
        <v>15580</v>
      </c>
      <c r="K85" s="73"/>
      <c r="L85" s="83">
        <v>10.470315997</v>
      </c>
      <c r="M85" s="84">
        <v>7.0385301355106933E-6</v>
      </c>
      <c r="N85" s="84">
        <f t="shared" si="2"/>
        <v>1.880220653894424E-3</v>
      </c>
      <c r="O85" s="84">
        <f>L85/'סכום נכסי הקרן'!$C$42</f>
        <v>2.0509375330894387E-4</v>
      </c>
    </row>
    <row r="86" spans="2:15">
      <c r="B86" s="76" t="s">
        <v>1307</v>
      </c>
      <c r="C86" s="73" t="s">
        <v>1308</v>
      </c>
      <c r="D86" s="86" t="s">
        <v>115</v>
      </c>
      <c r="E86" s="86" t="s">
        <v>303</v>
      </c>
      <c r="F86" s="73" t="s">
        <v>777</v>
      </c>
      <c r="G86" s="86" t="s">
        <v>152</v>
      </c>
      <c r="H86" s="86" t="s">
        <v>128</v>
      </c>
      <c r="I86" s="83">
        <v>922.88776199999995</v>
      </c>
      <c r="J86" s="85">
        <v>1772</v>
      </c>
      <c r="K86" s="73"/>
      <c r="L86" s="83">
        <v>16.353571146</v>
      </c>
      <c r="M86" s="84">
        <v>5.0233012475168576E-6</v>
      </c>
      <c r="N86" s="84">
        <f t="shared" si="2"/>
        <v>2.9367138720981529E-3</v>
      </c>
      <c r="O86" s="84">
        <f>L86/'סכום נכסי הקרן'!$C$42</f>
        <v>3.2033563144598436E-4</v>
      </c>
    </row>
    <row r="87" spans="2:15">
      <c r="B87" s="76" t="s">
        <v>1309</v>
      </c>
      <c r="C87" s="73" t="s">
        <v>1310</v>
      </c>
      <c r="D87" s="86" t="s">
        <v>115</v>
      </c>
      <c r="E87" s="86" t="s">
        <v>303</v>
      </c>
      <c r="F87" s="73" t="s">
        <v>844</v>
      </c>
      <c r="G87" s="86" t="s">
        <v>845</v>
      </c>
      <c r="H87" s="86" t="s">
        <v>128</v>
      </c>
      <c r="I87" s="83">
        <v>54.18464800000001</v>
      </c>
      <c r="J87" s="85">
        <v>34570</v>
      </c>
      <c r="K87" s="73"/>
      <c r="L87" s="83">
        <v>18.731632884</v>
      </c>
      <c r="M87" s="84">
        <v>3.5044791460307876E-6</v>
      </c>
      <c r="N87" s="84">
        <f t="shared" si="2"/>
        <v>3.3637574109278119E-3</v>
      </c>
      <c r="O87" s="84">
        <f>L87/'סכום נכסי הקרן'!$C$42</f>
        <v>3.6691737812741742E-4</v>
      </c>
    </row>
    <row r="88" spans="2:15">
      <c r="B88" s="76" t="s">
        <v>1311</v>
      </c>
      <c r="C88" s="73" t="s">
        <v>1312</v>
      </c>
      <c r="D88" s="86" t="s">
        <v>115</v>
      </c>
      <c r="E88" s="86" t="s">
        <v>303</v>
      </c>
      <c r="F88" s="73" t="s">
        <v>1313</v>
      </c>
      <c r="G88" s="86" t="s">
        <v>1314</v>
      </c>
      <c r="H88" s="86" t="s">
        <v>128</v>
      </c>
      <c r="I88" s="83">
        <v>83.358243999999999</v>
      </c>
      <c r="J88" s="85">
        <v>2067</v>
      </c>
      <c r="K88" s="73"/>
      <c r="L88" s="83">
        <v>1.7230148970000001</v>
      </c>
      <c r="M88" s="84">
        <v>1.8723872056116733E-6</v>
      </c>
      <c r="N88" s="84">
        <f t="shared" si="2"/>
        <v>3.0941264783559649E-4</v>
      </c>
      <c r="O88" s="84">
        <f>L88/'סכום נכסי הקרן'!$C$42</f>
        <v>3.3750613862485638E-5</v>
      </c>
    </row>
    <row r="89" spans="2:15">
      <c r="B89" s="76" t="s">
        <v>1315</v>
      </c>
      <c r="C89" s="73" t="s">
        <v>1316</v>
      </c>
      <c r="D89" s="86" t="s">
        <v>115</v>
      </c>
      <c r="E89" s="86" t="s">
        <v>303</v>
      </c>
      <c r="F89" s="73" t="s">
        <v>1317</v>
      </c>
      <c r="G89" s="86" t="s">
        <v>1157</v>
      </c>
      <c r="H89" s="86" t="s">
        <v>128</v>
      </c>
      <c r="I89" s="83">
        <v>154.71619100000001</v>
      </c>
      <c r="J89" s="85">
        <v>7132</v>
      </c>
      <c r="K89" s="73"/>
      <c r="L89" s="83">
        <v>11.034358743</v>
      </c>
      <c r="M89" s="84">
        <v>3.5758622293974406E-6</v>
      </c>
      <c r="N89" s="84">
        <f t="shared" si="2"/>
        <v>1.9815093658122297E-3</v>
      </c>
      <c r="O89" s="84">
        <f>L89/'סכום נכסי הקרן'!$C$42</f>
        <v>2.1614228745413767E-4</v>
      </c>
    </row>
    <row r="90" spans="2:15">
      <c r="B90" s="76" t="s">
        <v>1318</v>
      </c>
      <c r="C90" s="73" t="s">
        <v>1319</v>
      </c>
      <c r="D90" s="86" t="s">
        <v>115</v>
      </c>
      <c r="E90" s="86" t="s">
        <v>303</v>
      </c>
      <c r="F90" s="73" t="s">
        <v>1320</v>
      </c>
      <c r="G90" s="86" t="s">
        <v>668</v>
      </c>
      <c r="H90" s="86" t="s">
        <v>128</v>
      </c>
      <c r="I90" s="83">
        <v>108.77272699999999</v>
      </c>
      <c r="J90" s="85">
        <v>9586</v>
      </c>
      <c r="K90" s="73"/>
      <c r="L90" s="83">
        <v>10.426953593</v>
      </c>
      <c r="M90" s="84">
        <v>8.6481759460956337E-6</v>
      </c>
      <c r="N90" s="84">
        <f t="shared" si="2"/>
        <v>1.8724337936290151E-3</v>
      </c>
      <c r="O90" s="84">
        <f>L90/'סכום נכסי הקרן'!$C$42</f>
        <v>2.0424436555489643E-4</v>
      </c>
    </row>
    <row r="91" spans="2:15">
      <c r="B91" s="76" t="s">
        <v>1321</v>
      </c>
      <c r="C91" s="73" t="s">
        <v>1322</v>
      </c>
      <c r="D91" s="86" t="s">
        <v>115</v>
      </c>
      <c r="E91" s="86" t="s">
        <v>303</v>
      </c>
      <c r="F91" s="73" t="s">
        <v>586</v>
      </c>
      <c r="G91" s="86" t="s">
        <v>357</v>
      </c>
      <c r="H91" s="86" t="s">
        <v>128</v>
      </c>
      <c r="I91" s="83">
        <v>23.590757</v>
      </c>
      <c r="J91" s="85">
        <v>20690</v>
      </c>
      <c r="K91" s="73"/>
      <c r="L91" s="83">
        <v>4.8809275449999996</v>
      </c>
      <c r="M91" s="84">
        <v>2.0363243927260926E-6</v>
      </c>
      <c r="N91" s="84">
        <f t="shared" si="2"/>
        <v>8.7649893115935575E-4</v>
      </c>
      <c r="O91" s="84">
        <f>L91/'סכום נכסי הקרן'!$C$42</f>
        <v>9.5608169812628718E-5</v>
      </c>
    </row>
    <row r="92" spans="2:15">
      <c r="B92" s="76" t="s">
        <v>1323</v>
      </c>
      <c r="C92" s="73" t="s">
        <v>1324</v>
      </c>
      <c r="D92" s="86" t="s">
        <v>115</v>
      </c>
      <c r="E92" s="86" t="s">
        <v>303</v>
      </c>
      <c r="F92" s="73" t="s">
        <v>467</v>
      </c>
      <c r="G92" s="86" t="s">
        <v>357</v>
      </c>
      <c r="H92" s="86" t="s">
        <v>128</v>
      </c>
      <c r="I92" s="83">
        <v>1598.1276559999999</v>
      </c>
      <c r="J92" s="85">
        <v>1609</v>
      </c>
      <c r="K92" s="73"/>
      <c r="L92" s="83">
        <v>25.713873983000003</v>
      </c>
      <c r="M92" s="84">
        <v>8.9435637261287204E-6</v>
      </c>
      <c r="N92" s="84">
        <f t="shared" si="2"/>
        <v>4.6176024647515785E-3</v>
      </c>
      <c r="O92" s="84">
        <f>L92/'סכום נכסי הקרן'!$C$42</f>
        <v>5.0368631938116587E-4</v>
      </c>
    </row>
    <row r="93" spans="2:15">
      <c r="B93" s="76" t="s">
        <v>1325</v>
      </c>
      <c r="C93" s="73" t="s">
        <v>1326</v>
      </c>
      <c r="D93" s="86" t="s">
        <v>115</v>
      </c>
      <c r="E93" s="86" t="s">
        <v>303</v>
      </c>
      <c r="F93" s="73" t="s">
        <v>1327</v>
      </c>
      <c r="G93" s="86" t="s">
        <v>123</v>
      </c>
      <c r="H93" s="86" t="s">
        <v>128</v>
      </c>
      <c r="I93" s="83">
        <v>60.146048</v>
      </c>
      <c r="J93" s="85">
        <v>22500</v>
      </c>
      <c r="K93" s="73"/>
      <c r="L93" s="83">
        <v>13.532860905</v>
      </c>
      <c r="M93" s="84">
        <v>4.3661344859233905E-6</v>
      </c>
      <c r="N93" s="84">
        <f t="shared" si="2"/>
        <v>2.4301811508985905E-3</v>
      </c>
      <c r="O93" s="84">
        <f>L93/'סכום נכסי הקרן'!$C$42</f>
        <v>2.6508323500547363E-4</v>
      </c>
    </row>
    <row r="94" spans="2:15">
      <c r="B94" s="76" t="s">
        <v>1328</v>
      </c>
      <c r="C94" s="73" t="s">
        <v>1329</v>
      </c>
      <c r="D94" s="86" t="s">
        <v>115</v>
      </c>
      <c r="E94" s="86" t="s">
        <v>303</v>
      </c>
      <c r="F94" s="73" t="s">
        <v>1330</v>
      </c>
      <c r="G94" s="86" t="s">
        <v>122</v>
      </c>
      <c r="H94" s="86" t="s">
        <v>128</v>
      </c>
      <c r="I94" s="83">
        <v>5054.4637089999997</v>
      </c>
      <c r="J94" s="85">
        <v>122</v>
      </c>
      <c r="K94" s="73"/>
      <c r="L94" s="83">
        <v>6.1664457240000008</v>
      </c>
      <c r="M94" s="84">
        <v>4.4974805399373372E-6</v>
      </c>
      <c r="N94" s="84">
        <f t="shared" si="2"/>
        <v>1.1073475351370292E-3</v>
      </c>
      <c r="O94" s="84">
        <f>L94/'סכום נכסי הקרן'!$C$42</f>
        <v>1.2078904767281284E-4</v>
      </c>
    </row>
    <row r="95" spans="2:15">
      <c r="B95" s="76" t="s">
        <v>1331</v>
      </c>
      <c r="C95" s="73" t="s">
        <v>1332</v>
      </c>
      <c r="D95" s="86" t="s">
        <v>115</v>
      </c>
      <c r="E95" s="86" t="s">
        <v>303</v>
      </c>
      <c r="F95" s="73" t="s">
        <v>1333</v>
      </c>
      <c r="G95" s="86" t="s">
        <v>123</v>
      </c>
      <c r="H95" s="86" t="s">
        <v>128</v>
      </c>
      <c r="I95" s="83">
        <v>40.040092000000001</v>
      </c>
      <c r="J95" s="85">
        <v>23710</v>
      </c>
      <c r="K95" s="73"/>
      <c r="L95" s="83">
        <v>9.4935057159999996</v>
      </c>
      <c r="M95" s="84">
        <v>4.6968775455047089E-6</v>
      </c>
      <c r="N95" s="84">
        <f t="shared" si="2"/>
        <v>1.7048086734156253E-3</v>
      </c>
      <c r="O95" s="84">
        <f>L95/'סכום נכסי הקרן'!$C$42</f>
        <v>1.8595988124066475E-4</v>
      </c>
    </row>
    <row r="96" spans="2:15">
      <c r="B96" s="72"/>
      <c r="C96" s="73"/>
      <c r="D96" s="73"/>
      <c r="E96" s="73"/>
      <c r="F96" s="73"/>
      <c r="G96" s="73"/>
      <c r="H96" s="73"/>
      <c r="I96" s="83"/>
      <c r="J96" s="85"/>
      <c r="K96" s="73"/>
      <c r="L96" s="73"/>
      <c r="M96" s="73"/>
      <c r="N96" s="84"/>
      <c r="O96" s="73"/>
    </row>
    <row r="97" spans="2:15">
      <c r="B97" s="89" t="s">
        <v>29</v>
      </c>
      <c r="C97" s="71"/>
      <c r="D97" s="71"/>
      <c r="E97" s="71"/>
      <c r="F97" s="71"/>
      <c r="G97" s="71"/>
      <c r="H97" s="71"/>
      <c r="I97" s="80"/>
      <c r="J97" s="82"/>
      <c r="K97" s="71"/>
      <c r="L97" s="80">
        <f>SUM(L98:L142)</f>
        <v>200.67206417600002</v>
      </c>
      <c r="M97" s="71"/>
      <c r="N97" s="81">
        <f t="shared" ref="N97:N137" si="3">IFERROR(L97/$L$11,0)</f>
        <v>3.6035947705059752E-2</v>
      </c>
      <c r="O97" s="81">
        <f>L97/'סכום נכסי הקרן'!$C$42</f>
        <v>3.9307874602735448E-3</v>
      </c>
    </row>
    <row r="98" spans="2:15">
      <c r="B98" s="76" t="s">
        <v>1334</v>
      </c>
      <c r="C98" s="73" t="s">
        <v>1335</v>
      </c>
      <c r="D98" s="86" t="s">
        <v>115</v>
      </c>
      <c r="E98" s="86" t="s">
        <v>303</v>
      </c>
      <c r="F98" s="73" t="s">
        <v>1336</v>
      </c>
      <c r="G98" s="86" t="s">
        <v>1337</v>
      </c>
      <c r="H98" s="86" t="s">
        <v>128</v>
      </c>
      <c r="I98" s="83">
        <v>41.944453999999993</v>
      </c>
      <c r="J98" s="85">
        <v>2634</v>
      </c>
      <c r="K98" s="73"/>
      <c r="L98" s="83">
        <v>1.1048169170000002</v>
      </c>
      <c r="M98" s="84">
        <v>9.0820845349650169E-6</v>
      </c>
      <c r="N98" s="84">
        <f t="shared" si="3"/>
        <v>1.9839893912567286E-4</v>
      </c>
      <c r="O98" s="84">
        <f>L98/'סכום נכסי הקרן'!$C$42</f>
        <v>2.1641280768571815E-5</v>
      </c>
    </row>
    <row r="99" spans="2:15">
      <c r="B99" s="76" t="s">
        <v>1338</v>
      </c>
      <c r="C99" s="73" t="s">
        <v>1339</v>
      </c>
      <c r="D99" s="86" t="s">
        <v>115</v>
      </c>
      <c r="E99" s="86" t="s">
        <v>303</v>
      </c>
      <c r="F99" s="73" t="s">
        <v>1340</v>
      </c>
      <c r="G99" s="86" t="s">
        <v>124</v>
      </c>
      <c r="H99" s="86" t="s">
        <v>128</v>
      </c>
      <c r="I99" s="83">
        <v>548.258915</v>
      </c>
      <c r="J99" s="85">
        <v>455.2</v>
      </c>
      <c r="K99" s="73"/>
      <c r="L99" s="83">
        <v>2.4956745840000001</v>
      </c>
      <c r="M99" s="84">
        <v>9.998140913995941E-6</v>
      </c>
      <c r="N99" s="84">
        <f t="shared" si="3"/>
        <v>4.4816401907837991E-4</v>
      </c>
      <c r="O99" s="84">
        <f>L99/'סכום נכסי הקרן'!$C$42</f>
        <v>4.8885560628442714E-5</v>
      </c>
    </row>
    <row r="100" spans="2:15">
      <c r="B100" s="76" t="s">
        <v>1341</v>
      </c>
      <c r="C100" s="73" t="s">
        <v>1342</v>
      </c>
      <c r="D100" s="86" t="s">
        <v>115</v>
      </c>
      <c r="E100" s="86" t="s">
        <v>303</v>
      </c>
      <c r="F100" s="73" t="s">
        <v>1343</v>
      </c>
      <c r="G100" s="86" t="s">
        <v>124</v>
      </c>
      <c r="H100" s="86" t="s">
        <v>128</v>
      </c>
      <c r="I100" s="83">
        <v>241.08634699999999</v>
      </c>
      <c r="J100" s="85">
        <v>3652</v>
      </c>
      <c r="K100" s="73"/>
      <c r="L100" s="83">
        <v>8.8044733799999992</v>
      </c>
      <c r="M100" s="84">
        <v>1.4331054758785951E-5</v>
      </c>
      <c r="N100" s="84">
        <f t="shared" si="3"/>
        <v>1.5810747928221909E-3</v>
      </c>
      <c r="O100" s="84">
        <f>L100/'סכום נכסי הקרן'!$C$42</f>
        <v>1.7246303663903477E-4</v>
      </c>
    </row>
    <row r="101" spans="2:15">
      <c r="B101" s="76" t="s">
        <v>1344</v>
      </c>
      <c r="C101" s="73" t="s">
        <v>1345</v>
      </c>
      <c r="D101" s="86" t="s">
        <v>115</v>
      </c>
      <c r="E101" s="86" t="s">
        <v>303</v>
      </c>
      <c r="F101" s="73" t="s">
        <v>1346</v>
      </c>
      <c r="G101" s="86" t="s">
        <v>1347</v>
      </c>
      <c r="H101" s="86" t="s">
        <v>128</v>
      </c>
      <c r="I101" s="83">
        <v>274.69529</v>
      </c>
      <c r="J101" s="85">
        <v>550.20000000000005</v>
      </c>
      <c r="K101" s="73"/>
      <c r="L101" s="83">
        <v>1.5113734859999999</v>
      </c>
      <c r="M101" s="84">
        <v>1.4142539160111322E-5</v>
      </c>
      <c r="N101" s="84">
        <f t="shared" si="3"/>
        <v>2.7140686536488822E-4</v>
      </c>
      <c r="O101" s="84">
        <f>L101/'סכום נכסי הקרן'!$C$42</f>
        <v>2.9604957575700425E-5</v>
      </c>
    </row>
    <row r="102" spans="2:15">
      <c r="B102" s="76" t="s">
        <v>1348</v>
      </c>
      <c r="C102" s="73" t="s">
        <v>1349</v>
      </c>
      <c r="D102" s="86" t="s">
        <v>115</v>
      </c>
      <c r="E102" s="86" t="s">
        <v>303</v>
      </c>
      <c r="F102" s="73" t="s">
        <v>1350</v>
      </c>
      <c r="G102" s="86" t="s">
        <v>150</v>
      </c>
      <c r="H102" s="86" t="s">
        <v>128</v>
      </c>
      <c r="I102" s="83">
        <v>164.87136799999999</v>
      </c>
      <c r="J102" s="85">
        <v>1066</v>
      </c>
      <c r="K102" s="73"/>
      <c r="L102" s="83">
        <v>1.7575287880000001</v>
      </c>
      <c r="M102" s="84">
        <v>3.8283891824509879E-6</v>
      </c>
      <c r="N102" s="84">
        <f t="shared" si="3"/>
        <v>3.1561052483597115E-4</v>
      </c>
      <c r="O102" s="84">
        <f>L102/'סכום נכסי הקרן'!$C$42</f>
        <v>3.4426675926755138E-5</v>
      </c>
    </row>
    <row r="103" spans="2:15">
      <c r="B103" s="76" t="s">
        <v>1351</v>
      </c>
      <c r="C103" s="73" t="s">
        <v>1352</v>
      </c>
      <c r="D103" s="86" t="s">
        <v>115</v>
      </c>
      <c r="E103" s="86" t="s">
        <v>303</v>
      </c>
      <c r="F103" s="73" t="s">
        <v>1353</v>
      </c>
      <c r="G103" s="86" t="s">
        <v>657</v>
      </c>
      <c r="H103" s="86" t="s">
        <v>128</v>
      </c>
      <c r="I103" s="83">
        <v>172.83438600000002</v>
      </c>
      <c r="J103" s="85">
        <v>1932</v>
      </c>
      <c r="K103" s="73"/>
      <c r="L103" s="83">
        <v>3.3391603460000003</v>
      </c>
      <c r="M103" s="84">
        <v>6.174029482412769E-6</v>
      </c>
      <c r="N103" s="84">
        <f t="shared" si="3"/>
        <v>5.9963407513329622E-4</v>
      </c>
      <c r="O103" s="84">
        <f>L103/'סכום נכסי הקרן'!$C$42</f>
        <v>6.5407856692936039E-5</v>
      </c>
    </row>
    <row r="104" spans="2:15">
      <c r="B104" s="76" t="s">
        <v>1354</v>
      </c>
      <c r="C104" s="73" t="s">
        <v>1355</v>
      </c>
      <c r="D104" s="86" t="s">
        <v>115</v>
      </c>
      <c r="E104" s="86" t="s">
        <v>303</v>
      </c>
      <c r="F104" s="73" t="s">
        <v>1356</v>
      </c>
      <c r="G104" s="86" t="s">
        <v>124</v>
      </c>
      <c r="H104" s="86" t="s">
        <v>128</v>
      </c>
      <c r="I104" s="83">
        <v>92.265992000000011</v>
      </c>
      <c r="J104" s="85">
        <v>1561</v>
      </c>
      <c r="K104" s="73"/>
      <c r="L104" s="83">
        <v>1.4402721380000001</v>
      </c>
      <c r="M104" s="84">
        <v>1.3968256601979744E-5</v>
      </c>
      <c r="N104" s="84">
        <f t="shared" si="3"/>
        <v>2.5863874804468137E-4</v>
      </c>
      <c r="O104" s="84">
        <f>L104/'סכום נכסי הקרן'!$C$42</f>
        <v>2.8212216197997635E-5</v>
      </c>
    </row>
    <row r="105" spans="2:15">
      <c r="B105" s="76" t="s">
        <v>1357</v>
      </c>
      <c r="C105" s="73" t="s">
        <v>1358</v>
      </c>
      <c r="D105" s="86" t="s">
        <v>115</v>
      </c>
      <c r="E105" s="86" t="s">
        <v>303</v>
      </c>
      <c r="F105" s="73" t="s">
        <v>1359</v>
      </c>
      <c r="G105" s="86" t="s">
        <v>1347</v>
      </c>
      <c r="H105" s="86" t="s">
        <v>128</v>
      </c>
      <c r="I105" s="83">
        <v>40.224733000000001</v>
      </c>
      <c r="J105" s="85">
        <v>12480</v>
      </c>
      <c r="K105" s="73"/>
      <c r="L105" s="83">
        <v>5.0200466280000002</v>
      </c>
      <c r="M105" s="84">
        <v>7.953641971622561E-6</v>
      </c>
      <c r="N105" s="84">
        <f t="shared" si="3"/>
        <v>9.0148142197266079E-4</v>
      </c>
      <c r="O105" s="84">
        <f>L105/'סכום נכסי הקרן'!$C$42</f>
        <v>9.8333250402129921E-5</v>
      </c>
    </row>
    <row r="106" spans="2:15">
      <c r="B106" s="76" t="s">
        <v>1360</v>
      </c>
      <c r="C106" s="73" t="s">
        <v>1361</v>
      </c>
      <c r="D106" s="86" t="s">
        <v>115</v>
      </c>
      <c r="E106" s="86" t="s">
        <v>303</v>
      </c>
      <c r="F106" s="73" t="s">
        <v>1362</v>
      </c>
      <c r="G106" s="86" t="s">
        <v>790</v>
      </c>
      <c r="H106" s="86" t="s">
        <v>128</v>
      </c>
      <c r="I106" s="83">
        <v>15.334752000000002</v>
      </c>
      <c r="J106" s="85">
        <v>9.9999999999999995E-7</v>
      </c>
      <c r="K106" s="73"/>
      <c r="L106" s="83">
        <v>1.5000000000000002E-8</v>
      </c>
      <c r="M106" s="84">
        <v>9.6998237114712798E-6</v>
      </c>
      <c r="N106" s="84">
        <f t="shared" si="3"/>
        <v>2.6936445677950214E-12</v>
      </c>
      <c r="O106" s="84">
        <f>L106/'סכום נכסי הקרן'!$C$42</f>
        <v>2.93821724245536E-13</v>
      </c>
    </row>
    <row r="107" spans="2:15">
      <c r="B107" s="76" t="s">
        <v>1363</v>
      </c>
      <c r="C107" s="73" t="s">
        <v>1364</v>
      </c>
      <c r="D107" s="86" t="s">
        <v>115</v>
      </c>
      <c r="E107" s="86" t="s">
        <v>303</v>
      </c>
      <c r="F107" s="73" t="s">
        <v>1365</v>
      </c>
      <c r="G107" s="86" t="s">
        <v>1173</v>
      </c>
      <c r="H107" s="86" t="s">
        <v>128</v>
      </c>
      <c r="I107" s="83">
        <v>117.44949500000001</v>
      </c>
      <c r="J107" s="85">
        <v>4147</v>
      </c>
      <c r="K107" s="73"/>
      <c r="L107" s="83">
        <v>4.8706305620000006</v>
      </c>
      <c r="M107" s="84">
        <v>4.10489991899909E-6</v>
      </c>
      <c r="N107" s="84">
        <f t="shared" si="3"/>
        <v>8.7464983700451411E-4</v>
      </c>
      <c r="O107" s="84">
        <f>L107/'סכום נכסי הקרן'!$C$42</f>
        <v>9.5406471325989604E-5</v>
      </c>
    </row>
    <row r="108" spans="2:15">
      <c r="B108" s="76" t="s">
        <v>1366</v>
      </c>
      <c r="C108" s="73" t="s">
        <v>1367</v>
      </c>
      <c r="D108" s="86" t="s">
        <v>115</v>
      </c>
      <c r="E108" s="86" t="s">
        <v>303</v>
      </c>
      <c r="F108" s="73" t="s">
        <v>1368</v>
      </c>
      <c r="G108" s="86" t="s">
        <v>1173</v>
      </c>
      <c r="H108" s="86" t="s">
        <v>128</v>
      </c>
      <c r="I108" s="83">
        <v>281.51617800000002</v>
      </c>
      <c r="J108" s="85">
        <v>1348</v>
      </c>
      <c r="K108" s="73"/>
      <c r="L108" s="83">
        <v>3.7948380820000001</v>
      </c>
      <c r="M108" s="84">
        <v>2.8809715244355287E-6</v>
      </c>
      <c r="N108" s="84">
        <f t="shared" si="3"/>
        <v>6.8146299901606505E-4</v>
      </c>
      <c r="O108" s="84">
        <f>L108/'סכום נכסי הקרן'!$C$42</f>
        <v>7.4333724565724173E-5</v>
      </c>
    </row>
    <row r="109" spans="2:15">
      <c r="B109" s="76" t="s">
        <v>1369</v>
      </c>
      <c r="C109" s="73" t="s">
        <v>1370</v>
      </c>
      <c r="D109" s="86" t="s">
        <v>115</v>
      </c>
      <c r="E109" s="86" t="s">
        <v>303</v>
      </c>
      <c r="F109" s="73" t="s">
        <v>1371</v>
      </c>
      <c r="G109" s="86" t="s">
        <v>149</v>
      </c>
      <c r="H109" s="86" t="s">
        <v>128</v>
      </c>
      <c r="I109" s="83">
        <v>106.277914</v>
      </c>
      <c r="J109" s="85">
        <v>594.1</v>
      </c>
      <c r="K109" s="73"/>
      <c r="L109" s="83">
        <v>0.63139708900000002</v>
      </c>
      <c r="M109" s="84">
        <v>1.7617428733217694E-5</v>
      </c>
      <c r="N109" s="84">
        <f t="shared" si="3"/>
        <v>1.1338395592709597E-4</v>
      </c>
      <c r="O109" s="84">
        <f>L109/'סכום נכסי הקרן'!$C$42</f>
        <v>1.2367878758239477E-5</v>
      </c>
    </row>
    <row r="110" spans="2:15">
      <c r="B110" s="76" t="s">
        <v>1372</v>
      </c>
      <c r="C110" s="73" t="s">
        <v>1373</v>
      </c>
      <c r="D110" s="86" t="s">
        <v>115</v>
      </c>
      <c r="E110" s="86" t="s">
        <v>303</v>
      </c>
      <c r="F110" s="73" t="s">
        <v>1374</v>
      </c>
      <c r="G110" s="86" t="s">
        <v>151</v>
      </c>
      <c r="H110" s="86" t="s">
        <v>128</v>
      </c>
      <c r="I110" s="83">
        <v>242.84329399999999</v>
      </c>
      <c r="J110" s="85">
        <v>1901</v>
      </c>
      <c r="K110" s="73"/>
      <c r="L110" s="83">
        <v>4.6164510120000006</v>
      </c>
      <c r="M110" s="84">
        <v>1.091989731730487E-5</v>
      </c>
      <c r="N110" s="84">
        <f t="shared" si="3"/>
        <v>8.2900521273104194E-4</v>
      </c>
      <c r="O110" s="84">
        <f>L110/'סכום נכסי הקרן'!$C$42</f>
        <v>9.0427573082725975E-5</v>
      </c>
    </row>
    <row r="111" spans="2:15">
      <c r="B111" s="76" t="s">
        <v>1375</v>
      </c>
      <c r="C111" s="73" t="s">
        <v>1376</v>
      </c>
      <c r="D111" s="86" t="s">
        <v>115</v>
      </c>
      <c r="E111" s="86" t="s">
        <v>303</v>
      </c>
      <c r="F111" s="73" t="s">
        <v>1377</v>
      </c>
      <c r="G111" s="86" t="s">
        <v>478</v>
      </c>
      <c r="H111" s="86" t="s">
        <v>128</v>
      </c>
      <c r="I111" s="83">
        <v>339.96231</v>
      </c>
      <c r="J111" s="85">
        <v>814.7</v>
      </c>
      <c r="K111" s="73"/>
      <c r="L111" s="83">
        <v>2.7696729409999996</v>
      </c>
      <c r="M111" s="84">
        <v>9.9311731377088194E-6</v>
      </c>
      <c r="N111" s="84">
        <f t="shared" si="3"/>
        <v>4.9736763147290052E-4</v>
      </c>
      <c r="O111" s="84">
        <f>L111/'סכום נכסי הקרן'!$C$42</f>
        <v>5.4252671941388301E-5</v>
      </c>
    </row>
    <row r="112" spans="2:15">
      <c r="B112" s="76" t="s">
        <v>1378</v>
      </c>
      <c r="C112" s="73" t="s">
        <v>1379</v>
      </c>
      <c r="D112" s="86" t="s">
        <v>115</v>
      </c>
      <c r="E112" s="86" t="s">
        <v>303</v>
      </c>
      <c r="F112" s="73" t="s">
        <v>1380</v>
      </c>
      <c r="G112" s="86" t="s">
        <v>124</v>
      </c>
      <c r="H112" s="86" t="s">
        <v>128</v>
      </c>
      <c r="I112" s="83">
        <v>979.68780000000004</v>
      </c>
      <c r="J112" s="85">
        <v>753.3</v>
      </c>
      <c r="K112" s="73"/>
      <c r="L112" s="83">
        <v>7.3799881969999994</v>
      </c>
      <c r="M112" s="84">
        <v>1.2287017106658017E-5</v>
      </c>
      <c r="N112" s="84">
        <f t="shared" si="3"/>
        <v>1.3252710078160278E-3</v>
      </c>
      <c r="O112" s="84">
        <f>L112/'סכום נכסי הקרן'!$C$42</f>
        <v>1.4456005713028294E-4</v>
      </c>
    </row>
    <row r="113" spans="2:15">
      <c r="B113" s="76" t="s">
        <v>1381</v>
      </c>
      <c r="C113" s="73" t="s">
        <v>1382</v>
      </c>
      <c r="D113" s="86" t="s">
        <v>115</v>
      </c>
      <c r="E113" s="86" t="s">
        <v>303</v>
      </c>
      <c r="F113" s="73" t="s">
        <v>1383</v>
      </c>
      <c r="G113" s="86" t="s">
        <v>478</v>
      </c>
      <c r="H113" s="86" t="s">
        <v>128</v>
      </c>
      <c r="I113" s="83">
        <v>212.246724</v>
      </c>
      <c r="J113" s="85">
        <v>1586</v>
      </c>
      <c r="K113" s="73"/>
      <c r="L113" s="83">
        <v>3.3662330470000001</v>
      </c>
      <c r="M113" s="84">
        <v>1.3982212243442208E-5</v>
      </c>
      <c r="N113" s="84">
        <f t="shared" si="3"/>
        <v>6.0449569073224205E-4</v>
      </c>
      <c r="O113" s="84">
        <f>L113/'סכום נכסי הקרן'!$C$42</f>
        <v>6.593815987212295E-5</v>
      </c>
    </row>
    <row r="114" spans="2:15">
      <c r="B114" s="76" t="s">
        <v>1384</v>
      </c>
      <c r="C114" s="73" t="s">
        <v>1385</v>
      </c>
      <c r="D114" s="86" t="s">
        <v>115</v>
      </c>
      <c r="E114" s="86" t="s">
        <v>303</v>
      </c>
      <c r="F114" s="73" t="s">
        <v>1386</v>
      </c>
      <c r="G114" s="86" t="s">
        <v>151</v>
      </c>
      <c r="H114" s="86" t="s">
        <v>128</v>
      </c>
      <c r="I114" s="83">
        <v>292.21072700000002</v>
      </c>
      <c r="J114" s="85">
        <v>1607</v>
      </c>
      <c r="K114" s="73"/>
      <c r="L114" s="83">
        <v>4.6958263749999993</v>
      </c>
      <c r="M114" s="84">
        <v>3.1880373410422966E-6</v>
      </c>
      <c r="N114" s="84">
        <f t="shared" si="3"/>
        <v>8.4325914708848881E-4</v>
      </c>
      <c r="O114" s="84">
        <f>L114/'סכום נכסי הקרן'!$C$42</f>
        <v>9.1982386817344311E-5</v>
      </c>
    </row>
    <row r="115" spans="2:15">
      <c r="B115" s="76" t="s">
        <v>1387</v>
      </c>
      <c r="C115" s="73" t="s">
        <v>1388</v>
      </c>
      <c r="D115" s="86" t="s">
        <v>115</v>
      </c>
      <c r="E115" s="86" t="s">
        <v>303</v>
      </c>
      <c r="F115" s="73" t="s">
        <v>1389</v>
      </c>
      <c r="G115" s="86" t="s">
        <v>426</v>
      </c>
      <c r="H115" s="86" t="s">
        <v>128</v>
      </c>
      <c r="I115" s="83">
        <v>17170.747920999998</v>
      </c>
      <c r="J115" s="85">
        <v>96.2</v>
      </c>
      <c r="K115" s="73"/>
      <c r="L115" s="83">
        <v>16.518259500999999</v>
      </c>
      <c r="M115" s="84">
        <v>1.5584042984868576E-5</v>
      </c>
      <c r="N115" s="84">
        <f t="shared" si="3"/>
        <v>2.9662879982864762E-3</v>
      </c>
      <c r="O115" s="84">
        <f>L115/'סכום נכסי הקרן'!$C$42</f>
        <v>3.2356156587460178E-4</v>
      </c>
    </row>
    <row r="116" spans="2:15">
      <c r="B116" s="76" t="s">
        <v>1390</v>
      </c>
      <c r="C116" s="73" t="s">
        <v>1391</v>
      </c>
      <c r="D116" s="86" t="s">
        <v>115</v>
      </c>
      <c r="E116" s="86" t="s">
        <v>303</v>
      </c>
      <c r="F116" s="73" t="s">
        <v>1392</v>
      </c>
      <c r="G116" s="86" t="s">
        <v>122</v>
      </c>
      <c r="H116" s="86" t="s">
        <v>128</v>
      </c>
      <c r="I116" s="83">
        <v>199.76839100000001</v>
      </c>
      <c r="J116" s="85">
        <v>615.70000000000005</v>
      </c>
      <c r="K116" s="73"/>
      <c r="L116" s="83">
        <v>1.22997398</v>
      </c>
      <c r="M116" s="84">
        <v>9.9879201539923002E-6</v>
      </c>
      <c r="N116" s="84">
        <f t="shared" si="3"/>
        <v>2.2087418198374811E-4</v>
      </c>
      <c r="O116" s="84">
        <f>L116/'סכום נכסי הקרן'!$C$42</f>
        <v>2.4092871705382958E-5</v>
      </c>
    </row>
    <row r="117" spans="2:15">
      <c r="B117" s="76" t="s">
        <v>1393</v>
      </c>
      <c r="C117" s="73" t="s">
        <v>1394</v>
      </c>
      <c r="D117" s="86" t="s">
        <v>115</v>
      </c>
      <c r="E117" s="86" t="s">
        <v>303</v>
      </c>
      <c r="F117" s="73" t="s">
        <v>1395</v>
      </c>
      <c r="G117" s="86" t="s">
        <v>1173</v>
      </c>
      <c r="H117" s="86" t="s">
        <v>128</v>
      </c>
      <c r="I117" s="83">
        <v>293.516977</v>
      </c>
      <c r="J117" s="85">
        <v>748.4</v>
      </c>
      <c r="K117" s="73"/>
      <c r="L117" s="83">
        <v>2.196681055</v>
      </c>
      <c r="M117" s="84">
        <v>4.2602319809613628E-6</v>
      </c>
      <c r="N117" s="84">
        <f t="shared" si="3"/>
        <v>3.944718660652657E-4</v>
      </c>
      <c r="O117" s="84">
        <f>L117/'סכום נכסי הקרן'!$C$42</f>
        <v>4.3028841013173533E-5</v>
      </c>
    </row>
    <row r="118" spans="2:15">
      <c r="B118" s="76" t="s">
        <v>1396</v>
      </c>
      <c r="C118" s="73" t="s">
        <v>1397</v>
      </c>
      <c r="D118" s="86" t="s">
        <v>115</v>
      </c>
      <c r="E118" s="86" t="s">
        <v>303</v>
      </c>
      <c r="F118" s="73" t="s">
        <v>1398</v>
      </c>
      <c r="G118" s="86" t="s">
        <v>668</v>
      </c>
      <c r="H118" s="86" t="s">
        <v>128</v>
      </c>
      <c r="I118" s="83">
        <v>147.23514399999999</v>
      </c>
      <c r="J118" s="85">
        <v>1825</v>
      </c>
      <c r="K118" s="73"/>
      <c r="L118" s="83">
        <v>2.6870413819999999</v>
      </c>
      <c r="M118" s="84">
        <v>1.0004519577303939E-5</v>
      </c>
      <c r="N118" s="84">
        <f t="shared" si="3"/>
        <v>4.8252896147098169E-4</v>
      </c>
      <c r="O118" s="84">
        <f>L118/'סכום נכסי הקרן'!$C$42</f>
        <v>5.2634075465223186E-5</v>
      </c>
    </row>
    <row r="119" spans="2:15">
      <c r="B119" s="76" t="s">
        <v>1399</v>
      </c>
      <c r="C119" s="73" t="s">
        <v>1400</v>
      </c>
      <c r="D119" s="86" t="s">
        <v>115</v>
      </c>
      <c r="E119" s="86" t="s">
        <v>303</v>
      </c>
      <c r="F119" s="73" t="s">
        <v>1401</v>
      </c>
      <c r="G119" s="86" t="s">
        <v>124</v>
      </c>
      <c r="H119" s="86" t="s">
        <v>128</v>
      </c>
      <c r="I119" s="83">
        <v>147.35722799999999</v>
      </c>
      <c r="J119" s="85">
        <v>813.7</v>
      </c>
      <c r="K119" s="73"/>
      <c r="L119" s="83">
        <v>1.199045768</v>
      </c>
      <c r="M119" s="84">
        <v>1.2786236072927343E-5</v>
      </c>
      <c r="N119" s="84">
        <f t="shared" si="3"/>
        <v>2.1532020796738725E-4</v>
      </c>
      <c r="O119" s="84">
        <f>L119/'סכום נכסי הקרן'!$C$42</f>
        <v>2.3487046333538193E-5</v>
      </c>
    </row>
    <row r="120" spans="2:15">
      <c r="B120" s="76" t="s">
        <v>1402</v>
      </c>
      <c r="C120" s="73" t="s">
        <v>1403</v>
      </c>
      <c r="D120" s="86" t="s">
        <v>115</v>
      </c>
      <c r="E120" s="86" t="s">
        <v>303</v>
      </c>
      <c r="F120" s="73" t="s">
        <v>1404</v>
      </c>
      <c r="G120" s="86" t="s">
        <v>679</v>
      </c>
      <c r="H120" s="86" t="s">
        <v>128</v>
      </c>
      <c r="I120" s="83">
        <v>61.81201999999999</v>
      </c>
      <c r="J120" s="85">
        <v>22160</v>
      </c>
      <c r="K120" s="73"/>
      <c r="L120" s="83">
        <v>13.697543660999999</v>
      </c>
      <c r="M120" s="84">
        <v>1.6933909229980228E-5</v>
      </c>
      <c r="N120" s="84">
        <f t="shared" si="3"/>
        <v>2.4597542716391849E-3</v>
      </c>
      <c r="O120" s="84">
        <f>L120/'סכום נכסי הקרן'!$C$42</f>
        <v>2.6830905976023538E-4</v>
      </c>
    </row>
    <row r="121" spans="2:15">
      <c r="B121" s="76" t="s">
        <v>1405</v>
      </c>
      <c r="C121" s="73" t="s">
        <v>1406</v>
      </c>
      <c r="D121" s="86" t="s">
        <v>115</v>
      </c>
      <c r="E121" s="86" t="s">
        <v>303</v>
      </c>
      <c r="F121" s="73" t="s">
        <v>1407</v>
      </c>
      <c r="G121" s="86" t="s">
        <v>668</v>
      </c>
      <c r="H121" s="86" t="s">
        <v>128</v>
      </c>
      <c r="I121" s="83">
        <v>6.2092319999999992</v>
      </c>
      <c r="J121" s="85">
        <v>13700</v>
      </c>
      <c r="K121" s="73"/>
      <c r="L121" s="83">
        <v>0.85066483699999995</v>
      </c>
      <c r="M121" s="84">
        <v>1.8675370485776088E-6</v>
      </c>
      <c r="N121" s="84">
        <f t="shared" si="3"/>
        <v>1.5275924781328579E-4</v>
      </c>
      <c r="O121" s="84">
        <f>L121/'סכום נכסי הקרן'!$C$42</f>
        <v>1.6662920610825854E-5</v>
      </c>
    </row>
    <row r="122" spans="2:15">
      <c r="B122" s="76" t="s">
        <v>1408</v>
      </c>
      <c r="C122" s="73" t="s">
        <v>1409</v>
      </c>
      <c r="D122" s="86" t="s">
        <v>115</v>
      </c>
      <c r="E122" s="86" t="s">
        <v>303</v>
      </c>
      <c r="F122" s="73" t="s">
        <v>1410</v>
      </c>
      <c r="G122" s="86" t="s">
        <v>123</v>
      </c>
      <c r="H122" s="86" t="s">
        <v>128</v>
      </c>
      <c r="I122" s="83">
        <v>399.31861199999997</v>
      </c>
      <c r="J122" s="85">
        <v>971.2</v>
      </c>
      <c r="K122" s="73"/>
      <c r="L122" s="83">
        <v>3.8781823610000008</v>
      </c>
      <c r="M122" s="84">
        <v>1.0078685855139159E-5</v>
      </c>
      <c r="N122" s="84">
        <f t="shared" si="3"/>
        <v>6.9642965664174134E-4</v>
      </c>
      <c r="O122" s="84">
        <f>L122/'סכום נכסי הקרן'!$C$42</f>
        <v>7.5966281883176263E-5</v>
      </c>
    </row>
    <row r="123" spans="2:15">
      <c r="B123" s="76" t="s">
        <v>1411</v>
      </c>
      <c r="C123" s="73" t="s">
        <v>1412</v>
      </c>
      <c r="D123" s="86" t="s">
        <v>115</v>
      </c>
      <c r="E123" s="86" t="s">
        <v>303</v>
      </c>
      <c r="F123" s="73" t="s">
        <v>1413</v>
      </c>
      <c r="G123" s="86" t="s">
        <v>790</v>
      </c>
      <c r="H123" s="86" t="s">
        <v>128</v>
      </c>
      <c r="I123" s="83">
        <v>76.381736000000004</v>
      </c>
      <c r="J123" s="85">
        <v>7175</v>
      </c>
      <c r="K123" s="73"/>
      <c r="L123" s="83">
        <v>5.4803895670000005</v>
      </c>
      <c r="M123" s="84">
        <v>8.6320877175574571E-6</v>
      </c>
      <c r="N123" s="84">
        <f t="shared" si="3"/>
        <v>9.8414810577000388E-4</v>
      </c>
      <c r="O123" s="84">
        <f>L123/'סכום נכסי הקרן'!$C$42</f>
        <v>1.0735050080754576E-4</v>
      </c>
    </row>
    <row r="124" spans="2:15">
      <c r="B124" s="76" t="s">
        <v>1414</v>
      </c>
      <c r="C124" s="73" t="s">
        <v>1415</v>
      </c>
      <c r="D124" s="86" t="s">
        <v>115</v>
      </c>
      <c r="E124" s="86" t="s">
        <v>303</v>
      </c>
      <c r="F124" s="73" t="s">
        <v>648</v>
      </c>
      <c r="G124" s="86" t="s">
        <v>357</v>
      </c>
      <c r="H124" s="86" t="s">
        <v>128</v>
      </c>
      <c r="I124" s="83">
        <v>2093.3416269999998</v>
      </c>
      <c r="J124" s="85">
        <v>191</v>
      </c>
      <c r="K124" s="73"/>
      <c r="L124" s="83">
        <v>3.9982825069999999</v>
      </c>
      <c r="M124" s="84">
        <v>3.3439685974861334E-6</v>
      </c>
      <c r="N124" s="84">
        <f t="shared" si="3"/>
        <v>7.1799679703269379E-4</v>
      </c>
      <c r="O124" s="84">
        <f>L124/'סכום נכסי הקרן'!$C$42</f>
        <v>7.8318817348500274E-5</v>
      </c>
    </row>
    <row r="125" spans="2:15">
      <c r="B125" s="76" t="s">
        <v>1418</v>
      </c>
      <c r="C125" s="73" t="s">
        <v>1419</v>
      </c>
      <c r="D125" s="86" t="s">
        <v>115</v>
      </c>
      <c r="E125" s="86" t="s">
        <v>303</v>
      </c>
      <c r="F125" s="73" t="s">
        <v>1420</v>
      </c>
      <c r="G125" s="86" t="s">
        <v>123</v>
      </c>
      <c r="H125" s="86" t="s">
        <v>128</v>
      </c>
      <c r="I125" s="83">
        <v>653.22090800000001</v>
      </c>
      <c r="J125" s="85">
        <v>37.9</v>
      </c>
      <c r="K125" s="73"/>
      <c r="L125" s="83">
        <v>0.24757072400000002</v>
      </c>
      <c r="M125" s="84">
        <v>3.7360046535904854E-6</v>
      </c>
      <c r="N125" s="84">
        <f t="shared" si="3"/>
        <v>4.4457835723178694E-5</v>
      </c>
      <c r="O125" s="84">
        <f>L125/'סכום נכסי הקרן'!$C$42</f>
        <v>4.8494437998930462E-6</v>
      </c>
    </row>
    <row r="126" spans="2:15">
      <c r="B126" s="76" t="s">
        <v>1421</v>
      </c>
      <c r="C126" s="73" t="s">
        <v>1422</v>
      </c>
      <c r="D126" s="86" t="s">
        <v>115</v>
      </c>
      <c r="E126" s="86" t="s">
        <v>303</v>
      </c>
      <c r="F126" s="73" t="s">
        <v>653</v>
      </c>
      <c r="G126" s="86" t="s">
        <v>151</v>
      </c>
      <c r="H126" s="86" t="s">
        <v>128</v>
      </c>
      <c r="I126" s="83">
        <v>811.72158300000001</v>
      </c>
      <c r="J126" s="85">
        <v>355</v>
      </c>
      <c r="K126" s="73"/>
      <c r="L126" s="83">
        <v>2.8816116190000001</v>
      </c>
      <c r="M126" s="84">
        <v>6.3415748671875E-6</v>
      </c>
      <c r="N126" s="84">
        <f t="shared" si="3"/>
        <v>5.1746916560095775E-4</v>
      </c>
      <c r="O126" s="84">
        <f>L126/'סכום נכסי הקרן'!$C$42</f>
        <v>5.6445339633370031E-5</v>
      </c>
    </row>
    <row r="127" spans="2:15">
      <c r="B127" s="76" t="s">
        <v>1423</v>
      </c>
      <c r="C127" s="73" t="s">
        <v>1424</v>
      </c>
      <c r="D127" s="86" t="s">
        <v>115</v>
      </c>
      <c r="E127" s="86" t="s">
        <v>303</v>
      </c>
      <c r="F127" s="73" t="s">
        <v>1425</v>
      </c>
      <c r="G127" s="86" t="s">
        <v>151</v>
      </c>
      <c r="H127" s="86" t="s">
        <v>128</v>
      </c>
      <c r="I127" s="83">
        <v>124.84739399999998</v>
      </c>
      <c r="J127" s="85">
        <v>9199</v>
      </c>
      <c r="K127" s="73"/>
      <c r="L127" s="83">
        <v>11.484711773999999</v>
      </c>
      <c r="M127" s="84">
        <v>4.8198137277800398E-6</v>
      </c>
      <c r="N127" s="84">
        <f t="shared" si="3"/>
        <v>2.0623820988484409E-3</v>
      </c>
      <c r="O127" s="84">
        <f>L127/'סכום נכסי הקרן'!$C$42</f>
        <v>2.2496385439331254E-4</v>
      </c>
    </row>
    <row r="128" spans="2:15">
      <c r="B128" s="76" t="s">
        <v>1426</v>
      </c>
      <c r="C128" s="73" t="s">
        <v>1427</v>
      </c>
      <c r="D128" s="86" t="s">
        <v>115</v>
      </c>
      <c r="E128" s="86" t="s">
        <v>303</v>
      </c>
      <c r="F128" s="73" t="s">
        <v>1428</v>
      </c>
      <c r="G128" s="86" t="s">
        <v>151</v>
      </c>
      <c r="H128" s="86" t="s">
        <v>128</v>
      </c>
      <c r="I128" s="83">
        <v>143.092949</v>
      </c>
      <c r="J128" s="85">
        <v>3298</v>
      </c>
      <c r="K128" s="73"/>
      <c r="L128" s="83">
        <v>4.7192054539999999</v>
      </c>
      <c r="M128" s="84">
        <v>8.3313895765745423E-6</v>
      </c>
      <c r="N128" s="84">
        <f t="shared" si="3"/>
        <v>8.474574756983823E-4</v>
      </c>
      <c r="O128" s="84">
        <f>L128/'סכום נכסי הקרן'!$C$42</f>
        <v>9.2440338904214495E-5</v>
      </c>
    </row>
    <row r="129" spans="2:15">
      <c r="B129" s="76" t="s">
        <v>1429</v>
      </c>
      <c r="C129" s="73" t="s">
        <v>1430</v>
      </c>
      <c r="D129" s="86" t="s">
        <v>115</v>
      </c>
      <c r="E129" s="86" t="s">
        <v>303</v>
      </c>
      <c r="F129" s="73" t="s">
        <v>1431</v>
      </c>
      <c r="G129" s="86" t="s">
        <v>123</v>
      </c>
      <c r="H129" s="86" t="s">
        <v>128</v>
      </c>
      <c r="I129" s="83">
        <v>110.988454</v>
      </c>
      <c r="J129" s="85">
        <v>6502</v>
      </c>
      <c r="K129" s="73"/>
      <c r="L129" s="83">
        <v>7.2164692830000003</v>
      </c>
      <c r="M129" s="84">
        <v>1.0188154771783624E-5</v>
      </c>
      <c r="N129" s="84">
        <f t="shared" si="3"/>
        <v>1.2959068855208386E-3</v>
      </c>
      <c r="O129" s="84">
        <f>L129/'סכום נכסי הקרן'!$C$42</f>
        <v>1.4135702984640044E-4</v>
      </c>
    </row>
    <row r="130" spans="2:15">
      <c r="B130" s="76" t="s">
        <v>1432</v>
      </c>
      <c r="C130" s="73" t="s">
        <v>1433</v>
      </c>
      <c r="D130" s="86" t="s">
        <v>115</v>
      </c>
      <c r="E130" s="86" t="s">
        <v>303</v>
      </c>
      <c r="F130" s="73" t="s">
        <v>1434</v>
      </c>
      <c r="G130" s="86" t="s">
        <v>1201</v>
      </c>
      <c r="H130" s="86" t="s">
        <v>128</v>
      </c>
      <c r="I130" s="83">
        <v>65.999892000000003</v>
      </c>
      <c r="J130" s="85">
        <v>7000</v>
      </c>
      <c r="K130" s="73"/>
      <c r="L130" s="83">
        <v>4.61999241</v>
      </c>
      <c r="M130" s="84">
        <v>6.2673531898600898E-6</v>
      </c>
      <c r="N130" s="84">
        <f t="shared" si="3"/>
        <v>8.296411638967151E-4</v>
      </c>
      <c r="O130" s="84">
        <f>L130/'סכום נכסי הקרן'!$C$42</f>
        <v>9.0496942393832616E-5</v>
      </c>
    </row>
    <row r="131" spans="2:15">
      <c r="B131" s="76" t="s">
        <v>1435</v>
      </c>
      <c r="C131" s="73" t="s">
        <v>1436</v>
      </c>
      <c r="D131" s="86" t="s">
        <v>115</v>
      </c>
      <c r="E131" s="86" t="s">
        <v>303</v>
      </c>
      <c r="F131" s="73" t="s">
        <v>1437</v>
      </c>
      <c r="G131" s="86" t="s">
        <v>478</v>
      </c>
      <c r="H131" s="86" t="s">
        <v>128</v>
      </c>
      <c r="I131" s="83">
        <v>1004.808</v>
      </c>
      <c r="J131" s="85">
        <v>1027</v>
      </c>
      <c r="K131" s="73"/>
      <c r="L131" s="83">
        <v>10.319378159999999</v>
      </c>
      <c r="M131" s="84">
        <v>1.004808E-5</v>
      </c>
      <c r="N131" s="84">
        <f t="shared" si="3"/>
        <v>1.8531157949137718E-3</v>
      </c>
      <c r="O131" s="84">
        <f>L131/'סכום נכסי הקרן'!$C$42</f>
        <v>2.0213716560752842E-4</v>
      </c>
    </row>
    <row r="132" spans="2:15">
      <c r="B132" s="76" t="s">
        <v>1438</v>
      </c>
      <c r="C132" s="73" t="s">
        <v>1439</v>
      </c>
      <c r="D132" s="86" t="s">
        <v>115</v>
      </c>
      <c r="E132" s="86" t="s">
        <v>303</v>
      </c>
      <c r="F132" s="73" t="s">
        <v>1440</v>
      </c>
      <c r="G132" s="86" t="s">
        <v>679</v>
      </c>
      <c r="H132" s="86" t="s">
        <v>128</v>
      </c>
      <c r="I132" s="83">
        <v>1.92082</v>
      </c>
      <c r="J132" s="85">
        <v>81.900000000000006</v>
      </c>
      <c r="K132" s="73"/>
      <c r="L132" s="83">
        <v>1.5731510000000001E-3</v>
      </c>
      <c r="M132" s="84">
        <v>2.8018250181639749E-7</v>
      </c>
      <c r="N132" s="84">
        <f t="shared" si="3"/>
        <v>2.8250064303142031E-7</v>
      </c>
      <c r="O132" s="84">
        <f>L132/'סכום נכסי הקרן'!$C$42</f>
        <v>3.0815062621239277E-8</v>
      </c>
    </row>
    <row r="133" spans="2:15">
      <c r="B133" s="76" t="s">
        <v>1441</v>
      </c>
      <c r="C133" s="73" t="s">
        <v>1442</v>
      </c>
      <c r="D133" s="86" t="s">
        <v>115</v>
      </c>
      <c r="E133" s="86" t="s">
        <v>303</v>
      </c>
      <c r="F133" s="73" t="s">
        <v>1443</v>
      </c>
      <c r="G133" s="86" t="s">
        <v>478</v>
      </c>
      <c r="H133" s="86" t="s">
        <v>128</v>
      </c>
      <c r="I133" s="83">
        <v>92.732097999999993</v>
      </c>
      <c r="J133" s="85">
        <v>710.3</v>
      </c>
      <c r="K133" s="73"/>
      <c r="L133" s="83">
        <v>0.6586760880000001</v>
      </c>
      <c r="M133" s="84">
        <v>6.1784850867883282E-6</v>
      </c>
      <c r="N133" s="84">
        <f t="shared" si="3"/>
        <v>1.1828261775851169E-4</v>
      </c>
      <c r="O133" s="84">
        <f>L133/'סכום נכסי הקרן'!$C$42</f>
        <v>1.2902222926364295E-5</v>
      </c>
    </row>
    <row r="134" spans="2:15">
      <c r="B134" s="76" t="s">
        <v>1444</v>
      </c>
      <c r="C134" s="73" t="s">
        <v>1445</v>
      </c>
      <c r="D134" s="86" t="s">
        <v>115</v>
      </c>
      <c r="E134" s="86" t="s">
        <v>303</v>
      </c>
      <c r="F134" s="73" t="s">
        <v>1446</v>
      </c>
      <c r="G134" s="86" t="s">
        <v>478</v>
      </c>
      <c r="H134" s="86" t="s">
        <v>128</v>
      </c>
      <c r="I134" s="83">
        <v>203.45063500000001</v>
      </c>
      <c r="J134" s="85">
        <v>2944</v>
      </c>
      <c r="K134" s="73"/>
      <c r="L134" s="83">
        <v>5.9895866949999998</v>
      </c>
      <c r="M134" s="84">
        <v>7.9085241418364594E-6</v>
      </c>
      <c r="N134" s="84">
        <f t="shared" si="3"/>
        <v>1.0755878442882721E-3</v>
      </c>
      <c r="O134" s="84">
        <f>L134/'סכום נכסי הקרן'!$C$42</f>
        <v>1.1732471268286807E-4</v>
      </c>
    </row>
    <row r="135" spans="2:15">
      <c r="B135" s="76" t="s">
        <v>1447</v>
      </c>
      <c r="C135" s="73" t="s">
        <v>1448</v>
      </c>
      <c r="D135" s="86" t="s">
        <v>115</v>
      </c>
      <c r="E135" s="86" t="s">
        <v>303</v>
      </c>
      <c r="F135" s="73" t="s">
        <v>1449</v>
      </c>
      <c r="G135" s="86" t="s">
        <v>125</v>
      </c>
      <c r="H135" s="86" t="s">
        <v>128</v>
      </c>
      <c r="I135" s="83">
        <v>2840.2022249999995</v>
      </c>
      <c r="J135" s="85">
        <v>320.60000000000002</v>
      </c>
      <c r="K135" s="73"/>
      <c r="L135" s="83">
        <v>9.1056883329999998</v>
      </c>
      <c r="M135" s="84">
        <v>1.2128912866345982E-5</v>
      </c>
      <c r="N135" s="84">
        <f t="shared" si="3"/>
        <v>1.6351658609479965E-3</v>
      </c>
      <c r="O135" s="84">
        <f>L135/'סכום נכסי הקרן'!$C$42</f>
        <v>1.78363269762968E-4</v>
      </c>
    </row>
    <row r="136" spans="2:15">
      <c r="B136" s="76" t="s">
        <v>1450</v>
      </c>
      <c r="C136" s="73" t="s">
        <v>1451</v>
      </c>
      <c r="D136" s="86" t="s">
        <v>115</v>
      </c>
      <c r="E136" s="86" t="s">
        <v>303</v>
      </c>
      <c r="F136" s="73" t="s">
        <v>1452</v>
      </c>
      <c r="G136" s="86" t="s">
        <v>790</v>
      </c>
      <c r="H136" s="86" t="s">
        <v>128</v>
      </c>
      <c r="I136" s="83">
        <v>17.634004000000001</v>
      </c>
      <c r="J136" s="85">
        <v>26140</v>
      </c>
      <c r="K136" s="73"/>
      <c r="L136" s="83">
        <v>4.6095285400000003</v>
      </c>
      <c r="M136" s="84">
        <v>7.6754847232469112E-6</v>
      </c>
      <c r="N136" s="84">
        <f t="shared" si="3"/>
        <v>8.2776210079114096E-4</v>
      </c>
      <c r="O136" s="84">
        <f>L136/'סכום נכסי הקרן'!$C$42</f>
        <v>9.0291974905453871E-5</v>
      </c>
    </row>
    <row r="137" spans="2:15">
      <c r="B137" s="76" t="s">
        <v>1453</v>
      </c>
      <c r="C137" s="73" t="s">
        <v>1454</v>
      </c>
      <c r="D137" s="86" t="s">
        <v>115</v>
      </c>
      <c r="E137" s="86" t="s">
        <v>303</v>
      </c>
      <c r="F137" s="73" t="s">
        <v>1455</v>
      </c>
      <c r="G137" s="86" t="s">
        <v>149</v>
      </c>
      <c r="H137" s="86" t="s">
        <v>128</v>
      </c>
      <c r="I137" s="83">
        <v>2.4899999999999998E-4</v>
      </c>
      <c r="J137" s="85">
        <v>4958</v>
      </c>
      <c r="K137" s="73"/>
      <c r="L137" s="83">
        <v>1.2330000000000001E-5</v>
      </c>
      <c r="M137" s="84">
        <v>3.0190491086530311E-11</v>
      </c>
      <c r="N137" s="84">
        <f t="shared" si="3"/>
        <v>2.2141758347275073E-9</v>
      </c>
      <c r="O137" s="84">
        <f>L137/'סכום נכסי הקרן'!$C$42</f>
        <v>2.4152145732983058E-10</v>
      </c>
    </row>
    <row r="138" spans="2:15">
      <c r="B138" s="76" t="s">
        <v>1456</v>
      </c>
      <c r="C138" s="73" t="s">
        <v>1457</v>
      </c>
      <c r="D138" s="86" t="s">
        <v>115</v>
      </c>
      <c r="E138" s="86" t="s">
        <v>303</v>
      </c>
      <c r="F138" s="73" t="s">
        <v>1458</v>
      </c>
      <c r="G138" s="86" t="s">
        <v>478</v>
      </c>
      <c r="H138" s="86" t="s">
        <v>128</v>
      </c>
      <c r="I138" s="83">
        <v>1039.9438749999999</v>
      </c>
      <c r="J138" s="85">
        <v>870</v>
      </c>
      <c r="K138" s="73"/>
      <c r="L138" s="83">
        <v>9.0475117120000004</v>
      </c>
      <c r="M138" s="84">
        <v>1.2251894436551559E-5</v>
      </c>
      <c r="N138" s="84">
        <f t="shared" ref="N138:N196" si="4">IFERROR(L138/$L$11,0)</f>
        <v>1.6247187183393754E-3</v>
      </c>
      <c r="O138" s="84">
        <f>L138/'סכום נכסי הקרן'!$C$42</f>
        <v>1.7722369942343473E-4</v>
      </c>
    </row>
    <row r="139" spans="2:15">
      <c r="B139" s="76" t="s">
        <v>1459</v>
      </c>
      <c r="C139" s="73" t="s">
        <v>1460</v>
      </c>
      <c r="D139" s="86" t="s">
        <v>115</v>
      </c>
      <c r="E139" s="86" t="s">
        <v>303</v>
      </c>
      <c r="F139" s="73" t="s">
        <v>1461</v>
      </c>
      <c r="G139" s="86" t="s">
        <v>357</v>
      </c>
      <c r="H139" s="86" t="s">
        <v>128</v>
      </c>
      <c r="I139" s="83">
        <v>1067.6085</v>
      </c>
      <c r="J139" s="85">
        <v>1339</v>
      </c>
      <c r="K139" s="73"/>
      <c r="L139" s="83">
        <v>14.295277815000002</v>
      </c>
      <c r="M139" s="84">
        <v>1.7191763285024157E-5</v>
      </c>
      <c r="N139" s="84">
        <f t="shared" si="4"/>
        <v>2.5670931620996955E-3</v>
      </c>
      <c r="O139" s="84">
        <f>L139/'סכום נכסי הקרן'!$C$42</f>
        <v>2.8001754507815056E-4</v>
      </c>
    </row>
    <row r="140" spans="2:15">
      <c r="B140" s="76" t="s">
        <v>1462</v>
      </c>
      <c r="C140" s="73" t="s">
        <v>1463</v>
      </c>
      <c r="D140" s="86" t="s">
        <v>115</v>
      </c>
      <c r="E140" s="86" t="s">
        <v>303</v>
      </c>
      <c r="F140" s="73" t="s">
        <v>1464</v>
      </c>
      <c r="G140" s="86" t="s">
        <v>478</v>
      </c>
      <c r="H140" s="86" t="s">
        <v>128</v>
      </c>
      <c r="I140" s="83">
        <v>246.25231599999998</v>
      </c>
      <c r="J140" s="85">
        <v>1525</v>
      </c>
      <c r="K140" s="73"/>
      <c r="L140" s="83">
        <v>3.755347816</v>
      </c>
      <c r="M140" s="84">
        <v>1.4822850752000538E-5</v>
      </c>
      <c r="N140" s="84">
        <f t="shared" si="4"/>
        <v>6.7437148298328639E-4</v>
      </c>
      <c r="O140" s="84">
        <f>L140/'סכום נכסי הקרן'!$C$42</f>
        <v>7.3560184695921853E-5</v>
      </c>
    </row>
    <row r="141" spans="2:15">
      <c r="B141" s="76" t="s">
        <v>1465</v>
      </c>
      <c r="C141" s="73" t="s">
        <v>1466</v>
      </c>
      <c r="D141" s="86" t="s">
        <v>115</v>
      </c>
      <c r="E141" s="86" t="s">
        <v>303</v>
      </c>
      <c r="F141" s="73" t="s">
        <v>1467</v>
      </c>
      <c r="G141" s="86" t="s">
        <v>790</v>
      </c>
      <c r="H141" s="86" t="s">
        <v>128</v>
      </c>
      <c r="I141" s="83">
        <v>1272.7705739999999</v>
      </c>
      <c r="J141" s="85">
        <v>8</v>
      </c>
      <c r="K141" s="73"/>
      <c r="L141" s="83">
        <v>0.101821646</v>
      </c>
      <c r="M141" s="84">
        <v>3.0910915566931828E-6</v>
      </c>
      <c r="N141" s="84">
        <f t="shared" si="4"/>
        <v>1.8284754908789841E-5</v>
      </c>
      <c r="O141" s="84">
        <f>L141/'סכום נכסי הקרן'!$C$42</f>
        <v>1.9944941062159054E-6</v>
      </c>
    </row>
    <row r="142" spans="2:15">
      <c r="B142" s="76" t="s">
        <v>1468</v>
      </c>
      <c r="C142" s="73" t="s">
        <v>1469</v>
      </c>
      <c r="D142" s="86" t="s">
        <v>115</v>
      </c>
      <c r="E142" s="86" t="s">
        <v>303</v>
      </c>
      <c r="F142" s="73" t="s">
        <v>865</v>
      </c>
      <c r="G142" s="86" t="s">
        <v>122</v>
      </c>
      <c r="H142" s="86" t="s">
        <v>128</v>
      </c>
      <c r="I142" s="83">
        <v>834.05858999999998</v>
      </c>
      <c r="J142" s="85">
        <v>273.8</v>
      </c>
      <c r="K142" s="73"/>
      <c r="L142" s="83">
        <v>2.2836524199999997</v>
      </c>
      <c r="M142" s="84">
        <v>9.4248619840612146E-6</v>
      </c>
      <c r="N142" s="84">
        <f t="shared" si="4"/>
        <v>4.1008986239099687E-4</v>
      </c>
      <c r="O142" s="84">
        <f>L142/'סכום נכסי הקרן'!$C$42</f>
        <v>4.4732446108126051E-5</v>
      </c>
    </row>
    <row r="143" spans="2:15">
      <c r="B143" s="72"/>
      <c r="C143" s="73"/>
      <c r="D143" s="73"/>
      <c r="E143" s="73"/>
      <c r="F143" s="73"/>
      <c r="G143" s="73"/>
      <c r="H143" s="73"/>
      <c r="I143" s="83"/>
      <c r="J143" s="85"/>
      <c r="K143" s="73"/>
      <c r="L143" s="73"/>
      <c r="M143" s="73"/>
      <c r="N143" s="84"/>
      <c r="O143" s="73"/>
    </row>
    <row r="144" spans="2:15">
      <c r="B144" s="70" t="s">
        <v>190</v>
      </c>
      <c r="C144" s="71"/>
      <c r="D144" s="71"/>
      <c r="E144" s="71"/>
      <c r="F144" s="71"/>
      <c r="G144" s="71"/>
      <c r="H144" s="71"/>
      <c r="I144" s="80"/>
      <c r="J144" s="82"/>
      <c r="K144" s="80">
        <v>0.64550606200000005</v>
      </c>
      <c r="L144" s="80">
        <f>L145+L171</f>
        <v>2490.1468522989999</v>
      </c>
      <c r="M144" s="71"/>
      <c r="N144" s="81">
        <f t="shared" si="4"/>
        <v>0.44717136944713809</v>
      </c>
      <c r="O144" s="81">
        <f>L144/'סכום נכסי הקרן'!$C$42</f>
        <v>4.8777282784472409E-2</v>
      </c>
    </row>
    <row r="145" spans="2:15">
      <c r="B145" s="89" t="s">
        <v>64</v>
      </c>
      <c r="C145" s="71"/>
      <c r="D145" s="71"/>
      <c r="E145" s="71"/>
      <c r="F145" s="71"/>
      <c r="G145" s="71"/>
      <c r="H145" s="71"/>
      <c r="I145" s="80"/>
      <c r="J145" s="82"/>
      <c r="K145" s="80">
        <f>SUM(K146:K169)</f>
        <v>1.2437260000000001E-3</v>
      </c>
      <c r="L145" s="80">
        <f>SUM(L146:L169)</f>
        <v>631.49331569099991</v>
      </c>
      <c r="M145" s="71"/>
      <c r="N145" s="81">
        <f t="shared" si="4"/>
        <v>0.11340123596066187</v>
      </c>
      <c r="O145" s="81">
        <f>L145/'סכום נכסי הקרן'!$C$42</f>
        <v>1.2369763657724011E-2</v>
      </c>
    </row>
    <row r="146" spans="2:15">
      <c r="B146" s="76" t="s">
        <v>1470</v>
      </c>
      <c r="C146" s="73" t="s">
        <v>1471</v>
      </c>
      <c r="D146" s="86" t="s">
        <v>1472</v>
      </c>
      <c r="E146" s="86" t="s">
        <v>877</v>
      </c>
      <c r="F146" s="73" t="s">
        <v>1221</v>
      </c>
      <c r="G146" s="86" t="s">
        <v>153</v>
      </c>
      <c r="H146" s="86" t="s">
        <v>127</v>
      </c>
      <c r="I146" s="83">
        <v>253.13914399999999</v>
      </c>
      <c r="J146" s="85">
        <v>1052</v>
      </c>
      <c r="K146" s="73"/>
      <c r="L146" s="83">
        <v>8.561621508</v>
      </c>
      <c r="M146" s="84">
        <v>7.2103791756800268E-6</v>
      </c>
      <c r="N146" s="84">
        <f t="shared" si="4"/>
        <v>1.5374643511027477E-3</v>
      </c>
      <c r="O146" s="84">
        <f>L146/'סכום נכסי הקרן'!$C$42</f>
        <v>1.6770602625454839E-4</v>
      </c>
    </row>
    <row r="147" spans="2:15">
      <c r="B147" s="76" t="s">
        <v>1473</v>
      </c>
      <c r="C147" s="73" t="s">
        <v>1474</v>
      </c>
      <c r="D147" s="86" t="s">
        <v>1475</v>
      </c>
      <c r="E147" s="86" t="s">
        <v>877</v>
      </c>
      <c r="F147" s="73" t="s">
        <v>1476</v>
      </c>
      <c r="G147" s="86" t="s">
        <v>1477</v>
      </c>
      <c r="H147" s="86" t="s">
        <v>127</v>
      </c>
      <c r="I147" s="83">
        <v>23.148263999999998</v>
      </c>
      <c r="J147" s="85">
        <v>2755</v>
      </c>
      <c r="K147" s="73"/>
      <c r="L147" s="83">
        <v>2.0503170019999999</v>
      </c>
      <c r="M147" s="84">
        <v>7.082201676823988E-7</v>
      </c>
      <c r="N147" s="84">
        <f t="shared" si="4"/>
        <v>3.6818835031300482E-4</v>
      </c>
      <c r="O147" s="84">
        <f>L147/'סכום נכסי הקרן'!$C$42</f>
        <v>4.0161845118505197E-5</v>
      </c>
    </row>
    <row r="148" spans="2:15">
      <c r="B148" s="76" t="s">
        <v>1478</v>
      </c>
      <c r="C148" s="73" t="s">
        <v>1479</v>
      </c>
      <c r="D148" s="86" t="s">
        <v>1472</v>
      </c>
      <c r="E148" s="86" t="s">
        <v>877</v>
      </c>
      <c r="F148" s="73" t="s">
        <v>1480</v>
      </c>
      <c r="G148" s="86" t="s">
        <v>954</v>
      </c>
      <c r="H148" s="86" t="s">
        <v>127</v>
      </c>
      <c r="I148" s="83">
        <v>130.50910999999999</v>
      </c>
      <c r="J148" s="85">
        <v>1289</v>
      </c>
      <c r="K148" s="73"/>
      <c r="L148" s="83">
        <v>5.4084737179999989</v>
      </c>
      <c r="M148" s="84">
        <v>3.7900248050698334E-6</v>
      </c>
      <c r="N148" s="84">
        <f t="shared" si="4"/>
        <v>9.7123372337018911E-4</v>
      </c>
      <c r="O148" s="84">
        <f>L148/'סכום נכסי הקרן'!$C$42</f>
        <v>1.0594180489062829E-4</v>
      </c>
    </row>
    <row r="149" spans="2:15">
      <c r="B149" s="76" t="s">
        <v>1481</v>
      </c>
      <c r="C149" s="73" t="s">
        <v>1482</v>
      </c>
      <c r="D149" s="86" t="s">
        <v>1472</v>
      </c>
      <c r="E149" s="86" t="s">
        <v>877</v>
      </c>
      <c r="F149" s="73" t="s">
        <v>1317</v>
      </c>
      <c r="G149" s="86" t="s">
        <v>1157</v>
      </c>
      <c r="H149" s="86" t="s">
        <v>127</v>
      </c>
      <c r="I149" s="83">
        <v>208.74245600000003</v>
      </c>
      <c r="J149" s="85">
        <v>2191</v>
      </c>
      <c r="K149" s="73"/>
      <c r="L149" s="83">
        <v>14.703954308</v>
      </c>
      <c r="M149" s="84">
        <v>4.8279354370570473E-6</v>
      </c>
      <c r="N149" s="84">
        <f t="shared" si="4"/>
        <v>2.6404817764566929E-3</v>
      </c>
      <c r="O149" s="84">
        <f>L149/'סכום נכסי הקרן'!$C$42</f>
        <v>2.880227472002758E-4</v>
      </c>
    </row>
    <row r="150" spans="2:15">
      <c r="B150" s="76" t="s">
        <v>1483</v>
      </c>
      <c r="C150" s="73" t="s">
        <v>1484</v>
      </c>
      <c r="D150" s="86" t="s">
        <v>1472</v>
      </c>
      <c r="E150" s="86" t="s">
        <v>877</v>
      </c>
      <c r="F150" s="73" t="s">
        <v>1485</v>
      </c>
      <c r="G150" s="86" t="s">
        <v>897</v>
      </c>
      <c r="H150" s="86" t="s">
        <v>127</v>
      </c>
      <c r="I150" s="83">
        <v>43.917520000000003</v>
      </c>
      <c r="J150" s="85">
        <v>13291</v>
      </c>
      <c r="K150" s="73"/>
      <c r="L150" s="83">
        <v>18.766204455</v>
      </c>
      <c r="M150" s="84">
        <v>3.13248867197605E-7</v>
      </c>
      <c r="N150" s="84">
        <f t="shared" si="4"/>
        <v>3.3699656458894313E-3</v>
      </c>
      <c r="O150" s="84">
        <f>L150/'סכום נכסי הקרן'!$C$42</f>
        <v>3.6759457003415725E-4</v>
      </c>
    </row>
    <row r="151" spans="2:15">
      <c r="B151" s="76" t="s">
        <v>1486</v>
      </c>
      <c r="C151" s="73" t="s">
        <v>1487</v>
      </c>
      <c r="D151" s="86" t="s">
        <v>1472</v>
      </c>
      <c r="E151" s="86" t="s">
        <v>877</v>
      </c>
      <c r="F151" s="73" t="s">
        <v>896</v>
      </c>
      <c r="G151" s="86" t="s">
        <v>897</v>
      </c>
      <c r="H151" s="86" t="s">
        <v>127</v>
      </c>
      <c r="I151" s="83">
        <v>50.868405000000003</v>
      </c>
      <c r="J151" s="85">
        <v>16159</v>
      </c>
      <c r="K151" s="73"/>
      <c r="L151" s="83">
        <v>26.426739187999999</v>
      </c>
      <c r="M151" s="84">
        <v>1.3133646335469975E-6</v>
      </c>
      <c r="N151" s="84">
        <f t="shared" si="4"/>
        <v>4.7456161638861332E-3</v>
      </c>
      <c r="O151" s="84">
        <f>L151/'סכום נכסי הקרן'!$C$42</f>
        <v>5.17650004960349E-4</v>
      </c>
    </row>
    <row r="152" spans="2:15">
      <c r="B152" s="76" t="s">
        <v>1488</v>
      </c>
      <c r="C152" s="73" t="s">
        <v>1489</v>
      </c>
      <c r="D152" s="86" t="s">
        <v>1472</v>
      </c>
      <c r="E152" s="86" t="s">
        <v>877</v>
      </c>
      <c r="F152" s="73" t="s">
        <v>1132</v>
      </c>
      <c r="G152" s="86" t="s">
        <v>710</v>
      </c>
      <c r="H152" s="86" t="s">
        <v>127</v>
      </c>
      <c r="I152" s="83">
        <v>0.87920699999999996</v>
      </c>
      <c r="J152" s="85">
        <v>13080</v>
      </c>
      <c r="K152" s="83">
        <v>1.2437260000000001E-3</v>
      </c>
      <c r="L152" s="83">
        <v>0.370969612</v>
      </c>
      <c r="M152" s="84">
        <v>1.9892312673352137E-8</v>
      </c>
      <c r="N152" s="84">
        <f t="shared" si="4"/>
        <v>6.6617352012055101E-5</v>
      </c>
      <c r="O152" s="84">
        <f>L152/'סכום נכסי הקרן'!$C$42</f>
        <v>7.2665954027024979E-6</v>
      </c>
    </row>
    <row r="153" spans="2:15">
      <c r="B153" s="76" t="s">
        <v>1492</v>
      </c>
      <c r="C153" s="73" t="s">
        <v>1493</v>
      </c>
      <c r="D153" s="86" t="s">
        <v>1475</v>
      </c>
      <c r="E153" s="86" t="s">
        <v>877</v>
      </c>
      <c r="F153" s="73" t="s">
        <v>1494</v>
      </c>
      <c r="G153" s="86" t="s">
        <v>988</v>
      </c>
      <c r="H153" s="86" t="s">
        <v>127</v>
      </c>
      <c r="I153" s="83">
        <v>51.817068999999989</v>
      </c>
      <c r="J153" s="85">
        <v>19510</v>
      </c>
      <c r="K153" s="73"/>
      <c r="L153" s="83">
        <v>32.502075390999998</v>
      </c>
      <c r="M153" s="84">
        <v>1.4755451574963028E-6</v>
      </c>
      <c r="N153" s="84">
        <f t="shared" si="4"/>
        <v>5.8366025879354249E-3</v>
      </c>
      <c r="O153" s="84">
        <f>L153/'סכום נכסי הקרן'!$C$42</f>
        <v>6.366543888628015E-4</v>
      </c>
    </row>
    <row r="154" spans="2:15">
      <c r="B154" s="76" t="s">
        <v>1495</v>
      </c>
      <c r="C154" s="73" t="s">
        <v>1496</v>
      </c>
      <c r="D154" s="86" t="s">
        <v>1472</v>
      </c>
      <c r="E154" s="86" t="s">
        <v>877</v>
      </c>
      <c r="F154" s="73" t="s">
        <v>1497</v>
      </c>
      <c r="G154" s="86" t="s">
        <v>897</v>
      </c>
      <c r="H154" s="86" t="s">
        <v>127</v>
      </c>
      <c r="I154" s="83">
        <v>15.07212</v>
      </c>
      <c r="J154" s="85">
        <v>6283</v>
      </c>
      <c r="K154" s="73"/>
      <c r="L154" s="83">
        <v>3.044544878</v>
      </c>
      <c r="M154" s="84">
        <v>1.652768332017811E-7</v>
      </c>
      <c r="N154" s="84">
        <f t="shared" si="4"/>
        <v>5.4672811813552362E-4</v>
      </c>
      <c r="O154" s="84">
        <f>L154/'סכום נכסי הקרן'!$C$42</f>
        <v>5.9636895039791661E-5</v>
      </c>
    </row>
    <row r="155" spans="2:15">
      <c r="B155" s="76" t="s">
        <v>1498</v>
      </c>
      <c r="C155" s="73" t="s">
        <v>1499</v>
      </c>
      <c r="D155" s="86" t="s">
        <v>1472</v>
      </c>
      <c r="E155" s="86" t="s">
        <v>877</v>
      </c>
      <c r="F155" s="73" t="s">
        <v>1313</v>
      </c>
      <c r="G155" s="86" t="s">
        <v>1314</v>
      </c>
      <c r="H155" s="86" t="s">
        <v>127</v>
      </c>
      <c r="I155" s="83">
        <v>57.986715999999994</v>
      </c>
      <c r="J155" s="85">
        <v>648</v>
      </c>
      <c r="K155" s="73"/>
      <c r="L155" s="83">
        <v>1.2080488519999999</v>
      </c>
      <c r="M155" s="84">
        <v>1.3024936697783329E-6</v>
      </c>
      <c r="N155" s="84">
        <f t="shared" si="4"/>
        <v>2.1693694852138739E-4</v>
      </c>
      <c r="O155" s="84">
        <f>L155/'סכום נכסי הקרן'!$C$42</f>
        <v>2.3663399777832017E-5</v>
      </c>
    </row>
    <row r="156" spans="2:15">
      <c r="B156" s="76" t="s">
        <v>1500</v>
      </c>
      <c r="C156" s="73" t="s">
        <v>1501</v>
      </c>
      <c r="D156" s="86" t="s">
        <v>1472</v>
      </c>
      <c r="E156" s="86" t="s">
        <v>877</v>
      </c>
      <c r="F156" s="73" t="s">
        <v>1502</v>
      </c>
      <c r="G156" s="86" t="s">
        <v>954</v>
      </c>
      <c r="H156" s="86" t="s">
        <v>127</v>
      </c>
      <c r="I156" s="83">
        <v>196.22405599999999</v>
      </c>
      <c r="J156" s="85">
        <v>8913</v>
      </c>
      <c r="K156" s="73"/>
      <c r="L156" s="83">
        <v>56.228582073999995</v>
      </c>
      <c r="M156" s="84">
        <v>4.3586182386255283E-6</v>
      </c>
      <c r="N156" s="84">
        <f t="shared" si="4"/>
        <v>1.0097320977229771E-2</v>
      </c>
      <c r="O156" s="84">
        <f>L156/'סכום נכסי הקרן'!$C$42</f>
        <v>1.1014119291242875E-3</v>
      </c>
    </row>
    <row r="157" spans="2:15">
      <c r="B157" s="76" t="s">
        <v>1505</v>
      </c>
      <c r="C157" s="73" t="s">
        <v>1506</v>
      </c>
      <c r="D157" s="86" t="s">
        <v>1472</v>
      </c>
      <c r="E157" s="86" t="s">
        <v>877</v>
      </c>
      <c r="F157" s="73" t="s">
        <v>1507</v>
      </c>
      <c r="G157" s="86" t="s">
        <v>928</v>
      </c>
      <c r="H157" s="86" t="s">
        <v>127</v>
      </c>
      <c r="I157" s="83">
        <v>239.78637599999999</v>
      </c>
      <c r="J157" s="85">
        <v>370</v>
      </c>
      <c r="K157" s="73"/>
      <c r="L157" s="83">
        <v>2.852378839</v>
      </c>
      <c r="M157" s="84">
        <v>8.8115309291651554E-6</v>
      </c>
      <c r="N157" s="84">
        <f t="shared" si="4"/>
        <v>5.1221965099772118E-4</v>
      </c>
      <c r="O157" s="84">
        <f>L157/'סכום נכסי הקרן'!$C$42</f>
        <v>5.5872724578430672E-5</v>
      </c>
    </row>
    <row r="158" spans="2:15">
      <c r="B158" s="76" t="s">
        <v>1508</v>
      </c>
      <c r="C158" s="73" t="s">
        <v>1509</v>
      </c>
      <c r="D158" s="86" t="s">
        <v>1472</v>
      </c>
      <c r="E158" s="86" t="s">
        <v>877</v>
      </c>
      <c r="F158" s="73" t="s">
        <v>1510</v>
      </c>
      <c r="G158" s="86" t="s">
        <v>1096</v>
      </c>
      <c r="H158" s="86" t="s">
        <v>127</v>
      </c>
      <c r="I158" s="83">
        <v>20.096160000000001</v>
      </c>
      <c r="J158" s="85">
        <v>4566</v>
      </c>
      <c r="K158" s="73"/>
      <c r="L158" s="83">
        <v>2.9500539899999998</v>
      </c>
      <c r="M158" s="84">
        <v>4.3409842788108019E-7</v>
      </c>
      <c r="N158" s="84">
        <f t="shared" si="4"/>
        <v>5.2975979365770171E-4</v>
      </c>
      <c r="O158" s="84">
        <f>L158/'סכום נכסי הקרן'!$C$42</f>
        <v>5.7785996663948207E-5</v>
      </c>
    </row>
    <row r="159" spans="2:15">
      <c r="B159" s="76" t="s">
        <v>1511</v>
      </c>
      <c r="C159" s="73" t="s">
        <v>1512</v>
      </c>
      <c r="D159" s="86" t="s">
        <v>1472</v>
      </c>
      <c r="E159" s="86" t="s">
        <v>877</v>
      </c>
      <c r="F159" s="73" t="s">
        <v>900</v>
      </c>
      <c r="G159" s="86" t="s">
        <v>153</v>
      </c>
      <c r="H159" s="86" t="s">
        <v>127</v>
      </c>
      <c r="I159" s="83">
        <v>163.654335</v>
      </c>
      <c r="J159" s="85">
        <v>28354</v>
      </c>
      <c r="K159" s="73"/>
      <c r="L159" s="83">
        <v>149.184198692</v>
      </c>
      <c r="M159" s="84">
        <v>2.6087731554166882E-6</v>
      </c>
      <c r="N159" s="84">
        <f t="shared" si="4"/>
        <v>2.6789947093837255E-2</v>
      </c>
      <c r="O159" s="84">
        <f>L159/'סכום נכסי הקרן'!$C$42</f>
        <v>2.9222372326581378E-3</v>
      </c>
    </row>
    <row r="160" spans="2:15">
      <c r="B160" s="76" t="s">
        <v>1513</v>
      </c>
      <c r="C160" s="73" t="s">
        <v>1514</v>
      </c>
      <c r="D160" s="86" t="s">
        <v>1472</v>
      </c>
      <c r="E160" s="86" t="s">
        <v>877</v>
      </c>
      <c r="F160" s="73" t="s">
        <v>1178</v>
      </c>
      <c r="G160" s="86" t="s">
        <v>1157</v>
      </c>
      <c r="H160" s="86" t="s">
        <v>127</v>
      </c>
      <c r="I160" s="83">
        <v>136.78112200000001</v>
      </c>
      <c r="J160" s="85">
        <v>7060</v>
      </c>
      <c r="K160" s="73"/>
      <c r="L160" s="83">
        <v>31.046442247999998</v>
      </c>
      <c r="M160" s="84">
        <v>4.8434524588127556E-6</v>
      </c>
      <c r="N160" s="84">
        <f t="shared" si="4"/>
        <v>5.5752053673791355E-3</v>
      </c>
      <c r="O160" s="84">
        <f>L160/'סכום נכסי הקרן'!$C$42</f>
        <v>6.0814127953312091E-4</v>
      </c>
    </row>
    <row r="161" spans="2:15">
      <c r="B161" s="76" t="s">
        <v>1517</v>
      </c>
      <c r="C161" s="73" t="s">
        <v>1518</v>
      </c>
      <c r="D161" s="86" t="s">
        <v>1472</v>
      </c>
      <c r="E161" s="86" t="s">
        <v>877</v>
      </c>
      <c r="F161" s="73" t="s">
        <v>777</v>
      </c>
      <c r="G161" s="86" t="s">
        <v>152</v>
      </c>
      <c r="H161" s="86" t="s">
        <v>127</v>
      </c>
      <c r="I161" s="83">
        <v>9.2890730000000001</v>
      </c>
      <c r="J161" s="85">
        <v>535</v>
      </c>
      <c r="K161" s="73"/>
      <c r="L161" s="83">
        <v>0.15977438099999999</v>
      </c>
      <c r="M161" s="84">
        <v>5.0560657439051797E-8</v>
      </c>
      <c r="N161" s="84">
        <f t="shared" si="4"/>
        <v>2.8691692896897465E-5</v>
      </c>
      <c r="O161" s="84">
        <f>L161/'סכום נכסי הקרן'!$C$42</f>
        <v>3.1296789410455467E-6</v>
      </c>
    </row>
    <row r="162" spans="2:15">
      <c r="B162" s="76" t="s">
        <v>1521</v>
      </c>
      <c r="C162" s="73" t="s">
        <v>1522</v>
      </c>
      <c r="D162" s="86" t="s">
        <v>1472</v>
      </c>
      <c r="E162" s="86" t="s">
        <v>877</v>
      </c>
      <c r="F162" s="73" t="s">
        <v>1523</v>
      </c>
      <c r="G162" s="86" t="s">
        <v>928</v>
      </c>
      <c r="H162" s="86" t="s">
        <v>127</v>
      </c>
      <c r="I162" s="83">
        <v>111.827406</v>
      </c>
      <c r="J162" s="85">
        <v>808</v>
      </c>
      <c r="K162" s="73"/>
      <c r="L162" s="83">
        <v>2.9049628910000003</v>
      </c>
      <c r="M162" s="84">
        <v>2.9893498033407019E-6</v>
      </c>
      <c r="N162" s="84">
        <f t="shared" si="4"/>
        <v>5.2166250073255134E-4</v>
      </c>
      <c r="O162" s="84">
        <f>L162/'סכום נכסי הקרן'!$C$42</f>
        <v>5.6902747033527802E-5</v>
      </c>
    </row>
    <row r="163" spans="2:15">
      <c r="B163" s="76" t="s">
        <v>1526</v>
      </c>
      <c r="C163" s="73" t="s">
        <v>1527</v>
      </c>
      <c r="D163" s="86" t="s">
        <v>1472</v>
      </c>
      <c r="E163" s="86" t="s">
        <v>877</v>
      </c>
      <c r="F163" s="73" t="s">
        <v>1528</v>
      </c>
      <c r="G163" s="86" t="s">
        <v>928</v>
      </c>
      <c r="H163" s="86" t="s">
        <v>127</v>
      </c>
      <c r="I163" s="83">
        <v>155.57391999999999</v>
      </c>
      <c r="J163" s="85">
        <v>979</v>
      </c>
      <c r="K163" s="73"/>
      <c r="L163" s="83">
        <v>4.8966658029999994</v>
      </c>
      <c r="M163" s="84">
        <v>6.7638535072416227E-6</v>
      </c>
      <c r="N163" s="84">
        <f t="shared" si="4"/>
        <v>8.793251493705728E-4</v>
      </c>
      <c r="O163" s="84">
        <f>L163/'סכום נכסי הקרן'!$C$42</f>
        <v>9.5916452619440782E-5</v>
      </c>
    </row>
    <row r="164" spans="2:15">
      <c r="B164" s="76" t="s">
        <v>1529</v>
      </c>
      <c r="C164" s="73" t="s">
        <v>1530</v>
      </c>
      <c r="D164" s="86" t="s">
        <v>1472</v>
      </c>
      <c r="E164" s="86" t="s">
        <v>877</v>
      </c>
      <c r="F164" s="73" t="s">
        <v>1531</v>
      </c>
      <c r="G164" s="86" t="s">
        <v>961</v>
      </c>
      <c r="H164" s="86" t="s">
        <v>127</v>
      </c>
      <c r="I164" s="83">
        <v>113.74187899999998</v>
      </c>
      <c r="J164" s="85">
        <v>31912</v>
      </c>
      <c r="K164" s="73"/>
      <c r="L164" s="83">
        <v>116.695846777</v>
      </c>
      <c r="M164" s="84">
        <v>2.2210264620367156E-6</v>
      </c>
      <c r="N164" s="84">
        <f t="shared" si="4"/>
        <v>2.0955808917007077E-2</v>
      </c>
      <c r="O164" s="84">
        <f>L164/'סכום נכסי הקרן'!$C$42</f>
        <v>2.2858516608207343E-3</v>
      </c>
    </row>
    <row r="165" spans="2:15">
      <c r="B165" s="76" t="s">
        <v>1532</v>
      </c>
      <c r="C165" s="73" t="s">
        <v>1533</v>
      </c>
      <c r="D165" s="86" t="s">
        <v>1472</v>
      </c>
      <c r="E165" s="86" t="s">
        <v>877</v>
      </c>
      <c r="F165" s="73" t="s">
        <v>891</v>
      </c>
      <c r="G165" s="86" t="s">
        <v>892</v>
      </c>
      <c r="H165" s="86" t="s">
        <v>127</v>
      </c>
      <c r="I165" s="83">
        <v>2482.2274430000002</v>
      </c>
      <c r="J165" s="85">
        <v>965</v>
      </c>
      <c r="K165" s="73"/>
      <c r="L165" s="83">
        <v>77.010485856000003</v>
      </c>
      <c r="M165" s="84">
        <v>2.2648648401601401E-6</v>
      </c>
      <c r="N165" s="84">
        <f t="shared" si="4"/>
        <v>1.3829258459284646E-2</v>
      </c>
      <c r="O165" s="84">
        <f>L165/'סכום נכסי הקרן'!$C$42</f>
        <v>1.5084902492797586E-3</v>
      </c>
    </row>
    <row r="166" spans="2:15">
      <c r="B166" s="76" t="s">
        <v>1534</v>
      </c>
      <c r="C166" s="73" t="s">
        <v>1535</v>
      </c>
      <c r="D166" s="86" t="s">
        <v>1472</v>
      </c>
      <c r="E166" s="86" t="s">
        <v>877</v>
      </c>
      <c r="F166" s="73" t="s">
        <v>1156</v>
      </c>
      <c r="G166" s="86" t="s">
        <v>1157</v>
      </c>
      <c r="H166" s="86" t="s">
        <v>127</v>
      </c>
      <c r="I166" s="83">
        <v>219.388397</v>
      </c>
      <c r="J166" s="85">
        <v>2582</v>
      </c>
      <c r="K166" s="73"/>
      <c r="L166" s="83">
        <v>18.211716049</v>
      </c>
      <c r="M166" s="84">
        <v>2.0399685660853988E-6</v>
      </c>
      <c r="N166" s="84">
        <f t="shared" si="4"/>
        <v>3.2703926670409498E-3</v>
      </c>
      <c r="O166" s="84">
        <f>L166/'סכום נכסי הקרן'!$C$42</f>
        <v>3.56733187399152E-4</v>
      </c>
    </row>
    <row r="167" spans="2:15">
      <c r="B167" s="76" t="s">
        <v>1536</v>
      </c>
      <c r="C167" s="73" t="s">
        <v>1537</v>
      </c>
      <c r="D167" s="86" t="s">
        <v>1472</v>
      </c>
      <c r="E167" s="86" t="s">
        <v>877</v>
      </c>
      <c r="F167" s="73" t="s">
        <v>1538</v>
      </c>
      <c r="G167" s="86" t="s">
        <v>928</v>
      </c>
      <c r="H167" s="86" t="s">
        <v>127</v>
      </c>
      <c r="I167" s="83">
        <v>92.731470000000002</v>
      </c>
      <c r="J167" s="85">
        <v>1802</v>
      </c>
      <c r="K167" s="73"/>
      <c r="L167" s="83">
        <v>5.372332772</v>
      </c>
      <c r="M167" s="84">
        <v>4.1973133275281905E-6</v>
      </c>
      <c r="N167" s="84">
        <f t="shared" si="4"/>
        <v>9.6474366584566441E-4</v>
      </c>
      <c r="O167" s="84">
        <f>L167/'סכום נכסי הקרן'!$C$42</f>
        <v>1.0523387188598932E-4</v>
      </c>
    </row>
    <row r="168" spans="2:15">
      <c r="B168" s="76" t="s">
        <v>1539</v>
      </c>
      <c r="C168" s="73" t="s">
        <v>1540</v>
      </c>
      <c r="D168" s="86" t="s">
        <v>1472</v>
      </c>
      <c r="E168" s="86" t="s">
        <v>877</v>
      </c>
      <c r="F168" s="73" t="s">
        <v>1541</v>
      </c>
      <c r="G168" s="86" t="s">
        <v>897</v>
      </c>
      <c r="H168" s="86" t="s">
        <v>127</v>
      </c>
      <c r="I168" s="83">
        <v>130.62504000000001</v>
      </c>
      <c r="J168" s="85">
        <v>6718</v>
      </c>
      <c r="K168" s="73"/>
      <c r="L168" s="83">
        <v>28.212879452000003</v>
      </c>
      <c r="M168" s="84">
        <v>1.9871105363421527E-6</v>
      </c>
      <c r="N168" s="84">
        <f t="shared" si="4"/>
        <v>5.0663646318490378E-3</v>
      </c>
      <c r="O168" s="84">
        <f>L168/'סכום נכסי הקרן'!$C$42</f>
        <v>5.5263712576787282E-4</v>
      </c>
    </row>
    <row r="169" spans="2:15">
      <c r="B169" s="76" t="s">
        <v>1542</v>
      </c>
      <c r="C169" s="73" t="s">
        <v>1543</v>
      </c>
      <c r="D169" s="86" t="s">
        <v>1472</v>
      </c>
      <c r="E169" s="86" t="s">
        <v>877</v>
      </c>
      <c r="F169" s="73" t="s">
        <v>1544</v>
      </c>
      <c r="G169" s="86" t="s">
        <v>897</v>
      </c>
      <c r="H169" s="86" t="s">
        <v>127</v>
      </c>
      <c r="I169" s="83">
        <v>28.277056000000002</v>
      </c>
      <c r="J169" s="85">
        <v>24996</v>
      </c>
      <c r="K169" s="73"/>
      <c r="L169" s="83">
        <v>22.724046955000006</v>
      </c>
      <c r="M169" s="84">
        <v>5.0821212883577007E-7</v>
      </c>
      <c r="N169" s="84">
        <f t="shared" si="4"/>
        <v>4.0807003759103164E-3</v>
      </c>
      <c r="O169" s="84">
        <f>L169/'סכום נכסי הקרן'!$C$42</f>
        <v>4.4512124387697486E-4</v>
      </c>
    </row>
    <row r="170" spans="2:15">
      <c r="B170" s="72"/>
      <c r="C170" s="73"/>
      <c r="D170" s="73"/>
      <c r="E170" s="73"/>
      <c r="F170" s="73"/>
      <c r="G170" s="73"/>
      <c r="H170" s="73"/>
      <c r="I170" s="83"/>
      <c r="J170" s="85"/>
      <c r="K170" s="73"/>
      <c r="L170" s="73"/>
      <c r="M170" s="73"/>
      <c r="N170" s="84"/>
      <c r="O170" s="73"/>
    </row>
    <row r="171" spans="2:15">
      <c r="B171" s="89" t="s">
        <v>63</v>
      </c>
      <c r="C171" s="71"/>
      <c r="D171" s="71"/>
      <c r="E171" s="71"/>
      <c r="F171" s="71"/>
      <c r="G171" s="71"/>
      <c r="H171" s="71"/>
      <c r="I171" s="80"/>
      <c r="J171" s="82"/>
      <c r="K171" s="80">
        <v>0.64426233600000005</v>
      </c>
      <c r="L171" s="80">
        <f>SUM(L172:L263)</f>
        <v>1858.6535366080002</v>
      </c>
      <c r="M171" s="71"/>
      <c r="N171" s="81">
        <f t="shared" si="4"/>
        <v>0.33377013348647627</v>
      </c>
      <c r="O171" s="81">
        <f>L171/'סכום נכסי הקרן'!$C$42</f>
        <v>3.6407519126748403E-2</v>
      </c>
    </row>
    <row r="172" spans="2:15">
      <c r="B172" s="76" t="s">
        <v>1545</v>
      </c>
      <c r="C172" s="73" t="s">
        <v>1546</v>
      </c>
      <c r="D172" s="86" t="s">
        <v>120</v>
      </c>
      <c r="E172" s="86" t="s">
        <v>877</v>
      </c>
      <c r="F172" s="73"/>
      <c r="G172" s="86" t="s">
        <v>954</v>
      </c>
      <c r="H172" s="86" t="s">
        <v>1547</v>
      </c>
      <c r="I172" s="83">
        <v>177.33481800000001</v>
      </c>
      <c r="J172" s="85">
        <v>2471</v>
      </c>
      <c r="K172" s="73"/>
      <c r="L172" s="83">
        <v>15.993216865000001</v>
      </c>
      <c r="M172" s="84">
        <v>8.179090929549088E-8</v>
      </c>
      <c r="N172" s="84">
        <f t="shared" si="4"/>
        <v>2.8720027819983309E-3</v>
      </c>
      <c r="O172" s="84">
        <f>L172/'סכום נכסי הקרן'!$C$42</f>
        <v>3.1327697036713905E-4</v>
      </c>
    </row>
    <row r="173" spans="2:15">
      <c r="B173" s="76" t="s">
        <v>1548</v>
      </c>
      <c r="C173" s="73" t="s">
        <v>1549</v>
      </c>
      <c r="D173" s="86" t="s">
        <v>28</v>
      </c>
      <c r="E173" s="86" t="s">
        <v>877</v>
      </c>
      <c r="F173" s="73"/>
      <c r="G173" s="86" t="s">
        <v>907</v>
      </c>
      <c r="H173" s="86" t="s">
        <v>129</v>
      </c>
      <c r="I173" s="83">
        <v>17.987086000000001</v>
      </c>
      <c r="J173" s="85">
        <v>29790</v>
      </c>
      <c r="K173" s="73"/>
      <c r="L173" s="83">
        <v>21.133879748999998</v>
      </c>
      <c r="M173" s="84">
        <v>8.9748669301590245E-8</v>
      </c>
      <c r="N173" s="84">
        <f t="shared" si="4"/>
        <v>3.7951440254884697E-3</v>
      </c>
      <c r="O173" s="84">
        <f>L173/'סכום נכסי הקרן'!$C$42</f>
        <v>4.1397286585659961E-4</v>
      </c>
    </row>
    <row r="174" spans="2:15">
      <c r="B174" s="76" t="s">
        <v>1550</v>
      </c>
      <c r="C174" s="73" t="s">
        <v>1551</v>
      </c>
      <c r="D174" s="86" t="s">
        <v>28</v>
      </c>
      <c r="E174" s="86" t="s">
        <v>877</v>
      </c>
      <c r="F174" s="73"/>
      <c r="G174" s="86" t="s">
        <v>954</v>
      </c>
      <c r="H174" s="86" t="s">
        <v>129</v>
      </c>
      <c r="I174" s="83">
        <v>91.116947999999994</v>
      </c>
      <c r="J174" s="85">
        <v>8978</v>
      </c>
      <c r="K174" s="73"/>
      <c r="L174" s="83">
        <v>32.264629602999996</v>
      </c>
      <c r="M174" s="84">
        <v>1.1619847328302684E-7</v>
      </c>
      <c r="N174" s="84">
        <f t="shared" si="4"/>
        <v>5.7939629508026239E-3</v>
      </c>
      <c r="O174" s="84">
        <f>L174/'סכום נכסי הקרן'!$C$42</f>
        <v>6.3200327347313478E-4</v>
      </c>
    </row>
    <row r="175" spans="2:15">
      <c r="B175" s="76" t="s">
        <v>1552</v>
      </c>
      <c r="C175" s="73" t="s">
        <v>1553</v>
      </c>
      <c r="D175" s="86" t="s">
        <v>1554</v>
      </c>
      <c r="E175" s="86" t="s">
        <v>877</v>
      </c>
      <c r="F175" s="73"/>
      <c r="G175" s="86" t="s">
        <v>988</v>
      </c>
      <c r="H175" s="86" t="s">
        <v>132</v>
      </c>
      <c r="I175" s="83">
        <v>82.383600000000001</v>
      </c>
      <c r="J175" s="85">
        <v>23260</v>
      </c>
      <c r="K175" s="73"/>
      <c r="L175" s="83">
        <v>7.9460829240000006</v>
      </c>
      <c r="M175" s="84">
        <v>3.806109807946862E-9</v>
      </c>
      <c r="N175" s="84">
        <f t="shared" si="4"/>
        <v>1.4269282068987586E-3</v>
      </c>
      <c r="O175" s="84">
        <f>L175/'סכום נכסי הקרן'!$C$42</f>
        <v>1.5564878571517935E-4</v>
      </c>
    </row>
    <row r="176" spans="2:15">
      <c r="B176" s="76" t="s">
        <v>1555</v>
      </c>
      <c r="C176" s="73" t="s">
        <v>1556</v>
      </c>
      <c r="D176" s="86" t="s">
        <v>1475</v>
      </c>
      <c r="E176" s="86" t="s">
        <v>877</v>
      </c>
      <c r="F176" s="73"/>
      <c r="G176" s="86" t="s">
        <v>988</v>
      </c>
      <c r="H176" s="86" t="s">
        <v>127</v>
      </c>
      <c r="I176" s="83">
        <v>7.7727550000000001</v>
      </c>
      <c r="J176" s="85">
        <v>23273</v>
      </c>
      <c r="K176" s="73"/>
      <c r="L176" s="83">
        <v>5.8157850310000017</v>
      </c>
      <c r="M176" s="84">
        <v>2.8728008040695488E-9</v>
      </c>
      <c r="N176" s="84">
        <f t="shared" si="4"/>
        <v>1.0443771837477835E-3</v>
      </c>
      <c r="O176" s="84">
        <f>L176/'סכום נכסי הקרן'!$C$42</f>
        <v>1.1392026570998656E-4</v>
      </c>
    </row>
    <row r="177" spans="2:15">
      <c r="B177" s="76" t="s">
        <v>1557</v>
      </c>
      <c r="C177" s="73" t="s">
        <v>1558</v>
      </c>
      <c r="D177" s="86" t="s">
        <v>1472</v>
      </c>
      <c r="E177" s="86" t="s">
        <v>877</v>
      </c>
      <c r="F177" s="73"/>
      <c r="G177" s="86" t="s">
        <v>1107</v>
      </c>
      <c r="H177" s="86" t="s">
        <v>127</v>
      </c>
      <c r="I177" s="83">
        <v>13.868957999999999</v>
      </c>
      <c r="J177" s="85">
        <v>175188</v>
      </c>
      <c r="K177" s="73"/>
      <c r="L177" s="83">
        <v>78.114050374000001</v>
      </c>
      <c r="M177" s="84">
        <v>4.2044063476063207E-8</v>
      </c>
      <c r="N177" s="84">
        <f t="shared" si="4"/>
        <v>1.4027432497226116E-2</v>
      </c>
      <c r="O177" s="84">
        <f>L177/'סכום נכסי הקרן'!$C$42</f>
        <v>1.5301069979127555E-3</v>
      </c>
    </row>
    <row r="178" spans="2:15">
      <c r="B178" s="76" t="s">
        <v>1559</v>
      </c>
      <c r="C178" s="73" t="s">
        <v>1560</v>
      </c>
      <c r="D178" s="86" t="s">
        <v>1472</v>
      </c>
      <c r="E178" s="86" t="s">
        <v>877</v>
      </c>
      <c r="F178" s="73"/>
      <c r="G178" s="86" t="s">
        <v>988</v>
      </c>
      <c r="H178" s="86" t="s">
        <v>127</v>
      </c>
      <c r="I178" s="83">
        <v>9.4115020000000005</v>
      </c>
      <c r="J178" s="85">
        <v>325693</v>
      </c>
      <c r="K178" s="73"/>
      <c r="L178" s="83">
        <v>98.548124176000002</v>
      </c>
      <c r="M178" s="84">
        <v>1.8757309038571815E-8</v>
      </c>
      <c r="N178" s="84">
        <f t="shared" si="4"/>
        <v>1.7696907956871438E-2</v>
      </c>
      <c r="O178" s="84">
        <f>L178/'סכום נכסי הקרן'!$C$42</f>
        <v>1.930371984437034E-3</v>
      </c>
    </row>
    <row r="179" spans="2:15">
      <c r="B179" s="76" t="s">
        <v>1561</v>
      </c>
      <c r="C179" s="73" t="s">
        <v>1562</v>
      </c>
      <c r="D179" s="86" t="s">
        <v>1475</v>
      </c>
      <c r="E179" s="86" t="s">
        <v>877</v>
      </c>
      <c r="F179" s="73"/>
      <c r="G179" s="86" t="s">
        <v>944</v>
      </c>
      <c r="H179" s="86" t="s">
        <v>127</v>
      </c>
      <c r="I179" s="83">
        <v>38.055731000000002</v>
      </c>
      <c r="J179" s="85">
        <v>12091</v>
      </c>
      <c r="K179" s="73"/>
      <c r="L179" s="83">
        <v>14.793238752999999</v>
      </c>
      <c r="M179" s="84">
        <v>4.726234325778478E-8</v>
      </c>
      <c r="N179" s="84">
        <f t="shared" si="4"/>
        <v>2.6565151471408823E-3</v>
      </c>
      <c r="O179" s="84">
        <f>L179/'סכום נכסי הקרן'!$C$42</f>
        <v>2.8977166117215612E-4</v>
      </c>
    </row>
    <row r="180" spans="2:15">
      <c r="B180" s="76" t="s">
        <v>1563</v>
      </c>
      <c r="C180" s="73" t="s">
        <v>1564</v>
      </c>
      <c r="D180" s="86" t="s">
        <v>116</v>
      </c>
      <c r="E180" s="86" t="s">
        <v>877</v>
      </c>
      <c r="F180" s="73"/>
      <c r="G180" s="86" t="s">
        <v>1041</v>
      </c>
      <c r="H180" s="86" t="s">
        <v>130</v>
      </c>
      <c r="I180" s="83">
        <v>176.21096900000001</v>
      </c>
      <c r="J180" s="85">
        <v>2424.5</v>
      </c>
      <c r="K180" s="73"/>
      <c r="L180" s="83">
        <v>18.763228606000002</v>
      </c>
      <c r="M180" s="84">
        <v>1.4087659108115886E-7</v>
      </c>
      <c r="N180" s="84">
        <f t="shared" si="4"/>
        <v>3.3694312539232032E-3</v>
      </c>
      <c r="O180" s="84">
        <f>L180/'סכום נכסי הקרן'!$C$42</f>
        <v>3.6753627876187232E-4</v>
      </c>
    </row>
    <row r="181" spans="2:15">
      <c r="B181" s="76" t="s">
        <v>1565</v>
      </c>
      <c r="C181" s="73" t="s">
        <v>1566</v>
      </c>
      <c r="D181" s="86" t="s">
        <v>116</v>
      </c>
      <c r="E181" s="86" t="s">
        <v>877</v>
      </c>
      <c r="F181" s="73"/>
      <c r="G181" s="86" t="s">
        <v>1041</v>
      </c>
      <c r="H181" s="86" t="s">
        <v>130</v>
      </c>
      <c r="I181" s="83">
        <v>116.32303400000001</v>
      </c>
      <c r="J181" s="85">
        <v>1440.5</v>
      </c>
      <c r="K181" s="73"/>
      <c r="L181" s="83">
        <v>7.3592139379999999</v>
      </c>
      <c r="M181" s="84">
        <v>1.1799182841680657E-7</v>
      </c>
      <c r="N181" s="84">
        <f t="shared" si="4"/>
        <v>1.3215404431556736E-3</v>
      </c>
      <c r="O181" s="84">
        <f>L181/'סכום נכסי הקרן'!$C$42</f>
        <v>1.4415312855699605E-4</v>
      </c>
    </row>
    <row r="182" spans="2:15">
      <c r="B182" s="76" t="s">
        <v>1567</v>
      </c>
      <c r="C182" s="73" t="s">
        <v>1568</v>
      </c>
      <c r="D182" s="86" t="s">
        <v>1472</v>
      </c>
      <c r="E182" s="86" t="s">
        <v>877</v>
      </c>
      <c r="F182" s="73"/>
      <c r="G182" s="86" t="s">
        <v>947</v>
      </c>
      <c r="H182" s="86" t="s">
        <v>127</v>
      </c>
      <c r="I182" s="83">
        <v>205.327392</v>
      </c>
      <c r="J182" s="85">
        <v>13269</v>
      </c>
      <c r="K182" s="73"/>
      <c r="L182" s="83">
        <v>87.592326807999996</v>
      </c>
      <c r="M182" s="84">
        <v>1.2076801741368357E-8</v>
      </c>
      <c r="N182" s="84">
        <f t="shared" si="4"/>
        <v>1.5729506352459691E-2</v>
      </c>
      <c r="O182" s="84">
        <f>L182/'סכום נכסי הקרן'!$C$42</f>
        <v>1.7157685662270029E-3</v>
      </c>
    </row>
    <row r="183" spans="2:15">
      <c r="B183" s="76" t="s">
        <v>1569</v>
      </c>
      <c r="C183" s="73" t="s">
        <v>1570</v>
      </c>
      <c r="D183" s="86" t="s">
        <v>28</v>
      </c>
      <c r="E183" s="86" t="s">
        <v>877</v>
      </c>
      <c r="F183" s="73"/>
      <c r="G183" s="86" t="s">
        <v>935</v>
      </c>
      <c r="H183" s="86" t="s">
        <v>129</v>
      </c>
      <c r="I183" s="83">
        <v>818.91851999999994</v>
      </c>
      <c r="J183" s="85">
        <v>612</v>
      </c>
      <c r="K183" s="83">
        <v>0.45218551499999998</v>
      </c>
      <c r="L183" s="83">
        <v>20.219152307000002</v>
      </c>
      <c r="M183" s="84">
        <v>5.3279432379320883E-7</v>
      </c>
      <c r="N183" s="84">
        <f t="shared" si="4"/>
        <v>3.6308806518113813E-3</v>
      </c>
      <c r="O183" s="84">
        <f>L183/'סכום נכסי הקרן'!$C$42</f>
        <v>3.9605507957505648E-4</v>
      </c>
    </row>
    <row r="184" spans="2:15">
      <c r="B184" s="76" t="s">
        <v>1571</v>
      </c>
      <c r="C184" s="73" t="s">
        <v>1572</v>
      </c>
      <c r="D184" s="86" t="s">
        <v>28</v>
      </c>
      <c r="E184" s="86" t="s">
        <v>877</v>
      </c>
      <c r="F184" s="73"/>
      <c r="G184" s="86" t="s">
        <v>961</v>
      </c>
      <c r="H184" s="86" t="s">
        <v>129</v>
      </c>
      <c r="I184" s="83">
        <v>14.792525000000001</v>
      </c>
      <c r="J184" s="85">
        <v>39755</v>
      </c>
      <c r="K184" s="73"/>
      <c r="L184" s="83">
        <v>23.194337684999997</v>
      </c>
      <c r="M184" s="84">
        <v>3.5262487842418207E-8</v>
      </c>
      <c r="N184" s="84">
        <f t="shared" si="4"/>
        <v>4.1651534472535723E-3</v>
      </c>
      <c r="O184" s="84">
        <f>L184/'סכום נכסי הקרן'!$C$42</f>
        <v>4.5433335275599414E-4</v>
      </c>
    </row>
    <row r="185" spans="2:15">
      <c r="B185" s="76" t="s">
        <v>1573</v>
      </c>
      <c r="C185" s="73" t="s">
        <v>1574</v>
      </c>
      <c r="D185" s="86" t="s">
        <v>1475</v>
      </c>
      <c r="E185" s="86" t="s">
        <v>877</v>
      </c>
      <c r="F185" s="73"/>
      <c r="G185" s="86" t="s">
        <v>918</v>
      </c>
      <c r="H185" s="86" t="s">
        <v>127</v>
      </c>
      <c r="I185" s="83">
        <v>314.07374399999998</v>
      </c>
      <c r="J185" s="85">
        <v>3031</v>
      </c>
      <c r="K185" s="73"/>
      <c r="L185" s="83">
        <v>30.605434245000001</v>
      </c>
      <c r="M185" s="84">
        <v>3.6305788848136571E-8</v>
      </c>
      <c r="N185" s="84">
        <f t="shared" si="4"/>
        <v>5.4960107799367974E-3</v>
      </c>
      <c r="O185" s="84">
        <f>L185/'סכום נכסי הקרן'!$C$42</f>
        <v>5.9950276407661829E-4</v>
      </c>
    </row>
    <row r="186" spans="2:15">
      <c r="B186" s="76" t="s">
        <v>1575</v>
      </c>
      <c r="C186" s="73" t="s">
        <v>1576</v>
      </c>
      <c r="D186" s="86" t="s">
        <v>116</v>
      </c>
      <c r="E186" s="86" t="s">
        <v>877</v>
      </c>
      <c r="F186" s="73"/>
      <c r="G186" s="86" t="s">
        <v>918</v>
      </c>
      <c r="H186" s="86" t="s">
        <v>130</v>
      </c>
      <c r="I186" s="83">
        <v>1441.713</v>
      </c>
      <c r="J186" s="85">
        <v>146.68</v>
      </c>
      <c r="K186" s="73"/>
      <c r="L186" s="83">
        <v>9.2875712569999997</v>
      </c>
      <c r="M186" s="84">
        <v>8.3058692021457129E-8</v>
      </c>
      <c r="N186" s="84">
        <f t="shared" si="4"/>
        <v>1.6678277242951481E-3</v>
      </c>
      <c r="O186" s="84">
        <f>L186/'סכום נכסי הקרן'!$C$42</f>
        <v>1.8192601338566799E-4</v>
      </c>
    </row>
    <row r="187" spans="2:15">
      <c r="B187" s="76" t="s">
        <v>1577</v>
      </c>
      <c r="C187" s="73" t="s">
        <v>1578</v>
      </c>
      <c r="D187" s="86" t="s">
        <v>1475</v>
      </c>
      <c r="E187" s="86" t="s">
        <v>877</v>
      </c>
      <c r="F187" s="73"/>
      <c r="G187" s="86" t="s">
        <v>944</v>
      </c>
      <c r="H187" s="86" t="s">
        <v>127</v>
      </c>
      <c r="I187" s="83">
        <v>11.247009</v>
      </c>
      <c r="J187" s="85">
        <v>72154</v>
      </c>
      <c r="K187" s="73"/>
      <c r="L187" s="83">
        <v>26.090261667</v>
      </c>
      <c r="M187" s="84">
        <v>7.3745701014945795E-8</v>
      </c>
      <c r="N187" s="84">
        <f t="shared" si="4"/>
        <v>4.6851927741110144E-3</v>
      </c>
      <c r="O187" s="84">
        <f>L187/'סכום נכסי הקרן'!$C$42</f>
        <v>5.1105904460101007E-4</v>
      </c>
    </row>
    <row r="188" spans="2:15">
      <c r="B188" s="76" t="s">
        <v>1579</v>
      </c>
      <c r="C188" s="73" t="s">
        <v>1580</v>
      </c>
      <c r="D188" s="86" t="s">
        <v>1475</v>
      </c>
      <c r="E188" s="86" t="s">
        <v>877</v>
      </c>
      <c r="F188" s="73"/>
      <c r="G188" s="86" t="s">
        <v>954</v>
      </c>
      <c r="H188" s="86" t="s">
        <v>127</v>
      </c>
      <c r="I188" s="83">
        <v>41.74102400000001</v>
      </c>
      <c r="J188" s="85">
        <v>21406</v>
      </c>
      <c r="K188" s="73"/>
      <c r="L188" s="83">
        <v>28.726293766000001</v>
      </c>
      <c r="M188" s="84">
        <v>7.39394668432016E-8</v>
      </c>
      <c r="N188" s="84">
        <f t="shared" si="4"/>
        <v>5.1585616770446581E-3</v>
      </c>
      <c r="O188" s="84">
        <f>L188/'סכום נכסי הקרן'!$C$42</f>
        <v>5.6269394436732746E-4</v>
      </c>
    </row>
    <row r="189" spans="2:15">
      <c r="B189" s="76" t="s">
        <v>1581</v>
      </c>
      <c r="C189" s="73" t="s">
        <v>1582</v>
      </c>
      <c r="D189" s="86" t="s">
        <v>1472</v>
      </c>
      <c r="E189" s="86" t="s">
        <v>877</v>
      </c>
      <c r="F189" s="73"/>
      <c r="G189" s="86" t="s">
        <v>988</v>
      </c>
      <c r="H189" s="86" t="s">
        <v>127</v>
      </c>
      <c r="I189" s="83">
        <v>2.265549</v>
      </c>
      <c r="J189" s="85">
        <v>222727</v>
      </c>
      <c r="K189" s="73"/>
      <c r="L189" s="83">
        <v>16.222855667999998</v>
      </c>
      <c r="M189" s="84">
        <v>5.5318126431330141E-8</v>
      </c>
      <c r="N189" s="84">
        <f t="shared" si="4"/>
        <v>2.9132404696153905E-3</v>
      </c>
      <c r="O189" s="84">
        <f>L189/'סכום נכסי הקרן'!$C$42</f>
        <v>3.1777516163721502E-4</v>
      </c>
    </row>
    <row r="190" spans="2:15">
      <c r="B190" s="76" t="s">
        <v>1583</v>
      </c>
      <c r="C190" s="73" t="s">
        <v>1584</v>
      </c>
      <c r="D190" s="86" t="s">
        <v>1475</v>
      </c>
      <c r="E190" s="86" t="s">
        <v>877</v>
      </c>
      <c r="F190" s="73"/>
      <c r="G190" s="86" t="s">
        <v>954</v>
      </c>
      <c r="H190" s="86" t="s">
        <v>127</v>
      </c>
      <c r="I190" s="83">
        <v>27.461200000000005</v>
      </c>
      <c r="J190" s="85">
        <v>18202</v>
      </c>
      <c r="K190" s="73"/>
      <c r="L190" s="83">
        <v>16.070137711000001</v>
      </c>
      <c r="M190" s="84">
        <v>5.0549068204451115E-8</v>
      </c>
      <c r="N190" s="84">
        <f t="shared" si="4"/>
        <v>2.8858159432635375E-3</v>
      </c>
      <c r="O190" s="84">
        <f>L190/'סכום נכסי הקרן'!$C$42</f>
        <v>3.1478370474061538E-4</v>
      </c>
    </row>
    <row r="191" spans="2:15">
      <c r="B191" s="76" t="s">
        <v>1585</v>
      </c>
      <c r="C191" s="73" t="s">
        <v>1586</v>
      </c>
      <c r="D191" s="86" t="s">
        <v>1587</v>
      </c>
      <c r="E191" s="86" t="s">
        <v>877</v>
      </c>
      <c r="F191" s="73"/>
      <c r="G191" s="86" t="s">
        <v>910</v>
      </c>
      <c r="H191" s="86" t="s">
        <v>129</v>
      </c>
      <c r="I191" s="83">
        <v>80.302041000000003</v>
      </c>
      <c r="J191" s="85">
        <v>4912</v>
      </c>
      <c r="K191" s="73"/>
      <c r="L191" s="83">
        <v>15.557251037000002</v>
      </c>
      <c r="M191" s="84">
        <v>1.6498995418550886E-7</v>
      </c>
      <c r="N191" s="84">
        <f t="shared" si="4"/>
        <v>2.7937136497092341E-3</v>
      </c>
      <c r="O191" s="84">
        <f>L191/'סכום נכסי הקרן'!$C$42</f>
        <v>3.0473722161413288E-4</v>
      </c>
    </row>
    <row r="192" spans="2:15">
      <c r="B192" s="76" t="s">
        <v>1588</v>
      </c>
      <c r="C192" s="73" t="s">
        <v>1589</v>
      </c>
      <c r="D192" s="86" t="s">
        <v>1475</v>
      </c>
      <c r="E192" s="86" t="s">
        <v>877</v>
      </c>
      <c r="F192" s="73"/>
      <c r="G192" s="86" t="s">
        <v>1096</v>
      </c>
      <c r="H192" s="86" t="s">
        <v>127</v>
      </c>
      <c r="I192" s="83">
        <v>54.235869999999998</v>
      </c>
      <c r="J192" s="85">
        <v>6003</v>
      </c>
      <c r="K192" s="73"/>
      <c r="L192" s="83">
        <v>10.467330373000001</v>
      </c>
      <c r="M192" s="84">
        <v>9.3542750659013496E-8</v>
      </c>
      <c r="N192" s="84">
        <f t="shared" si="4"/>
        <v>1.8796845065698188E-3</v>
      </c>
      <c r="O192" s="84">
        <f>L192/'סכום נכסי הקרן'!$C$42</f>
        <v>2.050352705628353E-4</v>
      </c>
    </row>
    <row r="193" spans="2:15">
      <c r="B193" s="76" t="s">
        <v>1590</v>
      </c>
      <c r="C193" s="73" t="s">
        <v>1591</v>
      </c>
      <c r="D193" s="86" t="s">
        <v>1475</v>
      </c>
      <c r="E193" s="86" t="s">
        <v>877</v>
      </c>
      <c r="F193" s="73"/>
      <c r="G193" s="86" t="s">
        <v>918</v>
      </c>
      <c r="H193" s="86" t="s">
        <v>127</v>
      </c>
      <c r="I193" s="83">
        <v>133.344447</v>
      </c>
      <c r="J193" s="85">
        <v>6166</v>
      </c>
      <c r="K193" s="73"/>
      <c r="L193" s="83">
        <v>26.433789863999998</v>
      </c>
      <c r="M193" s="84">
        <v>6.4047564613784994E-8</v>
      </c>
      <c r="N193" s="84">
        <f t="shared" si="4"/>
        <v>4.7468822982265789E-3</v>
      </c>
      <c r="O193" s="84">
        <f>L193/'סכום נכסי הקרן'!$C$42</f>
        <v>5.1778811441231007E-4</v>
      </c>
    </row>
    <row r="194" spans="2:15">
      <c r="B194" s="76" t="s">
        <v>1592</v>
      </c>
      <c r="C194" s="73" t="s">
        <v>1593</v>
      </c>
      <c r="D194" s="86" t="s">
        <v>1475</v>
      </c>
      <c r="E194" s="86" t="s">
        <v>877</v>
      </c>
      <c r="F194" s="73"/>
      <c r="G194" s="86" t="s">
        <v>907</v>
      </c>
      <c r="H194" s="86" t="s">
        <v>127</v>
      </c>
      <c r="I194" s="83">
        <v>47.178342000000001</v>
      </c>
      <c r="J194" s="85">
        <v>6892</v>
      </c>
      <c r="K194" s="73"/>
      <c r="L194" s="83">
        <v>10.453673139000001</v>
      </c>
      <c r="M194" s="84">
        <v>1.2938794649134963E-7</v>
      </c>
      <c r="N194" s="84">
        <f t="shared" si="4"/>
        <v>1.8772319909581385E-3</v>
      </c>
      <c r="O194" s="84">
        <f>L194/'סכום נכסי הקרן'!$C$42</f>
        <v>2.0476775109334831E-4</v>
      </c>
    </row>
    <row r="195" spans="2:15">
      <c r="B195" s="76" t="s">
        <v>1594</v>
      </c>
      <c r="C195" s="73" t="s">
        <v>1595</v>
      </c>
      <c r="D195" s="86" t="s">
        <v>1475</v>
      </c>
      <c r="E195" s="86" t="s">
        <v>877</v>
      </c>
      <c r="F195" s="73"/>
      <c r="G195" s="86" t="s">
        <v>966</v>
      </c>
      <c r="H195" s="86" t="s">
        <v>127</v>
      </c>
      <c r="I195" s="83">
        <v>20.5959</v>
      </c>
      <c r="J195" s="85">
        <v>11912</v>
      </c>
      <c r="K195" s="73"/>
      <c r="L195" s="83">
        <v>7.8876283000000003</v>
      </c>
      <c r="M195" s="84">
        <v>1.5818671491656274E-7</v>
      </c>
      <c r="N195" s="84">
        <f t="shared" si="4"/>
        <v>1.4164311415387518E-3</v>
      </c>
      <c r="O195" s="84">
        <f>L195/'סכום נכסי הקרן'!$C$42</f>
        <v>1.5450376982092571E-4</v>
      </c>
    </row>
    <row r="196" spans="2:15">
      <c r="B196" s="76" t="s">
        <v>1596</v>
      </c>
      <c r="C196" s="73" t="s">
        <v>1597</v>
      </c>
      <c r="D196" s="86" t="s">
        <v>28</v>
      </c>
      <c r="E196" s="86" t="s">
        <v>877</v>
      </c>
      <c r="F196" s="73"/>
      <c r="G196" s="86" t="s">
        <v>903</v>
      </c>
      <c r="H196" s="86" t="s">
        <v>129</v>
      </c>
      <c r="I196" s="83">
        <v>134.86771999999999</v>
      </c>
      <c r="J196" s="85">
        <v>4050</v>
      </c>
      <c r="K196" s="73"/>
      <c r="L196" s="83">
        <v>21.543236873000001</v>
      </c>
      <c r="M196" s="84">
        <v>1.0884685513896936E-7</v>
      </c>
      <c r="N196" s="84">
        <f t="shared" si="4"/>
        <v>3.8686548650451896E-3</v>
      </c>
      <c r="O196" s="84">
        <f>L196/'סכום נכסי הקרן'!$C$42</f>
        <v>4.2199140025699127E-4</v>
      </c>
    </row>
    <row r="197" spans="2:15">
      <c r="B197" s="76" t="s">
        <v>1598</v>
      </c>
      <c r="C197" s="73" t="s">
        <v>1599</v>
      </c>
      <c r="D197" s="86" t="s">
        <v>28</v>
      </c>
      <c r="E197" s="86" t="s">
        <v>877</v>
      </c>
      <c r="F197" s="73"/>
      <c r="G197" s="86" t="s">
        <v>954</v>
      </c>
      <c r="H197" s="86" t="s">
        <v>129</v>
      </c>
      <c r="I197" s="83">
        <v>57.665773999999999</v>
      </c>
      <c r="J197" s="85">
        <v>7904</v>
      </c>
      <c r="K197" s="73"/>
      <c r="L197" s="83">
        <v>17.976824304000001</v>
      </c>
      <c r="M197" s="84">
        <v>5.8842626530612241E-7</v>
      </c>
      <c r="N197" s="84">
        <f t="shared" ref="N197:N263" si="5">IFERROR(L197/$L$11,0)</f>
        <v>3.2282116755116739E-3</v>
      </c>
      <c r="O197" s="84">
        <f>L197/'סכום נכסי הקרן'!$C$42</f>
        <v>3.521321008973558E-4</v>
      </c>
    </row>
    <row r="198" spans="2:15">
      <c r="B198" s="76" t="s">
        <v>1490</v>
      </c>
      <c r="C198" s="73" t="s">
        <v>1491</v>
      </c>
      <c r="D198" s="86" t="s">
        <v>116</v>
      </c>
      <c r="E198" s="86" t="s">
        <v>877</v>
      </c>
      <c r="F198" s="73"/>
      <c r="G198" s="86" t="s">
        <v>122</v>
      </c>
      <c r="H198" s="86" t="s">
        <v>130</v>
      </c>
      <c r="I198" s="83">
        <v>498.42156899999992</v>
      </c>
      <c r="J198" s="85">
        <v>721.2</v>
      </c>
      <c r="K198" s="73"/>
      <c r="L198" s="83">
        <v>15.787195577</v>
      </c>
      <c r="M198" s="84">
        <v>2.8145194015727847E-6</v>
      </c>
      <c r="N198" s="84">
        <f>IFERROR(L198/$L$11,0)</f>
        <v>2.8350062404469086E-3</v>
      </c>
      <c r="O198" s="84">
        <f>L198/'סכום נכסי הקרן'!$C$42</f>
        <v>3.0924140169570928E-4</v>
      </c>
    </row>
    <row r="199" spans="2:15">
      <c r="B199" s="76" t="s">
        <v>1600</v>
      </c>
      <c r="C199" s="73" t="s">
        <v>1601</v>
      </c>
      <c r="D199" s="86" t="s">
        <v>28</v>
      </c>
      <c r="E199" s="86" t="s">
        <v>877</v>
      </c>
      <c r="F199" s="73"/>
      <c r="G199" s="86" t="s">
        <v>947</v>
      </c>
      <c r="H199" s="86" t="s">
        <v>133</v>
      </c>
      <c r="I199" s="83">
        <v>627.49130300000002</v>
      </c>
      <c r="J199" s="85">
        <v>9764</v>
      </c>
      <c r="K199" s="73"/>
      <c r="L199" s="83">
        <v>24.090676239999997</v>
      </c>
      <c r="M199" s="84">
        <v>2.0423518115839394E-7</v>
      </c>
      <c r="N199" s="84">
        <f t="shared" si="5"/>
        <v>4.3261146125589713E-3</v>
      </c>
      <c r="O199" s="84">
        <f>L199/'סכום נכסי הקרן'!$C$42</f>
        <v>4.7189093540518428E-4</v>
      </c>
    </row>
    <row r="200" spans="2:15">
      <c r="B200" s="76" t="s">
        <v>1602</v>
      </c>
      <c r="C200" s="73" t="s">
        <v>1603</v>
      </c>
      <c r="D200" s="86" t="s">
        <v>1472</v>
      </c>
      <c r="E200" s="86" t="s">
        <v>877</v>
      </c>
      <c r="F200" s="73"/>
      <c r="G200" s="86" t="s">
        <v>1107</v>
      </c>
      <c r="H200" s="86" t="s">
        <v>127</v>
      </c>
      <c r="I200" s="83">
        <v>61.388826000000002</v>
      </c>
      <c r="J200" s="85">
        <v>27316</v>
      </c>
      <c r="K200" s="73"/>
      <c r="L200" s="83">
        <v>53.912244108999992</v>
      </c>
      <c r="M200" s="84">
        <v>2.5536446994469786E-8</v>
      </c>
      <c r="N200" s="84">
        <f t="shared" si="5"/>
        <v>9.6813615654564623E-3</v>
      </c>
      <c r="O200" s="84">
        <f>L200/'סכום נכסי הקרן'!$C$42</f>
        <v>1.0560392348035077E-3</v>
      </c>
    </row>
    <row r="201" spans="2:15">
      <c r="B201" s="76" t="s">
        <v>1604</v>
      </c>
      <c r="C201" s="73" t="s">
        <v>1605</v>
      </c>
      <c r="D201" s="86" t="s">
        <v>1475</v>
      </c>
      <c r="E201" s="86" t="s">
        <v>877</v>
      </c>
      <c r="F201" s="73"/>
      <c r="G201" s="86" t="s">
        <v>903</v>
      </c>
      <c r="H201" s="86" t="s">
        <v>127</v>
      </c>
      <c r="I201" s="83">
        <v>13.730600000000003</v>
      </c>
      <c r="J201" s="85">
        <v>25962</v>
      </c>
      <c r="K201" s="73"/>
      <c r="L201" s="83">
        <v>11.460633866</v>
      </c>
      <c r="M201" s="84">
        <v>5.1799786224493746E-8</v>
      </c>
      <c r="N201" s="84">
        <f t="shared" si="5"/>
        <v>2.0580582771092368E-3</v>
      </c>
      <c r="O201" s="84">
        <f>L201/'סכום נכסי הקרן'!$C$42</f>
        <v>2.2449221356366018E-4</v>
      </c>
    </row>
    <row r="202" spans="2:15">
      <c r="B202" s="76" t="s">
        <v>1606</v>
      </c>
      <c r="C202" s="73" t="s">
        <v>1607</v>
      </c>
      <c r="D202" s="86" t="s">
        <v>1475</v>
      </c>
      <c r="E202" s="86" t="s">
        <v>877</v>
      </c>
      <c r="F202" s="73"/>
      <c r="G202" s="86" t="s">
        <v>999</v>
      </c>
      <c r="H202" s="86" t="s">
        <v>127</v>
      </c>
      <c r="I202" s="83">
        <v>192.22839999999999</v>
      </c>
      <c r="J202" s="85">
        <v>879</v>
      </c>
      <c r="K202" s="73"/>
      <c r="L202" s="83">
        <v>5.4323457500000005</v>
      </c>
      <c r="M202" s="84">
        <v>4.9193780293139964E-8</v>
      </c>
      <c r="N202" s="84">
        <f t="shared" si="5"/>
        <v>9.755205746581247E-4</v>
      </c>
      <c r="O202" s="84">
        <f>L202/'סכום נכסי הקרן'!$C$42</f>
        <v>1.0640941299752729E-4</v>
      </c>
    </row>
    <row r="203" spans="2:15">
      <c r="B203" s="76" t="s">
        <v>1608</v>
      </c>
      <c r="C203" s="73" t="s">
        <v>1609</v>
      </c>
      <c r="D203" s="86" t="s">
        <v>1475</v>
      </c>
      <c r="E203" s="86" t="s">
        <v>877</v>
      </c>
      <c r="F203" s="73"/>
      <c r="G203" s="86" t="s">
        <v>1041</v>
      </c>
      <c r="H203" s="86" t="s">
        <v>127</v>
      </c>
      <c r="I203" s="83">
        <v>144.61809400000001</v>
      </c>
      <c r="J203" s="85">
        <v>2602</v>
      </c>
      <c r="K203" s="73"/>
      <c r="L203" s="83">
        <v>12.097925397999999</v>
      </c>
      <c r="M203" s="84">
        <v>9.9539704979243966E-8</v>
      </c>
      <c r="N203" s="84">
        <f t="shared" si="5"/>
        <v>2.1725007353274742E-3</v>
      </c>
      <c r="O203" s="84">
        <f>L203/'סכום נכסי הקרן'!$C$42</f>
        <v>2.3697555334894812E-4</v>
      </c>
    </row>
    <row r="204" spans="2:15">
      <c r="B204" s="76" t="s">
        <v>1610</v>
      </c>
      <c r="C204" s="73" t="s">
        <v>1611</v>
      </c>
      <c r="D204" s="86" t="s">
        <v>1475</v>
      </c>
      <c r="E204" s="86" t="s">
        <v>877</v>
      </c>
      <c r="F204" s="73"/>
      <c r="G204" s="86" t="s">
        <v>999</v>
      </c>
      <c r="H204" s="86" t="s">
        <v>127</v>
      </c>
      <c r="I204" s="83">
        <v>48.057099999999998</v>
      </c>
      <c r="J204" s="85">
        <v>4164</v>
      </c>
      <c r="K204" s="73"/>
      <c r="L204" s="83">
        <v>6.4335289249999992</v>
      </c>
      <c r="M204" s="84">
        <v>3.3575661863319945E-8</v>
      </c>
      <c r="N204" s="84">
        <f t="shared" si="5"/>
        <v>1.1553093493718925E-3</v>
      </c>
      <c r="O204" s="84">
        <f>L204/'סכום נכסי הקרן'!$C$42</f>
        <v>1.2602070411513527E-4</v>
      </c>
    </row>
    <row r="205" spans="2:15">
      <c r="B205" s="76" t="s">
        <v>1612</v>
      </c>
      <c r="C205" s="73" t="s">
        <v>1613</v>
      </c>
      <c r="D205" s="86" t="s">
        <v>1475</v>
      </c>
      <c r="E205" s="86" t="s">
        <v>877</v>
      </c>
      <c r="F205" s="73"/>
      <c r="G205" s="86" t="s">
        <v>944</v>
      </c>
      <c r="H205" s="86" t="s">
        <v>127</v>
      </c>
      <c r="I205" s="83">
        <v>27.873117999999998</v>
      </c>
      <c r="J205" s="85">
        <v>26371</v>
      </c>
      <c r="K205" s="73"/>
      <c r="L205" s="83">
        <v>23.631600131999999</v>
      </c>
      <c r="M205" s="84">
        <v>8.1010541791809509E-8</v>
      </c>
      <c r="N205" s="84">
        <f t="shared" si="5"/>
        <v>4.2436754215910595E-3</v>
      </c>
      <c r="O205" s="84">
        <f>L205/'סכום נכסי הקרן'!$C$42</f>
        <v>4.6289849983101832E-4</v>
      </c>
    </row>
    <row r="206" spans="2:15">
      <c r="B206" s="76" t="s">
        <v>1614</v>
      </c>
      <c r="C206" s="73" t="s">
        <v>1615</v>
      </c>
      <c r="D206" s="86" t="s">
        <v>1472</v>
      </c>
      <c r="E206" s="86" t="s">
        <v>877</v>
      </c>
      <c r="F206" s="73"/>
      <c r="G206" s="86" t="s">
        <v>907</v>
      </c>
      <c r="H206" s="86" t="s">
        <v>127</v>
      </c>
      <c r="I206" s="83">
        <v>52.176279999999998</v>
      </c>
      <c r="J206" s="85">
        <v>9354</v>
      </c>
      <c r="K206" s="73"/>
      <c r="L206" s="83">
        <v>15.691030077999999</v>
      </c>
      <c r="M206" s="84">
        <v>3.8076365983576266E-7</v>
      </c>
      <c r="N206" s="84">
        <f t="shared" si="5"/>
        <v>2.8177371955141989E-3</v>
      </c>
      <c r="O206" s="84">
        <f>L206/'סכום נכסי הקרן'!$C$42</f>
        <v>3.0735770084710178E-4</v>
      </c>
    </row>
    <row r="207" spans="2:15">
      <c r="B207" s="76" t="s">
        <v>1616</v>
      </c>
      <c r="C207" s="73" t="s">
        <v>1617</v>
      </c>
      <c r="D207" s="86" t="s">
        <v>28</v>
      </c>
      <c r="E207" s="86" t="s">
        <v>877</v>
      </c>
      <c r="F207" s="73"/>
      <c r="G207" s="86" t="s">
        <v>988</v>
      </c>
      <c r="H207" s="86" t="s">
        <v>133</v>
      </c>
      <c r="I207" s="83">
        <v>189.40195600000004</v>
      </c>
      <c r="J207" s="85">
        <v>17200</v>
      </c>
      <c r="K207" s="73"/>
      <c r="L207" s="83">
        <v>12.809330045000001</v>
      </c>
      <c r="M207" s="84">
        <v>1.2966768446304169E-7</v>
      </c>
      <c r="N207" s="84">
        <f t="shared" si="5"/>
        <v>2.3002521528538537E-3</v>
      </c>
      <c r="O207" s="84">
        <f>L207/'סכום נכסי הקרן'!$C$42</f>
        <v>2.5091062935013659E-4</v>
      </c>
    </row>
    <row r="208" spans="2:15">
      <c r="B208" s="76" t="s">
        <v>1618</v>
      </c>
      <c r="C208" s="73" t="s">
        <v>1619</v>
      </c>
      <c r="D208" s="86" t="s">
        <v>1475</v>
      </c>
      <c r="E208" s="86" t="s">
        <v>877</v>
      </c>
      <c r="F208" s="73"/>
      <c r="G208" s="86" t="s">
        <v>988</v>
      </c>
      <c r="H208" s="86" t="s">
        <v>127</v>
      </c>
      <c r="I208" s="83">
        <v>14.41713</v>
      </c>
      <c r="J208" s="85">
        <v>26562</v>
      </c>
      <c r="K208" s="73"/>
      <c r="L208" s="83">
        <v>12.311771996999999</v>
      </c>
      <c r="M208" s="84">
        <v>1.339134269121434E-8</v>
      </c>
      <c r="N208" s="84">
        <f t="shared" si="5"/>
        <v>2.2109025173099937E-3</v>
      </c>
      <c r="O208" s="84">
        <f>L208/'סכום נכסי הקרן'!$C$42</f>
        <v>2.4116440511176302E-4</v>
      </c>
    </row>
    <row r="209" spans="2:15">
      <c r="B209" s="76" t="s">
        <v>1620</v>
      </c>
      <c r="C209" s="73" t="s">
        <v>1621</v>
      </c>
      <c r="D209" s="86" t="s">
        <v>1587</v>
      </c>
      <c r="E209" s="86" t="s">
        <v>877</v>
      </c>
      <c r="F209" s="73"/>
      <c r="G209" s="86" t="s">
        <v>988</v>
      </c>
      <c r="H209" s="86" t="s">
        <v>129</v>
      </c>
      <c r="I209" s="83">
        <v>82.383600000000001</v>
      </c>
      <c r="J209" s="85">
        <v>2604</v>
      </c>
      <c r="K209" s="73"/>
      <c r="L209" s="83">
        <v>8.4611552420000002</v>
      </c>
      <c r="M209" s="84">
        <v>2.6433365034017273E-8</v>
      </c>
      <c r="N209" s="84">
        <f t="shared" si="5"/>
        <v>1.5194229903255777E-3</v>
      </c>
      <c r="O209" s="84">
        <f>L209/'סכום נכסי הקרן'!$C$42</f>
        <v>1.65738081487573E-4</v>
      </c>
    </row>
    <row r="210" spans="2:15">
      <c r="B210" s="76" t="s">
        <v>1622</v>
      </c>
      <c r="C210" s="73" t="s">
        <v>1623</v>
      </c>
      <c r="D210" s="86" t="s">
        <v>28</v>
      </c>
      <c r="E210" s="86" t="s">
        <v>877</v>
      </c>
      <c r="F210" s="73"/>
      <c r="G210" s="86" t="s">
        <v>961</v>
      </c>
      <c r="H210" s="86" t="s">
        <v>129</v>
      </c>
      <c r="I210" s="83">
        <v>82.383600000000001</v>
      </c>
      <c r="J210" s="85">
        <v>3139</v>
      </c>
      <c r="K210" s="73"/>
      <c r="L210" s="83">
        <v>10.199526231</v>
      </c>
      <c r="M210" s="84">
        <v>6.3084666957190077E-8</v>
      </c>
      <c r="N210" s="84">
        <f t="shared" si="5"/>
        <v>1.8315932284143981E-3</v>
      </c>
      <c r="O210" s="84">
        <f>L210/'סכום נכסי הקרן'!$C$42</f>
        <v>1.9978949224533284E-4</v>
      </c>
    </row>
    <row r="211" spans="2:15">
      <c r="B211" s="76" t="s">
        <v>1624</v>
      </c>
      <c r="C211" s="73" t="s">
        <v>1625</v>
      </c>
      <c r="D211" s="86" t="s">
        <v>1475</v>
      </c>
      <c r="E211" s="86" t="s">
        <v>877</v>
      </c>
      <c r="F211" s="73"/>
      <c r="G211" s="86" t="s">
        <v>944</v>
      </c>
      <c r="H211" s="86" t="s">
        <v>127</v>
      </c>
      <c r="I211" s="83">
        <v>20.657687999999997</v>
      </c>
      <c r="J211" s="85">
        <v>11529</v>
      </c>
      <c r="K211" s="73"/>
      <c r="L211" s="83">
        <v>7.6569237789999995</v>
      </c>
      <c r="M211" s="84">
        <v>3.6804356424543121E-8</v>
      </c>
      <c r="N211" s="84">
        <f t="shared" si="5"/>
        <v>1.3750020762215915E-3</v>
      </c>
      <c r="O211" s="84">
        <f>L211/'סכום נכסי הקרן'!$C$42</f>
        <v>1.4998470314416166E-4</v>
      </c>
    </row>
    <row r="212" spans="2:15">
      <c r="B212" s="76" t="s">
        <v>1626</v>
      </c>
      <c r="C212" s="73" t="s">
        <v>1627</v>
      </c>
      <c r="D212" s="86" t="s">
        <v>1475</v>
      </c>
      <c r="E212" s="86" t="s">
        <v>877</v>
      </c>
      <c r="F212" s="73"/>
      <c r="G212" s="86" t="s">
        <v>918</v>
      </c>
      <c r="H212" s="86" t="s">
        <v>127</v>
      </c>
      <c r="I212" s="83">
        <v>107.064491</v>
      </c>
      <c r="J212" s="85">
        <v>12707</v>
      </c>
      <c r="K212" s="73"/>
      <c r="L212" s="83">
        <v>43.739061782999997</v>
      </c>
      <c r="M212" s="84">
        <v>3.5123805332912626E-8</v>
      </c>
      <c r="N212" s="84">
        <f t="shared" si="5"/>
        <v>7.8544990781485823E-3</v>
      </c>
      <c r="O212" s="84">
        <f>L212/'סכום נכסי הקרן'!$C$42</f>
        <v>8.5676576999753904E-4</v>
      </c>
    </row>
    <row r="213" spans="2:15">
      <c r="B213" s="76" t="s">
        <v>1628</v>
      </c>
      <c r="C213" s="73" t="s">
        <v>1629</v>
      </c>
      <c r="D213" s="86" t="s">
        <v>28</v>
      </c>
      <c r="E213" s="86" t="s">
        <v>877</v>
      </c>
      <c r="F213" s="73"/>
      <c r="G213" s="86" t="s">
        <v>907</v>
      </c>
      <c r="H213" s="86" t="s">
        <v>129</v>
      </c>
      <c r="I213" s="83">
        <v>5.4922399999999989</v>
      </c>
      <c r="J213" s="85">
        <v>59440</v>
      </c>
      <c r="K213" s="73"/>
      <c r="L213" s="83">
        <v>12.875859385</v>
      </c>
      <c r="M213" s="84">
        <v>4.3492789737974669E-8</v>
      </c>
      <c r="N213" s="84">
        <f t="shared" si="5"/>
        <v>2.312199245873186E-3</v>
      </c>
      <c r="O213" s="84">
        <f>L213/'סכום נכסי הקרן'!$C$42</f>
        <v>2.5221381370958441E-4</v>
      </c>
    </row>
    <row r="214" spans="2:15">
      <c r="B214" s="76" t="s">
        <v>1503</v>
      </c>
      <c r="C214" s="73" t="s">
        <v>1504</v>
      </c>
      <c r="D214" s="86" t="s">
        <v>1472</v>
      </c>
      <c r="E214" s="86" t="s">
        <v>877</v>
      </c>
      <c r="F214" s="73"/>
      <c r="G214" s="86" t="s">
        <v>153</v>
      </c>
      <c r="H214" s="86" t="s">
        <v>127</v>
      </c>
      <c r="I214" s="83">
        <v>61.265028000000001</v>
      </c>
      <c r="J214" s="85">
        <v>6223</v>
      </c>
      <c r="K214" s="73"/>
      <c r="L214" s="83">
        <v>12.257260411000001</v>
      </c>
      <c r="M214" s="84">
        <v>9.1597310746646397E-7</v>
      </c>
      <c r="N214" s="84">
        <f>IFERROR(L214/$L$11,0)</f>
        <v>2.201113528142608E-3</v>
      </c>
      <c r="O214" s="84">
        <f>L214/'סכום נכסי הקרן'!$C$42</f>
        <v>2.4009662589910446E-4</v>
      </c>
    </row>
    <row r="215" spans="2:15">
      <c r="B215" s="76" t="s">
        <v>1630</v>
      </c>
      <c r="C215" s="73" t="s">
        <v>1631</v>
      </c>
      <c r="D215" s="86" t="s">
        <v>116</v>
      </c>
      <c r="E215" s="86" t="s">
        <v>877</v>
      </c>
      <c r="F215" s="73"/>
      <c r="G215" s="86" t="s">
        <v>918</v>
      </c>
      <c r="H215" s="86" t="s">
        <v>130</v>
      </c>
      <c r="I215" s="83">
        <v>6178.77</v>
      </c>
      <c r="J215" s="85">
        <v>36.44</v>
      </c>
      <c r="K215" s="73"/>
      <c r="L215" s="83">
        <v>9.8885551630000013</v>
      </c>
      <c r="M215" s="84">
        <v>8.7222462583313719E-8</v>
      </c>
      <c r="N215" s="84">
        <f t="shared" si="5"/>
        <v>1.775750193210424E-3</v>
      </c>
      <c r="O215" s="84">
        <f>L215/'סכום נכסי הקרן'!$C$42</f>
        <v>1.9369815521931715E-4</v>
      </c>
    </row>
    <row r="216" spans="2:15">
      <c r="B216" s="76" t="s">
        <v>1632</v>
      </c>
      <c r="C216" s="73" t="s">
        <v>1633</v>
      </c>
      <c r="D216" s="86" t="s">
        <v>28</v>
      </c>
      <c r="E216" s="86" t="s">
        <v>877</v>
      </c>
      <c r="F216" s="73"/>
      <c r="G216" s="86" t="s">
        <v>907</v>
      </c>
      <c r="H216" s="86" t="s">
        <v>129</v>
      </c>
      <c r="I216" s="83">
        <v>11.671010000000001</v>
      </c>
      <c r="J216" s="85">
        <v>51090</v>
      </c>
      <c r="K216" s="73"/>
      <c r="L216" s="83">
        <v>23.517560043</v>
      </c>
      <c r="M216" s="84">
        <v>2.3122021411559902E-8</v>
      </c>
      <c r="N216" s="84">
        <f t="shared" si="5"/>
        <v>4.2231965238413455E-3</v>
      </c>
      <c r="O216" s="84">
        <f>L216/'סכום נכסי הקרן'!$C$42</f>
        <v>4.6066466945881207E-4</v>
      </c>
    </row>
    <row r="217" spans="2:15">
      <c r="B217" s="76" t="s">
        <v>1634</v>
      </c>
      <c r="C217" s="73" t="s">
        <v>1635</v>
      </c>
      <c r="D217" s="86" t="s">
        <v>1475</v>
      </c>
      <c r="E217" s="86" t="s">
        <v>877</v>
      </c>
      <c r="F217" s="73"/>
      <c r="G217" s="86" t="s">
        <v>897</v>
      </c>
      <c r="H217" s="86" t="s">
        <v>127</v>
      </c>
      <c r="I217" s="83">
        <v>25.623221999999995</v>
      </c>
      <c r="J217" s="85">
        <v>35694</v>
      </c>
      <c r="K217" s="73"/>
      <c r="L217" s="83">
        <v>29.404238314000001</v>
      </c>
      <c r="M217" s="84">
        <v>2.5922092213816353E-8</v>
      </c>
      <c r="N217" s="84">
        <f t="shared" si="5"/>
        <v>5.2803044536437549E-3</v>
      </c>
      <c r="O217" s="84">
        <f>L217/'סכום נכסי הקרן'!$C$42</f>
        <v>5.7597360010307544E-4</v>
      </c>
    </row>
    <row r="218" spans="2:15">
      <c r="B218" s="76" t="s">
        <v>1636</v>
      </c>
      <c r="C218" s="73" t="s">
        <v>1637</v>
      </c>
      <c r="D218" s="86" t="s">
        <v>1472</v>
      </c>
      <c r="E218" s="86" t="s">
        <v>877</v>
      </c>
      <c r="F218" s="73"/>
      <c r="G218" s="86" t="s">
        <v>907</v>
      </c>
      <c r="H218" s="86" t="s">
        <v>127</v>
      </c>
      <c r="I218" s="83">
        <v>315.80380000000002</v>
      </c>
      <c r="J218" s="85">
        <v>1745</v>
      </c>
      <c r="K218" s="73"/>
      <c r="L218" s="83">
        <v>17.717145837</v>
      </c>
      <c r="M218" s="84">
        <v>9.0737709503896999E-7</v>
      </c>
      <c r="N218" s="84">
        <f t="shared" si="5"/>
        <v>3.1815795760444811E-3</v>
      </c>
      <c r="O218" s="84">
        <f>L218/'סכום נכסי הקרן'!$C$42</f>
        <v>3.4704548923579731E-4</v>
      </c>
    </row>
    <row r="219" spans="2:15">
      <c r="B219" s="76" t="s">
        <v>1638</v>
      </c>
      <c r="C219" s="73" t="s">
        <v>1639</v>
      </c>
      <c r="D219" s="86" t="s">
        <v>1475</v>
      </c>
      <c r="E219" s="86" t="s">
        <v>877</v>
      </c>
      <c r="F219" s="73"/>
      <c r="G219" s="86" t="s">
        <v>966</v>
      </c>
      <c r="H219" s="86" t="s">
        <v>127</v>
      </c>
      <c r="I219" s="83">
        <v>32.549622999999997</v>
      </c>
      <c r="J219" s="85">
        <v>21458</v>
      </c>
      <c r="K219" s="73"/>
      <c r="L219" s="83">
        <v>22.455161440000001</v>
      </c>
      <c r="M219" s="84">
        <v>4.3684261169424599E-8</v>
      </c>
      <c r="N219" s="84">
        <f t="shared" si="5"/>
        <v>4.032414908787748E-3</v>
      </c>
      <c r="O219" s="84">
        <f>L219/'סכום נכסי הקרן'!$C$42</f>
        <v>4.3985428350084486E-4</v>
      </c>
    </row>
    <row r="220" spans="2:15">
      <c r="B220" s="76" t="s">
        <v>1640</v>
      </c>
      <c r="C220" s="73" t="s">
        <v>1641</v>
      </c>
      <c r="D220" s="86" t="s">
        <v>1472</v>
      </c>
      <c r="E220" s="86" t="s">
        <v>877</v>
      </c>
      <c r="F220" s="73"/>
      <c r="G220" s="86" t="s">
        <v>897</v>
      </c>
      <c r="H220" s="86" t="s">
        <v>127</v>
      </c>
      <c r="I220" s="83">
        <v>73.212519999999998</v>
      </c>
      <c r="J220" s="85">
        <v>22242</v>
      </c>
      <c r="K220" s="73"/>
      <c r="L220" s="83">
        <v>52.352831009999996</v>
      </c>
      <c r="M220" s="84">
        <v>9.6835604833585486E-9</v>
      </c>
      <c r="N220" s="84">
        <f t="shared" si="5"/>
        <v>9.4013279239184809E-3</v>
      </c>
      <c r="O220" s="84">
        <f>L220/'סכום נכסי הקרן'!$C$42</f>
        <v>1.0254932717662243E-3</v>
      </c>
    </row>
    <row r="221" spans="2:15">
      <c r="B221" s="76" t="s">
        <v>1642</v>
      </c>
      <c r="C221" s="73" t="s">
        <v>1643</v>
      </c>
      <c r="D221" s="86" t="s">
        <v>1475</v>
      </c>
      <c r="E221" s="86" t="s">
        <v>877</v>
      </c>
      <c r="F221" s="73"/>
      <c r="G221" s="86" t="s">
        <v>944</v>
      </c>
      <c r="H221" s="86" t="s">
        <v>127</v>
      </c>
      <c r="I221" s="83">
        <v>83.162125000000003</v>
      </c>
      <c r="J221" s="85">
        <v>6853</v>
      </c>
      <c r="K221" s="73"/>
      <c r="L221" s="83">
        <v>18.322607874000003</v>
      </c>
      <c r="M221" s="84">
        <v>4.5966286498415846E-8</v>
      </c>
      <c r="N221" s="84">
        <f t="shared" si="5"/>
        <v>3.2903062111758921E-3</v>
      </c>
      <c r="O221" s="84">
        <f>L221/'סכום נכסי הקרן'!$C$42</f>
        <v>3.5890534921423432E-4</v>
      </c>
    </row>
    <row r="222" spans="2:15">
      <c r="B222" s="76" t="s">
        <v>1644</v>
      </c>
      <c r="C222" s="73" t="s">
        <v>1645</v>
      </c>
      <c r="D222" s="86" t="s">
        <v>1475</v>
      </c>
      <c r="E222" s="86" t="s">
        <v>877</v>
      </c>
      <c r="F222" s="73"/>
      <c r="G222" s="86" t="s">
        <v>1041</v>
      </c>
      <c r="H222" s="86" t="s">
        <v>127</v>
      </c>
      <c r="I222" s="83">
        <v>90.432720000000003</v>
      </c>
      <c r="J222" s="85">
        <v>2301</v>
      </c>
      <c r="K222" s="73"/>
      <c r="L222" s="83">
        <v>6.6899548919999994</v>
      </c>
      <c r="M222" s="84">
        <v>2.3855210345517595E-7</v>
      </c>
      <c r="N222" s="84">
        <f t="shared" si="5"/>
        <v>1.2013573769086348E-3</v>
      </c>
      <c r="O222" s="84">
        <f>L222/'סכום נכסי הקרן'!$C$42</f>
        <v>1.3104360543281988E-4</v>
      </c>
    </row>
    <row r="223" spans="2:15">
      <c r="B223" s="76" t="s">
        <v>1646</v>
      </c>
      <c r="C223" s="73" t="s">
        <v>1647</v>
      </c>
      <c r="D223" s="86" t="s">
        <v>1472</v>
      </c>
      <c r="E223" s="86" t="s">
        <v>877</v>
      </c>
      <c r="F223" s="73"/>
      <c r="G223" s="86" t="s">
        <v>944</v>
      </c>
      <c r="H223" s="86" t="s">
        <v>127</v>
      </c>
      <c r="I223" s="83">
        <v>16.119724000000001</v>
      </c>
      <c r="J223" s="85">
        <v>13274</v>
      </c>
      <c r="K223" s="73"/>
      <c r="L223" s="83">
        <v>6.8792390770000003</v>
      </c>
      <c r="M223" s="84">
        <v>9.8268471952804828E-8</v>
      </c>
      <c r="N223" s="84">
        <f t="shared" si="5"/>
        <v>1.2353483313549522E-3</v>
      </c>
      <c r="O223" s="84">
        <f>L223/'סכום נכסי הקרן'!$C$42</f>
        <v>1.3475132580676062E-4</v>
      </c>
    </row>
    <row r="224" spans="2:15">
      <c r="B224" s="76" t="s">
        <v>1648</v>
      </c>
      <c r="C224" s="73" t="s">
        <v>1649</v>
      </c>
      <c r="D224" s="86" t="s">
        <v>120</v>
      </c>
      <c r="E224" s="86" t="s">
        <v>877</v>
      </c>
      <c r="F224" s="73"/>
      <c r="G224" s="86" t="s">
        <v>932</v>
      </c>
      <c r="H224" s="86" t="s">
        <v>1547</v>
      </c>
      <c r="I224" s="83">
        <v>52.176279999999998</v>
      </c>
      <c r="J224" s="85">
        <v>10426</v>
      </c>
      <c r="K224" s="73"/>
      <c r="L224" s="83">
        <v>19.854543197999998</v>
      </c>
      <c r="M224" s="84">
        <v>1.8110475529330093E-8</v>
      </c>
      <c r="N224" s="84">
        <f t="shared" si="5"/>
        <v>3.5654054954229516E-3</v>
      </c>
      <c r="O224" s="84">
        <f>L224/'סכום נכסי הקרן'!$C$42</f>
        <v>3.8891307443625583E-4</v>
      </c>
    </row>
    <row r="225" spans="2:15">
      <c r="B225" s="76" t="s">
        <v>1650</v>
      </c>
      <c r="C225" s="73" t="s">
        <v>1651</v>
      </c>
      <c r="D225" s="86" t="s">
        <v>1472</v>
      </c>
      <c r="E225" s="86" t="s">
        <v>877</v>
      </c>
      <c r="F225" s="73"/>
      <c r="G225" s="86" t="s">
        <v>1107</v>
      </c>
      <c r="H225" s="86" t="s">
        <v>127</v>
      </c>
      <c r="I225" s="83">
        <v>19.680617999999999</v>
      </c>
      <c r="J225" s="85">
        <v>54073</v>
      </c>
      <c r="K225" s="73"/>
      <c r="L225" s="83">
        <v>34.213710691000003</v>
      </c>
      <c r="M225" s="84">
        <v>4.4546945175079931E-8</v>
      </c>
      <c r="N225" s="84">
        <f t="shared" si="5"/>
        <v>6.143971729794839E-3</v>
      </c>
      <c r="O225" s="84">
        <f>L225/'סכום נכסי הקרן'!$C$42</f>
        <v>6.701820978711699E-4</v>
      </c>
    </row>
    <row r="226" spans="2:15">
      <c r="B226" s="76" t="s">
        <v>1652</v>
      </c>
      <c r="C226" s="73" t="s">
        <v>1653</v>
      </c>
      <c r="D226" s="86" t="s">
        <v>116</v>
      </c>
      <c r="E226" s="86" t="s">
        <v>877</v>
      </c>
      <c r="F226" s="73"/>
      <c r="G226" s="86" t="s">
        <v>988</v>
      </c>
      <c r="H226" s="86" t="s">
        <v>130</v>
      </c>
      <c r="I226" s="83">
        <v>24.715079999999997</v>
      </c>
      <c r="J226" s="85">
        <v>7086</v>
      </c>
      <c r="K226" s="73"/>
      <c r="L226" s="83">
        <v>7.6915808869999998</v>
      </c>
      <c r="M226" s="84">
        <v>1.8589856781168177E-7</v>
      </c>
      <c r="N226" s="84">
        <f t="shared" si="5"/>
        <v>1.3812256716015706E-3</v>
      </c>
      <c r="O226" s="84">
        <f>L226/'סכום נכסי הקרן'!$C$42</f>
        <v>1.5066357055948992E-4</v>
      </c>
    </row>
    <row r="227" spans="2:15">
      <c r="B227" s="76" t="s">
        <v>1654</v>
      </c>
      <c r="C227" s="73" t="s">
        <v>1655</v>
      </c>
      <c r="D227" s="86" t="s">
        <v>1475</v>
      </c>
      <c r="E227" s="86" t="s">
        <v>877</v>
      </c>
      <c r="F227" s="73"/>
      <c r="G227" s="86" t="s">
        <v>907</v>
      </c>
      <c r="H227" s="86" t="s">
        <v>127</v>
      </c>
      <c r="I227" s="83">
        <v>48.606324000000001</v>
      </c>
      <c r="J227" s="85">
        <v>14147</v>
      </c>
      <c r="K227" s="73"/>
      <c r="L227" s="83">
        <v>22.107422349999997</v>
      </c>
      <c r="M227" s="84">
        <v>3.8736025255777495E-8</v>
      </c>
      <c r="N227" s="84">
        <f t="shared" si="5"/>
        <v>3.969969208068515E-3</v>
      </c>
      <c r="O227" s="84">
        <f>L227/'סכום נכסי הקרן'!$C$42</f>
        <v>4.3304273023341987E-4</v>
      </c>
    </row>
    <row r="228" spans="2:15">
      <c r="B228" s="76" t="s">
        <v>1656</v>
      </c>
      <c r="C228" s="73" t="s">
        <v>1657</v>
      </c>
      <c r="D228" s="86" t="s">
        <v>1475</v>
      </c>
      <c r="E228" s="86" t="s">
        <v>877</v>
      </c>
      <c r="F228" s="73"/>
      <c r="G228" s="86" t="s">
        <v>1041</v>
      </c>
      <c r="H228" s="86" t="s">
        <v>127</v>
      </c>
      <c r="I228" s="83">
        <v>36.549891000000002</v>
      </c>
      <c r="J228" s="85">
        <v>4816</v>
      </c>
      <c r="K228" s="83">
        <v>5.2878555000000001E-2</v>
      </c>
      <c r="L228" s="83">
        <v>5.7120589980000007</v>
      </c>
      <c r="M228" s="84">
        <v>6.4218838706104435E-8</v>
      </c>
      <c r="N228" s="84">
        <f t="shared" si="5"/>
        <v>1.0257504460591581E-3</v>
      </c>
      <c r="O228" s="84">
        <f>L228/'סכום נכסי הקרן'!$C$42</f>
        <v>1.1188846825230592E-4</v>
      </c>
    </row>
    <row r="229" spans="2:15">
      <c r="B229" s="76" t="s">
        <v>1658</v>
      </c>
      <c r="C229" s="73" t="s">
        <v>1659</v>
      </c>
      <c r="D229" s="86" t="s">
        <v>1472</v>
      </c>
      <c r="E229" s="86" t="s">
        <v>877</v>
      </c>
      <c r="F229" s="73"/>
      <c r="G229" s="86" t="s">
        <v>961</v>
      </c>
      <c r="H229" s="86" t="s">
        <v>127</v>
      </c>
      <c r="I229" s="83">
        <v>17.863510999999999</v>
      </c>
      <c r="J229" s="85">
        <v>52220</v>
      </c>
      <c r="K229" s="73"/>
      <c r="L229" s="83">
        <v>29.990565632000003</v>
      </c>
      <c r="M229" s="84">
        <v>2.8858660743134084E-8</v>
      </c>
      <c r="N229" s="84">
        <f t="shared" si="5"/>
        <v>5.3855949466491233E-3</v>
      </c>
      <c r="O229" s="84">
        <f>L229/'סכום נכסי הקרן'!$C$42</f>
        <v>5.8745864700621023E-4</v>
      </c>
    </row>
    <row r="230" spans="2:15">
      <c r="B230" s="76" t="s">
        <v>1660</v>
      </c>
      <c r="C230" s="73" t="s">
        <v>1661</v>
      </c>
      <c r="D230" s="86" t="s">
        <v>1472</v>
      </c>
      <c r="E230" s="86" t="s">
        <v>877</v>
      </c>
      <c r="F230" s="73"/>
      <c r="G230" s="86" t="s">
        <v>897</v>
      </c>
      <c r="H230" s="86" t="s">
        <v>127</v>
      </c>
      <c r="I230" s="83">
        <v>70.575283999999996</v>
      </c>
      <c r="J230" s="85">
        <v>6469</v>
      </c>
      <c r="K230" s="73"/>
      <c r="L230" s="83">
        <v>14.678131117000001</v>
      </c>
      <c r="M230" s="84">
        <v>2.3972306026357031E-8</v>
      </c>
      <c r="N230" s="84">
        <f t="shared" si="5"/>
        <v>2.6358445432460077E-3</v>
      </c>
      <c r="O230" s="84">
        <f>L230/'סכום נכסי הקרן'!$C$42</f>
        <v>2.8751691956659965E-4</v>
      </c>
    </row>
    <row r="231" spans="2:15">
      <c r="B231" s="76" t="s">
        <v>1515</v>
      </c>
      <c r="C231" s="73" t="s">
        <v>1516</v>
      </c>
      <c r="D231" s="86" t="s">
        <v>1475</v>
      </c>
      <c r="E231" s="86" t="s">
        <v>877</v>
      </c>
      <c r="F231" s="73"/>
      <c r="G231" s="86" t="s">
        <v>151</v>
      </c>
      <c r="H231" s="86" t="s">
        <v>127</v>
      </c>
      <c r="I231" s="83">
        <v>196.86160699999999</v>
      </c>
      <c r="J231" s="85">
        <v>9028</v>
      </c>
      <c r="K231" s="73"/>
      <c r="L231" s="83">
        <v>57.139120675000001</v>
      </c>
      <c r="M231" s="84">
        <v>3.5253897622700414E-6</v>
      </c>
      <c r="N231" s="84">
        <f>IFERROR(L231/$L$11,0)</f>
        <v>1.0260832134319862E-2</v>
      </c>
      <c r="O231" s="84">
        <f>L231/'סכום נכסי הקרן'!$C$42</f>
        <v>1.119247663906817E-3</v>
      </c>
    </row>
    <row r="232" spans="2:15">
      <c r="B232" s="76" t="s">
        <v>1662</v>
      </c>
      <c r="C232" s="73" t="s">
        <v>1663</v>
      </c>
      <c r="D232" s="86" t="s">
        <v>1475</v>
      </c>
      <c r="E232" s="86" t="s">
        <v>877</v>
      </c>
      <c r="F232" s="73"/>
      <c r="G232" s="86" t="s">
        <v>897</v>
      </c>
      <c r="H232" s="86" t="s">
        <v>127</v>
      </c>
      <c r="I232" s="83">
        <v>17.508779000000001</v>
      </c>
      <c r="J232" s="85">
        <v>35539</v>
      </c>
      <c r="K232" s="73"/>
      <c r="L232" s="83">
        <v>20.005161032</v>
      </c>
      <c r="M232" s="84">
        <v>1.8327436445391699E-7</v>
      </c>
      <c r="N232" s="84">
        <f t="shared" si="5"/>
        <v>3.5924528894474288E-3</v>
      </c>
      <c r="O232" s="84">
        <f>L232/'סכום נכסי הקרן'!$C$42</f>
        <v>3.9186339388212304E-4</v>
      </c>
    </row>
    <row r="233" spans="2:15">
      <c r="B233" s="76" t="s">
        <v>1664</v>
      </c>
      <c r="C233" s="73" t="s">
        <v>1665</v>
      </c>
      <c r="D233" s="86" t="s">
        <v>1472</v>
      </c>
      <c r="E233" s="86" t="s">
        <v>877</v>
      </c>
      <c r="F233" s="73"/>
      <c r="G233" s="86" t="s">
        <v>897</v>
      </c>
      <c r="H233" s="86" t="s">
        <v>127</v>
      </c>
      <c r="I233" s="83">
        <v>41.478358</v>
      </c>
      <c r="J233" s="85">
        <v>23420</v>
      </c>
      <c r="K233" s="73"/>
      <c r="L233" s="83">
        <v>31.231253806000005</v>
      </c>
      <c r="M233" s="84">
        <v>3.5400399389495095E-8</v>
      </c>
      <c r="N233" s="84">
        <f t="shared" si="5"/>
        <v>5.608393143997299E-3</v>
      </c>
      <c r="O233" s="84">
        <f>L233/'סכום נכסי הקרן'!$C$42</f>
        <v>6.1176138957525861E-4</v>
      </c>
    </row>
    <row r="234" spans="2:15">
      <c r="B234" s="76" t="s">
        <v>1519</v>
      </c>
      <c r="C234" s="73" t="s">
        <v>1520</v>
      </c>
      <c r="D234" s="86" t="s">
        <v>1472</v>
      </c>
      <c r="E234" s="86" t="s">
        <v>877</v>
      </c>
      <c r="F234" s="73"/>
      <c r="G234" s="86" t="s">
        <v>892</v>
      </c>
      <c r="H234" s="86" t="s">
        <v>127</v>
      </c>
      <c r="I234" s="83">
        <v>135.15534199999999</v>
      </c>
      <c r="J234" s="85">
        <v>4472</v>
      </c>
      <c r="K234" s="73"/>
      <c r="L234" s="83">
        <v>19.431932331999999</v>
      </c>
      <c r="M234" s="84">
        <v>9.9021208727966823E-7</v>
      </c>
      <c r="N234" s="84">
        <f>IFERROR(L234/$L$11,0)</f>
        <v>3.4895145978568153E-3</v>
      </c>
      <c r="O234" s="84">
        <f>L234/'סכום נכסי הקרן'!$C$42</f>
        <v>3.8063492421405455E-4</v>
      </c>
    </row>
    <row r="235" spans="2:15">
      <c r="B235" s="76" t="s">
        <v>1666</v>
      </c>
      <c r="C235" s="73" t="s">
        <v>1667</v>
      </c>
      <c r="D235" s="86" t="s">
        <v>28</v>
      </c>
      <c r="E235" s="86" t="s">
        <v>877</v>
      </c>
      <c r="F235" s="73"/>
      <c r="G235" s="86" t="s">
        <v>999</v>
      </c>
      <c r="H235" s="86" t="s">
        <v>129</v>
      </c>
      <c r="I235" s="83">
        <v>205.959</v>
      </c>
      <c r="J235" s="85">
        <v>2237</v>
      </c>
      <c r="K235" s="73"/>
      <c r="L235" s="83">
        <v>18.171663091999999</v>
      </c>
      <c r="M235" s="84">
        <v>2.3016596594501878E-7</v>
      </c>
      <c r="N235" s="84">
        <f t="shared" si="5"/>
        <v>3.2632001050378048E-3</v>
      </c>
      <c r="O235" s="84">
        <f>L235/'סכום נכסי הקרן'!$C$42</f>
        <v>3.5594862547336047E-4</v>
      </c>
    </row>
    <row r="236" spans="2:15">
      <c r="B236" s="76" t="s">
        <v>1668</v>
      </c>
      <c r="C236" s="73" t="s">
        <v>1669</v>
      </c>
      <c r="D236" s="86" t="s">
        <v>1475</v>
      </c>
      <c r="E236" s="86" t="s">
        <v>877</v>
      </c>
      <c r="F236" s="73"/>
      <c r="G236" s="86" t="s">
        <v>935</v>
      </c>
      <c r="H236" s="86" t="s">
        <v>127</v>
      </c>
      <c r="I236" s="83">
        <v>48.575018</v>
      </c>
      <c r="J236" s="85">
        <v>9966</v>
      </c>
      <c r="K236" s="73"/>
      <c r="L236" s="83">
        <v>15.563771008</v>
      </c>
      <c r="M236" s="84">
        <v>6.5767941812825119E-8</v>
      </c>
      <c r="N236" s="84">
        <f t="shared" si="5"/>
        <v>2.7948844820069891E-3</v>
      </c>
      <c r="O236" s="84">
        <f>L236/'סכום נכסי הקרן'!$C$42</f>
        <v>3.0486493555554955E-4</v>
      </c>
    </row>
    <row r="237" spans="2:15">
      <c r="B237" s="76" t="s">
        <v>1670</v>
      </c>
      <c r="C237" s="73" t="s">
        <v>1671</v>
      </c>
      <c r="D237" s="86" t="s">
        <v>28</v>
      </c>
      <c r="E237" s="86" t="s">
        <v>877</v>
      </c>
      <c r="F237" s="73"/>
      <c r="G237" s="86" t="s">
        <v>907</v>
      </c>
      <c r="H237" s="86" t="s">
        <v>129</v>
      </c>
      <c r="I237" s="83">
        <v>23.342020000000002</v>
      </c>
      <c r="J237" s="85">
        <v>9228</v>
      </c>
      <c r="K237" s="73"/>
      <c r="L237" s="83">
        <v>8.4955977330000003</v>
      </c>
      <c r="M237" s="84">
        <v>1.5476264355744527E-7</v>
      </c>
      <c r="N237" s="84">
        <f t="shared" si="5"/>
        <v>1.5256080455778097E-3</v>
      </c>
      <c r="O237" s="84">
        <f>L237/'סכום נכסי הקרן'!$C$42</f>
        <v>1.6641274496043511E-4</v>
      </c>
    </row>
    <row r="238" spans="2:15">
      <c r="B238" s="76" t="s">
        <v>1672</v>
      </c>
      <c r="C238" s="73" t="s">
        <v>1673</v>
      </c>
      <c r="D238" s="86" t="s">
        <v>1475</v>
      </c>
      <c r="E238" s="86" t="s">
        <v>877</v>
      </c>
      <c r="F238" s="73"/>
      <c r="G238" s="86" t="s">
        <v>907</v>
      </c>
      <c r="H238" s="86" t="s">
        <v>127</v>
      </c>
      <c r="I238" s="83">
        <v>27.461200000000005</v>
      </c>
      <c r="J238" s="85">
        <v>9389</v>
      </c>
      <c r="K238" s="73"/>
      <c r="L238" s="83">
        <v>8.2893375989999996</v>
      </c>
      <c r="M238" s="84">
        <v>3.8623211592083014E-7</v>
      </c>
      <c r="N238" s="84">
        <f t="shared" si="5"/>
        <v>1.488568612944358E-3</v>
      </c>
      <c r="O238" s="84">
        <f>L238/'סכום נכסי הקרן'!$C$42</f>
        <v>1.6237249774610208E-4</v>
      </c>
    </row>
    <row r="239" spans="2:15">
      <c r="B239" s="76" t="s">
        <v>1674</v>
      </c>
      <c r="C239" s="73" t="s">
        <v>1675</v>
      </c>
      <c r="D239" s="86" t="s">
        <v>1472</v>
      </c>
      <c r="E239" s="86" t="s">
        <v>877</v>
      </c>
      <c r="F239" s="73"/>
      <c r="G239" s="86" t="s">
        <v>988</v>
      </c>
      <c r="H239" s="86" t="s">
        <v>127</v>
      </c>
      <c r="I239" s="83">
        <v>29.534658</v>
      </c>
      <c r="J239" s="85">
        <v>12281</v>
      </c>
      <c r="K239" s="73"/>
      <c r="L239" s="83">
        <v>11.66129155</v>
      </c>
      <c r="M239" s="84">
        <v>8.2854741021694866E-8</v>
      </c>
      <c r="N239" s="84">
        <f t="shared" si="5"/>
        <v>2.094091642475432E-3</v>
      </c>
      <c r="O239" s="84">
        <f>L239/'סכום נכסי הקרן'!$C$42</f>
        <v>2.2842271934339324E-4</v>
      </c>
    </row>
    <row r="240" spans="2:15">
      <c r="B240" s="76" t="s">
        <v>1676</v>
      </c>
      <c r="C240" s="73" t="s">
        <v>1677</v>
      </c>
      <c r="D240" s="86" t="s">
        <v>28</v>
      </c>
      <c r="E240" s="86" t="s">
        <v>877</v>
      </c>
      <c r="F240" s="73"/>
      <c r="G240" s="86" t="s">
        <v>947</v>
      </c>
      <c r="H240" s="86" t="s">
        <v>127</v>
      </c>
      <c r="I240" s="83">
        <v>4.3245899999999997</v>
      </c>
      <c r="J240" s="85">
        <v>182500</v>
      </c>
      <c r="K240" s="73"/>
      <c r="L240" s="83">
        <v>25.373989936999997</v>
      </c>
      <c r="M240" s="84">
        <v>1.811033301372091E-8</v>
      </c>
      <c r="N240" s="84">
        <f t="shared" si="5"/>
        <v>4.5565673438057045E-3</v>
      </c>
      <c r="O240" s="84">
        <f>L240/'סכום נכסי הקרן'!$C$42</f>
        <v>4.9702863161854788E-4</v>
      </c>
    </row>
    <row r="241" spans="2:15">
      <c r="B241" s="76" t="s">
        <v>1524</v>
      </c>
      <c r="C241" s="73" t="s">
        <v>1525</v>
      </c>
      <c r="D241" s="86" t="s">
        <v>1472</v>
      </c>
      <c r="E241" s="86" t="s">
        <v>877</v>
      </c>
      <c r="F241" s="73"/>
      <c r="G241" s="86" t="s">
        <v>153</v>
      </c>
      <c r="H241" s="86" t="s">
        <v>127</v>
      </c>
      <c r="I241" s="83">
        <v>78.89564</v>
      </c>
      <c r="J241" s="85">
        <v>3061</v>
      </c>
      <c r="K241" s="73"/>
      <c r="L241" s="83">
        <v>7.7642106770000003</v>
      </c>
      <c r="M241" s="84">
        <v>1.4664900040264717E-6</v>
      </c>
      <c r="N241" s="84">
        <f>IFERROR(L241/$L$11,0)</f>
        <v>1.3942682608878102E-3</v>
      </c>
      <c r="O241" s="84">
        <f>L241/'סכום נכסי הקרן'!$C$42</f>
        <v>1.5208625123478269E-4</v>
      </c>
    </row>
    <row r="242" spans="2:15">
      <c r="B242" s="76" t="s">
        <v>1678</v>
      </c>
      <c r="C242" s="73" t="s">
        <v>1679</v>
      </c>
      <c r="D242" s="86" t="s">
        <v>28</v>
      </c>
      <c r="E242" s="86" t="s">
        <v>877</v>
      </c>
      <c r="F242" s="73"/>
      <c r="G242" s="86" t="s">
        <v>954</v>
      </c>
      <c r="H242" s="86" t="s">
        <v>129</v>
      </c>
      <c r="I242" s="83">
        <v>25.401610000000002</v>
      </c>
      <c r="J242" s="85">
        <v>11830</v>
      </c>
      <c r="K242" s="73"/>
      <c r="L242" s="83">
        <v>11.852061766999999</v>
      </c>
      <c r="M242" s="84">
        <v>4.4794601598037826E-8</v>
      </c>
      <c r="N242" s="84">
        <f t="shared" si="5"/>
        <v>2.128349453056707E-3</v>
      </c>
      <c r="O242" s="84">
        <f>L242/'סכום נכסי הקרן'!$C$42</f>
        <v>2.321595482829689E-4</v>
      </c>
    </row>
    <row r="243" spans="2:15">
      <c r="B243" s="76" t="s">
        <v>1680</v>
      </c>
      <c r="C243" s="73" t="s">
        <v>1681</v>
      </c>
      <c r="D243" s="86" t="s">
        <v>116</v>
      </c>
      <c r="E243" s="86" t="s">
        <v>877</v>
      </c>
      <c r="F243" s="73"/>
      <c r="G243" s="86" t="s">
        <v>935</v>
      </c>
      <c r="H243" s="86" t="s">
        <v>130</v>
      </c>
      <c r="I243" s="83">
        <v>189.99374499999999</v>
      </c>
      <c r="J243" s="85">
        <v>947.6</v>
      </c>
      <c r="K243" s="73"/>
      <c r="L243" s="83">
        <v>7.9070921100000007</v>
      </c>
      <c r="M243" s="84">
        <v>1.5944708928085137E-7</v>
      </c>
      <c r="N243" s="84">
        <f t="shared" si="5"/>
        <v>1.4199263806104249E-3</v>
      </c>
      <c r="O243" s="84">
        <f>L243/'סכום נכסי הקרן'!$C$42</f>
        <v>1.5488502916856489E-4</v>
      </c>
    </row>
    <row r="244" spans="2:15">
      <c r="B244" s="76" t="s">
        <v>1682</v>
      </c>
      <c r="C244" s="73" t="s">
        <v>1683</v>
      </c>
      <c r="D244" s="86" t="s">
        <v>28</v>
      </c>
      <c r="E244" s="86" t="s">
        <v>877</v>
      </c>
      <c r="F244" s="73"/>
      <c r="G244" s="86" t="s">
        <v>954</v>
      </c>
      <c r="H244" s="86" t="s">
        <v>129</v>
      </c>
      <c r="I244" s="83">
        <v>47.528472000000001</v>
      </c>
      <c r="J244" s="85">
        <v>11752</v>
      </c>
      <c r="K244" s="73"/>
      <c r="L244" s="83">
        <v>22.029952048999998</v>
      </c>
      <c r="M244" s="84">
        <v>5.5915849411764709E-8</v>
      </c>
      <c r="N244" s="84">
        <f t="shared" si="5"/>
        <v>3.9560573777049088E-3</v>
      </c>
      <c r="O244" s="84">
        <f>L244/'סכום נכסי הקרן'!$C$42</f>
        <v>4.3152523307224384E-4</v>
      </c>
    </row>
    <row r="245" spans="2:15">
      <c r="B245" s="76" t="s">
        <v>1684</v>
      </c>
      <c r="C245" s="73" t="s">
        <v>1685</v>
      </c>
      <c r="D245" s="86" t="s">
        <v>1475</v>
      </c>
      <c r="E245" s="86" t="s">
        <v>877</v>
      </c>
      <c r="F245" s="73"/>
      <c r="G245" s="86" t="s">
        <v>935</v>
      </c>
      <c r="H245" s="86" t="s">
        <v>127</v>
      </c>
      <c r="I245" s="83">
        <v>29.988316999999999</v>
      </c>
      <c r="J245" s="85">
        <v>5958</v>
      </c>
      <c r="K245" s="83">
        <v>2.9241893999999997E-2</v>
      </c>
      <c r="L245" s="83">
        <v>5.7734950060000001</v>
      </c>
      <c r="M245" s="84">
        <v>4.1323547485701338E-7</v>
      </c>
      <c r="N245" s="84">
        <f t="shared" si="5"/>
        <v>1.0367828973402388E-3</v>
      </c>
      <c r="O245" s="84">
        <f>L245/'סכום נכסי הקרן'!$C$42</f>
        <v>1.1309188383906074E-4</v>
      </c>
    </row>
    <row r="246" spans="2:15">
      <c r="B246" s="76" t="s">
        <v>1686</v>
      </c>
      <c r="C246" s="73" t="s">
        <v>1687</v>
      </c>
      <c r="D246" s="86" t="s">
        <v>28</v>
      </c>
      <c r="E246" s="86" t="s">
        <v>877</v>
      </c>
      <c r="F246" s="73"/>
      <c r="G246" s="86" t="s">
        <v>961</v>
      </c>
      <c r="H246" s="86" t="s">
        <v>129</v>
      </c>
      <c r="I246" s="83">
        <v>71.399119999999996</v>
      </c>
      <c r="J246" s="85">
        <v>3055</v>
      </c>
      <c r="K246" s="73"/>
      <c r="L246" s="83">
        <v>8.6030409739999989</v>
      </c>
      <c r="M246" s="84">
        <v>7.8353853480131492E-8</v>
      </c>
      <c r="N246" s="84">
        <f t="shared" si="5"/>
        <v>1.5449023057422055E-3</v>
      </c>
      <c r="O246" s="84">
        <f>L246/'סכום נכסי הקרן'!$C$42</f>
        <v>1.6851735551571165E-4</v>
      </c>
    </row>
    <row r="247" spans="2:15">
      <c r="B247" s="76" t="s">
        <v>1688</v>
      </c>
      <c r="C247" s="73" t="s">
        <v>1689</v>
      </c>
      <c r="D247" s="86" t="s">
        <v>1475</v>
      </c>
      <c r="E247" s="86" t="s">
        <v>877</v>
      </c>
      <c r="F247" s="73"/>
      <c r="G247" s="86" t="s">
        <v>961</v>
      </c>
      <c r="H247" s="86" t="s">
        <v>127</v>
      </c>
      <c r="I247" s="83">
        <v>75.866645000000005</v>
      </c>
      <c r="J247" s="85">
        <v>10904</v>
      </c>
      <c r="K247" s="73"/>
      <c r="L247" s="83">
        <v>26.596084304000001</v>
      </c>
      <c r="M247" s="84">
        <v>1.4628910886408183E-8</v>
      </c>
      <c r="N247" s="84">
        <f t="shared" si="5"/>
        <v>4.7760265340058682E-3</v>
      </c>
      <c r="O247" s="84">
        <f>L247/'סכום נכסי הקרן'!$C$42</f>
        <v>5.2096715655872768E-4</v>
      </c>
    </row>
    <row r="248" spans="2:15">
      <c r="B248" s="76" t="s">
        <v>1690</v>
      </c>
      <c r="C248" s="73" t="s">
        <v>1691</v>
      </c>
      <c r="D248" s="86" t="s">
        <v>1475</v>
      </c>
      <c r="E248" s="86" t="s">
        <v>877</v>
      </c>
      <c r="F248" s="73"/>
      <c r="G248" s="86" t="s">
        <v>988</v>
      </c>
      <c r="H248" s="86" t="s">
        <v>127</v>
      </c>
      <c r="I248" s="83">
        <v>42.564859999999996</v>
      </c>
      <c r="J248" s="85">
        <v>17653</v>
      </c>
      <c r="K248" s="73"/>
      <c r="L248" s="83">
        <v>24.157428776</v>
      </c>
      <c r="M248" s="84">
        <v>8.4998288676189198E-8</v>
      </c>
      <c r="N248" s="84">
        <f t="shared" si="5"/>
        <v>4.338101786291168E-3</v>
      </c>
      <c r="O248" s="84">
        <f>L248/'סכום נכסי הקרן'!$C$42</f>
        <v>4.7319849175353647E-4</v>
      </c>
    </row>
    <row r="249" spans="2:15">
      <c r="B249" s="76" t="s">
        <v>1692</v>
      </c>
      <c r="C249" s="73" t="s">
        <v>1693</v>
      </c>
      <c r="D249" s="86" t="s">
        <v>1554</v>
      </c>
      <c r="E249" s="86" t="s">
        <v>877</v>
      </c>
      <c r="F249" s="73"/>
      <c r="G249" s="86" t="s">
        <v>1107</v>
      </c>
      <c r="H249" s="86" t="s">
        <v>132</v>
      </c>
      <c r="I249" s="83">
        <v>31.168461999999998</v>
      </c>
      <c r="J249" s="85">
        <v>56400</v>
      </c>
      <c r="K249" s="73"/>
      <c r="L249" s="83">
        <v>7.2894891429999999</v>
      </c>
      <c r="M249" s="84">
        <v>3.2495353487456655E-9</v>
      </c>
      <c r="N249" s="84">
        <f t="shared" si="5"/>
        <v>1.3090195221361822E-3</v>
      </c>
      <c r="O249" s="84">
        <f>L249/'סכום נכסי הקרן'!$C$42</f>
        <v>1.4278735125769162E-4</v>
      </c>
    </row>
    <row r="250" spans="2:15">
      <c r="B250" s="76" t="s">
        <v>1694</v>
      </c>
      <c r="C250" s="73" t="s">
        <v>1695</v>
      </c>
      <c r="D250" s="86" t="s">
        <v>1475</v>
      </c>
      <c r="E250" s="86" t="s">
        <v>877</v>
      </c>
      <c r="F250" s="73"/>
      <c r="G250" s="86" t="s">
        <v>988</v>
      </c>
      <c r="H250" s="86" t="s">
        <v>127</v>
      </c>
      <c r="I250" s="83">
        <v>49.457620999999996</v>
      </c>
      <c r="J250" s="85">
        <v>6829</v>
      </c>
      <c r="K250" s="73"/>
      <c r="L250" s="83">
        <v>10.858536959999999</v>
      </c>
      <c r="M250" s="84">
        <v>4.1193017120246616E-8</v>
      </c>
      <c r="N250" s="84">
        <f t="shared" si="5"/>
        <v>1.9499359397670303E-3</v>
      </c>
      <c r="O250" s="84">
        <f>L250/'סכום נכסי הקרן'!$C$42</f>
        <v>2.1269827015807201E-4</v>
      </c>
    </row>
    <row r="251" spans="2:15">
      <c r="B251" s="76" t="s">
        <v>1696</v>
      </c>
      <c r="C251" s="73" t="s">
        <v>1697</v>
      </c>
      <c r="D251" s="86" t="s">
        <v>28</v>
      </c>
      <c r="E251" s="86" t="s">
        <v>877</v>
      </c>
      <c r="F251" s="73"/>
      <c r="G251" s="86" t="s">
        <v>1698</v>
      </c>
      <c r="H251" s="86" t="s">
        <v>129</v>
      </c>
      <c r="I251" s="83">
        <v>34.326500000000003</v>
      </c>
      <c r="J251" s="85">
        <v>4956.5</v>
      </c>
      <c r="K251" s="73"/>
      <c r="L251" s="83">
        <v>6.710464022</v>
      </c>
      <c r="M251" s="84">
        <v>1.3062527307979837E-8</v>
      </c>
      <c r="N251" s="84">
        <f t="shared" si="5"/>
        <v>1.2050403306829486E-3</v>
      </c>
      <c r="O251" s="84">
        <f>L251/'סכום נכסי הקרן'!$C$42</f>
        <v>1.3144534062877828E-4</v>
      </c>
    </row>
    <row r="252" spans="2:15">
      <c r="B252" s="76" t="s">
        <v>1699</v>
      </c>
      <c r="C252" s="73" t="s">
        <v>1700</v>
      </c>
      <c r="D252" s="86" t="s">
        <v>1475</v>
      </c>
      <c r="E252" s="86" t="s">
        <v>877</v>
      </c>
      <c r="F252" s="73"/>
      <c r="G252" s="86" t="s">
        <v>903</v>
      </c>
      <c r="H252" s="86" t="s">
        <v>127</v>
      </c>
      <c r="I252" s="83">
        <v>10.128513999999999</v>
      </c>
      <c r="J252" s="85">
        <v>16840</v>
      </c>
      <c r="K252" s="73"/>
      <c r="L252" s="83">
        <v>5.4836384660000004</v>
      </c>
      <c r="M252" s="84">
        <v>1.4161465516720437E-8</v>
      </c>
      <c r="N252" s="84">
        <f t="shared" si="5"/>
        <v>9.847315310461814E-4</v>
      </c>
      <c r="O252" s="84">
        <f>L252/'סכום נכסי הקרן'!$C$42</f>
        <v>1.0741414061461773E-4</v>
      </c>
    </row>
    <row r="253" spans="2:15">
      <c r="B253" s="76" t="s">
        <v>1701</v>
      </c>
      <c r="C253" s="73" t="s">
        <v>1702</v>
      </c>
      <c r="D253" s="86" t="s">
        <v>1472</v>
      </c>
      <c r="E253" s="86" t="s">
        <v>877</v>
      </c>
      <c r="F253" s="73"/>
      <c r="G253" s="86" t="s">
        <v>897</v>
      </c>
      <c r="H253" s="86" t="s">
        <v>127</v>
      </c>
      <c r="I253" s="83">
        <v>49.260711999999991</v>
      </c>
      <c r="J253" s="85">
        <v>16361</v>
      </c>
      <c r="K253" s="73"/>
      <c r="L253" s="83">
        <v>25.911437571</v>
      </c>
      <c r="M253" s="84">
        <v>1.5526478377689898E-6</v>
      </c>
      <c r="N253" s="84">
        <f t="shared" si="5"/>
        <v>4.6530802037922639E-3</v>
      </c>
      <c r="O253" s="84">
        <f>L253/'סכום נכסי הקרן'!$C$42</f>
        <v>5.0755621765278549E-4</v>
      </c>
    </row>
    <row r="254" spans="2:15">
      <c r="B254" s="76" t="s">
        <v>1703</v>
      </c>
      <c r="C254" s="73" t="s">
        <v>1704</v>
      </c>
      <c r="D254" s="86" t="s">
        <v>1475</v>
      </c>
      <c r="E254" s="86" t="s">
        <v>877</v>
      </c>
      <c r="F254" s="73"/>
      <c r="G254" s="86" t="s">
        <v>907</v>
      </c>
      <c r="H254" s="86" t="s">
        <v>127</v>
      </c>
      <c r="I254" s="83">
        <v>24.028549999999999</v>
      </c>
      <c r="J254" s="85">
        <v>8541</v>
      </c>
      <c r="K254" s="73"/>
      <c r="L254" s="83">
        <v>6.5980752339999995</v>
      </c>
      <c r="M254" s="84">
        <v>6.1611001267852966E-8</v>
      </c>
      <c r="N254" s="84">
        <f t="shared" si="5"/>
        <v>1.1848579674644639E-3</v>
      </c>
      <c r="O254" s="84">
        <f>L254/'סכום נכסי הקרן'!$C$42</f>
        <v>1.2924385613037655E-4</v>
      </c>
    </row>
    <row r="255" spans="2:15">
      <c r="B255" s="76" t="s">
        <v>1705</v>
      </c>
      <c r="C255" s="73" t="s">
        <v>1706</v>
      </c>
      <c r="D255" s="86" t="s">
        <v>28</v>
      </c>
      <c r="E255" s="86" t="s">
        <v>877</v>
      </c>
      <c r="F255" s="73"/>
      <c r="G255" s="86" t="s">
        <v>954</v>
      </c>
      <c r="H255" s="86" t="s">
        <v>129</v>
      </c>
      <c r="I255" s="83">
        <v>86.314991000000006</v>
      </c>
      <c r="J255" s="85">
        <v>8136</v>
      </c>
      <c r="K255" s="73"/>
      <c r="L255" s="83">
        <v>27.697787926000004</v>
      </c>
      <c r="M255" s="84">
        <v>1.406883247787684E-7</v>
      </c>
      <c r="N255" s="84">
        <f t="shared" si="5"/>
        <v>4.9738663991205617E-3</v>
      </c>
      <c r="O255" s="84">
        <f>L255/'סכום נכסי הקרן'!$C$42</f>
        <v>5.4254745374696729E-4</v>
      </c>
    </row>
    <row r="256" spans="2:15">
      <c r="B256" s="76" t="s">
        <v>1707</v>
      </c>
      <c r="C256" s="73" t="s">
        <v>1708</v>
      </c>
      <c r="D256" s="86" t="s">
        <v>1475</v>
      </c>
      <c r="E256" s="86" t="s">
        <v>877</v>
      </c>
      <c r="F256" s="73"/>
      <c r="G256" s="86" t="s">
        <v>897</v>
      </c>
      <c r="H256" s="86" t="s">
        <v>127</v>
      </c>
      <c r="I256" s="83">
        <v>44.577353999999993</v>
      </c>
      <c r="J256" s="85">
        <v>21873</v>
      </c>
      <c r="K256" s="73"/>
      <c r="L256" s="83">
        <v>31.347550947999999</v>
      </c>
      <c r="M256" s="84">
        <v>2.6288827610215534E-8</v>
      </c>
      <c r="N256" s="84">
        <f t="shared" si="5"/>
        <v>5.6292773549838568E-3</v>
      </c>
      <c r="O256" s="84">
        <f>L256/'סכום נכסי הקרן'!$C$42</f>
        <v>6.1403943136107634E-4</v>
      </c>
    </row>
    <row r="257" spans="2:15">
      <c r="B257" s="76" t="s">
        <v>1709</v>
      </c>
      <c r="C257" s="73" t="s">
        <v>1710</v>
      </c>
      <c r="D257" s="86" t="s">
        <v>28</v>
      </c>
      <c r="E257" s="86" t="s">
        <v>877</v>
      </c>
      <c r="F257" s="73"/>
      <c r="G257" s="86" t="s">
        <v>999</v>
      </c>
      <c r="H257" s="86" t="s">
        <v>129</v>
      </c>
      <c r="I257" s="83">
        <v>10.29795</v>
      </c>
      <c r="J257" s="85">
        <v>15242</v>
      </c>
      <c r="K257" s="73"/>
      <c r="L257" s="83">
        <v>6.1907127590000002</v>
      </c>
      <c r="M257" s="84">
        <v>4.9940242848582396E-8</v>
      </c>
      <c r="N257" s="84">
        <f t="shared" si="5"/>
        <v>1.1117053196039784E-3</v>
      </c>
      <c r="O257" s="84">
        <f>L257/'סכום נכסי הקרן'!$C$42</f>
        <v>1.2126439314388128E-4</v>
      </c>
    </row>
    <row r="258" spans="2:15">
      <c r="B258" s="76" t="s">
        <v>1711</v>
      </c>
      <c r="C258" s="73" t="s">
        <v>1712</v>
      </c>
      <c r="D258" s="86" t="s">
        <v>28</v>
      </c>
      <c r="E258" s="86" t="s">
        <v>877</v>
      </c>
      <c r="F258" s="73"/>
      <c r="G258" s="86" t="s">
        <v>954</v>
      </c>
      <c r="H258" s="86" t="s">
        <v>133</v>
      </c>
      <c r="I258" s="83">
        <v>314.43074000000001</v>
      </c>
      <c r="J258" s="85">
        <v>19380</v>
      </c>
      <c r="K258" s="73"/>
      <c r="L258" s="83">
        <v>23.960301557999998</v>
      </c>
      <c r="M258" s="84">
        <v>1.9833662829476637E-7</v>
      </c>
      <c r="N258" s="84">
        <f t="shared" si="5"/>
        <v>4.3027024089624848E-3</v>
      </c>
      <c r="O258" s="84">
        <f>L258/'סכום נכסי הקרן'!$C$42</f>
        <v>4.6933714114763742E-4</v>
      </c>
    </row>
    <row r="259" spans="2:15">
      <c r="B259" s="76" t="s">
        <v>1713</v>
      </c>
      <c r="C259" s="73" t="s">
        <v>1714</v>
      </c>
      <c r="D259" s="86" t="s">
        <v>28</v>
      </c>
      <c r="E259" s="86" t="s">
        <v>877</v>
      </c>
      <c r="F259" s="73"/>
      <c r="G259" s="86" t="s">
        <v>935</v>
      </c>
      <c r="H259" s="86" t="s">
        <v>129</v>
      </c>
      <c r="I259" s="83">
        <v>34.326500000000003</v>
      </c>
      <c r="J259" s="85">
        <v>5976</v>
      </c>
      <c r="K259" s="73"/>
      <c r="L259" s="83">
        <v>8.0907360030000017</v>
      </c>
      <c r="M259" s="84">
        <v>6.0659604943704534E-8</v>
      </c>
      <c r="N259" s="84">
        <f t="shared" si="5"/>
        <v>1.4529044722629704E-3</v>
      </c>
      <c r="O259" s="84">
        <f>L259/'סכום נכסי הקרן'!$C$42</f>
        <v>1.5848226685445974E-4</v>
      </c>
    </row>
    <row r="260" spans="2:15">
      <c r="B260" s="76" t="s">
        <v>1715</v>
      </c>
      <c r="C260" s="73" t="s">
        <v>1716</v>
      </c>
      <c r="D260" s="86" t="s">
        <v>1475</v>
      </c>
      <c r="E260" s="86" t="s">
        <v>877</v>
      </c>
      <c r="F260" s="73"/>
      <c r="G260" s="86" t="s">
        <v>1038</v>
      </c>
      <c r="H260" s="86" t="s">
        <v>127</v>
      </c>
      <c r="I260" s="83">
        <v>79.811995999999994</v>
      </c>
      <c r="J260" s="85">
        <v>14415</v>
      </c>
      <c r="K260" s="83">
        <v>0.10995637200000001</v>
      </c>
      <c r="L260" s="83">
        <v>37.098207340999998</v>
      </c>
      <c r="M260" s="84">
        <v>2.8209236566216174E-8</v>
      </c>
      <c r="N260" s="84">
        <f t="shared" si="5"/>
        <v>6.6619589786012009E-3</v>
      </c>
      <c r="O260" s="84">
        <f>L260/'סכום נכסי הקרן'!$C$42</f>
        <v>7.2668394982340135E-4</v>
      </c>
    </row>
    <row r="261" spans="2:15">
      <c r="B261" s="76" t="s">
        <v>1717</v>
      </c>
      <c r="C261" s="73" t="s">
        <v>1718</v>
      </c>
      <c r="D261" s="86" t="s">
        <v>1475</v>
      </c>
      <c r="E261" s="86" t="s">
        <v>877</v>
      </c>
      <c r="F261" s="73"/>
      <c r="G261" s="86" t="s">
        <v>1107</v>
      </c>
      <c r="H261" s="86" t="s">
        <v>127</v>
      </c>
      <c r="I261" s="83">
        <v>52.704908000000003</v>
      </c>
      <c r="J261" s="85">
        <v>18118</v>
      </c>
      <c r="K261" s="73"/>
      <c r="L261" s="83">
        <v>30.700276928000001</v>
      </c>
      <c r="M261" s="84">
        <v>2.9110932663289392E-8</v>
      </c>
      <c r="N261" s="84">
        <f t="shared" si="5"/>
        <v>5.5130422784606678E-3</v>
      </c>
      <c r="O261" s="84">
        <f>L261/'סכום נכסי הקרן'!$C$42</f>
        <v>6.013605534533604E-4</v>
      </c>
    </row>
    <row r="262" spans="2:15">
      <c r="B262" s="76" t="s">
        <v>1719</v>
      </c>
      <c r="C262" s="73" t="s">
        <v>1720</v>
      </c>
      <c r="D262" s="86" t="s">
        <v>1472</v>
      </c>
      <c r="E262" s="86" t="s">
        <v>877</v>
      </c>
      <c r="F262" s="73"/>
      <c r="G262" s="86" t="s">
        <v>966</v>
      </c>
      <c r="H262" s="86" t="s">
        <v>127</v>
      </c>
      <c r="I262" s="83">
        <v>205.959</v>
      </c>
      <c r="J262" s="85">
        <v>2192</v>
      </c>
      <c r="K262" s="73"/>
      <c r="L262" s="83">
        <v>14.514507415000001</v>
      </c>
      <c r="M262" s="84">
        <v>9.1897259364657742E-7</v>
      </c>
      <c r="N262" s="84">
        <f t="shared" si="5"/>
        <v>2.6064616035090201E-3</v>
      </c>
      <c r="O262" s="84">
        <f>L262/'סכום נכסי הקרן'!$C$42</f>
        <v>2.8431183968332784E-4</v>
      </c>
    </row>
    <row r="263" spans="2:15">
      <c r="B263" s="76" t="s">
        <v>1721</v>
      </c>
      <c r="C263" s="73" t="s">
        <v>1722</v>
      </c>
      <c r="D263" s="86" t="s">
        <v>1475</v>
      </c>
      <c r="E263" s="86" t="s">
        <v>877</v>
      </c>
      <c r="F263" s="73"/>
      <c r="G263" s="86" t="s">
        <v>907</v>
      </c>
      <c r="H263" s="86" t="s">
        <v>127</v>
      </c>
      <c r="I263" s="83">
        <v>11.671010000000001</v>
      </c>
      <c r="J263" s="85">
        <v>18049</v>
      </c>
      <c r="K263" s="73"/>
      <c r="L263" s="83">
        <v>6.7723994130000014</v>
      </c>
      <c r="M263" s="84">
        <v>1.8659620985706785E-7</v>
      </c>
      <c r="N263" s="84">
        <f t="shared" si="5"/>
        <v>1.2161624593177095E-3</v>
      </c>
      <c r="O263" s="84">
        <f>L263/'סכום נכסי הקרן'!$C$42</f>
        <v>1.3265853818714108E-4</v>
      </c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5" t="s">
        <v>212</v>
      </c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5" t="s">
        <v>107</v>
      </c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5" t="s">
        <v>195</v>
      </c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5" t="s">
        <v>203</v>
      </c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5" t="s">
        <v>209</v>
      </c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21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2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21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21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2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21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21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2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69 B271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3.140625" style="2" customWidth="1"/>
    <col min="3" max="3" width="42.57031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221</v>
      </c>
    </row>
    <row r="2" spans="2:14">
      <c r="B2" s="46" t="s">
        <v>140</v>
      </c>
      <c r="C2" s="67" t="s">
        <v>222</v>
      </c>
    </row>
    <row r="3" spans="2:14">
      <c r="B3" s="46" t="s">
        <v>142</v>
      </c>
      <c r="C3" s="67" t="s">
        <v>223</v>
      </c>
    </row>
    <row r="4" spans="2:14">
      <c r="B4" s="46" t="s">
        <v>143</v>
      </c>
      <c r="C4" s="67">
        <v>9455</v>
      </c>
    </row>
    <row r="6" spans="2:14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</row>
    <row r="7" spans="2:14" ht="26.25" customHeight="1">
      <c r="B7" s="129" t="s">
        <v>219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2:14" s="3" customFormat="1" ht="74.25" customHeight="1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98</v>
      </c>
      <c r="H8" s="29" t="s">
        <v>197</v>
      </c>
      <c r="I8" s="29" t="s">
        <v>196</v>
      </c>
      <c r="J8" s="29" t="s">
        <v>211</v>
      </c>
      <c r="K8" s="29" t="s">
        <v>61</v>
      </c>
      <c r="L8" s="29" t="s">
        <v>58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204</v>
      </c>
      <c r="I9" s="31"/>
      <c r="J9" s="15" t="s">
        <v>200</v>
      </c>
      <c r="K9" s="15" t="s">
        <v>200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214</v>
      </c>
      <c r="C11" s="69"/>
      <c r="D11" s="69"/>
      <c r="E11" s="69"/>
      <c r="F11" s="69"/>
      <c r="G11" s="69"/>
      <c r="H11" s="77"/>
      <c r="I11" s="79"/>
      <c r="J11" s="77">
        <v>0.52319602899999995</v>
      </c>
      <c r="K11" s="77">
        <v>7298.8467979320021</v>
      </c>
      <c r="L11" s="69"/>
      <c r="M11" s="78">
        <f>IFERROR(K11/$K$11,0)</f>
        <v>1</v>
      </c>
      <c r="N11" s="78">
        <f>K11/'סכום נכסי הקרן'!$C$42</f>
        <v>0.14297065007815932</v>
      </c>
    </row>
    <row r="12" spans="2:14">
      <c r="B12" s="70" t="s">
        <v>191</v>
      </c>
      <c r="C12" s="71"/>
      <c r="D12" s="71"/>
      <c r="E12" s="71"/>
      <c r="F12" s="71"/>
      <c r="G12" s="71"/>
      <c r="H12" s="80"/>
      <c r="I12" s="82"/>
      <c r="J12" s="71"/>
      <c r="K12" s="80">
        <v>3489.9080096020011</v>
      </c>
      <c r="L12" s="71"/>
      <c r="M12" s="81">
        <f t="shared" ref="M12:M75" si="0">IFERROR(K12/$K$11,0)</f>
        <v>0.47814512432166739</v>
      </c>
      <c r="N12" s="81">
        <f>K12/'סכום נכסי הקרן'!$C$42</f>
        <v>6.8360719255971092E-2</v>
      </c>
    </row>
    <row r="13" spans="2:14">
      <c r="B13" s="89" t="s">
        <v>215</v>
      </c>
      <c r="C13" s="71"/>
      <c r="D13" s="71"/>
      <c r="E13" s="71"/>
      <c r="F13" s="71"/>
      <c r="G13" s="71"/>
      <c r="H13" s="80"/>
      <c r="I13" s="82"/>
      <c r="J13" s="71"/>
      <c r="K13" s="80">
        <v>249.06542220199998</v>
      </c>
      <c r="L13" s="71"/>
      <c r="M13" s="81">
        <f t="shared" si="0"/>
        <v>3.4123941644119485E-2</v>
      </c>
      <c r="N13" s="81">
        <f>K13/'סכום נכסי הקרן'!$C$42</f>
        <v>4.8787221200889356E-3</v>
      </c>
    </row>
    <row r="14" spans="2:14">
      <c r="B14" s="76" t="s">
        <v>1723</v>
      </c>
      <c r="C14" s="73" t="s">
        <v>1724</v>
      </c>
      <c r="D14" s="86" t="s">
        <v>115</v>
      </c>
      <c r="E14" s="73" t="s">
        <v>1725</v>
      </c>
      <c r="F14" s="86" t="s">
        <v>1726</v>
      </c>
      <c r="G14" s="86" t="s">
        <v>128</v>
      </c>
      <c r="H14" s="83">
        <v>1840.05465</v>
      </c>
      <c r="I14" s="85">
        <v>1551</v>
      </c>
      <c r="J14" s="73"/>
      <c r="K14" s="83">
        <v>28.539247621999998</v>
      </c>
      <c r="L14" s="84">
        <v>2.8550621261686477E-5</v>
      </c>
      <c r="M14" s="84">
        <f t="shared" si="0"/>
        <v>3.9101036659772177E-3</v>
      </c>
      <c r="N14" s="84">
        <f>K14/'סכום נכסי הקרן'!$C$42</f>
        <v>5.5903006299775672E-4</v>
      </c>
    </row>
    <row r="15" spans="2:14">
      <c r="B15" s="76" t="s">
        <v>1727</v>
      </c>
      <c r="C15" s="73" t="s">
        <v>1728</v>
      </c>
      <c r="D15" s="86" t="s">
        <v>115</v>
      </c>
      <c r="E15" s="73" t="s">
        <v>1725</v>
      </c>
      <c r="F15" s="86" t="s">
        <v>1726</v>
      </c>
      <c r="G15" s="86" t="s">
        <v>128</v>
      </c>
      <c r="H15" s="83">
        <v>1357.7402790000001</v>
      </c>
      <c r="I15" s="85">
        <v>1922</v>
      </c>
      <c r="J15" s="73"/>
      <c r="K15" s="83">
        <v>26.095768157999998</v>
      </c>
      <c r="L15" s="84">
        <v>2.3143449590674631E-5</v>
      </c>
      <c r="M15" s="84">
        <f t="shared" si="0"/>
        <v>3.5753275661839852E-3</v>
      </c>
      <c r="N15" s="84">
        <f>K15/'סכום נכסי הקרן'!$C$42</f>
        <v>5.1116690637968752E-4</v>
      </c>
    </row>
    <row r="16" spans="2:14">
      <c r="B16" s="76" t="s">
        <v>1729</v>
      </c>
      <c r="C16" s="73" t="s">
        <v>1730</v>
      </c>
      <c r="D16" s="86" t="s">
        <v>115</v>
      </c>
      <c r="E16" s="73" t="s">
        <v>1731</v>
      </c>
      <c r="F16" s="86" t="s">
        <v>1726</v>
      </c>
      <c r="G16" s="86" t="s">
        <v>128</v>
      </c>
      <c r="H16" s="83">
        <v>1.0048079999999999</v>
      </c>
      <c r="I16" s="85">
        <v>1601</v>
      </c>
      <c r="J16" s="73"/>
      <c r="K16" s="83">
        <v>1.6086975999999999E-2</v>
      </c>
      <c r="L16" s="84">
        <v>1.9741678422250076E-6</v>
      </c>
      <c r="M16" s="84">
        <f t="shared" si="0"/>
        <v>2.2040435215817869E-6</v>
      </c>
      <c r="N16" s="84">
        <f>K16/'סכום נכסי הקרן'!$C$42</f>
        <v>3.1511353508110365E-7</v>
      </c>
    </row>
    <row r="17" spans="2:14">
      <c r="B17" s="76" t="s">
        <v>1732</v>
      </c>
      <c r="C17" s="73" t="s">
        <v>1733</v>
      </c>
      <c r="D17" s="86" t="s">
        <v>115</v>
      </c>
      <c r="E17" s="73" t="s">
        <v>1731</v>
      </c>
      <c r="F17" s="86" t="s">
        <v>1726</v>
      </c>
      <c r="G17" s="86" t="s">
        <v>128</v>
      </c>
      <c r="H17" s="83">
        <v>2633.8529700000004</v>
      </c>
      <c r="I17" s="85">
        <v>1547</v>
      </c>
      <c r="J17" s="73"/>
      <c r="K17" s="83">
        <v>40.745705446000002</v>
      </c>
      <c r="L17" s="84">
        <v>3.0477310701382475E-5</v>
      </c>
      <c r="M17" s="84">
        <f t="shared" si="0"/>
        <v>5.5824853670780666E-3</v>
      </c>
      <c r="N17" s="84">
        <f>K17/'סכום נכסי הקרן'!$C$42</f>
        <v>7.9813156198296309E-4</v>
      </c>
    </row>
    <row r="18" spans="2:14">
      <c r="B18" s="76" t="s">
        <v>1734</v>
      </c>
      <c r="C18" s="73" t="s">
        <v>1735</v>
      </c>
      <c r="D18" s="86" t="s">
        <v>115</v>
      </c>
      <c r="E18" s="73" t="s">
        <v>1731</v>
      </c>
      <c r="F18" s="86" t="s">
        <v>1726</v>
      </c>
      <c r="G18" s="86" t="s">
        <v>128</v>
      </c>
      <c r="H18" s="83">
        <v>577.76459999999997</v>
      </c>
      <c r="I18" s="85">
        <v>1906</v>
      </c>
      <c r="J18" s="73"/>
      <c r="K18" s="83">
        <v>11.012193276</v>
      </c>
      <c r="L18" s="84">
        <v>7.1222245660354243E-6</v>
      </c>
      <c r="M18" s="84">
        <f t="shared" si="0"/>
        <v>1.508757969700105E-3</v>
      </c>
      <c r="N18" s="84">
        <f>K18/'סכום נכסי הקרן'!$C$42</f>
        <v>2.1570810773862781E-4</v>
      </c>
    </row>
    <row r="19" spans="2:14">
      <c r="B19" s="76" t="s">
        <v>1736</v>
      </c>
      <c r="C19" s="73" t="s">
        <v>1737</v>
      </c>
      <c r="D19" s="86" t="s">
        <v>115</v>
      </c>
      <c r="E19" s="73" t="s">
        <v>1738</v>
      </c>
      <c r="F19" s="86" t="s">
        <v>1726</v>
      </c>
      <c r="G19" s="86" t="s">
        <v>128</v>
      </c>
      <c r="H19" s="83">
        <v>64.621714999999995</v>
      </c>
      <c r="I19" s="85">
        <v>18670</v>
      </c>
      <c r="J19" s="73"/>
      <c r="K19" s="83">
        <v>12.064874097000001</v>
      </c>
      <c r="L19" s="84">
        <v>6.8496602024846579E-6</v>
      </c>
      <c r="M19" s="84">
        <f t="shared" si="0"/>
        <v>1.6529836056318331E-3</v>
      </c>
      <c r="N19" s="84">
        <f>K19/'סכום נכסי הקרן'!$C$42</f>
        <v>2.3632814066572292E-4</v>
      </c>
    </row>
    <row r="20" spans="2:14">
      <c r="B20" s="76" t="s">
        <v>1739</v>
      </c>
      <c r="C20" s="73" t="s">
        <v>1740</v>
      </c>
      <c r="D20" s="86" t="s">
        <v>115</v>
      </c>
      <c r="E20" s="73" t="s">
        <v>1738</v>
      </c>
      <c r="F20" s="86" t="s">
        <v>1726</v>
      </c>
      <c r="G20" s="86" t="s">
        <v>128</v>
      </c>
      <c r="H20" s="83">
        <v>340.37871000000001</v>
      </c>
      <c r="I20" s="85">
        <v>15500</v>
      </c>
      <c r="J20" s="73"/>
      <c r="K20" s="83">
        <v>52.758700050000002</v>
      </c>
      <c r="L20" s="84">
        <v>2.4017114322687714E-5</v>
      </c>
      <c r="M20" s="84">
        <f t="shared" si="0"/>
        <v>7.2283610699909791E-3</v>
      </c>
      <c r="N20" s="84">
        <f>K20/'סכום נכסי הקרן'!$C$42</f>
        <v>1.0334434811762696E-3</v>
      </c>
    </row>
    <row r="21" spans="2:14">
      <c r="B21" s="76" t="s">
        <v>1741</v>
      </c>
      <c r="C21" s="73" t="s">
        <v>1742</v>
      </c>
      <c r="D21" s="86" t="s">
        <v>115</v>
      </c>
      <c r="E21" s="73" t="s">
        <v>1743</v>
      </c>
      <c r="F21" s="86" t="s">
        <v>1726</v>
      </c>
      <c r="G21" s="86" t="s">
        <v>128</v>
      </c>
      <c r="H21" s="83">
        <v>2537.1401999999998</v>
      </c>
      <c r="I21" s="85">
        <v>1557</v>
      </c>
      <c r="J21" s="73"/>
      <c r="K21" s="83">
        <v>39.503272914</v>
      </c>
      <c r="L21" s="84">
        <v>1.5138577817023861E-5</v>
      </c>
      <c r="M21" s="84">
        <f t="shared" si="0"/>
        <v>5.4122622391790092E-3</v>
      </c>
      <c r="N21" s="84">
        <f>K21/'סכום נכסי הקרן'!$C$42</f>
        <v>7.7379465072889716E-4</v>
      </c>
    </row>
    <row r="22" spans="2:14">
      <c r="B22" s="76" t="s">
        <v>1744</v>
      </c>
      <c r="C22" s="73" t="s">
        <v>1745</v>
      </c>
      <c r="D22" s="86" t="s">
        <v>115</v>
      </c>
      <c r="E22" s="73" t="s">
        <v>1743</v>
      </c>
      <c r="F22" s="86" t="s">
        <v>1726</v>
      </c>
      <c r="G22" s="86" t="s">
        <v>128</v>
      </c>
      <c r="H22" s="83">
        <v>2.9599999999999998E-4</v>
      </c>
      <c r="I22" s="85">
        <v>1489</v>
      </c>
      <c r="J22" s="73"/>
      <c r="K22" s="83">
        <v>4.4140000000000004E-6</v>
      </c>
      <c r="L22" s="84">
        <v>4.059860447783405E-12</v>
      </c>
      <c r="M22" s="84">
        <f t="shared" si="0"/>
        <v>6.0475306883419287E-10</v>
      </c>
      <c r="N22" s="84">
        <f>K22/'סכום נכסי הקרן'!$C$42</f>
        <v>8.6461939387986397E-11</v>
      </c>
    </row>
    <row r="23" spans="2:14">
      <c r="B23" s="76" t="s">
        <v>1746</v>
      </c>
      <c r="C23" s="73" t="s">
        <v>1747</v>
      </c>
      <c r="D23" s="86" t="s">
        <v>115</v>
      </c>
      <c r="E23" s="73" t="s">
        <v>1743</v>
      </c>
      <c r="F23" s="86" t="s">
        <v>1726</v>
      </c>
      <c r="G23" s="86" t="s">
        <v>128</v>
      </c>
      <c r="H23" s="83">
        <v>2018.40807</v>
      </c>
      <c r="I23" s="85">
        <v>1899</v>
      </c>
      <c r="J23" s="73"/>
      <c r="K23" s="83">
        <v>38.329569249000002</v>
      </c>
      <c r="L23" s="84">
        <v>1.5455406976016303E-5</v>
      </c>
      <c r="M23" s="84">
        <f t="shared" si="0"/>
        <v>5.2514555121036385E-3</v>
      </c>
      <c r="N23" s="84">
        <f>K23/'סכום נכסי הקרן'!$C$42</f>
        <v>7.508040084219902E-4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216</v>
      </c>
      <c r="C25" s="71"/>
      <c r="D25" s="71"/>
      <c r="E25" s="71"/>
      <c r="F25" s="71"/>
      <c r="G25" s="71"/>
      <c r="H25" s="80"/>
      <c r="I25" s="82"/>
      <c r="J25" s="71"/>
      <c r="K25" s="80">
        <v>3240.8425874000004</v>
      </c>
      <c r="L25" s="71"/>
      <c r="M25" s="81">
        <f t="shared" si="0"/>
        <v>0.44402118267754781</v>
      </c>
      <c r="N25" s="81">
        <f>K25/'סכום נכסי הקרן'!$C$42</f>
        <v>6.3481997135882151E-2</v>
      </c>
    </row>
    <row r="26" spans="2:14">
      <c r="B26" s="76" t="s">
        <v>1748</v>
      </c>
      <c r="C26" s="73" t="s">
        <v>1749</v>
      </c>
      <c r="D26" s="86" t="s">
        <v>115</v>
      </c>
      <c r="E26" s="73" t="s">
        <v>1725</v>
      </c>
      <c r="F26" s="86" t="s">
        <v>1750</v>
      </c>
      <c r="G26" s="86" t="s">
        <v>128</v>
      </c>
      <c r="H26" s="83">
        <v>4544.2879199999998</v>
      </c>
      <c r="I26" s="85">
        <v>330.07</v>
      </c>
      <c r="J26" s="73"/>
      <c r="K26" s="83">
        <v>14.999331134</v>
      </c>
      <c r="L26" s="84">
        <v>1.7142389076644333E-4</v>
      </c>
      <c r="M26" s="84">
        <f t="shared" si="0"/>
        <v>2.0550275336988569E-3</v>
      </c>
      <c r="N26" s="84">
        <f>K26/'סכום נכסי הקרן'!$C$42</f>
        <v>2.9380862242144203E-4</v>
      </c>
    </row>
    <row r="27" spans="2:14">
      <c r="B27" s="76" t="s">
        <v>1751</v>
      </c>
      <c r="C27" s="73" t="s">
        <v>1752</v>
      </c>
      <c r="D27" s="86" t="s">
        <v>115</v>
      </c>
      <c r="E27" s="73" t="s">
        <v>1725</v>
      </c>
      <c r="F27" s="86" t="s">
        <v>1750</v>
      </c>
      <c r="G27" s="86" t="s">
        <v>128</v>
      </c>
      <c r="H27" s="83">
        <v>54805.683176999999</v>
      </c>
      <c r="I27" s="85">
        <v>344.07</v>
      </c>
      <c r="J27" s="73"/>
      <c r="K27" s="83">
        <v>188.569914109</v>
      </c>
      <c r="L27" s="84">
        <v>2.0845944380503437E-4</v>
      </c>
      <c r="M27" s="84">
        <f t="shared" si="0"/>
        <v>2.5835576403991371E-2</v>
      </c>
      <c r="N27" s="84">
        <f>K27/'סכום נכסי הקרן'!$C$42</f>
        <v>3.6937291536226001E-3</v>
      </c>
    </row>
    <row r="28" spans="2:14">
      <c r="B28" s="76" t="s">
        <v>1753</v>
      </c>
      <c r="C28" s="73" t="s">
        <v>1754</v>
      </c>
      <c r="D28" s="86" t="s">
        <v>115</v>
      </c>
      <c r="E28" s="73" t="s">
        <v>1731</v>
      </c>
      <c r="F28" s="86" t="s">
        <v>1750</v>
      </c>
      <c r="G28" s="86" t="s">
        <v>128</v>
      </c>
      <c r="H28" s="83">
        <v>161872.36981</v>
      </c>
      <c r="I28" s="85">
        <v>344.83</v>
      </c>
      <c r="J28" s="73"/>
      <c r="K28" s="83">
        <v>558.184489525</v>
      </c>
      <c r="L28" s="84">
        <v>4.0469884762521421E-4</v>
      </c>
      <c r="M28" s="84">
        <f t="shared" si="0"/>
        <v>7.6475709790641389E-2</v>
      </c>
      <c r="N28" s="84">
        <f>K28/'סכום נכסי הקרן'!$C$42</f>
        <v>1.0933781943956654E-2</v>
      </c>
    </row>
    <row r="29" spans="2:14">
      <c r="B29" s="76" t="s">
        <v>1755</v>
      </c>
      <c r="C29" s="73" t="s">
        <v>1756</v>
      </c>
      <c r="D29" s="86" t="s">
        <v>115</v>
      </c>
      <c r="E29" s="73" t="s">
        <v>1731</v>
      </c>
      <c r="F29" s="86" t="s">
        <v>1750</v>
      </c>
      <c r="G29" s="86" t="s">
        <v>128</v>
      </c>
      <c r="H29" s="83">
        <v>10891.836974</v>
      </c>
      <c r="I29" s="85">
        <v>378.45</v>
      </c>
      <c r="J29" s="73"/>
      <c r="K29" s="83">
        <v>41.220157022999999</v>
      </c>
      <c r="L29" s="84">
        <v>4.8962340774766014E-5</v>
      </c>
      <c r="M29" s="84">
        <f t="shared" si="0"/>
        <v>5.6474890026023006E-3</v>
      </c>
      <c r="N29" s="84">
        <f>K29/'סכום נכסי הקרן'!$C$42</f>
        <v>8.0742517401130652E-4</v>
      </c>
    </row>
    <row r="30" spans="2:14">
      <c r="B30" s="76" t="s">
        <v>1757</v>
      </c>
      <c r="C30" s="73" t="s">
        <v>1758</v>
      </c>
      <c r="D30" s="86" t="s">
        <v>115</v>
      </c>
      <c r="E30" s="73" t="s">
        <v>1738</v>
      </c>
      <c r="F30" s="86" t="s">
        <v>1750</v>
      </c>
      <c r="G30" s="86" t="s">
        <v>128</v>
      </c>
      <c r="H30" s="83">
        <v>22.874713</v>
      </c>
      <c r="I30" s="85">
        <v>3545.21</v>
      </c>
      <c r="J30" s="73"/>
      <c r="K30" s="83">
        <v>0.81095659799999997</v>
      </c>
      <c r="L30" s="84">
        <v>9.6665458350884752E-7</v>
      </c>
      <c r="M30" s="84">
        <f t="shared" si="0"/>
        <v>1.1110749690345193E-4</v>
      </c>
      <c r="N30" s="84">
        <f>K30/'סכום נכסי הקרן'!$C$42</f>
        <v>1.5885111060843598E-5</v>
      </c>
    </row>
    <row r="31" spans="2:14">
      <c r="B31" s="76" t="s">
        <v>1759</v>
      </c>
      <c r="C31" s="73" t="s">
        <v>1760</v>
      </c>
      <c r="D31" s="86" t="s">
        <v>115</v>
      </c>
      <c r="E31" s="73" t="s">
        <v>1738</v>
      </c>
      <c r="F31" s="86" t="s">
        <v>1750</v>
      </c>
      <c r="G31" s="86" t="s">
        <v>128</v>
      </c>
      <c r="H31" s="83">
        <v>10001.35203</v>
      </c>
      <c r="I31" s="85">
        <v>3285.48</v>
      </c>
      <c r="J31" s="73"/>
      <c r="K31" s="83">
        <v>328.59242067500003</v>
      </c>
      <c r="L31" s="84">
        <v>2.0322226360622799E-3</v>
      </c>
      <c r="M31" s="84">
        <f t="shared" si="0"/>
        <v>4.5019772269792105E-2</v>
      </c>
      <c r="N31" s="84">
        <f>K31/'סכום נכסי הקרן'!$C$42</f>
        <v>6.4365061077828675E-3</v>
      </c>
    </row>
    <row r="32" spans="2:14">
      <c r="B32" s="76" t="s">
        <v>1761</v>
      </c>
      <c r="C32" s="73" t="s">
        <v>1762</v>
      </c>
      <c r="D32" s="86" t="s">
        <v>115</v>
      </c>
      <c r="E32" s="73" t="s">
        <v>1738</v>
      </c>
      <c r="F32" s="86" t="s">
        <v>1750</v>
      </c>
      <c r="G32" s="86" t="s">
        <v>128</v>
      </c>
      <c r="H32" s="83">
        <v>34653.436928000003</v>
      </c>
      <c r="I32" s="85">
        <v>3430.19</v>
      </c>
      <c r="J32" s="73"/>
      <c r="K32" s="83">
        <v>1188.6787281740001</v>
      </c>
      <c r="L32" s="84">
        <v>8.9236011113815827E-4</v>
      </c>
      <c r="M32" s="84">
        <f t="shared" si="0"/>
        <v>0.16285842970574352</v>
      </c>
      <c r="N32" s="84">
        <f>K32/'סכום נכסי הקרן'!$C$42</f>
        <v>2.3283975565738364E-2</v>
      </c>
    </row>
    <row r="33" spans="2:14">
      <c r="B33" s="76" t="s">
        <v>1763</v>
      </c>
      <c r="C33" s="73" t="s">
        <v>1764</v>
      </c>
      <c r="D33" s="86" t="s">
        <v>115</v>
      </c>
      <c r="E33" s="73" t="s">
        <v>1738</v>
      </c>
      <c r="F33" s="86" t="s">
        <v>1750</v>
      </c>
      <c r="G33" s="86" t="s">
        <v>128</v>
      </c>
      <c r="H33" s="83">
        <v>1255.4923960000001</v>
      </c>
      <c r="I33" s="85">
        <v>3800.64</v>
      </c>
      <c r="J33" s="73"/>
      <c r="K33" s="83">
        <v>47.716746206000003</v>
      </c>
      <c r="L33" s="84">
        <v>6.0313065666602252E-5</v>
      </c>
      <c r="M33" s="84">
        <f t="shared" si="0"/>
        <v>6.5375733354918059E-3</v>
      </c>
      <c r="N33" s="84">
        <f>K33/'סכום נכסי הקרן'!$C$42</f>
        <v>9.3468110970890389E-4</v>
      </c>
    </row>
    <row r="34" spans="2:14">
      <c r="B34" s="76" t="s">
        <v>1765</v>
      </c>
      <c r="C34" s="73" t="s">
        <v>1766</v>
      </c>
      <c r="D34" s="86" t="s">
        <v>115</v>
      </c>
      <c r="E34" s="73" t="s">
        <v>1743</v>
      </c>
      <c r="F34" s="86" t="s">
        <v>1750</v>
      </c>
      <c r="G34" s="86" t="s">
        <v>128</v>
      </c>
      <c r="H34" s="83">
        <v>230789.83445999998</v>
      </c>
      <c r="I34" s="85">
        <v>344.12</v>
      </c>
      <c r="J34" s="73"/>
      <c r="K34" s="83">
        <v>794.19398033899984</v>
      </c>
      <c r="L34" s="84">
        <v>5.1236768875298738E-4</v>
      </c>
      <c r="M34" s="84">
        <f t="shared" si="0"/>
        <v>0.10881088510640072</v>
      </c>
      <c r="N34" s="84">
        <f>K34/'סכום נכסי הקרן'!$C$42</f>
        <v>1.5556762979242016E-2</v>
      </c>
    </row>
    <row r="35" spans="2:14">
      <c r="B35" s="76" t="s">
        <v>1767</v>
      </c>
      <c r="C35" s="73" t="s">
        <v>1768</v>
      </c>
      <c r="D35" s="86" t="s">
        <v>115</v>
      </c>
      <c r="E35" s="73" t="s">
        <v>1743</v>
      </c>
      <c r="F35" s="86" t="s">
        <v>1750</v>
      </c>
      <c r="G35" s="86" t="s">
        <v>128</v>
      </c>
      <c r="H35" s="83">
        <v>20384.217257</v>
      </c>
      <c r="I35" s="85">
        <v>382.04</v>
      </c>
      <c r="J35" s="73"/>
      <c r="K35" s="83">
        <v>77.875863616999993</v>
      </c>
      <c r="L35" s="84">
        <v>7.2561688781406841E-5</v>
      </c>
      <c r="M35" s="84">
        <f t="shared" si="0"/>
        <v>1.0669612032282241E-2</v>
      </c>
      <c r="N35" s="84">
        <f>K35/'סכום נכסי הקרן'!$C$42</f>
        <v>1.5254413683371427E-3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190</v>
      </c>
      <c r="C37" s="71"/>
      <c r="D37" s="71"/>
      <c r="E37" s="71"/>
      <c r="F37" s="71"/>
      <c r="G37" s="71"/>
      <c r="H37" s="80"/>
      <c r="I37" s="82"/>
      <c r="J37" s="80">
        <v>0.52319602899999995</v>
      </c>
      <c r="K37" s="80">
        <v>3808.938788330001</v>
      </c>
      <c r="L37" s="71"/>
      <c r="M37" s="81">
        <f t="shared" si="0"/>
        <v>0.52185487567833255</v>
      </c>
      <c r="N37" s="81">
        <f>K37/'סכום נכסי הקרן'!$C$42</f>
        <v>7.4609930822188225E-2</v>
      </c>
    </row>
    <row r="38" spans="2:14">
      <c r="B38" s="89" t="s">
        <v>217</v>
      </c>
      <c r="C38" s="71"/>
      <c r="D38" s="71"/>
      <c r="E38" s="71"/>
      <c r="F38" s="71"/>
      <c r="G38" s="71"/>
      <c r="H38" s="80"/>
      <c r="I38" s="82"/>
      <c r="J38" s="71"/>
      <c r="K38" s="80">
        <v>3545.7233172790006</v>
      </c>
      <c r="L38" s="71"/>
      <c r="M38" s="81">
        <f t="shared" si="0"/>
        <v>0.48579226492103084</v>
      </c>
      <c r="N38" s="81">
        <f>K38/'סכום נכסי הקרן'!$C$42</f>
        <v>6.9454035918701168E-2</v>
      </c>
    </row>
    <row r="39" spans="2:14">
      <c r="B39" s="76" t="s">
        <v>1769</v>
      </c>
      <c r="C39" s="73" t="s">
        <v>1770</v>
      </c>
      <c r="D39" s="86" t="s">
        <v>28</v>
      </c>
      <c r="E39" s="73"/>
      <c r="F39" s="86" t="s">
        <v>1726</v>
      </c>
      <c r="G39" s="86" t="s">
        <v>127</v>
      </c>
      <c r="H39" s="83">
        <v>720.16722400000003</v>
      </c>
      <c r="I39" s="85">
        <v>4496.96</v>
      </c>
      <c r="J39" s="73"/>
      <c r="K39" s="83">
        <v>104.11980685200001</v>
      </c>
      <c r="L39" s="84">
        <v>1.7508366423755595E-5</v>
      </c>
      <c r="M39" s="84">
        <f t="shared" si="0"/>
        <v>1.4265240761252929E-2</v>
      </c>
      <c r="N39" s="84">
        <f>K39/'סכום נכסי הקרן'!$C$42</f>
        <v>2.0395107451577875E-3</v>
      </c>
    </row>
    <row r="40" spans="2:14">
      <c r="B40" s="76" t="s">
        <v>1771</v>
      </c>
      <c r="C40" s="73" t="s">
        <v>1772</v>
      </c>
      <c r="D40" s="86" t="s">
        <v>28</v>
      </c>
      <c r="E40" s="73"/>
      <c r="F40" s="86" t="s">
        <v>1726</v>
      </c>
      <c r="G40" s="86" t="s">
        <v>127</v>
      </c>
      <c r="H40" s="83">
        <v>10.978163</v>
      </c>
      <c r="I40" s="85">
        <v>592.78</v>
      </c>
      <c r="J40" s="73"/>
      <c r="K40" s="83">
        <v>0.20922049900000006</v>
      </c>
      <c r="L40" s="84">
        <v>3.4103761530332164E-8</v>
      </c>
      <c r="M40" s="84">
        <f t="shared" si="0"/>
        <v>2.866487060110358E-5</v>
      </c>
      <c r="N40" s="84">
        <f>K40/'סכום נכסי הקרן'!$C$42</f>
        <v>4.0982351842460967E-6</v>
      </c>
    </row>
    <row r="41" spans="2:14">
      <c r="B41" s="76" t="s">
        <v>1773</v>
      </c>
      <c r="C41" s="73" t="s">
        <v>1774</v>
      </c>
      <c r="D41" s="86" t="s">
        <v>28</v>
      </c>
      <c r="E41" s="73"/>
      <c r="F41" s="86" t="s">
        <v>1726</v>
      </c>
      <c r="G41" s="86" t="s">
        <v>127</v>
      </c>
      <c r="H41" s="83">
        <v>852.06144699999993</v>
      </c>
      <c r="I41" s="85">
        <v>7834.6</v>
      </c>
      <c r="J41" s="73"/>
      <c r="K41" s="83">
        <v>214.61927324600003</v>
      </c>
      <c r="L41" s="84">
        <v>1.9002728590576484E-5</v>
      </c>
      <c r="M41" s="84">
        <f t="shared" si="0"/>
        <v>2.9404545565582849E-2</v>
      </c>
      <c r="N41" s="84">
        <f>K41/'סכום נכסי הקרן'!$C$42</f>
        <v>4.203986994764237E-3</v>
      </c>
    </row>
    <row r="42" spans="2:14">
      <c r="B42" s="76" t="s">
        <v>1775</v>
      </c>
      <c r="C42" s="73" t="s">
        <v>1776</v>
      </c>
      <c r="D42" s="86" t="s">
        <v>28</v>
      </c>
      <c r="E42" s="73"/>
      <c r="F42" s="86" t="s">
        <v>1726</v>
      </c>
      <c r="G42" s="86" t="s">
        <v>129</v>
      </c>
      <c r="H42" s="83">
        <v>96.114199999999997</v>
      </c>
      <c r="I42" s="85">
        <v>6091.6</v>
      </c>
      <c r="J42" s="73"/>
      <c r="K42" s="83">
        <v>23.092281930000002</v>
      </c>
      <c r="L42" s="84">
        <v>4.2544818837638341E-6</v>
      </c>
      <c r="M42" s="84">
        <f t="shared" si="0"/>
        <v>3.1638260905192295E-3</v>
      </c>
      <c r="N42" s="84">
        <f>K42/'סכום נכסי הקרן'!$C$42</f>
        <v>4.5233427289577557E-4</v>
      </c>
    </row>
    <row r="43" spans="2:14">
      <c r="B43" s="76" t="s">
        <v>1777</v>
      </c>
      <c r="C43" s="73" t="s">
        <v>1778</v>
      </c>
      <c r="D43" s="86" t="s">
        <v>1475</v>
      </c>
      <c r="E43" s="73"/>
      <c r="F43" s="86" t="s">
        <v>1726</v>
      </c>
      <c r="G43" s="86" t="s">
        <v>127</v>
      </c>
      <c r="H43" s="83">
        <v>144.33181099999999</v>
      </c>
      <c r="I43" s="85">
        <v>6748</v>
      </c>
      <c r="J43" s="73"/>
      <c r="K43" s="83">
        <v>31.312526536000004</v>
      </c>
      <c r="L43" s="84">
        <v>7.982954148230088E-7</v>
      </c>
      <c r="M43" s="84">
        <f t="shared" si="0"/>
        <v>4.2900649106475076E-3</v>
      </c>
      <c r="N43" s="84">
        <f>K43/'סכום נכסי הקרן'!$C$42</f>
        <v>6.1335336915277472E-4</v>
      </c>
    </row>
    <row r="44" spans="2:14">
      <c r="B44" s="76" t="s">
        <v>1779</v>
      </c>
      <c r="C44" s="73" t="s">
        <v>1780</v>
      </c>
      <c r="D44" s="86" t="s">
        <v>1475</v>
      </c>
      <c r="E44" s="73"/>
      <c r="F44" s="86" t="s">
        <v>1726</v>
      </c>
      <c r="G44" s="86" t="s">
        <v>127</v>
      </c>
      <c r="H44" s="83">
        <v>88.85689099999999</v>
      </c>
      <c r="I44" s="85">
        <v>16078</v>
      </c>
      <c r="J44" s="73"/>
      <c r="K44" s="83">
        <v>45.930811348000006</v>
      </c>
      <c r="L44" s="84">
        <v>7.7737850363172513E-7</v>
      </c>
      <c r="M44" s="84">
        <f t="shared" si="0"/>
        <v>6.2928860708535055E-3</v>
      </c>
      <c r="N44" s="84">
        <f>K44/'סכום נכסי הקרן'!$C$42</f>
        <v>8.996980124177194E-4</v>
      </c>
    </row>
    <row r="45" spans="2:14">
      <c r="B45" s="76" t="s">
        <v>1781</v>
      </c>
      <c r="C45" s="73" t="s">
        <v>1782</v>
      </c>
      <c r="D45" s="86" t="s">
        <v>1475</v>
      </c>
      <c r="E45" s="73"/>
      <c r="F45" s="86" t="s">
        <v>1726</v>
      </c>
      <c r="G45" s="86" t="s">
        <v>127</v>
      </c>
      <c r="H45" s="83">
        <v>188.079013</v>
      </c>
      <c r="I45" s="85">
        <v>6745</v>
      </c>
      <c r="J45" s="73"/>
      <c r="K45" s="83">
        <v>40.785263039</v>
      </c>
      <c r="L45" s="84">
        <v>9.5364206399709074E-7</v>
      </c>
      <c r="M45" s="84">
        <f t="shared" si="0"/>
        <v>5.587905071600595E-3</v>
      </c>
      <c r="N45" s="84">
        <f>K45/'סכום נכסי הקרן'!$C$42</f>
        <v>7.9890642066178053E-4</v>
      </c>
    </row>
    <row r="46" spans="2:14">
      <c r="B46" s="76" t="s">
        <v>1783</v>
      </c>
      <c r="C46" s="73" t="s">
        <v>1784</v>
      </c>
      <c r="D46" s="86" t="s">
        <v>117</v>
      </c>
      <c r="E46" s="73"/>
      <c r="F46" s="86" t="s">
        <v>1726</v>
      </c>
      <c r="G46" s="86" t="s">
        <v>136</v>
      </c>
      <c r="H46" s="83">
        <v>2200.9473509999998</v>
      </c>
      <c r="I46" s="85">
        <f>189700/100</f>
        <v>1897</v>
      </c>
      <c r="J46" s="73"/>
      <c r="K46" s="83">
        <v>130.22857351100001</v>
      </c>
      <c r="L46" s="84">
        <v>6.2530094936782122E-7</v>
      </c>
      <c r="M46" s="84">
        <f t="shared" si="0"/>
        <v>1.784234922534584E-2</v>
      </c>
      <c r="N46" s="84">
        <f>K46/'סכום נכסי הקרן'!$C$42</f>
        <v>2.5509322676692367E-3</v>
      </c>
    </row>
    <row r="47" spans="2:14">
      <c r="B47" s="76" t="s">
        <v>1785</v>
      </c>
      <c r="C47" s="73" t="s">
        <v>1786</v>
      </c>
      <c r="D47" s="86" t="s">
        <v>1475</v>
      </c>
      <c r="E47" s="73"/>
      <c r="F47" s="86" t="s">
        <v>1726</v>
      </c>
      <c r="G47" s="86" t="s">
        <v>127</v>
      </c>
      <c r="H47" s="83">
        <v>164.7672</v>
      </c>
      <c r="I47" s="85">
        <v>2948</v>
      </c>
      <c r="J47" s="73"/>
      <c r="K47" s="83">
        <v>15.616338635</v>
      </c>
      <c r="L47" s="84">
        <v>1.9637458795183924E-7</v>
      </c>
      <c r="M47" s="84">
        <f t="shared" si="0"/>
        <v>2.1395624634051244E-3</v>
      </c>
      <c r="N47" s="84">
        <f>K47/'סכום נכסי הקרן'!$C$42</f>
        <v>3.0589463627585863E-4</v>
      </c>
    </row>
    <row r="48" spans="2:14">
      <c r="B48" s="76" t="s">
        <v>1787</v>
      </c>
      <c r="C48" s="73" t="s">
        <v>1788</v>
      </c>
      <c r="D48" s="86" t="s">
        <v>1475</v>
      </c>
      <c r="E48" s="73"/>
      <c r="F48" s="86" t="s">
        <v>1726</v>
      </c>
      <c r="G48" s="86" t="s">
        <v>127</v>
      </c>
      <c r="H48" s="83">
        <v>143.48477</v>
      </c>
      <c r="I48" s="85">
        <v>11344</v>
      </c>
      <c r="J48" s="73"/>
      <c r="K48" s="83">
        <v>52.330273072999994</v>
      </c>
      <c r="L48" s="84">
        <v>6.3400377607660367E-7</v>
      </c>
      <c r="M48" s="84">
        <f t="shared" si="0"/>
        <v>7.1696631703280639E-3</v>
      </c>
      <c r="N48" s="84">
        <f>K48/'סכום נכסי הקרן'!$C$42</f>
        <v>1.0250514043032401E-3</v>
      </c>
    </row>
    <row r="49" spans="2:14">
      <c r="B49" s="76" t="s">
        <v>1789</v>
      </c>
      <c r="C49" s="73" t="s">
        <v>1790</v>
      </c>
      <c r="D49" s="86" t="s">
        <v>28</v>
      </c>
      <c r="E49" s="73"/>
      <c r="F49" s="86" t="s">
        <v>1726</v>
      </c>
      <c r="G49" s="86" t="s">
        <v>135</v>
      </c>
      <c r="H49" s="83">
        <v>587.72226799999999</v>
      </c>
      <c r="I49" s="85">
        <v>3970</v>
      </c>
      <c r="J49" s="73"/>
      <c r="K49" s="83">
        <v>58.837751974999996</v>
      </c>
      <c r="L49" s="84">
        <v>1.0195367162686515E-5</v>
      </c>
      <c r="M49" s="84">
        <f t="shared" si="0"/>
        <v>8.0612394812384098E-3</v>
      </c>
      <c r="N49" s="84">
        <f>K49/'סכום נכסי הקרן'!$C$42</f>
        <v>1.1525206490683791E-3</v>
      </c>
    </row>
    <row r="50" spans="2:14">
      <c r="B50" s="76" t="s">
        <v>1791</v>
      </c>
      <c r="C50" s="73" t="s">
        <v>1792</v>
      </c>
      <c r="D50" s="86" t="s">
        <v>1475</v>
      </c>
      <c r="E50" s="73"/>
      <c r="F50" s="86" t="s">
        <v>1726</v>
      </c>
      <c r="G50" s="86" t="s">
        <v>127</v>
      </c>
      <c r="H50" s="83">
        <v>368.16915</v>
      </c>
      <c r="I50" s="85">
        <v>8855</v>
      </c>
      <c r="J50" s="73"/>
      <c r="K50" s="83">
        <v>104.81343112100001</v>
      </c>
      <c r="L50" s="84">
        <v>2.0170778409651227E-6</v>
      </c>
      <c r="M50" s="84">
        <f t="shared" si="0"/>
        <v>1.4360272796888547E-2</v>
      </c>
      <c r="N50" s="84">
        <f>K50/'סכום נכסי הקרן'!$C$42</f>
        <v>2.0530975370708629E-3</v>
      </c>
    </row>
    <row r="51" spans="2:14">
      <c r="B51" s="76" t="s">
        <v>1793</v>
      </c>
      <c r="C51" s="73" t="s">
        <v>1794</v>
      </c>
      <c r="D51" s="86" t="s">
        <v>1475</v>
      </c>
      <c r="E51" s="73"/>
      <c r="F51" s="86" t="s">
        <v>1726</v>
      </c>
      <c r="G51" s="86" t="s">
        <v>127</v>
      </c>
      <c r="H51" s="83">
        <v>74.831770000000006</v>
      </c>
      <c r="I51" s="85">
        <v>8233</v>
      </c>
      <c r="J51" s="73"/>
      <c r="K51" s="83">
        <v>19.807292291000003</v>
      </c>
      <c r="L51" s="84">
        <v>4.4944006006006007E-6</v>
      </c>
      <c r="M51" s="84">
        <f t="shared" si="0"/>
        <v>2.7137564110281155E-3</v>
      </c>
      <c r="N51" s="84">
        <f>K51/'סכום נכסי הקרן'!$C$42</f>
        <v>3.8798751823846219E-4</v>
      </c>
    </row>
    <row r="52" spans="2:14">
      <c r="B52" s="76" t="s">
        <v>1795</v>
      </c>
      <c r="C52" s="73" t="s">
        <v>1796</v>
      </c>
      <c r="D52" s="86" t="s">
        <v>1475</v>
      </c>
      <c r="E52" s="73"/>
      <c r="F52" s="86" t="s">
        <v>1726</v>
      </c>
      <c r="G52" s="86" t="s">
        <v>127</v>
      </c>
      <c r="H52" s="83">
        <v>91.995020000000011</v>
      </c>
      <c r="I52" s="85">
        <v>12231</v>
      </c>
      <c r="J52" s="73"/>
      <c r="K52" s="83">
        <v>36.174893531000002</v>
      </c>
      <c r="L52" s="84">
        <v>3.5519312741312742E-5</v>
      </c>
      <c r="M52" s="84">
        <f t="shared" si="0"/>
        <v>4.9562478200322699E-3</v>
      </c>
      <c r="N52" s="84">
        <f>K52/'סכום נכסי הקרן'!$C$42</f>
        <v>7.0859797277847371E-4</v>
      </c>
    </row>
    <row r="53" spans="2:14">
      <c r="B53" s="76" t="s">
        <v>1797</v>
      </c>
      <c r="C53" s="73" t="s">
        <v>1798</v>
      </c>
      <c r="D53" s="86" t="s">
        <v>116</v>
      </c>
      <c r="E53" s="73"/>
      <c r="F53" s="86" t="s">
        <v>1726</v>
      </c>
      <c r="G53" s="86" t="s">
        <v>127</v>
      </c>
      <c r="H53" s="83">
        <v>1304.4069999999999</v>
      </c>
      <c r="I53" s="85">
        <v>702.25</v>
      </c>
      <c r="J53" s="73"/>
      <c r="K53" s="83">
        <v>29.450037075999997</v>
      </c>
      <c r="L53" s="84">
        <v>3.3528640988708151E-5</v>
      </c>
      <c r="M53" s="84">
        <f t="shared" si="0"/>
        <v>4.0348890573157587E-3</v>
      </c>
      <c r="N53" s="84">
        <f>K53/'סכום נכסי הקרן'!$C$42</f>
        <v>5.7687071151768543E-4</v>
      </c>
    </row>
    <row r="54" spans="2:14">
      <c r="B54" s="76" t="s">
        <v>1799</v>
      </c>
      <c r="C54" s="73" t="s">
        <v>1800</v>
      </c>
      <c r="D54" s="86" t="s">
        <v>28</v>
      </c>
      <c r="E54" s="73"/>
      <c r="F54" s="86" t="s">
        <v>1726</v>
      </c>
      <c r="G54" s="86" t="s">
        <v>129</v>
      </c>
      <c r="H54" s="83">
        <v>524.50891999999999</v>
      </c>
      <c r="I54" s="85">
        <v>4980.5</v>
      </c>
      <c r="J54" s="73"/>
      <c r="K54" s="83">
        <v>103.03238202100003</v>
      </c>
      <c r="L54" s="84">
        <v>4.0546453308596166E-5</v>
      </c>
      <c r="M54" s="84">
        <f t="shared" si="0"/>
        <v>1.4116254919913159E-2</v>
      </c>
      <c r="N54" s="84">
        <f>K54/'סכום נכסי הקרן'!$C$42</f>
        <v>2.0182101425689995E-3</v>
      </c>
    </row>
    <row r="55" spans="2:14">
      <c r="B55" s="76" t="s">
        <v>1801</v>
      </c>
      <c r="C55" s="73" t="s">
        <v>1802</v>
      </c>
      <c r="D55" s="86" t="s">
        <v>1554</v>
      </c>
      <c r="E55" s="73"/>
      <c r="F55" s="86" t="s">
        <v>1726</v>
      </c>
      <c r="G55" s="86" t="s">
        <v>132</v>
      </c>
      <c r="H55" s="83">
        <v>2416.3729130000002</v>
      </c>
      <c r="I55" s="85">
        <v>3454</v>
      </c>
      <c r="J55" s="73"/>
      <c r="K55" s="83">
        <v>34.608988670000002</v>
      </c>
      <c r="L55" s="84">
        <v>1.5670514269384335E-5</v>
      </c>
      <c r="M55" s="84">
        <f t="shared" si="0"/>
        <v>4.741706413101566E-3</v>
      </c>
      <c r="N55" s="84">
        <f>K55/'סכום נכסי הקרן'!$C$42</f>
        <v>6.77924848360908E-4</v>
      </c>
    </row>
    <row r="56" spans="2:14">
      <c r="B56" s="76" t="s">
        <v>1803</v>
      </c>
      <c r="C56" s="73" t="s">
        <v>1804</v>
      </c>
      <c r="D56" s="86" t="s">
        <v>28</v>
      </c>
      <c r="E56" s="73"/>
      <c r="F56" s="86" t="s">
        <v>1726</v>
      </c>
      <c r="G56" s="86" t="s">
        <v>129</v>
      </c>
      <c r="H56" s="83">
        <v>1590.1963950000002</v>
      </c>
      <c r="I56" s="85">
        <v>2442</v>
      </c>
      <c r="J56" s="73"/>
      <c r="K56" s="83">
        <v>153.15964174299998</v>
      </c>
      <c r="L56" s="84">
        <v>6.5787774496356985E-6</v>
      </c>
      <c r="M56" s="84">
        <f t="shared" si="0"/>
        <v>2.098408775841069E-2</v>
      </c>
      <c r="N56" s="84">
        <f>K56/'סכום נכסי הקרן'!$C$42</f>
        <v>3.0001086681171211E-3</v>
      </c>
    </row>
    <row r="57" spans="2:14">
      <c r="B57" s="76" t="s">
        <v>1805</v>
      </c>
      <c r="C57" s="73" t="s">
        <v>1806</v>
      </c>
      <c r="D57" s="86" t="s">
        <v>117</v>
      </c>
      <c r="E57" s="73"/>
      <c r="F57" s="86" t="s">
        <v>1726</v>
      </c>
      <c r="G57" s="86" t="s">
        <v>136</v>
      </c>
      <c r="H57" s="83">
        <v>126.458826</v>
      </c>
      <c r="I57" s="85">
        <f>2845000/100</f>
        <v>28450</v>
      </c>
      <c r="J57" s="73"/>
      <c r="K57" s="83">
        <v>112.21753252799999</v>
      </c>
      <c r="L57" s="84">
        <v>4.8398332151812656E-6</v>
      </c>
      <c r="M57" s="84">
        <f t="shared" si="0"/>
        <v>1.5374693514569292E-2</v>
      </c>
      <c r="N57" s="84">
        <f>K57/'סכום נכסי הקרן'!$C$42</f>
        <v>2.1981299265304319E-3</v>
      </c>
    </row>
    <row r="58" spans="2:14">
      <c r="B58" s="76" t="s">
        <v>1807</v>
      </c>
      <c r="C58" s="73" t="s">
        <v>1808</v>
      </c>
      <c r="D58" s="86" t="s">
        <v>1475</v>
      </c>
      <c r="E58" s="73"/>
      <c r="F58" s="86" t="s">
        <v>1726</v>
      </c>
      <c r="G58" s="86" t="s">
        <v>127</v>
      </c>
      <c r="H58" s="83">
        <v>16.078533</v>
      </c>
      <c r="I58" s="85">
        <v>22983</v>
      </c>
      <c r="J58" s="73"/>
      <c r="K58" s="83">
        <v>11.88048321</v>
      </c>
      <c r="L58" s="84">
        <v>6.874105600684053E-8</v>
      </c>
      <c r="M58" s="84">
        <f t="shared" si="0"/>
        <v>1.6277205891437703E-3</v>
      </c>
      <c r="N58" s="84">
        <f>K58/'סכום נכסי הקרן'!$C$42</f>
        <v>2.3271627077548932E-4</v>
      </c>
    </row>
    <row r="59" spans="2:14">
      <c r="B59" s="76" t="s">
        <v>1809</v>
      </c>
      <c r="C59" s="73" t="s">
        <v>1810</v>
      </c>
      <c r="D59" s="86" t="s">
        <v>1475</v>
      </c>
      <c r="E59" s="73"/>
      <c r="F59" s="86" t="s">
        <v>1726</v>
      </c>
      <c r="G59" s="86" t="s">
        <v>127</v>
      </c>
      <c r="H59" s="83">
        <v>146.23088999999999</v>
      </c>
      <c r="I59" s="85">
        <v>5580</v>
      </c>
      <c r="J59" s="73"/>
      <c r="K59" s="83">
        <v>26.233382972999998</v>
      </c>
      <c r="L59" s="84">
        <v>4.0903745454545451E-6</v>
      </c>
      <c r="M59" s="84">
        <f t="shared" si="0"/>
        <v>3.5941818891763503E-3</v>
      </c>
      <c r="N59" s="84">
        <f>K59/'סכום נכסי הקרן'!$C$42</f>
        <v>5.1386252119468953E-4</v>
      </c>
    </row>
    <row r="60" spans="2:14">
      <c r="B60" s="76" t="s">
        <v>1811</v>
      </c>
      <c r="C60" s="73" t="s">
        <v>1812</v>
      </c>
      <c r="D60" s="86" t="s">
        <v>1475</v>
      </c>
      <c r="E60" s="73"/>
      <c r="F60" s="86" t="s">
        <v>1726</v>
      </c>
      <c r="G60" s="86" t="s">
        <v>127</v>
      </c>
      <c r="H60" s="83">
        <v>19.552374</v>
      </c>
      <c r="I60" s="85">
        <v>23468</v>
      </c>
      <c r="J60" s="73"/>
      <c r="K60" s="83">
        <v>14.752192186</v>
      </c>
      <c r="L60" s="84">
        <v>4.0734112499999998E-6</v>
      </c>
      <c r="M60" s="84">
        <f t="shared" si="0"/>
        <v>2.0211675343260759E-3</v>
      </c>
      <c r="N60" s="84">
        <f>K60/'סכום נכסי הקרן'!$C$42</f>
        <v>2.8896763629946949E-4</v>
      </c>
    </row>
    <row r="61" spans="2:14">
      <c r="B61" s="76" t="s">
        <v>1813</v>
      </c>
      <c r="C61" s="73" t="s">
        <v>1814</v>
      </c>
      <c r="D61" s="86" t="s">
        <v>1475</v>
      </c>
      <c r="E61" s="73"/>
      <c r="F61" s="86" t="s">
        <v>1726</v>
      </c>
      <c r="G61" s="86" t="s">
        <v>127</v>
      </c>
      <c r="H61" s="83">
        <v>49.842078000000001</v>
      </c>
      <c r="I61" s="85">
        <v>22054</v>
      </c>
      <c r="J61" s="73"/>
      <c r="K61" s="83">
        <v>35.339832601000005</v>
      </c>
      <c r="L61" s="84">
        <v>7.1202968571428574E-6</v>
      </c>
      <c r="M61" s="84">
        <f t="shared" si="0"/>
        <v>4.8418378381380623E-3</v>
      </c>
      <c r="N61" s="84">
        <f>K61/'סכום נכסי הקרן'!$C$42</f>
        <v>6.9224070329162838E-4</v>
      </c>
    </row>
    <row r="62" spans="2:14">
      <c r="B62" s="76" t="s">
        <v>1815</v>
      </c>
      <c r="C62" s="73" t="s">
        <v>1816</v>
      </c>
      <c r="D62" s="86" t="s">
        <v>28</v>
      </c>
      <c r="E62" s="73"/>
      <c r="F62" s="86" t="s">
        <v>1726</v>
      </c>
      <c r="G62" s="86" t="s">
        <v>129</v>
      </c>
      <c r="H62" s="83">
        <v>356.99559900000003</v>
      </c>
      <c r="I62" s="85">
        <v>2801</v>
      </c>
      <c r="J62" s="73"/>
      <c r="K62" s="83">
        <v>39.438817950000001</v>
      </c>
      <c r="L62" s="84">
        <v>3.83866235483871E-5</v>
      </c>
      <c r="M62" s="84">
        <f t="shared" si="0"/>
        <v>5.4034313970221003E-3</v>
      </c>
      <c r="N62" s="84">
        <f>K62/'סכום נכסי הקרן'!$C$42</f>
        <v>7.7253209948498626E-4</v>
      </c>
    </row>
    <row r="63" spans="2:14">
      <c r="B63" s="76" t="s">
        <v>1817</v>
      </c>
      <c r="C63" s="73" t="s">
        <v>1818</v>
      </c>
      <c r="D63" s="86" t="s">
        <v>116</v>
      </c>
      <c r="E63" s="73"/>
      <c r="F63" s="86" t="s">
        <v>1726</v>
      </c>
      <c r="G63" s="86" t="s">
        <v>130</v>
      </c>
      <c r="H63" s="83">
        <v>1922.2840000000003</v>
      </c>
      <c r="I63" s="85">
        <v>636.20000000000005</v>
      </c>
      <c r="J63" s="73"/>
      <c r="K63" s="83">
        <v>53.711052032000005</v>
      </c>
      <c r="L63" s="84">
        <v>1.4523303053564655E-6</v>
      </c>
      <c r="M63" s="84">
        <f t="shared" si="0"/>
        <v>7.3588408578760785E-3</v>
      </c>
      <c r="N63" s="84">
        <f>K63/'סכום נכסי הקרן'!$C$42</f>
        <v>1.0520982612722627E-3</v>
      </c>
    </row>
    <row r="64" spans="2:14">
      <c r="B64" s="76" t="s">
        <v>1819</v>
      </c>
      <c r="C64" s="73" t="s">
        <v>1820</v>
      </c>
      <c r="D64" s="86" t="s">
        <v>1554</v>
      </c>
      <c r="E64" s="73"/>
      <c r="F64" s="86" t="s">
        <v>1726</v>
      </c>
      <c r="G64" s="86" t="s">
        <v>127</v>
      </c>
      <c r="H64" s="83">
        <v>5311.957222</v>
      </c>
      <c r="I64" s="85">
        <v>226</v>
      </c>
      <c r="J64" s="73"/>
      <c r="K64" s="83">
        <v>38.596149979000003</v>
      </c>
      <c r="L64" s="84">
        <v>2.3976335915143309E-5</v>
      </c>
      <c r="M64" s="84">
        <f t="shared" si="0"/>
        <v>5.2879791900736339E-3</v>
      </c>
      <c r="N64" s="84">
        <f>K64/'סכום נכסי הקרן'!$C$42</f>
        <v>7.560258224046058E-4</v>
      </c>
    </row>
    <row r="65" spans="2:14">
      <c r="B65" s="76" t="s">
        <v>1821</v>
      </c>
      <c r="C65" s="73" t="s">
        <v>1822</v>
      </c>
      <c r="D65" s="86" t="s">
        <v>1475</v>
      </c>
      <c r="E65" s="73"/>
      <c r="F65" s="86" t="s">
        <v>1726</v>
      </c>
      <c r="G65" s="86" t="s">
        <v>127</v>
      </c>
      <c r="H65" s="83">
        <v>387.46036900000001</v>
      </c>
      <c r="I65" s="85">
        <v>19606</v>
      </c>
      <c r="J65" s="73"/>
      <c r="K65" s="83">
        <v>244.22901787000001</v>
      </c>
      <c r="L65" s="84">
        <v>1.2960708111724369E-6</v>
      </c>
      <c r="M65" s="84">
        <f t="shared" si="0"/>
        <v>3.3461315825836752E-2</v>
      </c>
      <c r="N65" s="84">
        <f>K65/'סכום נכסי הקרן'!$C$42</f>
        <v>4.7839860760904808E-3</v>
      </c>
    </row>
    <row r="66" spans="2:14">
      <c r="B66" s="76" t="s">
        <v>1823</v>
      </c>
      <c r="C66" s="73" t="s">
        <v>1824</v>
      </c>
      <c r="D66" s="86" t="s">
        <v>116</v>
      </c>
      <c r="E66" s="73"/>
      <c r="F66" s="86" t="s">
        <v>1726</v>
      </c>
      <c r="G66" s="86" t="s">
        <v>127</v>
      </c>
      <c r="H66" s="83">
        <v>8005.8601619999999</v>
      </c>
      <c r="I66" s="85">
        <v>842</v>
      </c>
      <c r="J66" s="73"/>
      <c r="K66" s="83">
        <v>216.72103634600003</v>
      </c>
      <c r="L66" s="84">
        <v>4.6035860825400141E-5</v>
      </c>
      <c r="M66" s="84">
        <f t="shared" si="0"/>
        <v>2.9692503808602212E-2</v>
      </c>
      <c r="N66" s="84">
        <f>K66/'סכום נכסי הקרן'!$C$42</f>
        <v>4.2451565719640802E-3</v>
      </c>
    </row>
    <row r="67" spans="2:14">
      <c r="B67" s="76" t="s">
        <v>1825</v>
      </c>
      <c r="C67" s="73" t="s">
        <v>1826</v>
      </c>
      <c r="D67" s="86" t="s">
        <v>1475</v>
      </c>
      <c r="E67" s="73"/>
      <c r="F67" s="86" t="s">
        <v>1726</v>
      </c>
      <c r="G67" s="86" t="s">
        <v>127</v>
      </c>
      <c r="H67" s="83">
        <v>113.77696899999999</v>
      </c>
      <c r="I67" s="85">
        <v>35410</v>
      </c>
      <c r="J67" s="73"/>
      <c r="K67" s="83">
        <v>129.52728574299999</v>
      </c>
      <c r="L67" s="84">
        <v>6.7724386309523804E-6</v>
      </c>
      <c r="M67" s="84">
        <f t="shared" si="0"/>
        <v>1.7746267229461404E-2</v>
      </c>
      <c r="N67" s="84">
        <f>K67/'סכום נכסי הקרן'!$C$42</f>
        <v>2.5371953622568325E-3</v>
      </c>
    </row>
    <row r="68" spans="2:14">
      <c r="B68" s="76" t="s">
        <v>1827</v>
      </c>
      <c r="C68" s="73" t="s">
        <v>1828</v>
      </c>
      <c r="D68" s="86" t="s">
        <v>28</v>
      </c>
      <c r="E68" s="73"/>
      <c r="F68" s="86" t="s">
        <v>1726</v>
      </c>
      <c r="G68" s="86" t="s">
        <v>129</v>
      </c>
      <c r="H68" s="83">
        <v>162.02108000000001</v>
      </c>
      <c r="I68" s="85">
        <v>3852</v>
      </c>
      <c r="J68" s="73"/>
      <c r="K68" s="83">
        <v>24.615333200000006</v>
      </c>
      <c r="L68" s="84">
        <v>1.6365765656565659E-5</v>
      </c>
      <c r="M68" s="84">
        <f t="shared" si="0"/>
        <v>3.3724962150149967E-3</v>
      </c>
      <c r="N68" s="84">
        <f>K68/'סכום נכסי הקרן'!$C$42</f>
        <v>4.8216797624682587E-4</v>
      </c>
    </row>
    <row r="69" spans="2:14">
      <c r="B69" s="76" t="s">
        <v>1829</v>
      </c>
      <c r="C69" s="73" t="s">
        <v>1830</v>
      </c>
      <c r="D69" s="86" t="s">
        <v>28</v>
      </c>
      <c r="E69" s="73"/>
      <c r="F69" s="86" t="s">
        <v>1726</v>
      </c>
      <c r="G69" s="86" t="s">
        <v>129</v>
      </c>
      <c r="H69" s="83">
        <v>54.922399000000006</v>
      </c>
      <c r="I69" s="85">
        <v>7180</v>
      </c>
      <c r="J69" s="73"/>
      <c r="K69" s="83">
        <v>15.553275638000001</v>
      </c>
      <c r="L69" s="84">
        <v>1.2027241651155153E-5</v>
      </c>
      <c r="M69" s="84">
        <f t="shared" si="0"/>
        <v>2.1309223317862685E-3</v>
      </c>
      <c r="N69" s="84">
        <f>K69/'סכום נכסי הקרן'!$C$42</f>
        <v>3.0465935104154993E-4</v>
      </c>
    </row>
    <row r="70" spans="2:14">
      <c r="B70" s="76" t="s">
        <v>1831</v>
      </c>
      <c r="C70" s="73" t="s">
        <v>1832</v>
      </c>
      <c r="D70" s="86" t="s">
        <v>1475</v>
      </c>
      <c r="E70" s="73"/>
      <c r="F70" s="86" t="s">
        <v>1726</v>
      </c>
      <c r="G70" s="86" t="s">
        <v>127</v>
      </c>
      <c r="H70" s="83">
        <v>56.020848000000008</v>
      </c>
      <c r="I70" s="85">
        <v>9472</v>
      </c>
      <c r="J70" s="73"/>
      <c r="K70" s="83">
        <v>17.059737533</v>
      </c>
      <c r="L70" s="84">
        <v>1.8218161951219514E-6</v>
      </c>
      <c r="M70" s="84">
        <f t="shared" si="0"/>
        <v>2.3373195801059381E-3</v>
      </c>
      <c r="N70" s="84">
        <f>K70/'סכום נכסי הקרן'!$C$42</f>
        <v>3.341680998081564E-4</v>
      </c>
    </row>
    <row r="71" spans="2:14">
      <c r="B71" s="76" t="s">
        <v>1833</v>
      </c>
      <c r="C71" s="73" t="s">
        <v>1834</v>
      </c>
      <c r="D71" s="86" t="s">
        <v>28</v>
      </c>
      <c r="E71" s="73"/>
      <c r="F71" s="86" t="s">
        <v>1726</v>
      </c>
      <c r="G71" s="86" t="s">
        <v>129</v>
      </c>
      <c r="H71" s="83">
        <v>286.60814900000003</v>
      </c>
      <c r="I71" s="85">
        <v>6386</v>
      </c>
      <c r="J71" s="73"/>
      <c r="K71" s="83">
        <v>72.188059667999994</v>
      </c>
      <c r="L71" s="84">
        <v>3.4314055552229873E-5</v>
      </c>
      <c r="M71" s="84">
        <f t="shared" si="0"/>
        <v>9.8903377021768955E-3</v>
      </c>
      <c r="N71" s="84">
        <f>K71/'סכום נכסי הקרן'!$C$42</f>
        <v>1.4140280107727593E-3</v>
      </c>
    </row>
    <row r="72" spans="2:14">
      <c r="B72" s="76" t="s">
        <v>1835</v>
      </c>
      <c r="C72" s="73" t="s">
        <v>1836</v>
      </c>
      <c r="D72" s="86" t="s">
        <v>28</v>
      </c>
      <c r="E72" s="73"/>
      <c r="F72" s="86" t="s">
        <v>1726</v>
      </c>
      <c r="G72" s="86" t="s">
        <v>129</v>
      </c>
      <c r="H72" s="83">
        <v>77.989808000000011</v>
      </c>
      <c r="I72" s="85">
        <v>10719.3</v>
      </c>
      <c r="J72" s="73"/>
      <c r="K72" s="83">
        <v>32.972524107000005</v>
      </c>
      <c r="L72" s="84">
        <v>1.8074743733849382E-5</v>
      </c>
      <c r="M72" s="84">
        <f t="shared" si="0"/>
        <v>4.5174977664063564E-3</v>
      </c>
      <c r="N72" s="84">
        <f>K72/'סכום נכסי הקרן'!$C$42</f>
        <v>6.4586959238974954E-4</v>
      </c>
    </row>
    <row r="73" spans="2:14">
      <c r="B73" s="76" t="s">
        <v>1837</v>
      </c>
      <c r="C73" s="73" t="s">
        <v>1838</v>
      </c>
      <c r="D73" s="86" t="s">
        <v>28</v>
      </c>
      <c r="E73" s="73"/>
      <c r="F73" s="86" t="s">
        <v>1726</v>
      </c>
      <c r="G73" s="86" t="s">
        <v>129</v>
      </c>
      <c r="H73" s="83">
        <v>393.36439200000007</v>
      </c>
      <c r="I73" s="85">
        <v>6703.4</v>
      </c>
      <c r="J73" s="73"/>
      <c r="K73" s="83">
        <v>104.001138653</v>
      </c>
      <c r="L73" s="84">
        <v>4.360232498798999E-5</v>
      </c>
      <c r="M73" s="84">
        <f t="shared" si="0"/>
        <v>1.4248982275181727E-2</v>
      </c>
      <c r="N73" s="84">
        <f>K73/'סכום נכסי הקרן'!$C$42</f>
        <v>2.0371862588349013E-3</v>
      </c>
    </row>
    <row r="74" spans="2:14">
      <c r="B74" s="76" t="s">
        <v>1839</v>
      </c>
      <c r="C74" s="73" t="s">
        <v>1840</v>
      </c>
      <c r="D74" s="86" t="s">
        <v>28</v>
      </c>
      <c r="E74" s="73"/>
      <c r="F74" s="86" t="s">
        <v>1726</v>
      </c>
      <c r="G74" s="86" t="s">
        <v>129</v>
      </c>
      <c r="H74" s="83">
        <v>617.87699800000007</v>
      </c>
      <c r="I74" s="85">
        <v>1430.4</v>
      </c>
      <c r="J74" s="73"/>
      <c r="K74" s="83">
        <v>34.858399938999995</v>
      </c>
      <c r="L74" s="84">
        <v>1.617536385975566E-5</v>
      </c>
      <c r="M74" s="84">
        <f t="shared" si="0"/>
        <v>4.7758777385047317E-3</v>
      </c>
      <c r="N74" s="84">
        <f>K74/'סכום נכסי הקרן'!$C$42</f>
        <v>6.8281034496783094E-4</v>
      </c>
    </row>
    <row r="75" spans="2:14">
      <c r="B75" s="76" t="s">
        <v>1841</v>
      </c>
      <c r="C75" s="73" t="s">
        <v>1842</v>
      </c>
      <c r="D75" s="86" t="s">
        <v>1475</v>
      </c>
      <c r="E75" s="73"/>
      <c r="F75" s="86" t="s">
        <v>1726</v>
      </c>
      <c r="G75" s="86" t="s">
        <v>127</v>
      </c>
      <c r="H75" s="83">
        <v>118.474757</v>
      </c>
      <c r="I75" s="85">
        <v>21842</v>
      </c>
      <c r="J75" s="73"/>
      <c r="K75" s="83">
        <v>83.195379199999991</v>
      </c>
      <c r="L75" s="84">
        <v>6.6855808471075762E-6</v>
      </c>
      <c r="M75" s="84">
        <f t="shared" si="0"/>
        <v>1.1398427930227542E-2</v>
      </c>
      <c r="N75" s="84">
        <f>K75/'סכום נכסי הקרן'!$C$42</f>
        <v>1.6296406510536796E-3</v>
      </c>
    </row>
    <row r="76" spans="2:14">
      <c r="B76" s="76" t="s">
        <v>1843</v>
      </c>
      <c r="C76" s="73" t="s">
        <v>1844</v>
      </c>
      <c r="D76" s="86" t="s">
        <v>117</v>
      </c>
      <c r="E76" s="73"/>
      <c r="F76" s="86" t="s">
        <v>1726</v>
      </c>
      <c r="G76" s="86" t="s">
        <v>136</v>
      </c>
      <c r="H76" s="83">
        <v>1811.7526700000003</v>
      </c>
      <c r="I76" s="85">
        <f>187500/100</f>
        <v>1875</v>
      </c>
      <c r="J76" s="73"/>
      <c r="K76" s="83">
        <v>105.95695786900001</v>
      </c>
      <c r="L76" s="84">
        <v>2.3564138624097363E-7</v>
      </c>
      <c r="M76" s="84">
        <f t="shared" ref="M76:M94" si="1">IFERROR(K76/$K$11,0)</f>
        <v>1.4516945046582019E-2</v>
      </c>
      <c r="N76" s="84">
        <f>K76/'סכום נכסי הקרן'!$C$42</f>
        <v>2.075497070458746E-3</v>
      </c>
    </row>
    <row r="77" spans="2:14">
      <c r="B77" s="76" t="s">
        <v>1845</v>
      </c>
      <c r="C77" s="73" t="s">
        <v>1846</v>
      </c>
      <c r="D77" s="86" t="s">
        <v>116</v>
      </c>
      <c r="E77" s="73"/>
      <c r="F77" s="86" t="s">
        <v>1726</v>
      </c>
      <c r="G77" s="86" t="s">
        <v>127</v>
      </c>
      <c r="H77" s="83">
        <v>30.655075</v>
      </c>
      <c r="I77" s="85">
        <v>69431</v>
      </c>
      <c r="J77" s="73"/>
      <c r="K77" s="83">
        <v>68.42846197099999</v>
      </c>
      <c r="L77" s="84">
        <v>2.4108256225899668E-6</v>
      </c>
      <c r="M77" s="84">
        <f t="shared" si="1"/>
        <v>9.3752429480213201E-3</v>
      </c>
      <c r="N77" s="84">
        <f>K77/'סכום נכסי הקרן'!$C$42</f>
        <v>1.3403845789192869E-3</v>
      </c>
    </row>
    <row r="78" spans="2:14">
      <c r="B78" s="76" t="s">
        <v>1847</v>
      </c>
      <c r="C78" s="73" t="s">
        <v>1848</v>
      </c>
      <c r="D78" s="86" t="s">
        <v>1475</v>
      </c>
      <c r="E78" s="73"/>
      <c r="F78" s="86" t="s">
        <v>1726</v>
      </c>
      <c r="G78" s="86" t="s">
        <v>127</v>
      </c>
      <c r="H78" s="83">
        <v>581.60940500000004</v>
      </c>
      <c r="I78" s="85">
        <v>4182</v>
      </c>
      <c r="J78" s="73"/>
      <c r="K78" s="83">
        <v>78.198140604999992</v>
      </c>
      <c r="L78" s="84">
        <v>9.4032253673188683E-6</v>
      </c>
      <c r="M78" s="84">
        <f t="shared" si="1"/>
        <v>1.0713766540100011E-2</v>
      </c>
      <c r="N78" s="84">
        <f>K78/'סכום נכסי הקרן'!$C$42</f>
        <v>1.5317541670237305E-3</v>
      </c>
    </row>
    <row r="79" spans="2:14">
      <c r="B79" s="76" t="s">
        <v>1849</v>
      </c>
      <c r="C79" s="73" t="s">
        <v>1850</v>
      </c>
      <c r="D79" s="86" t="s">
        <v>28</v>
      </c>
      <c r="E79" s="73"/>
      <c r="F79" s="86" t="s">
        <v>1726</v>
      </c>
      <c r="G79" s="86" t="s">
        <v>129</v>
      </c>
      <c r="H79" s="83">
        <v>52.288870999999993</v>
      </c>
      <c r="I79" s="85">
        <v>19448</v>
      </c>
      <c r="J79" s="73"/>
      <c r="K79" s="83">
        <v>40.108103561</v>
      </c>
      <c r="L79" s="84">
        <v>5.2950755443037966E-5</v>
      </c>
      <c r="M79" s="84">
        <f t="shared" si="1"/>
        <v>5.4951288431432637E-3</v>
      </c>
      <c r="N79" s="84">
        <f>K79/'סכום נכסי הקרן'!$C$42</f>
        <v>7.8564214296743609E-4</v>
      </c>
    </row>
    <row r="80" spans="2:14">
      <c r="B80" s="76" t="s">
        <v>1851</v>
      </c>
      <c r="C80" s="73" t="s">
        <v>1852</v>
      </c>
      <c r="D80" s="86" t="s">
        <v>116</v>
      </c>
      <c r="E80" s="73"/>
      <c r="F80" s="86" t="s">
        <v>1726</v>
      </c>
      <c r="G80" s="86" t="s">
        <v>127</v>
      </c>
      <c r="H80" s="83">
        <v>250.60638</v>
      </c>
      <c r="I80" s="85">
        <v>3155.5</v>
      </c>
      <c r="J80" s="73"/>
      <c r="K80" s="83">
        <v>25.423848103999998</v>
      </c>
      <c r="L80" s="84">
        <v>3.554700425531915E-5</v>
      </c>
      <c r="M80" s="84">
        <f t="shared" si="1"/>
        <v>3.4832691804414077E-3</v>
      </c>
      <c r="N80" s="84">
        <f>K80/'סכום נכסי הקרן'!$C$42</f>
        <v>4.9800525912492533E-4</v>
      </c>
    </row>
    <row r="81" spans="2:14">
      <c r="B81" s="76" t="s">
        <v>1853</v>
      </c>
      <c r="C81" s="73" t="s">
        <v>1854</v>
      </c>
      <c r="D81" s="86" t="s">
        <v>1475</v>
      </c>
      <c r="E81" s="73"/>
      <c r="F81" s="86" t="s">
        <v>1726</v>
      </c>
      <c r="G81" s="86" t="s">
        <v>127</v>
      </c>
      <c r="H81" s="83">
        <v>36.564588000000001</v>
      </c>
      <c r="I81" s="85">
        <v>13002</v>
      </c>
      <c r="J81" s="73"/>
      <c r="K81" s="83">
        <v>15.284520575</v>
      </c>
      <c r="L81" s="84">
        <v>1.2443033600241141E-7</v>
      </c>
      <c r="M81" s="84">
        <f t="shared" si="1"/>
        <v>2.0941007529203925E-3</v>
      </c>
      <c r="N81" s="84">
        <f>K81/'סכום נכסי הקרן'!$C$42</f>
        <v>2.9939494597419137E-4</v>
      </c>
    </row>
    <row r="82" spans="2:14">
      <c r="B82" s="76" t="s">
        <v>1855</v>
      </c>
      <c r="C82" s="73" t="s">
        <v>1856</v>
      </c>
      <c r="D82" s="86" t="s">
        <v>120</v>
      </c>
      <c r="E82" s="73"/>
      <c r="F82" s="86" t="s">
        <v>1726</v>
      </c>
      <c r="G82" s="86" t="s">
        <v>127</v>
      </c>
      <c r="H82" s="83">
        <v>492.21578399999981</v>
      </c>
      <c r="I82" s="85">
        <v>12792</v>
      </c>
      <c r="J82" s="73"/>
      <c r="K82" s="83">
        <v>202.43004176100001</v>
      </c>
      <c r="L82" s="84">
        <v>2.9453568494763862E-5</v>
      </c>
      <c r="M82" s="84">
        <f t="shared" si="1"/>
        <v>2.7734524009786717E-2</v>
      </c>
      <c r="N82" s="84">
        <f>K82/'סכום נכסי הקרן'!$C$42</f>
        <v>3.9652229272875254E-3</v>
      </c>
    </row>
    <row r="83" spans="2:14">
      <c r="B83" s="76" t="s">
        <v>1857</v>
      </c>
      <c r="C83" s="73" t="s">
        <v>1858</v>
      </c>
      <c r="D83" s="86" t="s">
        <v>1475</v>
      </c>
      <c r="E83" s="73"/>
      <c r="F83" s="86" t="s">
        <v>1726</v>
      </c>
      <c r="G83" s="86" t="s">
        <v>127</v>
      </c>
      <c r="H83" s="83">
        <v>222.50437299999999</v>
      </c>
      <c r="I83" s="85">
        <v>2238</v>
      </c>
      <c r="J83" s="73"/>
      <c r="K83" s="83">
        <v>16.009567895</v>
      </c>
      <c r="L83" s="84">
        <v>1.6998042245989303E-6</v>
      </c>
      <c r="M83" s="84">
        <f t="shared" si="1"/>
        <v>2.1934379961963341E-3</v>
      </c>
      <c r="N83" s="84">
        <f>K83/'סכום נכסי הקרן'!$C$42</f>
        <v>3.1359725622232503E-4</v>
      </c>
    </row>
    <row r="84" spans="2:14">
      <c r="B84" s="76" t="s">
        <v>1859</v>
      </c>
      <c r="C84" s="73" t="s">
        <v>1860</v>
      </c>
      <c r="D84" s="86" t="s">
        <v>118</v>
      </c>
      <c r="E84" s="73"/>
      <c r="F84" s="86" t="s">
        <v>1726</v>
      </c>
      <c r="G84" s="86" t="s">
        <v>131</v>
      </c>
      <c r="H84" s="83">
        <v>254.75672900000001</v>
      </c>
      <c r="I84" s="85">
        <v>8456</v>
      </c>
      <c r="J84" s="73"/>
      <c r="K84" s="83">
        <v>53.497971417000009</v>
      </c>
      <c r="L84" s="84">
        <v>3.0822933776749198E-6</v>
      </c>
      <c r="M84" s="84">
        <f t="shared" si="1"/>
        <v>7.3296471207147003E-3</v>
      </c>
      <c r="N84" s="84">
        <f>K84/'סכום נכסי הקרן'!$C$42</f>
        <v>1.0479244136920895E-3</v>
      </c>
    </row>
    <row r="85" spans="2:14">
      <c r="B85" s="76" t="s">
        <v>1861</v>
      </c>
      <c r="C85" s="73" t="s">
        <v>1862</v>
      </c>
      <c r="D85" s="86" t="s">
        <v>116</v>
      </c>
      <c r="E85" s="73"/>
      <c r="F85" s="86" t="s">
        <v>1726</v>
      </c>
      <c r="G85" s="86" t="s">
        <v>130</v>
      </c>
      <c r="H85" s="83">
        <v>345.34422499999999</v>
      </c>
      <c r="I85" s="85">
        <v>3215</v>
      </c>
      <c r="J85" s="73"/>
      <c r="K85" s="83">
        <v>48.762461218999995</v>
      </c>
      <c r="L85" s="84">
        <v>5.087440848211885E-6</v>
      </c>
      <c r="M85" s="84">
        <f t="shared" si="1"/>
        <v>6.6808446003848122E-3</v>
      </c>
      <c r="N85" s="84">
        <f>K85/'סכום נכסי הקרן'!$C$42</f>
        <v>9.5516469558817722E-4</v>
      </c>
    </row>
    <row r="86" spans="2:14">
      <c r="B86" s="76" t="s">
        <v>1863</v>
      </c>
      <c r="C86" s="73" t="s">
        <v>1864</v>
      </c>
      <c r="D86" s="86" t="s">
        <v>1475</v>
      </c>
      <c r="E86" s="73"/>
      <c r="F86" s="86" t="s">
        <v>1726</v>
      </c>
      <c r="G86" s="86" t="s">
        <v>127</v>
      </c>
      <c r="H86" s="83">
        <v>277.04492499999998</v>
      </c>
      <c r="I86" s="85">
        <v>35379</v>
      </c>
      <c r="J86" s="73"/>
      <c r="K86" s="83">
        <v>315.12055272699996</v>
      </c>
      <c r="L86" s="84">
        <v>2.3614005713543385E-6</v>
      </c>
      <c r="M86" s="84">
        <f t="shared" si="1"/>
        <v>4.3174019328133278E-2</v>
      </c>
      <c r="N86" s="84">
        <f>K86/'סכום נכסי הקרן'!$C$42</f>
        <v>6.1726176098302306E-3</v>
      </c>
    </row>
    <row r="87" spans="2:14">
      <c r="B87" s="76" t="s">
        <v>1865</v>
      </c>
      <c r="C87" s="73" t="s">
        <v>1866</v>
      </c>
      <c r="D87" s="86" t="s">
        <v>1475</v>
      </c>
      <c r="E87" s="73"/>
      <c r="F87" s="86" t="s">
        <v>1726</v>
      </c>
      <c r="G87" s="86" t="s">
        <v>127</v>
      </c>
      <c r="H87" s="83">
        <v>379.530259</v>
      </c>
      <c r="I87" s="85">
        <v>3967</v>
      </c>
      <c r="J87" s="73"/>
      <c r="K87" s="83">
        <v>48.404928897999994</v>
      </c>
      <c r="L87" s="84">
        <v>4.408016945412311E-6</v>
      </c>
      <c r="M87" s="84">
        <f t="shared" si="1"/>
        <v>6.6318598318455824E-3</v>
      </c>
      <c r="N87" s="84">
        <f>K87/'סכום נכסי הקרן'!$C$42</f>
        <v>9.4816131138619525E-4</v>
      </c>
    </row>
    <row r="88" spans="2:14">
      <c r="B88" s="76" t="s">
        <v>1867</v>
      </c>
      <c r="C88" s="73" t="s">
        <v>1868</v>
      </c>
      <c r="D88" s="86" t="s">
        <v>1475</v>
      </c>
      <c r="E88" s="73"/>
      <c r="F88" s="86" t="s">
        <v>1726</v>
      </c>
      <c r="G88" s="86" t="s">
        <v>127</v>
      </c>
      <c r="H88" s="83">
        <v>108.19712800000001</v>
      </c>
      <c r="I88" s="85">
        <v>6577</v>
      </c>
      <c r="J88" s="73"/>
      <c r="K88" s="83">
        <v>22.878342224000001</v>
      </c>
      <c r="L88" s="84">
        <v>1.0207276226415096E-5</v>
      </c>
      <c r="M88" s="84">
        <f t="shared" si="1"/>
        <v>3.1345146510654491E-3</v>
      </c>
      <c r="N88" s="84">
        <f>K88/'סכום נכסי הקרן'!$C$42</f>
        <v>4.4814359734234201E-4</v>
      </c>
    </row>
    <row r="89" spans="2:14">
      <c r="B89" s="72"/>
      <c r="C89" s="73"/>
      <c r="D89" s="73"/>
      <c r="E89" s="73"/>
      <c r="F89" s="73"/>
      <c r="G89" s="73"/>
      <c r="H89" s="83"/>
      <c r="I89" s="85"/>
      <c r="J89" s="73"/>
      <c r="K89" s="73"/>
      <c r="L89" s="73"/>
      <c r="M89" s="84"/>
      <c r="N89" s="73"/>
    </row>
    <row r="90" spans="2:14">
      <c r="B90" s="89" t="s">
        <v>218</v>
      </c>
      <c r="C90" s="71"/>
      <c r="D90" s="71"/>
      <c r="E90" s="71"/>
      <c r="F90" s="71"/>
      <c r="G90" s="71"/>
      <c r="H90" s="80"/>
      <c r="I90" s="82"/>
      <c r="J90" s="80">
        <v>0.52319602899999995</v>
      </c>
      <c r="K90" s="80">
        <v>263.21547105100001</v>
      </c>
      <c r="L90" s="71"/>
      <c r="M90" s="81">
        <f t="shared" si="1"/>
        <v>3.6062610757301744E-2</v>
      </c>
      <c r="N90" s="81">
        <f>K90/'סכום נכסי הקרן'!$C$42</f>
        <v>5.1558949034870519E-3</v>
      </c>
    </row>
    <row r="91" spans="2:14">
      <c r="B91" s="76" t="s">
        <v>1869</v>
      </c>
      <c r="C91" s="73" t="s">
        <v>1870</v>
      </c>
      <c r="D91" s="86" t="s">
        <v>116</v>
      </c>
      <c r="E91" s="73"/>
      <c r="F91" s="86" t="s">
        <v>1750</v>
      </c>
      <c r="G91" s="86" t="s">
        <v>127</v>
      </c>
      <c r="H91" s="83">
        <v>26.254721</v>
      </c>
      <c r="I91" s="85">
        <v>10595</v>
      </c>
      <c r="J91" s="73"/>
      <c r="K91" s="83">
        <v>8.9431258020000008</v>
      </c>
      <c r="L91" s="84">
        <v>3.4021106916433011E-6</v>
      </c>
      <c r="M91" s="84">
        <f t="shared" si="1"/>
        <v>1.2252792872065592E-3</v>
      </c>
      <c r="N91" s="84">
        <f>K91/'סכום נכסי הקרן'!$C$42</f>
        <v>1.7517897621922547E-4</v>
      </c>
    </row>
    <row r="92" spans="2:14">
      <c r="B92" s="76" t="s">
        <v>1871</v>
      </c>
      <c r="C92" s="73" t="s">
        <v>1872</v>
      </c>
      <c r="D92" s="86" t="s">
        <v>116</v>
      </c>
      <c r="E92" s="73"/>
      <c r="F92" s="86" t="s">
        <v>1750</v>
      </c>
      <c r="G92" s="86" t="s">
        <v>127</v>
      </c>
      <c r="H92" s="83">
        <v>510.21174200000002</v>
      </c>
      <c r="I92" s="85">
        <v>10305</v>
      </c>
      <c r="J92" s="73"/>
      <c r="K92" s="83">
        <v>169.03608375799999</v>
      </c>
      <c r="L92" s="84">
        <v>1.1210603545492602E-5</v>
      </c>
      <c r="M92" s="84">
        <f t="shared" si="1"/>
        <v>2.3159286451373846E-2</v>
      </c>
      <c r="N92" s="84">
        <f>K92/'סכום נכסי הקרן'!$C$42</f>
        <v>3.3110982392992264E-3</v>
      </c>
    </row>
    <row r="93" spans="2:14">
      <c r="B93" s="76" t="s">
        <v>1873</v>
      </c>
      <c r="C93" s="73" t="s">
        <v>1874</v>
      </c>
      <c r="D93" s="86" t="s">
        <v>116</v>
      </c>
      <c r="E93" s="73"/>
      <c r="F93" s="86" t="s">
        <v>1750</v>
      </c>
      <c r="G93" s="86" t="s">
        <v>130</v>
      </c>
      <c r="H93" s="83">
        <v>3970.9163749999993</v>
      </c>
      <c r="I93" s="85">
        <v>132</v>
      </c>
      <c r="J93" s="83">
        <v>0.52319602899999995</v>
      </c>
      <c r="K93" s="83">
        <v>23.543821296999997</v>
      </c>
      <c r="L93" s="84">
        <v>1.7315106912157464E-5</v>
      </c>
      <c r="M93" s="84">
        <f t="shared" si="1"/>
        <v>3.2256905712380098E-3</v>
      </c>
      <c r="N93" s="84">
        <f>K93/'סכום נכסי הקרן'!$C$42</f>
        <v>4.6117907792088734E-4</v>
      </c>
    </row>
    <row r="94" spans="2:14">
      <c r="B94" s="76" t="s">
        <v>1875</v>
      </c>
      <c r="C94" s="73" t="s">
        <v>1876</v>
      </c>
      <c r="D94" s="86" t="s">
        <v>116</v>
      </c>
      <c r="E94" s="73"/>
      <c r="F94" s="86" t="s">
        <v>1750</v>
      </c>
      <c r="G94" s="86" t="s">
        <v>127</v>
      </c>
      <c r="H94" s="83">
        <v>260.94974099999996</v>
      </c>
      <c r="I94" s="85">
        <v>7353.5</v>
      </c>
      <c r="J94" s="73"/>
      <c r="K94" s="83">
        <v>61.692440193999992</v>
      </c>
      <c r="L94" s="84">
        <v>5.2035110443958533E-6</v>
      </c>
      <c r="M94" s="84">
        <f t="shared" si="1"/>
        <v>8.4523544474833269E-3</v>
      </c>
      <c r="N94" s="84">
        <f>K94/'סכום נכסי הקרן'!$C$42</f>
        <v>1.2084386100477123E-3</v>
      </c>
    </row>
    <row r="95" spans="2:14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15" t="s">
        <v>212</v>
      </c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15" t="s">
        <v>107</v>
      </c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15" t="s">
        <v>195</v>
      </c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15" t="s">
        <v>203</v>
      </c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15" t="s">
        <v>210</v>
      </c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1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1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2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  <row r="301" spans="2:14">
      <c r="B301" s="113"/>
      <c r="C301" s="113"/>
      <c r="D301" s="113"/>
      <c r="E301" s="113"/>
      <c r="F301" s="113"/>
      <c r="G301" s="113"/>
      <c r="H301" s="114"/>
      <c r="I301" s="114"/>
      <c r="J301" s="114"/>
      <c r="K301" s="114"/>
      <c r="L301" s="114"/>
      <c r="M301" s="114"/>
      <c r="N301" s="114"/>
    </row>
    <row r="302" spans="2:14">
      <c r="B302" s="113"/>
      <c r="C302" s="113"/>
      <c r="D302" s="113"/>
      <c r="E302" s="113"/>
      <c r="F302" s="113"/>
      <c r="G302" s="113"/>
      <c r="H302" s="114"/>
      <c r="I302" s="114"/>
      <c r="J302" s="114"/>
      <c r="K302" s="114"/>
      <c r="L302" s="114"/>
      <c r="M302" s="114"/>
      <c r="N302" s="114"/>
    </row>
    <row r="303" spans="2:14">
      <c r="B303" s="113"/>
      <c r="C303" s="113"/>
      <c r="D303" s="113"/>
      <c r="E303" s="113"/>
      <c r="F303" s="113"/>
      <c r="G303" s="113"/>
      <c r="H303" s="114"/>
      <c r="I303" s="114"/>
      <c r="J303" s="114"/>
      <c r="K303" s="114"/>
      <c r="L303" s="114"/>
      <c r="M303" s="114"/>
      <c r="N303" s="114"/>
    </row>
    <row r="304" spans="2:14">
      <c r="B304" s="113"/>
      <c r="C304" s="113"/>
      <c r="D304" s="113"/>
      <c r="E304" s="113"/>
      <c r="F304" s="113"/>
      <c r="G304" s="113"/>
      <c r="H304" s="114"/>
      <c r="I304" s="114"/>
      <c r="J304" s="114"/>
      <c r="K304" s="114"/>
      <c r="L304" s="114"/>
      <c r="M304" s="114"/>
      <c r="N304" s="114"/>
    </row>
    <row r="305" spans="2:14">
      <c r="B305" s="113"/>
      <c r="C305" s="113"/>
      <c r="D305" s="113"/>
      <c r="E305" s="113"/>
      <c r="F305" s="113"/>
      <c r="G305" s="113"/>
      <c r="H305" s="114"/>
      <c r="I305" s="114"/>
      <c r="J305" s="114"/>
      <c r="K305" s="114"/>
      <c r="L305" s="114"/>
      <c r="M305" s="114"/>
      <c r="N305" s="114"/>
    </row>
    <row r="306" spans="2:14">
      <c r="B306" s="113"/>
      <c r="C306" s="113"/>
      <c r="D306" s="113"/>
      <c r="E306" s="113"/>
      <c r="F306" s="113"/>
      <c r="G306" s="113"/>
      <c r="H306" s="114"/>
      <c r="I306" s="114"/>
      <c r="J306" s="114"/>
      <c r="K306" s="114"/>
      <c r="L306" s="114"/>
      <c r="M306" s="114"/>
      <c r="N306" s="114"/>
    </row>
    <row r="307" spans="2:14">
      <c r="B307" s="113"/>
      <c r="C307" s="113"/>
      <c r="D307" s="113"/>
      <c r="E307" s="113"/>
      <c r="F307" s="113"/>
      <c r="G307" s="113"/>
      <c r="H307" s="114"/>
      <c r="I307" s="114"/>
      <c r="J307" s="114"/>
      <c r="K307" s="114"/>
      <c r="L307" s="114"/>
      <c r="M307" s="114"/>
      <c r="N307" s="114"/>
    </row>
    <row r="308" spans="2:14">
      <c r="B308" s="113"/>
      <c r="C308" s="113"/>
      <c r="D308" s="113"/>
      <c r="E308" s="113"/>
      <c r="F308" s="113"/>
      <c r="G308" s="113"/>
      <c r="H308" s="114"/>
      <c r="I308" s="114"/>
      <c r="J308" s="114"/>
      <c r="K308" s="114"/>
      <c r="L308" s="114"/>
      <c r="M308" s="114"/>
      <c r="N308" s="114"/>
    </row>
    <row r="309" spans="2:14">
      <c r="B309" s="113"/>
      <c r="C309" s="113"/>
      <c r="D309" s="113"/>
      <c r="E309" s="113"/>
      <c r="F309" s="113"/>
      <c r="G309" s="113"/>
      <c r="H309" s="114"/>
      <c r="I309" s="114"/>
      <c r="J309" s="114"/>
      <c r="K309" s="114"/>
      <c r="L309" s="114"/>
      <c r="M309" s="114"/>
      <c r="N309" s="114"/>
    </row>
    <row r="310" spans="2:14">
      <c r="B310" s="113"/>
      <c r="C310" s="113"/>
      <c r="D310" s="113"/>
      <c r="E310" s="113"/>
      <c r="F310" s="113"/>
      <c r="G310" s="113"/>
      <c r="H310" s="114"/>
      <c r="I310" s="114"/>
      <c r="J310" s="114"/>
      <c r="K310" s="114"/>
      <c r="L310" s="114"/>
      <c r="M310" s="114"/>
      <c r="N310" s="114"/>
    </row>
    <row r="311" spans="2:14">
      <c r="B311" s="113"/>
      <c r="C311" s="113"/>
      <c r="D311" s="113"/>
      <c r="E311" s="113"/>
      <c r="F311" s="113"/>
      <c r="G311" s="113"/>
      <c r="H311" s="114"/>
      <c r="I311" s="114"/>
      <c r="J311" s="114"/>
      <c r="K311" s="114"/>
      <c r="L311" s="114"/>
      <c r="M311" s="114"/>
      <c r="N311" s="114"/>
    </row>
    <row r="312" spans="2:14">
      <c r="B312" s="113"/>
      <c r="C312" s="113"/>
      <c r="D312" s="113"/>
      <c r="E312" s="113"/>
      <c r="F312" s="113"/>
      <c r="G312" s="113"/>
      <c r="H312" s="114"/>
      <c r="I312" s="114"/>
      <c r="J312" s="114"/>
      <c r="K312" s="114"/>
      <c r="L312" s="114"/>
      <c r="M312" s="114"/>
      <c r="N312" s="114"/>
    </row>
    <row r="313" spans="2:14">
      <c r="B313" s="113"/>
      <c r="C313" s="113"/>
      <c r="D313" s="113"/>
      <c r="E313" s="113"/>
      <c r="F313" s="113"/>
      <c r="G313" s="113"/>
      <c r="H313" s="114"/>
      <c r="I313" s="114"/>
      <c r="J313" s="114"/>
      <c r="K313" s="114"/>
      <c r="L313" s="114"/>
      <c r="M313" s="114"/>
      <c r="N313" s="114"/>
    </row>
    <row r="314" spans="2:14">
      <c r="B314" s="113"/>
      <c r="C314" s="113"/>
      <c r="D314" s="113"/>
      <c r="E314" s="113"/>
      <c r="F314" s="113"/>
      <c r="G314" s="113"/>
      <c r="H314" s="114"/>
      <c r="I314" s="114"/>
      <c r="J314" s="114"/>
      <c r="K314" s="114"/>
      <c r="L314" s="114"/>
      <c r="M314" s="114"/>
      <c r="N314" s="114"/>
    </row>
    <row r="315" spans="2:14">
      <c r="B315" s="113"/>
      <c r="C315" s="113"/>
      <c r="D315" s="113"/>
      <c r="E315" s="113"/>
      <c r="F315" s="113"/>
      <c r="G315" s="113"/>
      <c r="H315" s="114"/>
      <c r="I315" s="114"/>
      <c r="J315" s="114"/>
      <c r="K315" s="114"/>
      <c r="L315" s="114"/>
      <c r="M315" s="114"/>
      <c r="N315" s="114"/>
    </row>
    <row r="316" spans="2:14">
      <c r="B316" s="113"/>
      <c r="C316" s="113"/>
      <c r="D316" s="113"/>
      <c r="E316" s="113"/>
      <c r="F316" s="113"/>
      <c r="G316" s="113"/>
      <c r="H316" s="114"/>
      <c r="I316" s="114"/>
      <c r="J316" s="114"/>
      <c r="K316" s="114"/>
      <c r="L316" s="114"/>
      <c r="M316" s="114"/>
      <c r="N316" s="114"/>
    </row>
    <row r="317" spans="2:14">
      <c r="B317" s="113"/>
      <c r="C317" s="113"/>
      <c r="D317" s="113"/>
      <c r="E317" s="113"/>
      <c r="F317" s="113"/>
      <c r="G317" s="113"/>
      <c r="H317" s="114"/>
      <c r="I317" s="114"/>
      <c r="J317" s="114"/>
      <c r="K317" s="114"/>
      <c r="L317" s="114"/>
      <c r="M317" s="114"/>
      <c r="N317" s="114"/>
    </row>
    <row r="318" spans="2:14">
      <c r="B318" s="113"/>
      <c r="C318" s="113"/>
      <c r="D318" s="113"/>
      <c r="E318" s="113"/>
      <c r="F318" s="113"/>
      <c r="G318" s="113"/>
      <c r="H318" s="114"/>
      <c r="I318" s="114"/>
      <c r="J318" s="114"/>
      <c r="K318" s="114"/>
      <c r="L318" s="114"/>
      <c r="M318" s="114"/>
      <c r="N318" s="114"/>
    </row>
    <row r="319" spans="2:14">
      <c r="B319" s="113"/>
      <c r="C319" s="113"/>
      <c r="D319" s="113"/>
      <c r="E319" s="113"/>
      <c r="F319" s="113"/>
      <c r="G319" s="113"/>
      <c r="H319" s="114"/>
      <c r="I319" s="114"/>
      <c r="J319" s="114"/>
      <c r="K319" s="114"/>
      <c r="L319" s="114"/>
      <c r="M319" s="114"/>
      <c r="N319" s="114"/>
    </row>
    <row r="320" spans="2:14">
      <c r="B320" s="113"/>
      <c r="C320" s="113"/>
      <c r="D320" s="113"/>
      <c r="E320" s="113"/>
      <c r="F320" s="113"/>
      <c r="G320" s="113"/>
      <c r="H320" s="114"/>
      <c r="I320" s="114"/>
      <c r="J320" s="114"/>
      <c r="K320" s="114"/>
      <c r="L320" s="114"/>
      <c r="M320" s="114"/>
      <c r="N320" s="114"/>
    </row>
    <row r="321" spans="2:14">
      <c r="B321" s="113"/>
      <c r="C321" s="113"/>
      <c r="D321" s="113"/>
      <c r="E321" s="113"/>
      <c r="F321" s="113"/>
      <c r="G321" s="113"/>
      <c r="H321" s="114"/>
      <c r="I321" s="114"/>
      <c r="J321" s="114"/>
      <c r="K321" s="114"/>
      <c r="L321" s="114"/>
      <c r="M321" s="114"/>
      <c r="N321" s="114"/>
    </row>
    <row r="322" spans="2:14">
      <c r="B322" s="113"/>
      <c r="C322" s="113"/>
      <c r="D322" s="113"/>
      <c r="E322" s="113"/>
      <c r="F322" s="113"/>
      <c r="G322" s="113"/>
      <c r="H322" s="114"/>
      <c r="I322" s="114"/>
      <c r="J322" s="114"/>
      <c r="K322" s="114"/>
      <c r="L322" s="114"/>
      <c r="M322" s="114"/>
      <c r="N322" s="114"/>
    </row>
    <row r="323" spans="2:14">
      <c r="B323" s="113"/>
      <c r="C323" s="113"/>
      <c r="D323" s="113"/>
      <c r="E323" s="113"/>
      <c r="F323" s="113"/>
      <c r="G323" s="113"/>
      <c r="H323" s="114"/>
      <c r="I323" s="114"/>
      <c r="J323" s="114"/>
      <c r="K323" s="114"/>
      <c r="L323" s="114"/>
      <c r="M323" s="114"/>
      <c r="N323" s="114"/>
    </row>
    <row r="324" spans="2:14">
      <c r="B324" s="113"/>
      <c r="C324" s="113"/>
      <c r="D324" s="113"/>
      <c r="E324" s="113"/>
      <c r="F324" s="113"/>
      <c r="G324" s="113"/>
      <c r="H324" s="114"/>
      <c r="I324" s="114"/>
      <c r="J324" s="114"/>
      <c r="K324" s="114"/>
      <c r="L324" s="114"/>
      <c r="M324" s="114"/>
      <c r="N324" s="114"/>
    </row>
    <row r="325" spans="2:14">
      <c r="B325" s="113"/>
      <c r="C325" s="113"/>
      <c r="D325" s="113"/>
      <c r="E325" s="113"/>
      <c r="F325" s="113"/>
      <c r="G325" s="113"/>
      <c r="H325" s="114"/>
      <c r="I325" s="114"/>
      <c r="J325" s="114"/>
      <c r="K325" s="114"/>
      <c r="L325" s="114"/>
      <c r="M325" s="114"/>
      <c r="N325" s="114"/>
    </row>
    <row r="326" spans="2:14">
      <c r="B326" s="113"/>
      <c r="C326" s="113"/>
      <c r="D326" s="113"/>
      <c r="E326" s="113"/>
      <c r="F326" s="113"/>
      <c r="G326" s="113"/>
      <c r="H326" s="114"/>
      <c r="I326" s="114"/>
      <c r="J326" s="114"/>
      <c r="K326" s="114"/>
      <c r="L326" s="114"/>
      <c r="M326" s="114"/>
      <c r="N326" s="114"/>
    </row>
    <row r="327" spans="2:14">
      <c r="B327" s="113"/>
      <c r="C327" s="113"/>
      <c r="D327" s="113"/>
      <c r="E327" s="113"/>
      <c r="F327" s="113"/>
      <c r="G327" s="113"/>
      <c r="H327" s="114"/>
      <c r="I327" s="114"/>
      <c r="J327" s="114"/>
      <c r="K327" s="114"/>
      <c r="L327" s="114"/>
      <c r="M327" s="114"/>
      <c r="N327" s="114"/>
    </row>
    <row r="328" spans="2:14">
      <c r="B328" s="113"/>
      <c r="C328" s="113"/>
      <c r="D328" s="113"/>
      <c r="E328" s="113"/>
      <c r="F328" s="113"/>
      <c r="G328" s="113"/>
      <c r="H328" s="114"/>
      <c r="I328" s="114"/>
      <c r="J328" s="114"/>
      <c r="K328" s="114"/>
      <c r="L328" s="114"/>
      <c r="M328" s="114"/>
      <c r="N328" s="114"/>
    </row>
    <row r="329" spans="2:14">
      <c r="B329" s="113"/>
      <c r="C329" s="113"/>
      <c r="D329" s="113"/>
      <c r="E329" s="113"/>
      <c r="F329" s="113"/>
      <c r="G329" s="113"/>
      <c r="H329" s="114"/>
      <c r="I329" s="114"/>
      <c r="J329" s="114"/>
      <c r="K329" s="114"/>
      <c r="L329" s="114"/>
      <c r="M329" s="114"/>
      <c r="N329" s="114"/>
    </row>
    <row r="330" spans="2:14">
      <c r="B330" s="113"/>
      <c r="C330" s="113"/>
      <c r="D330" s="113"/>
      <c r="E330" s="113"/>
      <c r="F330" s="113"/>
      <c r="G330" s="113"/>
      <c r="H330" s="114"/>
      <c r="I330" s="114"/>
      <c r="J330" s="114"/>
      <c r="K330" s="114"/>
      <c r="L330" s="114"/>
      <c r="M330" s="114"/>
      <c r="N330" s="114"/>
    </row>
    <row r="331" spans="2:14">
      <c r="B331" s="113"/>
      <c r="C331" s="113"/>
      <c r="D331" s="113"/>
      <c r="E331" s="113"/>
      <c r="F331" s="113"/>
      <c r="G331" s="113"/>
      <c r="H331" s="114"/>
      <c r="I331" s="114"/>
      <c r="J331" s="114"/>
      <c r="K331" s="114"/>
      <c r="L331" s="114"/>
      <c r="M331" s="114"/>
      <c r="N331" s="114"/>
    </row>
    <row r="332" spans="2:14">
      <c r="B332" s="113"/>
      <c r="C332" s="113"/>
      <c r="D332" s="113"/>
      <c r="E332" s="113"/>
      <c r="F332" s="113"/>
      <c r="G332" s="113"/>
      <c r="H332" s="114"/>
      <c r="I332" s="114"/>
      <c r="J332" s="114"/>
      <c r="K332" s="114"/>
      <c r="L332" s="114"/>
      <c r="M332" s="114"/>
      <c r="N332" s="114"/>
    </row>
    <row r="333" spans="2:14">
      <c r="B333" s="113"/>
      <c r="C333" s="113"/>
      <c r="D333" s="113"/>
      <c r="E333" s="113"/>
      <c r="F333" s="113"/>
      <c r="G333" s="113"/>
      <c r="H333" s="114"/>
      <c r="I333" s="114"/>
      <c r="J333" s="114"/>
      <c r="K333" s="114"/>
      <c r="L333" s="114"/>
      <c r="M333" s="114"/>
      <c r="N333" s="114"/>
    </row>
    <row r="334" spans="2:14">
      <c r="B334" s="113"/>
      <c r="C334" s="113"/>
      <c r="D334" s="113"/>
      <c r="E334" s="113"/>
      <c r="F334" s="113"/>
      <c r="G334" s="113"/>
      <c r="H334" s="114"/>
      <c r="I334" s="114"/>
      <c r="J334" s="114"/>
      <c r="K334" s="114"/>
      <c r="L334" s="114"/>
      <c r="M334" s="114"/>
      <c r="N334" s="114"/>
    </row>
    <row r="335" spans="2:14">
      <c r="B335" s="113"/>
      <c r="C335" s="113"/>
      <c r="D335" s="113"/>
      <c r="E335" s="113"/>
      <c r="F335" s="113"/>
      <c r="G335" s="113"/>
      <c r="H335" s="114"/>
      <c r="I335" s="114"/>
      <c r="J335" s="114"/>
      <c r="K335" s="114"/>
      <c r="L335" s="114"/>
      <c r="M335" s="114"/>
      <c r="N335" s="114"/>
    </row>
    <row r="336" spans="2:14">
      <c r="B336" s="113"/>
      <c r="C336" s="113"/>
      <c r="D336" s="113"/>
      <c r="E336" s="113"/>
      <c r="F336" s="113"/>
      <c r="G336" s="113"/>
      <c r="H336" s="114"/>
      <c r="I336" s="114"/>
      <c r="J336" s="114"/>
      <c r="K336" s="114"/>
      <c r="L336" s="114"/>
      <c r="M336" s="114"/>
      <c r="N336" s="114"/>
    </row>
    <row r="337" spans="2:14">
      <c r="B337" s="113"/>
      <c r="C337" s="113"/>
      <c r="D337" s="113"/>
      <c r="E337" s="113"/>
      <c r="F337" s="113"/>
      <c r="G337" s="113"/>
      <c r="H337" s="114"/>
      <c r="I337" s="114"/>
      <c r="J337" s="114"/>
      <c r="K337" s="114"/>
      <c r="L337" s="114"/>
      <c r="M337" s="114"/>
      <c r="N337" s="114"/>
    </row>
    <row r="338" spans="2:14">
      <c r="B338" s="113"/>
      <c r="C338" s="113"/>
      <c r="D338" s="113"/>
      <c r="E338" s="113"/>
      <c r="F338" s="113"/>
      <c r="G338" s="113"/>
      <c r="H338" s="114"/>
      <c r="I338" s="114"/>
      <c r="J338" s="114"/>
      <c r="K338" s="114"/>
      <c r="L338" s="114"/>
      <c r="M338" s="114"/>
      <c r="N338" s="114"/>
    </row>
    <row r="339" spans="2:14">
      <c r="B339" s="113"/>
      <c r="C339" s="113"/>
      <c r="D339" s="113"/>
      <c r="E339" s="113"/>
      <c r="F339" s="113"/>
      <c r="G339" s="113"/>
      <c r="H339" s="114"/>
      <c r="I339" s="114"/>
      <c r="J339" s="114"/>
      <c r="K339" s="114"/>
      <c r="L339" s="114"/>
      <c r="M339" s="114"/>
      <c r="N339" s="114"/>
    </row>
    <row r="340" spans="2:14">
      <c r="B340" s="113"/>
      <c r="C340" s="113"/>
      <c r="D340" s="113"/>
      <c r="E340" s="113"/>
      <c r="F340" s="113"/>
      <c r="G340" s="113"/>
      <c r="H340" s="114"/>
      <c r="I340" s="114"/>
      <c r="J340" s="114"/>
      <c r="K340" s="114"/>
      <c r="L340" s="114"/>
      <c r="M340" s="114"/>
      <c r="N340" s="114"/>
    </row>
    <row r="341" spans="2:14">
      <c r="B341" s="113"/>
      <c r="C341" s="113"/>
      <c r="D341" s="113"/>
      <c r="E341" s="113"/>
      <c r="F341" s="113"/>
      <c r="G341" s="113"/>
      <c r="H341" s="114"/>
      <c r="I341" s="114"/>
      <c r="J341" s="114"/>
      <c r="K341" s="114"/>
      <c r="L341" s="114"/>
      <c r="M341" s="114"/>
      <c r="N341" s="114"/>
    </row>
    <row r="342" spans="2:14">
      <c r="B342" s="113"/>
      <c r="C342" s="113"/>
      <c r="D342" s="113"/>
      <c r="E342" s="113"/>
      <c r="F342" s="113"/>
      <c r="G342" s="113"/>
      <c r="H342" s="114"/>
      <c r="I342" s="114"/>
      <c r="J342" s="114"/>
      <c r="K342" s="114"/>
      <c r="L342" s="114"/>
      <c r="M342" s="114"/>
      <c r="N342" s="114"/>
    </row>
    <row r="343" spans="2:14">
      <c r="B343" s="113"/>
      <c r="C343" s="113"/>
      <c r="D343" s="113"/>
      <c r="E343" s="113"/>
      <c r="F343" s="113"/>
      <c r="G343" s="113"/>
      <c r="H343" s="114"/>
      <c r="I343" s="114"/>
      <c r="J343" s="114"/>
      <c r="K343" s="114"/>
      <c r="L343" s="114"/>
      <c r="M343" s="114"/>
      <c r="N343" s="114"/>
    </row>
    <row r="344" spans="2:14">
      <c r="B344" s="113"/>
      <c r="C344" s="113"/>
      <c r="D344" s="113"/>
      <c r="E344" s="113"/>
      <c r="F344" s="113"/>
      <c r="G344" s="113"/>
      <c r="H344" s="114"/>
      <c r="I344" s="114"/>
      <c r="J344" s="114"/>
      <c r="K344" s="114"/>
      <c r="L344" s="114"/>
      <c r="M344" s="114"/>
      <c r="N344" s="114"/>
    </row>
    <row r="345" spans="2:14">
      <c r="B345" s="113"/>
      <c r="C345" s="113"/>
      <c r="D345" s="113"/>
      <c r="E345" s="113"/>
      <c r="F345" s="113"/>
      <c r="G345" s="113"/>
      <c r="H345" s="114"/>
      <c r="I345" s="114"/>
      <c r="J345" s="114"/>
      <c r="K345" s="114"/>
      <c r="L345" s="114"/>
      <c r="M345" s="114"/>
      <c r="N345" s="114"/>
    </row>
    <row r="346" spans="2:14">
      <c r="B346" s="113"/>
      <c r="C346" s="113"/>
      <c r="D346" s="113"/>
      <c r="E346" s="113"/>
      <c r="F346" s="113"/>
      <c r="G346" s="113"/>
      <c r="H346" s="114"/>
      <c r="I346" s="114"/>
      <c r="J346" s="114"/>
      <c r="K346" s="114"/>
      <c r="L346" s="114"/>
      <c r="M346" s="114"/>
      <c r="N346" s="114"/>
    </row>
    <row r="347" spans="2:14">
      <c r="B347" s="113"/>
      <c r="C347" s="113"/>
      <c r="D347" s="113"/>
      <c r="E347" s="113"/>
      <c r="F347" s="113"/>
      <c r="G347" s="113"/>
      <c r="H347" s="114"/>
      <c r="I347" s="114"/>
      <c r="J347" s="114"/>
      <c r="K347" s="114"/>
      <c r="L347" s="114"/>
      <c r="M347" s="114"/>
      <c r="N347" s="114"/>
    </row>
    <row r="348" spans="2:14">
      <c r="B348" s="113"/>
      <c r="C348" s="113"/>
      <c r="D348" s="113"/>
      <c r="E348" s="113"/>
      <c r="F348" s="113"/>
      <c r="G348" s="113"/>
      <c r="H348" s="114"/>
      <c r="I348" s="114"/>
      <c r="J348" s="114"/>
      <c r="K348" s="114"/>
      <c r="L348" s="114"/>
      <c r="M348" s="114"/>
      <c r="N348" s="114"/>
    </row>
    <row r="349" spans="2:14">
      <c r="B349" s="113"/>
      <c r="C349" s="113"/>
      <c r="D349" s="113"/>
      <c r="E349" s="113"/>
      <c r="F349" s="113"/>
      <c r="G349" s="113"/>
      <c r="H349" s="114"/>
      <c r="I349" s="114"/>
      <c r="J349" s="114"/>
      <c r="K349" s="114"/>
      <c r="L349" s="114"/>
      <c r="M349" s="114"/>
      <c r="N349" s="114"/>
    </row>
    <row r="350" spans="2:14">
      <c r="B350" s="113"/>
      <c r="C350" s="113"/>
      <c r="D350" s="113"/>
      <c r="E350" s="113"/>
      <c r="F350" s="113"/>
      <c r="G350" s="113"/>
      <c r="H350" s="114"/>
      <c r="I350" s="114"/>
      <c r="J350" s="114"/>
      <c r="K350" s="114"/>
      <c r="L350" s="114"/>
      <c r="M350" s="114"/>
      <c r="N350" s="114"/>
    </row>
    <row r="351" spans="2:14">
      <c r="B351" s="113"/>
      <c r="C351" s="113"/>
      <c r="D351" s="113"/>
      <c r="E351" s="113"/>
      <c r="F351" s="113"/>
      <c r="G351" s="113"/>
      <c r="H351" s="114"/>
      <c r="I351" s="114"/>
      <c r="J351" s="114"/>
      <c r="K351" s="114"/>
      <c r="L351" s="114"/>
      <c r="M351" s="114"/>
      <c r="N351" s="114"/>
    </row>
    <row r="352" spans="2:14">
      <c r="B352" s="113"/>
      <c r="C352" s="113"/>
      <c r="D352" s="113"/>
      <c r="E352" s="113"/>
      <c r="F352" s="113"/>
      <c r="G352" s="113"/>
      <c r="H352" s="114"/>
      <c r="I352" s="114"/>
      <c r="J352" s="114"/>
      <c r="K352" s="114"/>
      <c r="L352" s="114"/>
      <c r="M352" s="114"/>
      <c r="N352" s="114"/>
    </row>
    <row r="353" spans="2:14">
      <c r="B353" s="113"/>
      <c r="C353" s="113"/>
      <c r="D353" s="113"/>
      <c r="E353" s="113"/>
      <c r="F353" s="113"/>
      <c r="G353" s="113"/>
      <c r="H353" s="114"/>
      <c r="I353" s="114"/>
      <c r="J353" s="114"/>
      <c r="K353" s="114"/>
      <c r="L353" s="114"/>
      <c r="M353" s="114"/>
      <c r="N353" s="114"/>
    </row>
    <row r="354" spans="2:14">
      <c r="B354" s="113"/>
      <c r="C354" s="113"/>
      <c r="D354" s="113"/>
      <c r="E354" s="113"/>
      <c r="F354" s="113"/>
      <c r="G354" s="113"/>
      <c r="H354" s="114"/>
      <c r="I354" s="114"/>
      <c r="J354" s="114"/>
      <c r="K354" s="114"/>
      <c r="L354" s="114"/>
      <c r="M354" s="114"/>
      <c r="N354" s="114"/>
    </row>
    <row r="355" spans="2:14">
      <c r="B355" s="113"/>
      <c r="C355" s="113"/>
      <c r="D355" s="113"/>
      <c r="E355" s="113"/>
      <c r="F355" s="113"/>
      <c r="G355" s="113"/>
      <c r="H355" s="114"/>
      <c r="I355" s="114"/>
      <c r="J355" s="114"/>
      <c r="K355" s="114"/>
      <c r="L355" s="114"/>
      <c r="M355" s="114"/>
      <c r="N355" s="114"/>
    </row>
    <row r="356" spans="2:14">
      <c r="B356" s="113"/>
      <c r="C356" s="113"/>
      <c r="D356" s="113"/>
      <c r="E356" s="113"/>
      <c r="F356" s="113"/>
      <c r="G356" s="113"/>
      <c r="H356" s="114"/>
      <c r="I356" s="114"/>
      <c r="J356" s="114"/>
      <c r="K356" s="114"/>
      <c r="L356" s="114"/>
      <c r="M356" s="114"/>
      <c r="N356" s="114"/>
    </row>
    <row r="357" spans="2:14">
      <c r="B357" s="113"/>
      <c r="C357" s="113"/>
      <c r="D357" s="113"/>
      <c r="E357" s="113"/>
      <c r="F357" s="113"/>
      <c r="G357" s="113"/>
      <c r="H357" s="114"/>
      <c r="I357" s="114"/>
      <c r="J357" s="114"/>
      <c r="K357" s="114"/>
      <c r="L357" s="114"/>
      <c r="M357" s="114"/>
      <c r="N357" s="114"/>
    </row>
    <row r="358" spans="2:14">
      <c r="B358" s="113"/>
      <c r="C358" s="113"/>
      <c r="D358" s="113"/>
      <c r="E358" s="113"/>
      <c r="F358" s="113"/>
      <c r="G358" s="113"/>
      <c r="H358" s="114"/>
      <c r="I358" s="114"/>
      <c r="J358" s="114"/>
      <c r="K358" s="114"/>
      <c r="L358" s="114"/>
      <c r="M358" s="114"/>
      <c r="N358" s="114"/>
    </row>
    <row r="359" spans="2:14">
      <c r="B359" s="113"/>
      <c r="C359" s="113"/>
      <c r="D359" s="113"/>
      <c r="E359" s="113"/>
      <c r="F359" s="113"/>
      <c r="G359" s="113"/>
      <c r="H359" s="114"/>
      <c r="I359" s="114"/>
      <c r="J359" s="114"/>
      <c r="K359" s="114"/>
      <c r="L359" s="114"/>
      <c r="M359" s="114"/>
      <c r="N359" s="114"/>
    </row>
    <row r="360" spans="2:14">
      <c r="B360" s="11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</row>
    <row r="361" spans="2:14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</row>
    <row r="362" spans="2:14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</row>
    <row r="363" spans="2:14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</row>
    <row r="364" spans="2:14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</row>
    <row r="365" spans="2:14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</row>
    <row r="366" spans="2:14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</row>
    <row r="367" spans="2:14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</row>
    <row r="368" spans="2:14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</row>
    <row r="369" spans="2:14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</row>
    <row r="370" spans="2:14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</row>
    <row r="371" spans="2:14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</row>
    <row r="372" spans="2:14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</row>
    <row r="373" spans="2:14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</row>
    <row r="374" spans="2:14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</row>
    <row r="375" spans="2:14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</row>
    <row r="376" spans="2:14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</row>
    <row r="377" spans="2:14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</row>
    <row r="378" spans="2:14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</row>
    <row r="379" spans="2:14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</row>
    <row r="380" spans="2:14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</row>
    <row r="381" spans="2:14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</row>
    <row r="382" spans="2:14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</row>
    <row r="383" spans="2:14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</row>
    <row r="384" spans="2:14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</row>
    <row r="385" spans="2:14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</row>
    <row r="386" spans="2:14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</row>
    <row r="387" spans="2:14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</row>
    <row r="388" spans="2:14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</row>
    <row r="389" spans="2:14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</row>
    <row r="390" spans="2:14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</row>
    <row r="391" spans="2:14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</row>
    <row r="392" spans="2:14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</row>
    <row r="393" spans="2:14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</row>
    <row r="394" spans="2:14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</row>
    <row r="395" spans="2:14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</row>
    <row r="396" spans="2:14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</row>
    <row r="397" spans="2:14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</row>
    <row r="398" spans="2:14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</row>
    <row r="399" spans="2:14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</row>
    <row r="400" spans="2:14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</row>
    <row r="401" spans="2:14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</row>
    <row r="402" spans="2:14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</row>
    <row r="403" spans="2:14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</row>
    <row r="404" spans="2:14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</row>
    <row r="405" spans="2:14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</row>
    <row r="406" spans="2:14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</row>
    <row r="407" spans="2:14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</row>
    <row r="408" spans="2:14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</row>
    <row r="409" spans="2:14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</row>
    <row r="410" spans="2:14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</row>
    <row r="411" spans="2:14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</row>
    <row r="412" spans="2:14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</row>
    <row r="413" spans="2:14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</row>
    <row r="414" spans="2:14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</row>
    <row r="415" spans="2:14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</row>
    <row r="416" spans="2:14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</row>
    <row r="417" spans="2:14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</row>
    <row r="418" spans="2:14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</row>
    <row r="419" spans="2:14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</row>
    <row r="420" spans="2:14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</row>
    <row r="421" spans="2:14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</row>
    <row r="422" spans="2:14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</row>
    <row r="423" spans="2:14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</row>
    <row r="424" spans="2:14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</row>
    <row r="425" spans="2:14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</row>
    <row r="426" spans="2:14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</row>
    <row r="427" spans="2:14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</row>
    <row r="428" spans="2:14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</row>
    <row r="429" spans="2:14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</row>
    <row r="430" spans="2:14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</row>
    <row r="431" spans="2:14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</row>
    <row r="432" spans="2:14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</row>
    <row r="433" spans="2:14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</row>
    <row r="434" spans="2:14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</row>
    <row r="435" spans="2:14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</row>
    <row r="436" spans="2:14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</row>
    <row r="437" spans="2:14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</row>
    <row r="438" spans="2:14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</row>
    <row r="439" spans="2:14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</row>
    <row r="440" spans="2:14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</row>
    <row r="441" spans="2:14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</row>
    <row r="442" spans="2:14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</row>
    <row r="443" spans="2:14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</row>
    <row r="444" spans="2:14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</row>
    <row r="445" spans="2:14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</row>
    <row r="446" spans="2:14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</row>
    <row r="447" spans="2:14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</row>
    <row r="448" spans="2:14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</row>
    <row r="449" spans="2:14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</row>
    <row r="450" spans="2:14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</row>
    <row r="451" spans="2:14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</row>
    <row r="452" spans="2:14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</row>
    <row r="453" spans="2:14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</row>
    <row r="454" spans="2:14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</row>
    <row r="455" spans="2:14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</row>
    <row r="456" spans="2:14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</row>
    <row r="457" spans="2:14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</row>
    <row r="458" spans="2:14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</row>
    <row r="459" spans="2:14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</row>
    <row r="460" spans="2:14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</row>
    <row r="461" spans="2:14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</row>
    <row r="462" spans="2:14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</row>
    <row r="463" spans="2:14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</row>
    <row r="464" spans="2:14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</row>
    <row r="465" spans="2:14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</row>
    <row r="466" spans="2:14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</row>
    <row r="467" spans="2:14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</row>
    <row r="468" spans="2:14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</row>
    <row r="469" spans="2:14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</row>
    <row r="470" spans="2:14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</row>
    <row r="471" spans="2:14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</row>
    <row r="472" spans="2:14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</row>
    <row r="473" spans="2:14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</row>
    <row r="474" spans="2:14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</row>
    <row r="475" spans="2:14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</row>
    <row r="476" spans="2:14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</row>
    <row r="477" spans="2:14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</row>
    <row r="478" spans="2:14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</row>
    <row r="479" spans="2:14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</row>
    <row r="480" spans="2:14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</row>
    <row r="481" spans="2:14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</row>
    <row r="482" spans="2:14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</row>
    <row r="483" spans="2:14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</row>
    <row r="484" spans="2:14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</row>
    <row r="485" spans="2:14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</row>
    <row r="486" spans="2:14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</row>
    <row r="487" spans="2:14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</row>
    <row r="488" spans="2:14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</row>
    <row r="489" spans="2:14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</row>
    <row r="490" spans="2:14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</row>
    <row r="491" spans="2:14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</row>
    <row r="492" spans="2:14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</row>
    <row r="493" spans="2:14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</row>
    <row r="494" spans="2:14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</row>
    <row r="495" spans="2:14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</row>
    <row r="496" spans="2:14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</row>
    <row r="497" spans="2:14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</row>
    <row r="498" spans="2:14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</row>
    <row r="499" spans="2:14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</row>
    <row r="500" spans="2:14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</row>
    <row r="501" spans="2:14">
      <c r="B501" s="113"/>
      <c r="C501" s="113"/>
      <c r="D501" s="113"/>
      <c r="E501" s="113"/>
      <c r="F501" s="113"/>
      <c r="G501" s="113"/>
      <c r="H501" s="114"/>
      <c r="I501" s="114"/>
      <c r="J501" s="114"/>
      <c r="K501" s="114"/>
      <c r="L501" s="114"/>
      <c r="M501" s="114"/>
      <c r="N501" s="114"/>
    </row>
    <row r="502" spans="2:14">
      <c r="B502" s="113"/>
      <c r="C502" s="113"/>
      <c r="D502" s="113"/>
      <c r="E502" s="113"/>
      <c r="F502" s="113"/>
      <c r="G502" s="113"/>
      <c r="H502" s="114"/>
      <c r="I502" s="114"/>
      <c r="J502" s="114"/>
      <c r="K502" s="114"/>
      <c r="L502" s="114"/>
      <c r="M502" s="114"/>
      <c r="N502" s="114"/>
    </row>
    <row r="503" spans="2:14">
      <c r="B503" s="113"/>
      <c r="C503" s="113"/>
      <c r="D503" s="113"/>
      <c r="E503" s="113"/>
      <c r="F503" s="113"/>
      <c r="G503" s="113"/>
      <c r="H503" s="114"/>
      <c r="I503" s="114"/>
      <c r="J503" s="114"/>
      <c r="K503" s="114"/>
      <c r="L503" s="114"/>
      <c r="M503" s="114"/>
      <c r="N503" s="114"/>
    </row>
    <row r="504" spans="2:14">
      <c r="B504" s="113"/>
      <c r="C504" s="113"/>
      <c r="D504" s="113"/>
      <c r="E504" s="113"/>
      <c r="F504" s="113"/>
      <c r="G504" s="113"/>
      <c r="H504" s="114"/>
      <c r="I504" s="114"/>
      <c r="J504" s="114"/>
      <c r="K504" s="114"/>
      <c r="L504" s="114"/>
      <c r="M504" s="114"/>
      <c r="N504" s="114"/>
    </row>
    <row r="505" spans="2:14">
      <c r="B505" s="113"/>
      <c r="C505" s="113"/>
      <c r="D505" s="113"/>
      <c r="E505" s="113"/>
      <c r="F505" s="113"/>
      <c r="G505" s="113"/>
      <c r="H505" s="114"/>
      <c r="I505" s="114"/>
      <c r="J505" s="114"/>
      <c r="K505" s="114"/>
      <c r="L505" s="114"/>
      <c r="M505" s="114"/>
      <c r="N505" s="114"/>
    </row>
    <row r="506" spans="2:14">
      <c r="B506" s="113"/>
      <c r="C506" s="113"/>
      <c r="D506" s="113"/>
      <c r="E506" s="113"/>
      <c r="F506" s="113"/>
      <c r="G506" s="113"/>
      <c r="H506" s="114"/>
      <c r="I506" s="114"/>
      <c r="J506" s="114"/>
      <c r="K506" s="114"/>
      <c r="L506" s="114"/>
      <c r="M506" s="114"/>
      <c r="N506" s="114"/>
    </row>
    <row r="507" spans="2:14">
      <c r="B507" s="113"/>
      <c r="C507" s="113"/>
      <c r="D507" s="113"/>
      <c r="E507" s="113"/>
      <c r="F507" s="113"/>
      <c r="G507" s="113"/>
      <c r="H507" s="114"/>
      <c r="I507" s="114"/>
      <c r="J507" s="114"/>
      <c r="K507" s="114"/>
      <c r="L507" s="114"/>
      <c r="M507" s="114"/>
      <c r="N507" s="114"/>
    </row>
    <row r="508" spans="2:14">
      <c r="B508" s="113"/>
      <c r="C508" s="113"/>
      <c r="D508" s="113"/>
      <c r="E508" s="113"/>
      <c r="F508" s="113"/>
      <c r="G508" s="113"/>
      <c r="H508" s="114"/>
      <c r="I508" s="114"/>
      <c r="J508" s="114"/>
      <c r="K508" s="114"/>
      <c r="L508" s="114"/>
      <c r="M508" s="114"/>
      <c r="N508" s="114"/>
    </row>
    <row r="509" spans="2:14">
      <c r="B509" s="113"/>
      <c r="C509" s="113"/>
      <c r="D509" s="113"/>
      <c r="E509" s="113"/>
      <c r="F509" s="113"/>
      <c r="G509" s="113"/>
      <c r="H509" s="114"/>
      <c r="I509" s="114"/>
      <c r="J509" s="114"/>
      <c r="K509" s="114"/>
      <c r="L509" s="114"/>
      <c r="M509" s="114"/>
      <c r="N509" s="114"/>
    </row>
    <row r="510" spans="2:14">
      <c r="B510" s="113"/>
      <c r="C510" s="113"/>
      <c r="D510" s="113"/>
      <c r="E510" s="113"/>
      <c r="F510" s="113"/>
      <c r="G510" s="113"/>
      <c r="H510" s="114"/>
      <c r="I510" s="114"/>
      <c r="J510" s="114"/>
      <c r="K510" s="114"/>
      <c r="L510" s="114"/>
      <c r="M510" s="114"/>
      <c r="N510" s="114"/>
    </row>
    <row r="511" spans="2:14">
      <c r="B511" s="113"/>
      <c r="C511" s="113"/>
      <c r="D511" s="113"/>
      <c r="E511" s="113"/>
      <c r="F511" s="113"/>
      <c r="G511" s="113"/>
      <c r="H511" s="114"/>
      <c r="I511" s="114"/>
      <c r="J511" s="114"/>
      <c r="K511" s="114"/>
      <c r="L511" s="114"/>
      <c r="M511" s="114"/>
      <c r="N511" s="114"/>
    </row>
    <row r="512" spans="2:14">
      <c r="B512" s="113"/>
      <c r="C512" s="113"/>
      <c r="D512" s="113"/>
      <c r="E512" s="113"/>
      <c r="F512" s="113"/>
      <c r="G512" s="113"/>
      <c r="H512" s="114"/>
      <c r="I512" s="114"/>
      <c r="J512" s="114"/>
      <c r="K512" s="114"/>
      <c r="L512" s="114"/>
      <c r="M512" s="114"/>
      <c r="N512" s="114"/>
    </row>
    <row r="513" spans="2:14">
      <c r="B513" s="113"/>
      <c r="C513" s="113"/>
      <c r="D513" s="113"/>
      <c r="E513" s="113"/>
      <c r="F513" s="113"/>
      <c r="G513" s="113"/>
      <c r="H513" s="114"/>
      <c r="I513" s="114"/>
      <c r="J513" s="114"/>
      <c r="K513" s="114"/>
      <c r="L513" s="114"/>
      <c r="M513" s="114"/>
      <c r="N513" s="114"/>
    </row>
    <row r="514" spans="2:14">
      <c r="B514" s="113"/>
      <c r="C514" s="113"/>
      <c r="D514" s="113"/>
      <c r="E514" s="113"/>
      <c r="F514" s="113"/>
      <c r="G514" s="113"/>
      <c r="H514" s="114"/>
      <c r="I514" s="114"/>
      <c r="J514" s="114"/>
      <c r="K514" s="114"/>
      <c r="L514" s="114"/>
      <c r="M514" s="114"/>
      <c r="N514" s="114"/>
    </row>
    <row r="515" spans="2:14">
      <c r="B515" s="113"/>
      <c r="C515" s="113"/>
      <c r="D515" s="113"/>
      <c r="E515" s="113"/>
      <c r="F515" s="113"/>
      <c r="G515" s="113"/>
      <c r="H515" s="114"/>
      <c r="I515" s="114"/>
      <c r="J515" s="114"/>
      <c r="K515" s="114"/>
      <c r="L515" s="114"/>
      <c r="M515" s="114"/>
      <c r="N515" s="114"/>
    </row>
    <row r="516" spans="2:14">
      <c r="B516" s="113"/>
      <c r="C516" s="113"/>
      <c r="D516" s="113"/>
      <c r="E516" s="113"/>
      <c r="F516" s="113"/>
      <c r="G516" s="113"/>
      <c r="H516" s="114"/>
      <c r="I516" s="114"/>
      <c r="J516" s="114"/>
      <c r="K516" s="114"/>
      <c r="L516" s="114"/>
      <c r="M516" s="114"/>
      <c r="N516" s="114"/>
    </row>
    <row r="517" spans="2:14">
      <c r="B517" s="113"/>
      <c r="C517" s="113"/>
      <c r="D517" s="113"/>
      <c r="E517" s="113"/>
      <c r="F517" s="113"/>
      <c r="G517" s="113"/>
      <c r="H517" s="114"/>
      <c r="I517" s="114"/>
      <c r="J517" s="114"/>
      <c r="K517" s="114"/>
      <c r="L517" s="114"/>
      <c r="M517" s="114"/>
      <c r="N517" s="114"/>
    </row>
    <row r="518" spans="2:14">
      <c r="B518" s="113"/>
      <c r="C518" s="113"/>
      <c r="D518" s="113"/>
      <c r="E518" s="113"/>
      <c r="F518" s="113"/>
      <c r="G518" s="113"/>
      <c r="H518" s="114"/>
      <c r="I518" s="114"/>
      <c r="J518" s="114"/>
      <c r="K518" s="114"/>
      <c r="L518" s="114"/>
      <c r="M518" s="114"/>
      <c r="N518" s="114"/>
    </row>
    <row r="519" spans="2:14">
      <c r="B519" s="113"/>
      <c r="C519" s="113"/>
      <c r="D519" s="113"/>
      <c r="E519" s="113"/>
      <c r="F519" s="113"/>
      <c r="G519" s="113"/>
      <c r="H519" s="114"/>
      <c r="I519" s="114"/>
      <c r="J519" s="114"/>
      <c r="K519" s="114"/>
      <c r="L519" s="114"/>
      <c r="M519" s="114"/>
      <c r="N519" s="114"/>
    </row>
    <row r="520" spans="2:14">
      <c r="B520" s="113"/>
      <c r="C520" s="113"/>
      <c r="D520" s="113"/>
      <c r="E520" s="113"/>
      <c r="F520" s="113"/>
      <c r="G520" s="113"/>
      <c r="H520" s="114"/>
      <c r="I520" s="114"/>
      <c r="J520" s="114"/>
      <c r="K520" s="114"/>
      <c r="L520" s="114"/>
      <c r="M520" s="114"/>
      <c r="N520" s="114"/>
    </row>
    <row r="521" spans="2:14">
      <c r="B521" s="113"/>
      <c r="C521" s="113"/>
      <c r="D521" s="113"/>
      <c r="E521" s="113"/>
      <c r="F521" s="113"/>
      <c r="G521" s="113"/>
      <c r="H521" s="114"/>
      <c r="I521" s="114"/>
      <c r="J521" s="114"/>
      <c r="K521" s="114"/>
      <c r="L521" s="114"/>
      <c r="M521" s="114"/>
      <c r="N521" s="114"/>
    </row>
    <row r="522" spans="2:14">
      <c r="B522" s="113"/>
      <c r="C522" s="113"/>
      <c r="D522" s="113"/>
      <c r="E522" s="113"/>
      <c r="F522" s="113"/>
      <c r="G522" s="113"/>
      <c r="H522" s="114"/>
      <c r="I522" s="114"/>
      <c r="J522" s="114"/>
      <c r="K522" s="114"/>
      <c r="L522" s="114"/>
      <c r="M522" s="114"/>
      <c r="N522" s="114"/>
    </row>
    <row r="523" spans="2:14">
      <c r="B523" s="113"/>
      <c r="C523" s="113"/>
      <c r="D523" s="113"/>
      <c r="E523" s="113"/>
      <c r="F523" s="113"/>
      <c r="G523" s="113"/>
      <c r="H523" s="114"/>
      <c r="I523" s="114"/>
      <c r="J523" s="114"/>
      <c r="K523" s="114"/>
      <c r="L523" s="114"/>
      <c r="M523" s="114"/>
      <c r="N523" s="114"/>
    </row>
    <row r="524" spans="2:14">
      <c r="B524" s="113"/>
      <c r="C524" s="113"/>
      <c r="D524" s="113"/>
      <c r="E524" s="113"/>
      <c r="F524" s="113"/>
      <c r="G524" s="113"/>
      <c r="H524" s="114"/>
      <c r="I524" s="114"/>
      <c r="J524" s="114"/>
      <c r="K524" s="114"/>
      <c r="L524" s="114"/>
      <c r="M524" s="114"/>
      <c r="N524" s="114"/>
    </row>
    <row r="525" spans="2:14">
      <c r="B525" s="113"/>
      <c r="C525" s="113"/>
      <c r="D525" s="113"/>
      <c r="E525" s="113"/>
      <c r="F525" s="113"/>
      <c r="G525" s="113"/>
      <c r="H525" s="114"/>
      <c r="I525" s="114"/>
      <c r="J525" s="114"/>
      <c r="K525" s="114"/>
      <c r="L525" s="114"/>
      <c r="M525" s="114"/>
      <c r="N525" s="114"/>
    </row>
    <row r="526" spans="2:14">
      <c r="B526" s="113"/>
      <c r="C526" s="113"/>
      <c r="D526" s="113"/>
      <c r="E526" s="113"/>
      <c r="F526" s="113"/>
      <c r="G526" s="113"/>
      <c r="H526" s="114"/>
      <c r="I526" s="114"/>
      <c r="J526" s="114"/>
      <c r="K526" s="114"/>
      <c r="L526" s="114"/>
      <c r="M526" s="114"/>
      <c r="N526" s="114"/>
    </row>
    <row r="527" spans="2:14">
      <c r="B527" s="113"/>
      <c r="C527" s="113"/>
      <c r="D527" s="113"/>
      <c r="E527" s="113"/>
      <c r="F527" s="113"/>
      <c r="G527" s="113"/>
      <c r="H527" s="114"/>
      <c r="I527" s="114"/>
      <c r="J527" s="114"/>
      <c r="K527" s="114"/>
      <c r="L527" s="114"/>
      <c r="M527" s="114"/>
      <c r="N527" s="114"/>
    </row>
    <row r="528" spans="2:14">
      <c r="B528" s="113"/>
      <c r="C528" s="113"/>
      <c r="D528" s="113"/>
      <c r="E528" s="113"/>
      <c r="F528" s="113"/>
      <c r="G528" s="113"/>
      <c r="H528" s="114"/>
      <c r="I528" s="114"/>
      <c r="J528" s="114"/>
      <c r="K528" s="114"/>
      <c r="L528" s="114"/>
      <c r="M528" s="114"/>
      <c r="N528" s="114"/>
    </row>
    <row r="529" spans="2:14">
      <c r="B529" s="113"/>
      <c r="C529" s="113"/>
      <c r="D529" s="113"/>
      <c r="E529" s="113"/>
      <c r="F529" s="113"/>
      <c r="G529" s="113"/>
      <c r="H529" s="114"/>
      <c r="I529" s="114"/>
      <c r="J529" s="114"/>
      <c r="K529" s="114"/>
      <c r="L529" s="114"/>
      <c r="M529" s="114"/>
      <c r="N529" s="114"/>
    </row>
    <row r="530" spans="2:14">
      <c r="B530" s="113"/>
      <c r="C530" s="113"/>
      <c r="D530" s="113"/>
      <c r="E530" s="113"/>
      <c r="F530" s="113"/>
      <c r="G530" s="113"/>
      <c r="H530" s="114"/>
      <c r="I530" s="114"/>
      <c r="J530" s="114"/>
      <c r="K530" s="114"/>
      <c r="L530" s="114"/>
      <c r="M530" s="114"/>
      <c r="N530" s="114"/>
    </row>
    <row r="531" spans="2:14">
      <c r="B531" s="113"/>
      <c r="C531" s="113"/>
      <c r="D531" s="113"/>
      <c r="E531" s="113"/>
      <c r="F531" s="113"/>
      <c r="G531" s="113"/>
      <c r="H531" s="114"/>
      <c r="I531" s="114"/>
      <c r="J531" s="114"/>
      <c r="K531" s="114"/>
      <c r="L531" s="114"/>
      <c r="M531" s="114"/>
      <c r="N531" s="114"/>
    </row>
    <row r="532" spans="2:14">
      <c r="B532" s="113"/>
      <c r="C532" s="113"/>
      <c r="D532" s="113"/>
      <c r="E532" s="113"/>
      <c r="F532" s="113"/>
      <c r="G532" s="113"/>
      <c r="H532" s="114"/>
      <c r="I532" s="114"/>
      <c r="J532" s="114"/>
      <c r="K532" s="114"/>
      <c r="L532" s="114"/>
      <c r="M532" s="114"/>
      <c r="N532" s="114"/>
    </row>
    <row r="533" spans="2:14">
      <c r="B533" s="113"/>
      <c r="C533" s="113"/>
      <c r="D533" s="113"/>
      <c r="E533" s="113"/>
      <c r="F533" s="113"/>
      <c r="G533" s="113"/>
      <c r="H533" s="114"/>
      <c r="I533" s="114"/>
      <c r="J533" s="114"/>
      <c r="K533" s="114"/>
      <c r="L533" s="114"/>
      <c r="M533" s="114"/>
      <c r="N533" s="114"/>
    </row>
    <row r="534" spans="2:14">
      <c r="B534" s="113"/>
      <c r="C534" s="113"/>
      <c r="D534" s="113"/>
      <c r="E534" s="113"/>
      <c r="F534" s="113"/>
      <c r="G534" s="113"/>
      <c r="H534" s="114"/>
      <c r="I534" s="114"/>
      <c r="J534" s="114"/>
      <c r="K534" s="114"/>
      <c r="L534" s="114"/>
      <c r="M534" s="114"/>
      <c r="N534" s="114"/>
    </row>
    <row r="535" spans="2:14">
      <c r="B535" s="113"/>
      <c r="C535" s="113"/>
      <c r="D535" s="113"/>
      <c r="E535" s="113"/>
      <c r="F535" s="113"/>
      <c r="G535" s="113"/>
      <c r="H535" s="114"/>
      <c r="I535" s="114"/>
      <c r="J535" s="114"/>
      <c r="K535" s="114"/>
      <c r="L535" s="114"/>
      <c r="M535" s="114"/>
      <c r="N535" s="114"/>
    </row>
    <row r="536" spans="2:14">
      <c r="B536" s="113"/>
      <c r="C536" s="113"/>
      <c r="D536" s="113"/>
      <c r="E536" s="113"/>
      <c r="F536" s="113"/>
      <c r="G536" s="113"/>
      <c r="H536" s="114"/>
      <c r="I536" s="114"/>
      <c r="J536" s="114"/>
      <c r="K536" s="114"/>
      <c r="L536" s="114"/>
      <c r="M536" s="114"/>
      <c r="N536" s="114"/>
    </row>
    <row r="537" spans="2:14">
      <c r="B537" s="113"/>
      <c r="C537" s="113"/>
      <c r="D537" s="113"/>
      <c r="E537" s="113"/>
      <c r="F537" s="113"/>
      <c r="G537" s="113"/>
      <c r="H537" s="114"/>
      <c r="I537" s="114"/>
      <c r="J537" s="114"/>
      <c r="K537" s="114"/>
      <c r="L537" s="114"/>
      <c r="M537" s="114"/>
      <c r="N537" s="114"/>
    </row>
    <row r="538" spans="2:14">
      <c r="B538" s="113"/>
      <c r="C538" s="113"/>
      <c r="D538" s="113"/>
      <c r="E538" s="113"/>
      <c r="F538" s="113"/>
      <c r="G538" s="113"/>
      <c r="H538" s="114"/>
      <c r="I538" s="114"/>
      <c r="J538" s="114"/>
      <c r="K538" s="114"/>
      <c r="L538" s="114"/>
      <c r="M538" s="114"/>
      <c r="N538" s="114"/>
    </row>
    <row r="539" spans="2:14">
      <c r="B539" s="113"/>
      <c r="C539" s="113"/>
      <c r="D539" s="113"/>
      <c r="E539" s="113"/>
      <c r="F539" s="113"/>
      <c r="G539" s="113"/>
      <c r="H539" s="114"/>
      <c r="I539" s="114"/>
      <c r="J539" s="114"/>
      <c r="K539" s="114"/>
      <c r="L539" s="114"/>
      <c r="M539" s="114"/>
      <c r="N539" s="114"/>
    </row>
    <row r="540" spans="2:14">
      <c r="B540" s="113"/>
      <c r="C540" s="113"/>
      <c r="D540" s="113"/>
      <c r="E540" s="113"/>
      <c r="F540" s="113"/>
      <c r="G540" s="113"/>
      <c r="H540" s="114"/>
      <c r="I540" s="114"/>
      <c r="J540" s="114"/>
      <c r="K540" s="114"/>
      <c r="L540" s="114"/>
      <c r="M540" s="114"/>
      <c r="N540" s="114"/>
    </row>
    <row r="541" spans="2:14">
      <c r="B541" s="113"/>
      <c r="C541" s="113"/>
      <c r="D541" s="113"/>
      <c r="E541" s="113"/>
      <c r="F541" s="113"/>
      <c r="G541" s="113"/>
      <c r="H541" s="114"/>
      <c r="I541" s="114"/>
      <c r="J541" s="114"/>
      <c r="K541" s="114"/>
      <c r="L541" s="114"/>
      <c r="M541" s="114"/>
      <c r="N541" s="114"/>
    </row>
    <row r="542" spans="2:14">
      <c r="B542" s="113"/>
      <c r="C542" s="113"/>
      <c r="D542" s="113"/>
      <c r="E542" s="113"/>
      <c r="F542" s="113"/>
      <c r="G542" s="113"/>
      <c r="H542" s="114"/>
      <c r="I542" s="114"/>
      <c r="J542" s="114"/>
      <c r="K542" s="114"/>
      <c r="L542" s="114"/>
      <c r="M542" s="114"/>
      <c r="N542" s="114"/>
    </row>
    <row r="543" spans="2:14">
      <c r="B543" s="113"/>
      <c r="C543" s="113"/>
      <c r="D543" s="113"/>
      <c r="E543" s="113"/>
      <c r="F543" s="113"/>
      <c r="G543" s="113"/>
      <c r="H543" s="114"/>
      <c r="I543" s="114"/>
      <c r="J543" s="114"/>
      <c r="K543" s="114"/>
      <c r="L543" s="114"/>
      <c r="M543" s="114"/>
      <c r="N543" s="114"/>
    </row>
    <row r="544" spans="2:14">
      <c r="B544" s="113"/>
      <c r="C544" s="113"/>
      <c r="D544" s="113"/>
      <c r="E544" s="113"/>
      <c r="F544" s="113"/>
      <c r="G544" s="113"/>
      <c r="H544" s="114"/>
      <c r="I544" s="114"/>
      <c r="J544" s="114"/>
      <c r="K544" s="114"/>
      <c r="L544" s="114"/>
      <c r="M544" s="114"/>
      <c r="N544" s="114"/>
    </row>
    <row r="545" spans="2:14">
      <c r="B545" s="113"/>
      <c r="C545" s="113"/>
      <c r="D545" s="113"/>
      <c r="E545" s="113"/>
      <c r="F545" s="113"/>
      <c r="G545" s="113"/>
      <c r="H545" s="114"/>
      <c r="I545" s="114"/>
      <c r="J545" s="114"/>
      <c r="K545" s="114"/>
      <c r="L545" s="114"/>
      <c r="M545" s="114"/>
      <c r="N545" s="114"/>
    </row>
    <row r="546" spans="2:14">
      <c r="B546" s="113"/>
      <c r="C546" s="113"/>
      <c r="D546" s="113"/>
      <c r="E546" s="113"/>
      <c r="F546" s="113"/>
      <c r="G546" s="113"/>
      <c r="H546" s="114"/>
      <c r="I546" s="114"/>
      <c r="J546" s="114"/>
      <c r="K546" s="114"/>
      <c r="L546" s="114"/>
      <c r="M546" s="114"/>
      <c r="N546" s="114"/>
    </row>
    <row r="547" spans="2:14">
      <c r="B547" s="113"/>
      <c r="C547" s="113"/>
      <c r="D547" s="113"/>
      <c r="E547" s="113"/>
      <c r="F547" s="113"/>
      <c r="G547" s="113"/>
      <c r="H547" s="114"/>
      <c r="I547" s="114"/>
      <c r="J547" s="114"/>
      <c r="K547" s="114"/>
      <c r="L547" s="114"/>
      <c r="M547" s="114"/>
      <c r="N547" s="114"/>
    </row>
    <row r="548" spans="2:14">
      <c r="B548" s="113"/>
      <c r="C548" s="113"/>
      <c r="D548" s="113"/>
      <c r="E548" s="113"/>
      <c r="F548" s="113"/>
      <c r="G548" s="113"/>
      <c r="H548" s="114"/>
      <c r="I548" s="114"/>
      <c r="J548" s="114"/>
      <c r="K548" s="114"/>
      <c r="L548" s="114"/>
      <c r="M548" s="114"/>
      <c r="N548" s="114"/>
    </row>
    <row r="549" spans="2:14">
      <c r="B549" s="113"/>
      <c r="C549" s="113"/>
      <c r="D549" s="113"/>
      <c r="E549" s="113"/>
      <c r="F549" s="113"/>
      <c r="G549" s="113"/>
      <c r="H549" s="114"/>
      <c r="I549" s="114"/>
      <c r="J549" s="114"/>
      <c r="K549" s="114"/>
      <c r="L549" s="114"/>
      <c r="M549" s="114"/>
      <c r="N549" s="114"/>
    </row>
    <row r="550" spans="2:14">
      <c r="B550" s="113"/>
      <c r="C550" s="113"/>
      <c r="D550" s="113"/>
      <c r="E550" s="113"/>
      <c r="F550" s="113"/>
      <c r="G550" s="113"/>
      <c r="H550" s="114"/>
      <c r="I550" s="114"/>
      <c r="J550" s="114"/>
      <c r="K550" s="114"/>
      <c r="L550" s="114"/>
      <c r="M550" s="114"/>
      <c r="N550" s="114"/>
    </row>
    <row r="551" spans="2:14">
      <c r="B551" s="113"/>
      <c r="C551" s="113"/>
      <c r="D551" s="113"/>
      <c r="E551" s="113"/>
      <c r="F551" s="113"/>
      <c r="G551" s="113"/>
      <c r="H551" s="114"/>
      <c r="I551" s="114"/>
      <c r="J551" s="114"/>
      <c r="K551" s="114"/>
      <c r="L551" s="114"/>
      <c r="M551" s="114"/>
      <c r="N551" s="114"/>
    </row>
    <row r="552" spans="2:14">
      <c r="B552" s="113"/>
      <c r="C552" s="113"/>
      <c r="D552" s="113"/>
      <c r="E552" s="113"/>
      <c r="F552" s="113"/>
      <c r="G552" s="113"/>
      <c r="H552" s="114"/>
      <c r="I552" s="114"/>
      <c r="J552" s="114"/>
      <c r="K552" s="114"/>
      <c r="L552" s="114"/>
      <c r="M552" s="114"/>
      <c r="N552" s="114"/>
    </row>
    <row r="553" spans="2:14">
      <c r="B553" s="113"/>
      <c r="C553" s="113"/>
      <c r="D553" s="113"/>
      <c r="E553" s="113"/>
      <c r="F553" s="113"/>
      <c r="G553" s="113"/>
      <c r="H553" s="114"/>
      <c r="I553" s="114"/>
      <c r="J553" s="114"/>
      <c r="K553" s="114"/>
      <c r="L553" s="114"/>
      <c r="M553" s="114"/>
      <c r="N553" s="114"/>
    </row>
    <row r="554" spans="2:14">
      <c r="B554" s="113"/>
      <c r="C554" s="113"/>
      <c r="D554" s="113"/>
      <c r="E554" s="113"/>
      <c r="F554" s="113"/>
      <c r="G554" s="113"/>
      <c r="H554" s="114"/>
      <c r="I554" s="114"/>
      <c r="J554" s="114"/>
      <c r="K554" s="114"/>
      <c r="L554" s="114"/>
      <c r="M554" s="114"/>
      <c r="N554" s="114"/>
    </row>
    <row r="555" spans="2:14">
      <c r="B555" s="113"/>
      <c r="C555" s="113"/>
      <c r="D555" s="113"/>
      <c r="E555" s="113"/>
      <c r="F555" s="113"/>
      <c r="G555" s="113"/>
      <c r="H555" s="114"/>
      <c r="I555" s="114"/>
      <c r="J555" s="114"/>
      <c r="K555" s="114"/>
      <c r="L555" s="114"/>
      <c r="M555" s="114"/>
      <c r="N555" s="114"/>
    </row>
    <row r="556" spans="2:14">
      <c r="B556" s="113"/>
      <c r="C556" s="113"/>
      <c r="D556" s="113"/>
      <c r="E556" s="113"/>
      <c r="F556" s="113"/>
      <c r="G556" s="113"/>
      <c r="H556" s="114"/>
      <c r="I556" s="114"/>
      <c r="J556" s="114"/>
      <c r="K556" s="114"/>
      <c r="L556" s="114"/>
      <c r="M556" s="114"/>
      <c r="N556" s="114"/>
    </row>
    <row r="557" spans="2:14">
      <c r="B557" s="113"/>
      <c r="C557" s="113"/>
      <c r="D557" s="113"/>
      <c r="E557" s="113"/>
      <c r="F557" s="113"/>
      <c r="G557" s="113"/>
      <c r="H557" s="114"/>
      <c r="I557" s="114"/>
      <c r="J557" s="114"/>
      <c r="K557" s="114"/>
      <c r="L557" s="114"/>
      <c r="M557" s="114"/>
      <c r="N557" s="114"/>
    </row>
    <row r="558" spans="2:14">
      <c r="B558" s="113"/>
      <c r="C558" s="113"/>
      <c r="D558" s="113"/>
      <c r="E558" s="113"/>
      <c r="F558" s="113"/>
      <c r="G558" s="113"/>
      <c r="H558" s="114"/>
      <c r="I558" s="114"/>
      <c r="J558" s="114"/>
      <c r="K558" s="114"/>
      <c r="L558" s="114"/>
      <c r="M558" s="114"/>
      <c r="N558" s="114"/>
    </row>
    <row r="559" spans="2:14">
      <c r="B559" s="113"/>
      <c r="C559" s="113"/>
      <c r="D559" s="113"/>
      <c r="E559" s="113"/>
      <c r="F559" s="113"/>
      <c r="G559" s="113"/>
      <c r="H559" s="114"/>
      <c r="I559" s="114"/>
      <c r="J559" s="114"/>
      <c r="K559" s="114"/>
      <c r="L559" s="114"/>
      <c r="M559" s="114"/>
      <c r="N559" s="114"/>
    </row>
    <row r="560" spans="2:14">
      <c r="B560" s="113"/>
      <c r="C560" s="113"/>
      <c r="D560" s="113"/>
      <c r="E560" s="113"/>
      <c r="F560" s="113"/>
      <c r="G560" s="113"/>
      <c r="H560" s="114"/>
      <c r="I560" s="114"/>
      <c r="J560" s="114"/>
      <c r="K560" s="114"/>
      <c r="L560" s="114"/>
      <c r="M560" s="114"/>
      <c r="N560" s="114"/>
    </row>
    <row r="561" spans="2:14">
      <c r="B561" s="113"/>
      <c r="C561" s="113"/>
      <c r="D561" s="113"/>
      <c r="E561" s="113"/>
      <c r="F561" s="113"/>
      <c r="G561" s="113"/>
      <c r="H561" s="114"/>
      <c r="I561" s="114"/>
      <c r="J561" s="114"/>
      <c r="K561" s="114"/>
      <c r="L561" s="114"/>
      <c r="M561" s="114"/>
      <c r="N561" s="114"/>
    </row>
    <row r="562" spans="2:14">
      <c r="B562" s="113"/>
      <c r="C562" s="113"/>
      <c r="D562" s="113"/>
      <c r="E562" s="113"/>
      <c r="F562" s="113"/>
      <c r="G562" s="113"/>
      <c r="H562" s="114"/>
      <c r="I562" s="114"/>
      <c r="J562" s="114"/>
      <c r="K562" s="114"/>
      <c r="L562" s="114"/>
      <c r="M562" s="114"/>
      <c r="N562" s="114"/>
    </row>
    <row r="563" spans="2:14">
      <c r="B563" s="113"/>
      <c r="C563" s="113"/>
      <c r="D563" s="113"/>
      <c r="E563" s="113"/>
      <c r="F563" s="113"/>
      <c r="G563" s="113"/>
      <c r="H563" s="114"/>
      <c r="I563" s="114"/>
      <c r="J563" s="114"/>
      <c r="K563" s="114"/>
      <c r="L563" s="114"/>
      <c r="M563" s="114"/>
      <c r="N563" s="114"/>
    </row>
    <row r="564" spans="2:14">
      <c r="B564" s="113"/>
      <c r="C564" s="113"/>
      <c r="D564" s="113"/>
      <c r="E564" s="113"/>
      <c r="F564" s="113"/>
      <c r="G564" s="113"/>
      <c r="H564" s="114"/>
      <c r="I564" s="114"/>
      <c r="J564" s="114"/>
      <c r="K564" s="114"/>
      <c r="L564" s="114"/>
      <c r="M564" s="114"/>
      <c r="N564" s="114"/>
    </row>
    <row r="565" spans="2:14">
      <c r="B565" s="113"/>
      <c r="C565" s="113"/>
      <c r="D565" s="113"/>
      <c r="E565" s="113"/>
      <c r="F565" s="113"/>
      <c r="G565" s="113"/>
      <c r="H565" s="114"/>
      <c r="I565" s="114"/>
      <c r="J565" s="114"/>
      <c r="K565" s="114"/>
      <c r="L565" s="114"/>
      <c r="M565" s="114"/>
      <c r="N565" s="114"/>
    </row>
    <row r="566" spans="2:14">
      <c r="B566" s="113"/>
      <c r="C566" s="113"/>
      <c r="D566" s="113"/>
      <c r="E566" s="113"/>
      <c r="F566" s="113"/>
      <c r="G566" s="113"/>
      <c r="H566" s="114"/>
      <c r="I566" s="114"/>
      <c r="J566" s="114"/>
      <c r="K566" s="114"/>
      <c r="L566" s="114"/>
      <c r="M566" s="114"/>
      <c r="N566" s="114"/>
    </row>
    <row r="567" spans="2:14">
      <c r="B567" s="113"/>
      <c r="C567" s="113"/>
      <c r="D567" s="113"/>
      <c r="E567" s="113"/>
      <c r="F567" s="113"/>
      <c r="G567" s="113"/>
      <c r="H567" s="114"/>
      <c r="I567" s="114"/>
      <c r="J567" s="114"/>
      <c r="K567" s="114"/>
      <c r="L567" s="114"/>
      <c r="M567" s="114"/>
      <c r="N567" s="114"/>
    </row>
    <row r="568" spans="2:14">
      <c r="B568" s="113"/>
      <c r="C568" s="113"/>
      <c r="D568" s="113"/>
      <c r="E568" s="113"/>
      <c r="F568" s="113"/>
      <c r="G568" s="113"/>
      <c r="H568" s="114"/>
      <c r="I568" s="114"/>
      <c r="J568" s="114"/>
      <c r="K568" s="114"/>
      <c r="L568" s="114"/>
      <c r="M568" s="114"/>
      <c r="N568" s="114"/>
    </row>
    <row r="569" spans="2:14">
      <c r="B569" s="113"/>
      <c r="C569" s="113"/>
      <c r="D569" s="113"/>
      <c r="E569" s="113"/>
      <c r="F569" s="113"/>
      <c r="G569" s="113"/>
      <c r="H569" s="114"/>
      <c r="I569" s="114"/>
      <c r="J569" s="114"/>
      <c r="K569" s="114"/>
      <c r="L569" s="114"/>
      <c r="M569" s="114"/>
      <c r="N569" s="114"/>
    </row>
    <row r="570" spans="2:14">
      <c r="B570" s="113"/>
      <c r="C570" s="113"/>
      <c r="D570" s="113"/>
      <c r="E570" s="113"/>
      <c r="F570" s="113"/>
      <c r="G570" s="113"/>
      <c r="H570" s="114"/>
      <c r="I570" s="114"/>
      <c r="J570" s="114"/>
      <c r="K570" s="114"/>
      <c r="L570" s="114"/>
      <c r="M570" s="114"/>
      <c r="N570" s="114"/>
    </row>
    <row r="571" spans="2:14">
      <c r="B571" s="113"/>
      <c r="C571" s="113"/>
      <c r="D571" s="113"/>
      <c r="E571" s="113"/>
      <c r="F571" s="113"/>
      <c r="G571" s="113"/>
      <c r="H571" s="114"/>
      <c r="I571" s="114"/>
      <c r="J571" s="114"/>
      <c r="K571" s="114"/>
      <c r="L571" s="114"/>
      <c r="M571" s="114"/>
      <c r="N571" s="114"/>
    </row>
    <row r="572" spans="2:14">
      <c r="B572" s="113"/>
      <c r="C572" s="113"/>
      <c r="D572" s="113"/>
      <c r="E572" s="113"/>
      <c r="F572" s="113"/>
      <c r="G572" s="113"/>
      <c r="H572" s="114"/>
      <c r="I572" s="114"/>
      <c r="J572" s="114"/>
      <c r="K572" s="114"/>
      <c r="L572" s="114"/>
      <c r="M572" s="114"/>
      <c r="N572" s="114"/>
    </row>
    <row r="573" spans="2:14">
      <c r="B573" s="113"/>
      <c r="C573" s="113"/>
      <c r="D573" s="113"/>
      <c r="E573" s="113"/>
      <c r="F573" s="113"/>
      <c r="G573" s="113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0.5703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221</v>
      </c>
    </row>
    <row r="2" spans="2:15">
      <c r="B2" s="46" t="s">
        <v>140</v>
      </c>
      <c r="C2" s="67" t="s">
        <v>222</v>
      </c>
    </row>
    <row r="3" spans="2:15">
      <c r="B3" s="46" t="s">
        <v>142</v>
      </c>
      <c r="C3" s="67" t="s">
        <v>223</v>
      </c>
    </row>
    <row r="4" spans="2:15">
      <c r="B4" s="46" t="s">
        <v>143</v>
      </c>
      <c r="C4" s="67">
        <v>9455</v>
      </c>
    </row>
    <row r="6" spans="2:15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2:15" ht="26.25" customHeight="1">
      <c r="B7" s="129" t="s">
        <v>88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s="3" customFormat="1" ht="78.75">
      <c r="B8" s="21" t="s">
        <v>110</v>
      </c>
      <c r="C8" s="29" t="s">
        <v>44</v>
      </c>
      <c r="D8" s="29" t="s">
        <v>114</v>
      </c>
      <c r="E8" s="29" t="s">
        <v>112</v>
      </c>
      <c r="F8" s="29" t="s">
        <v>65</v>
      </c>
      <c r="G8" s="29" t="s">
        <v>14</v>
      </c>
      <c r="H8" s="29" t="s">
        <v>66</v>
      </c>
      <c r="I8" s="29" t="s">
        <v>98</v>
      </c>
      <c r="J8" s="29" t="s">
        <v>197</v>
      </c>
      <c r="K8" s="29" t="s">
        <v>196</v>
      </c>
      <c r="L8" s="29" t="s">
        <v>61</v>
      </c>
      <c r="M8" s="29" t="s">
        <v>58</v>
      </c>
      <c r="N8" s="29" t="s">
        <v>144</v>
      </c>
      <c r="O8" s="19" t="s">
        <v>146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204</v>
      </c>
      <c r="K9" s="31"/>
      <c r="L9" s="31" t="s">
        <v>200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1821.9256200880002</v>
      </c>
      <c r="M11" s="69"/>
      <c r="N11" s="78">
        <f>IFERROR(L11/$L$11,0)</f>
        <v>1</v>
      </c>
      <c r="O11" s="78">
        <f>L11/'סכום נכסי הקרן'!$C$42</f>
        <v>3.5688088476091569E-2</v>
      </c>
    </row>
    <row r="12" spans="2:15" s="4" customFormat="1" ht="18" customHeight="1">
      <c r="B12" s="70" t="s">
        <v>190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1821.9256200880004</v>
      </c>
      <c r="M12" s="71"/>
      <c r="N12" s="81">
        <f t="shared" ref="N12:N39" si="0">IFERROR(L12/$L$11,0)</f>
        <v>1.0000000000000002</v>
      </c>
      <c r="O12" s="81">
        <f>L12/'סכום נכסי הקרן'!$C$42</f>
        <v>3.5688088476091569E-2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1395.5239760910003</v>
      </c>
      <c r="M13" s="71"/>
      <c r="N13" s="81">
        <f t="shared" si="0"/>
        <v>0.76596100340451634</v>
      </c>
      <c r="O13" s="81">
        <f>L13/'סכום נכסי הקרן'!$C$42</f>
        <v>2.7335684058736254E-2</v>
      </c>
    </row>
    <row r="14" spans="2:15">
      <c r="B14" s="76" t="s">
        <v>1877</v>
      </c>
      <c r="C14" s="73" t="s">
        <v>1878</v>
      </c>
      <c r="D14" s="86" t="s">
        <v>28</v>
      </c>
      <c r="E14" s="73"/>
      <c r="F14" s="86" t="s">
        <v>1750</v>
      </c>
      <c r="G14" s="73" t="s">
        <v>1879</v>
      </c>
      <c r="H14" s="73" t="s">
        <v>884</v>
      </c>
      <c r="I14" s="86" t="s">
        <v>130</v>
      </c>
      <c r="J14" s="83">
        <v>20.357437000000001</v>
      </c>
      <c r="K14" s="85">
        <v>115411</v>
      </c>
      <c r="L14" s="83">
        <v>103.186466974</v>
      </c>
      <c r="M14" s="84">
        <v>3.5192980823097889E-5</v>
      </c>
      <c r="N14" s="84">
        <f t="shared" si="0"/>
        <v>5.6635938282165454E-2</v>
      </c>
      <c r="O14" s="84">
        <f>L14/'סכום נכסי הקרן'!$C$42</f>
        <v>2.0212283763403819E-3</v>
      </c>
    </row>
    <row r="15" spans="2:15">
      <c r="B15" s="76" t="s">
        <v>1880</v>
      </c>
      <c r="C15" s="73" t="s">
        <v>1881</v>
      </c>
      <c r="D15" s="86" t="s">
        <v>28</v>
      </c>
      <c r="E15" s="73"/>
      <c r="F15" s="86" t="s">
        <v>1750</v>
      </c>
      <c r="G15" s="73" t="s">
        <v>1042</v>
      </c>
      <c r="H15" s="73" t="s">
        <v>884</v>
      </c>
      <c r="I15" s="86" t="s">
        <v>127</v>
      </c>
      <c r="J15" s="83">
        <v>1.1667780000000001</v>
      </c>
      <c r="K15" s="85">
        <v>1076863</v>
      </c>
      <c r="L15" s="83">
        <v>40.395182190999996</v>
      </c>
      <c r="M15" s="84">
        <v>8.2020412358923714E-6</v>
      </c>
      <c r="N15" s="84">
        <f t="shared" si="0"/>
        <v>2.217169666292353E-2</v>
      </c>
      <c r="O15" s="84">
        <f>L15/'סכום נכסי הקרן'!$C$42</f>
        <v>7.9126547217147909E-4</v>
      </c>
    </row>
    <row r="16" spans="2:15">
      <c r="B16" s="76" t="s">
        <v>1882</v>
      </c>
      <c r="C16" s="73" t="s">
        <v>1883</v>
      </c>
      <c r="D16" s="86" t="s">
        <v>28</v>
      </c>
      <c r="E16" s="73"/>
      <c r="F16" s="86" t="s">
        <v>1750</v>
      </c>
      <c r="G16" s="73" t="s">
        <v>1042</v>
      </c>
      <c r="H16" s="73" t="s">
        <v>884</v>
      </c>
      <c r="I16" s="86" t="s">
        <v>129</v>
      </c>
      <c r="J16" s="83">
        <v>14.757008000000001</v>
      </c>
      <c r="K16" s="85">
        <v>96690</v>
      </c>
      <c r="L16" s="83">
        <v>56.276591799000002</v>
      </c>
      <c r="M16" s="84">
        <v>4.6919681901107326E-5</v>
      </c>
      <c r="N16" s="84">
        <f t="shared" si="0"/>
        <v>3.0888523207814492E-2</v>
      </c>
      <c r="O16" s="84">
        <f>L16/'סכום נכסי הקרן'!$C$42</f>
        <v>1.1023523491362913E-3</v>
      </c>
    </row>
    <row r="17" spans="2:15">
      <c r="B17" s="76" t="s">
        <v>1884</v>
      </c>
      <c r="C17" s="73" t="s">
        <v>1885</v>
      </c>
      <c r="D17" s="86" t="s">
        <v>28</v>
      </c>
      <c r="E17" s="73"/>
      <c r="F17" s="86" t="s">
        <v>1750</v>
      </c>
      <c r="G17" s="73" t="s">
        <v>1073</v>
      </c>
      <c r="H17" s="73" t="s">
        <v>884</v>
      </c>
      <c r="I17" s="86" t="s">
        <v>129</v>
      </c>
      <c r="J17" s="83">
        <v>12.8192</v>
      </c>
      <c r="K17" s="85">
        <v>200369</v>
      </c>
      <c r="L17" s="83">
        <v>101.30697814000001</v>
      </c>
      <c r="M17" s="84">
        <v>4.0594278245037563E-5</v>
      </c>
      <c r="N17" s="84">
        <f t="shared" si="0"/>
        <v>5.5604343570901001E-2</v>
      </c>
      <c r="O17" s="84">
        <f>L17/'סכום נכסי הקרן'!$C$42</f>
        <v>1.9844127330133081E-3</v>
      </c>
    </row>
    <row r="18" spans="2:15">
      <c r="B18" s="76" t="s">
        <v>1886</v>
      </c>
      <c r="C18" s="73" t="s">
        <v>1887</v>
      </c>
      <c r="D18" s="86" t="s">
        <v>28</v>
      </c>
      <c r="E18" s="73"/>
      <c r="F18" s="86" t="s">
        <v>1750</v>
      </c>
      <c r="G18" s="73" t="s">
        <v>1073</v>
      </c>
      <c r="H18" s="73" t="s">
        <v>884</v>
      </c>
      <c r="I18" s="86" t="s">
        <v>129</v>
      </c>
      <c r="J18" s="83">
        <v>2.2700420000000001</v>
      </c>
      <c r="K18" s="85">
        <v>200209</v>
      </c>
      <c r="L18" s="83">
        <v>17.925258174</v>
      </c>
      <c r="M18" s="84">
        <v>7.1827521784718973E-6</v>
      </c>
      <c r="N18" s="84">
        <f t="shared" si="0"/>
        <v>9.8386333538326327E-3</v>
      </c>
      <c r="O18" s="84">
        <f>L18/'סכום נכסי הקרן'!$C$42</f>
        <v>3.5112201761540451E-4</v>
      </c>
    </row>
    <row r="19" spans="2:15">
      <c r="B19" s="76" t="s">
        <v>1888</v>
      </c>
      <c r="C19" s="73" t="s">
        <v>1889</v>
      </c>
      <c r="D19" s="86" t="s">
        <v>28</v>
      </c>
      <c r="E19" s="73"/>
      <c r="F19" s="86" t="s">
        <v>1750</v>
      </c>
      <c r="G19" s="73" t="s">
        <v>1073</v>
      </c>
      <c r="H19" s="73" t="s">
        <v>884</v>
      </c>
      <c r="I19" s="86" t="s">
        <v>129</v>
      </c>
      <c r="J19" s="83">
        <v>1.6772879999999999</v>
      </c>
      <c r="K19" s="85">
        <v>200209</v>
      </c>
      <c r="L19" s="83">
        <v>13.244608132</v>
      </c>
      <c r="M19" s="84">
        <v>5.3071892739105165E-6</v>
      </c>
      <c r="N19" s="84">
        <f t="shared" si="0"/>
        <v>7.2695657747873796E-3</v>
      </c>
      <c r="O19" s="84">
        <f>L19/'סכום נכסי הקרן'!$C$42</f>
        <v>2.5943690655337912E-4</v>
      </c>
    </row>
    <row r="20" spans="2:15">
      <c r="B20" s="76" t="s">
        <v>1890</v>
      </c>
      <c r="C20" s="73" t="s">
        <v>1891</v>
      </c>
      <c r="D20" s="86" t="s">
        <v>28</v>
      </c>
      <c r="E20" s="73"/>
      <c r="F20" s="86" t="s">
        <v>1750</v>
      </c>
      <c r="G20" s="73" t="s">
        <v>893</v>
      </c>
      <c r="H20" s="73" t="s">
        <v>884</v>
      </c>
      <c r="I20" s="86" t="s">
        <v>127</v>
      </c>
      <c r="J20" s="83">
        <v>1262.9598619999999</v>
      </c>
      <c r="K20" s="85">
        <v>1507</v>
      </c>
      <c r="L20" s="83">
        <v>61.190468481000003</v>
      </c>
      <c r="M20" s="84">
        <v>4.9328168313805958E-6</v>
      </c>
      <c r="N20" s="84">
        <f t="shared" si="0"/>
        <v>3.358560185242055E-2</v>
      </c>
      <c r="O20" s="84">
        <f>L20/'סכום נכסי הקרן'!$C$42</f>
        <v>1.1986059304319695E-3</v>
      </c>
    </row>
    <row r="21" spans="2:15">
      <c r="B21" s="76" t="s">
        <v>1892</v>
      </c>
      <c r="C21" s="73" t="s">
        <v>1893</v>
      </c>
      <c r="D21" s="86" t="s">
        <v>28</v>
      </c>
      <c r="E21" s="73"/>
      <c r="F21" s="86" t="s">
        <v>1750</v>
      </c>
      <c r="G21" s="73" t="s">
        <v>893</v>
      </c>
      <c r="H21" s="73" t="s">
        <v>884</v>
      </c>
      <c r="I21" s="86" t="s">
        <v>127</v>
      </c>
      <c r="J21" s="83">
        <v>11.018740000000001</v>
      </c>
      <c r="K21" s="85">
        <v>211902.8</v>
      </c>
      <c r="L21" s="83">
        <v>75.067095404000014</v>
      </c>
      <c r="M21" s="84">
        <v>3.9295424117566766E-5</v>
      </c>
      <c r="N21" s="84">
        <f t="shared" si="0"/>
        <v>4.1202063671717963E-2</v>
      </c>
      <c r="O21" s="84">
        <f>L21/'סכום נכסי הקרן'!$C$42</f>
        <v>1.4704228937138287E-3</v>
      </c>
    </row>
    <row r="22" spans="2:15">
      <c r="B22" s="76" t="s">
        <v>1894</v>
      </c>
      <c r="C22" s="73" t="s">
        <v>1895</v>
      </c>
      <c r="D22" s="86" t="s">
        <v>28</v>
      </c>
      <c r="E22" s="73"/>
      <c r="F22" s="86" t="s">
        <v>1750</v>
      </c>
      <c r="G22" s="73" t="s">
        <v>1896</v>
      </c>
      <c r="H22" s="73" t="s">
        <v>884</v>
      </c>
      <c r="I22" s="86" t="s">
        <v>127</v>
      </c>
      <c r="J22" s="83">
        <v>39.806412000000002</v>
      </c>
      <c r="K22" s="85">
        <v>140510</v>
      </c>
      <c r="L22" s="83">
        <v>179.82134215000002</v>
      </c>
      <c r="M22" s="84">
        <v>9.7085925761260189E-6</v>
      </c>
      <c r="N22" s="84">
        <f t="shared" si="0"/>
        <v>9.8698508966197279E-2</v>
      </c>
      <c r="O22" s="84">
        <f>L22/'סכום נכסי הקרן'!$C$42</f>
        <v>3.5223611204439655E-3</v>
      </c>
    </row>
    <row r="23" spans="2:15">
      <c r="B23" s="76" t="s">
        <v>1897</v>
      </c>
      <c r="C23" s="73" t="s">
        <v>1898</v>
      </c>
      <c r="D23" s="86" t="s">
        <v>28</v>
      </c>
      <c r="E23" s="73"/>
      <c r="F23" s="86" t="s">
        <v>1750</v>
      </c>
      <c r="G23" s="73" t="s">
        <v>1896</v>
      </c>
      <c r="H23" s="73" t="s">
        <v>884</v>
      </c>
      <c r="I23" s="86" t="s">
        <v>127</v>
      </c>
      <c r="J23" s="83">
        <v>168.61450099999999</v>
      </c>
      <c r="K23" s="85">
        <v>13384.02</v>
      </c>
      <c r="L23" s="83">
        <v>72.554186686999998</v>
      </c>
      <c r="M23" s="84">
        <v>2.3419296651542748E-5</v>
      </c>
      <c r="N23" s="84">
        <f t="shared" si="0"/>
        <v>3.9822803898819745E-2</v>
      </c>
      <c r="O23" s="84">
        <f>L23/'סכום נכסי הקרן'!$C$42</f>
        <v>1.4211997489071233E-3</v>
      </c>
    </row>
    <row r="24" spans="2:15">
      <c r="B24" s="76" t="s">
        <v>1899</v>
      </c>
      <c r="C24" s="73" t="s">
        <v>1900</v>
      </c>
      <c r="D24" s="86" t="s">
        <v>28</v>
      </c>
      <c r="E24" s="73"/>
      <c r="F24" s="86" t="s">
        <v>1750</v>
      </c>
      <c r="G24" s="73" t="s">
        <v>1896</v>
      </c>
      <c r="H24" s="73" t="s">
        <v>884</v>
      </c>
      <c r="I24" s="86" t="s">
        <v>127</v>
      </c>
      <c r="J24" s="83">
        <v>1.3012600000000001</v>
      </c>
      <c r="K24" s="85">
        <v>1202429</v>
      </c>
      <c r="L24" s="83">
        <v>50.304234373999996</v>
      </c>
      <c r="M24" s="84">
        <v>1.3006383150116915E-5</v>
      </c>
      <c r="N24" s="84">
        <f t="shared" si="0"/>
        <v>2.7610476420859745E-2</v>
      </c>
      <c r="O24" s="84">
        <f>L24/'סכום נכסי הקרן'!$C$42</f>
        <v>9.8536512537468262E-4</v>
      </c>
    </row>
    <row r="25" spans="2:15">
      <c r="B25" s="76" t="s">
        <v>1901</v>
      </c>
      <c r="C25" s="73" t="s">
        <v>1902</v>
      </c>
      <c r="D25" s="86" t="s">
        <v>28</v>
      </c>
      <c r="E25" s="73"/>
      <c r="F25" s="86" t="s">
        <v>1750</v>
      </c>
      <c r="G25" s="73" t="s">
        <v>1896</v>
      </c>
      <c r="H25" s="73" t="s">
        <v>884</v>
      </c>
      <c r="I25" s="86" t="s">
        <v>127</v>
      </c>
      <c r="J25" s="83">
        <v>25.373384999999999</v>
      </c>
      <c r="K25" s="85">
        <v>105133.6</v>
      </c>
      <c r="L25" s="83">
        <v>85.763185003999993</v>
      </c>
      <c r="M25" s="84">
        <v>3.0553429472585435E-5</v>
      </c>
      <c r="N25" s="84">
        <f t="shared" si="0"/>
        <v>4.7072824520606703E-2</v>
      </c>
      <c r="O25" s="84">
        <f>L25/'סכום נכסי הקרן'!$C$42</f>
        <v>1.6799391263109449E-3</v>
      </c>
    </row>
    <row r="26" spans="2:15">
      <c r="B26" s="76" t="s">
        <v>1903</v>
      </c>
      <c r="C26" s="73" t="s">
        <v>1904</v>
      </c>
      <c r="D26" s="86" t="s">
        <v>28</v>
      </c>
      <c r="E26" s="73"/>
      <c r="F26" s="86" t="s">
        <v>1750</v>
      </c>
      <c r="G26" s="73" t="s">
        <v>1896</v>
      </c>
      <c r="H26" s="73" t="s">
        <v>884</v>
      </c>
      <c r="I26" s="86" t="s">
        <v>127</v>
      </c>
      <c r="J26" s="83">
        <v>71.087744999999998</v>
      </c>
      <c r="K26" s="85">
        <v>34126.980000000003</v>
      </c>
      <c r="L26" s="83">
        <v>77.996223092999998</v>
      </c>
      <c r="M26" s="84">
        <v>7.6648861505274686E-6</v>
      </c>
      <c r="N26" s="84">
        <f t="shared" si="0"/>
        <v>4.2809773479793721E-2</v>
      </c>
      <c r="O26" s="84">
        <f>L26/'סכום נכסי הקרן'!$C$42</f>
        <v>1.5277989835883166E-3</v>
      </c>
    </row>
    <row r="27" spans="2:15">
      <c r="B27" s="76" t="s">
        <v>1905</v>
      </c>
      <c r="C27" s="73" t="s">
        <v>1906</v>
      </c>
      <c r="D27" s="86" t="s">
        <v>28</v>
      </c>
      <c r="E27" s="73"/>
      <c r="F27" s="86" t="s">
        <v>1750</v>
      </c>
      <c r="G27" s="73" t="s">
        <v>1896</v>
      </c>
      <c r="H27" s="73" t="s">
        <v>884</v>
      </c>
      <c r="I27" s="86" t="s">
        <v>129</v>
      </c>
      <c r="J27" s="83">
        <v>133.430813</v>
      </c>
      <c r="K27" s="85">
        <v>9546</v>
      </c>
      <c r="L27" s="83">
        <v>50.237206503000003</v>
      </c>
      <c r="M27" s="84">
        <v>3.8925423310897795E-6</v>
      </c>
      <c r="N27" s="84">
        <f t="shared" si="0"/>
        <v>2.7573686844896288E-2</v>
      </c>
      <c r="O27" s="84">
        <f>L27/'סכום נכסי הקרן'!$C$42</f>
        <v>9.8405217573270098E-4</v>
      </c>
    </row>
    <row r="28" spans="2:15">
      <c r="B28" s="76" t="s">
        <v>1907</v>
      </c>
      <c r="C28" s="73" t="s">
        <v>1908</v>
      </c>
      <c r="D28" s="86" t="s">
        <v>28</v>
      </c>
      <c r="E28" s="73"/>
      <c r="F28" s="86" t="s">
        <v>1750</v>
      </c>
      <c r="G28" s="73" t="s">
        <v>1909</v>
      </c>
      <c r="H28" s="73" t="s">
        <v>884</v>
      </c>
      <c r="I28" s="86" t="s">
        <v>129</v>
      </c>
      <c r="J28" s="83">
        <v>86.102125000000001</v>
      </c>
      <c r="K28" s="85">
        <v>15654</v>
      </c>
      <c r="L28" s="83">
        <v>53.160262667000005</v>
      </c>
      <c r="M28" s="84">
        <v>3.4798824033193311E-6</v>
      </c>
      <c r="N28" s="84">
        <f t="shared" si="0"/>
        <v>2.9178064176095361E-2</v>
      </c>
      <c r="O28" s="84">
        <f>L28/'סכום נכסי הקרן'!$C$42</f>
        <v>1.0413093358775691E-3</v>
      </c>
    </row>
    <row r="29" spans="2:15">
      <c r="B29" s="76" t="s">
        <v>1910</v>
      </c>
      <c r="C29" s="73" t="s">
        <v>1911</v>
      </c>
      <c r="D29" s="86" t="s">
        <v>28</v>
      </c>
      <c r="E29" s="73"/>
      <c r="F29" s="86" t="s">
        <v>1750</v>
      </c>
      <c r="G29" s="73" t="s">
        <v>640</v>
      </c>
      <c r="H29" s="73"/>
      <c r="I29" s="86" t="s">
        <v>130</v>
      </c>
      <c r="J29" s="83">
        <v>293.55061699999999</v>
      </c>
      <c r="K29" s="85">
        <v>14307.57</v>
      </c>
      <c r="L29" s="83">
        <v>184.45962452400002</v>
      </c>
      <c r="M29" s="84">
        <v>1.4608681754969873E-4</v>
      </c>
      <c r="N29" s="84">
        <f t="shared" si="0"/>
        <v>0.10124432221063476</v>
      </c>
      <c r="O29" s="84">
        <f>L29/'סכום נכסי הקרן'!$C$42</f>
        <v>3.613216328755056E-3</v>
      </c>
    </row>
    <row r="30" spans="2:15">
      <c r="B30" s="76" t="s">
        <v>1912</v>
      </c>
      <c r="C30" s="73" t="s">
        <v>1913</v>
      </c>
      <c r="D30" s="86" t="s">
        <v>28</v>
      </c>
      <c r="E30" s="73"/>
      <c r="F30" s="86" t="s">
        <v>1750</v>
      </c>
      <c r="G30" s="73" t="s">
        <v>640</v>
      </c>
      <c r="H30" s="73"/>
      <c r="I30" s="86" t="s">
        <v>127</v>
      </c>
      <c r="J30" s="83">
        <v>364.83729699999998</v>
      </c>
      <c r="K30" s="85">
        <v>14718</v>
      </c>
      <c r="L30" s="83">
        <v>172.63506179399999</v>
      </c>
      <c r="M30" s="84">
        <v>1.6074562122696964E-5</v>
      </c>
      <c r="N30" s="84">
        <f t="shared" si="0"/>
        <v>9.4754176510049637E-2</v>
      </c>
      <c r="O30" s="84">
        <f>L30/'סכום נכסי הקרן'!$C$42</f>
        <v>3.3815954347698484E-3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9" t="s">
        <v>30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426.40164399700006</v>
      </c>
      <c r="M32" s="71"/>
      <c r="N32" s="81">
        <f t="shared" si="0"/>
        <v>0.23403899659548374</v>
      </c>
      <c r="O32" s="81">
        <f>L32/'סכום נכסי הקרן'!$C$42</f>
        <v>8.352404417355316E-3</v>
      </c>
    </row>
    <row r="33" spans="2:15">
      <c r="B33" s="76" t="s">
        <v>1914</v>
      </c>
      <c r="C33" s="73" t="s">
        <v>1915</v>
      </c>
      <c r="D33" s="86" t="s">
        <v>28</v>
      </c>
      <c r="E33" s="73"/>
      <c r="F33" s="86" t="s">
        <v>1726</v>
      </c>
      <c r="G33" s="73" t="s">
        <v>640</v>
      </c>
      <c r="H33" s="73"/>
      <c r="I33" s="86" t="s">
        <v>127</v>
      </c>
      <c r="J33" s="83">
        <v>6.1101169999999998</v>
      </c>
      <c r="K33" s="85">
        <v>84033</v>
      </c>
      <c r="L33" s="83">
        <v>16.507464499999998</v>
      </c>
      <c r="M33" s="84">
        <v>2.3632174677995843E-6</v>
      </c>
      <c r="N33" s="84">
        <f t="shared" si="0"/>
        <v>9.0604491851882935E-3</v>
      </c>
      <c r="O33" s="84">
        <f>L33/'סכום נכסי הקרן'!$C$42</f>
        <v>3.2335011215413155E-4</v>
      </c>
    </row>
    <row r="34" spans="2:15">
      <c r="B34" s="76" t="s">
        <v>1916</v>
      </c>
      <c r="C34" s="73" t="s">
        <v>1917</v>
      </c>
      <c r="D34" s="86" t="s">
        <v>119</v>
      </c>
      <c r="E34" s="73"/>
      <c r="F34" s="86" t="s">
        <v>1726</v>
      </c>
      <c r="G34" s="73" t="s">
        <v>640</v>
      </c>
      <c r="H34" s="73"/>
      <c r="I34" s="86" t="s">
        <v>129</v>
      </c>
      <c r="J34" s="83">
        <v>117.24160999999998</v>
      </c>
      <c r="K34" s="85">
        <v>3398</v>
      </c>
      <c r="L34" s="83">
        <v>15.712781507999996</v>
      </c>
      <c r="M34" s="84">
        <v>9.4489138604878765E-7</v>
      </c>
      <c r="N34" s="84">
        <f t="shared" si="0"/>
        <v>8.6242716688077845E-3</v>
      </c>
      <c r="O34" s="84">
        <f>L34/'סכום נכסי הקרן'!$C$42</f>
        <v>3.077837703582621E-4</v>
      </c>
    </row>
    <row r="35" spans="2:15">
      <c r="B35" s="76" t="s">
        <v>1918</v>
      </c>
      <c r="C35" s="73" t="s">
        <v>1919</v>
      </c>
      <c r="D35" s="86" t="s">
        <v>119</v>
      </c>
      <c r="E35" s="73"/>
      <c r="F35" s="86" t="s">
        <v>1726</v>
      </c>
      <c r="G35" s="73" t="s">
        <v>640</v>
      </c>
      <c r="H35" s="73"/>
      <c r="I35" s="86" t="s">
        <v>136</v>
      </c>
      <c r="J35" s="83">
        <v>519.01667999999995</v>
      </c>
      <c r="K35" s="85">
        <f>197100/100</f>
        <v>1971</v>
      </c>
      <c r="L35" s="83">
        <v>31.907827702999999</v>
      </c>
      <c r="M35" s="84">
        <v>1.9842478165362653E-6</v>
      </c>
      <c r="N35" s="84">
        <f t="shared" si="0"/>
        <v>1.7513243872962735E-2</v>
      </c>
      <c r="O35" s="84">
        <f>L35/'סכום נכסי הקרן'!$C$42</f>
        <v>6.2501419684166256E-4</v>
      </c>
    </row>
    <row r="36" spans="2:15">
      <c r="B36" s="76" t="s">
        <v>1920</v>
      </c>
      <c r="C36" s="73" t="s">
        <v>1921</v>
      </c>
      <c r="D36" s="86" t="s">
        <v>119</v>
      </c>
      <c r="E36" s="73"/>
      <c r="F36" s="86" t="s">
        <v>1726</v>
      </c>
      <c r="G36" s="73" t="s">
        <v>640</v>
      </c>
      <c r="H36" s="73"/>
      <c r="I36" s="86" t="s">
        <v>127</v>
      </c>
      <c r="J36" s="83">
        <v>2277.3183440000003</v>
      </c>
      <c r="K36" s="85">
        <v>1835.2</v>
      </c>
      <c r="L36" s="83">
        <v>134.365608213</v>
      </c>
      <c r="M36" s="84">
        <v>2.9942538611596743E-6</v>
      </c>
      <c r="N36" s="84">
        <f t="shared" si="0"/>
        <v>7.3749228141657103E-2</v>
      </c>
      <c r="O36" s="84">
        <f>L36/'סכום נכסי הקרן'!$C$42</f>
        <v>2.6319689789629204E-3</v>
      </c>
    </row>
    <row r="37" spans="2:15">
      <c r="B37" s="76" t="s">
        <v>1922</v>
      </c>
      <c r="C37" s="73" t="s">
        <v>1923</v>
      </c>
      <c r="D37" s="86" t="s">
        <v>28</v>
      </c>
      <c r="E37" s="73"/>
      <c r="F37" s="86" t="s">
        <v>1726</v>
      </c>
      <c r="G37" s="73" t="s">
        <v>640</v>
      </c>
      <c r="H37" s="73"/>
      <c r="I37" s="86" t="s">
        <v>127</v>
      </c>
      <c r="J37" s="83">
        <v>67.279939999999996</v>
      </c>
      <c r="K37" s="85">
        <v>7854</v>
      </c>
      <c r="L37" s="83">
        <v>16.988595258</v>
      </c>
      <c r="M37" s="84">
        <v>2.5350942797063325E-6</v>
      </c>
      <c r="N37" s="84">
        <f t="shared" si="0"/>
        <v>9.3245273411213352E-3</v>
      </c>
      <c r="O37" s="84">
        <f>L37/'סכום נכסי הקרן'!$C$42</f>
        <v>3.3277455674767307E-4</v>
      </c>
    </row>
    <row r="38" spans="2:15">
      <c r="B38" s="76" t="s">
        <v>1924</v>
      </c>
      <c r="C38" s="73" t="s">
        <v>1925</v>
      </c>
      <c r="D38" s="86" t="s">
        <v>28</v>
      </c>
      <c r="E38" s="73"/>
      <c r="F38" s="86" t="s">
        <v>1726</v>
      </c>
      <c r="G38" s="73" t="s">
        <v>640</v>
      </c>
      <c r="H38" s="73"/>
      <c r="I38" s="86" t="s">
        <v>136</v>
      </c>
      <c r="J38" s="83">
        <v>59.120080999999999</v>
      </c>
      <c r="K38" s="85">
        <f>1442385/100</f>
        <v>14423.85</v>
      </c>
      <c r="L38" s="83">
        <v>26.597787649000001</v>
      </c>
      <c r="M38" s="84">
        <v>1.6399265178456227E-5</v>
      </c>
      <c r="N38" s="84">
        <f t="shared" si="0"/>
        <v>1.4598723106882547E-2</v>
      </c>
      <c r="O38" s="84">
        <f>L38/'סכום נכסי הקרן'!$C$42</f>
        <v>5.210005218763867E-4</v>
      </c>
    </row>
    <row r="39" spans="2:15">
      <c r="B39" s="76" t="s">
        <v>1926</v>
      </c>
      <c r="C39" s="73" t="s">
        <v>1927</v>
      </c>
      <c r="D39" s="86" t="s">
        <v>119</v>
      </c>
      <c r="E39" s="73"/>
      <c r="F39" s="86" t="s">
        <v>1726</v>
      </c>
      <c r="G39" s="73" t="s">
        <v>640</v>
      </c>
      <c r="H39" s="73"/>
      <c r="I39" s="86" t="s">
        <v>127</v>
      </c>
      <c r="J39" s="83">
        <v>381.01503100000002</v>
      </c>
      <c r="K39" s="85">
        <v>15047.11</v>
      </c>
      <c r="L39" s="83">
        <v>184.32157916600005</v>
      </c>
      <c r="M39" s="84">
        <v>4.3211489327848176E-6</v>
      </c>
      <c r="N39" s="84">
        <f t="shared" si="0"/>
        <v>0.10116855327886393</v>
      </c>
      <c r="O39" s="84">
        <f>L39/'סכום נכסי הקרן'!$C$42</f>
        <v>3.6105122804142797E-3</v>
      </c>
    </row>
    <row r="40" spans="2:15">
      <c r="B40" s="123" t="s">
        <v>195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2:15">
      <c r="B41" s="123" t="s">
        <v>203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2:15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2:15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2:15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2:15">
      <c r="B45" s="115" t="s">
        <v>212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2:15">
      <c r="B46" s="115" t="s">
        <v>107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2:15">
      <c r="B47" s="115" t="s">
        <v>195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</row>
    <row r="48" spans="2:15">
      <c r="B48" s="115" t="s">
        <v>203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2:1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</row>
    <row r="50" spans="2:15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2:15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2:15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2:15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2:15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2:15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15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2:15"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2:15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2:15"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2:15"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2:15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2:15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2:15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2:15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2: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2:15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2:15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2:15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2:15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2:15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2:15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2:15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2:15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2:15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2:15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2:15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spans="2:15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21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21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2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0.285156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221</v>
      </c>
    </row>
    <row r="2" spans="2:12">
      <c r="B2" s="46" t="s">
        <v>140</v>
      </c>
      <c r="C2" s="67" t="s">
        <v>222</v>
      </c>
    </row>
    <row r="3" spans="2:12">
      <c r="B3" s="46" t="s">
        <v>142</v>
      </c>
      <c r="C3" s="67" t="s">
        <v>223</v>
      </c>
    </row>
    <row r="4" spans="2:12">
      <c r="B4" s="46" t="s">
        <v>143</v>
      </c>
      <c r="C4" s="67">
        <v>9455</v>
      </c>
    </row>
    <row r="6" spans="2:12" ht="26.25" customHeight="1">
      <c r="B6" s="129" t="s">
        <v>169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2:12" ht="26.2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3" customFormat="1" ht="78.75">
      <c r="B8" s="21" t="s">
        <v>111</v>
      </c>
      <c r="C8" s="29" t="s">
        <v>44</v>
      </c>
      <c r="D8" s="29" t="s">
        <v>114</v>
      </c>
      <c r="E8" s="29" t="s">
        <v>65</v>
      </c>
      <c r="F8" s="29" t="s">
        <v>98</v>
      </c>
      <c r="G8" s="29" t="s">
        <v>197</v>
      </c>
      <c r="H8" s="29" t="s">
        <v>196</v>
      </c>
      <c r="I8" s="29" t="s">
        <v>61</v>
      </c>
      <c r="J8" s="29" t="s">
        <v>58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204</v>
      </c>
      <c r="H9" s="15"/>
      <c r="I9" s="15" t="s">
        <v>200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1.1711946479999999</v>
      </c>
      <c r="J11" s="73"/>
      <c r="K11" s="84">
        <f>IFERROR(I11/$I$11,0)</f>
        <v>1</v>
      </c>
      <c r="L11" s="84">
        <f>I11/'סכום נכסי הקרן'!$C$42</f>
        <v>2.2941495393500235E-5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1.1711946480000002</v>
      </c>
      <c r="J12" s="73"/>
      <c r="K12" s="84">
        <f t="shared" ref="K12:K16" si="0">IFERROR(I12/$I$11,0)</f>
        <v>1.0000000000000002</v>
      </c>
      <c r="L12" s="84">
        <f>I12/'סכום נכסי הקרן'!$C$42</f>
        <v>2.2941495393500242E-5</v>
      </c>
    </row>
    <row r="13" spans="2:12">
      <c r="B13" s="89" t="s">
        <v>1928</v>
      </c>
      <c r="C13" s="71"/>
      <c r="D13" s="71"/>
      <c r="E13" s="71"/>
      <c r="F13" s="71"/>
      <c r="G13" s="80"/>
      <c r="H13" s="82"/>
      <c r="I13" s="80">
        <v>1.1711946480000002</v>
      </c>
      <c r="J13" s="71"/>
      <c r="K13" s="81">
        <f t="shared" si="0"/>
        <v>1.0000000000000002</v>
      </c>
      <c r="L13" s="81">
        <f>I13/'סכום נכסי הקרן'!$C$42</f>
        <v>2.2941495393500242E-5</v>
      </c>
    </row>
    <row r="14" spans="2:12">
      <c r="B14" s="76" t="s">
        <v>1929</v>
      </c>
      <c r="C14" s="73" t="s">
        <v>1930</v>
      </c>
      <c r="D14" s="86" t="s">
        <v>115</v>
      </c>
      <c r="E14" s="86" t="s">
        <v>1173</v>
      </c>
      <c r="F14" s="86" t="s">
        <v>128</v>
      </c>
      <c r="G14" s="83">
        <v>97.918539999999993</v>
      </c>
      <c r="H14" s="85">
        <v>273</v>
      </c>
      <c r="I14" s="83">
        <v>0.26731761300000001</v>
      </c>
      <c r="J14" s="84">
        <v>1.3108299704215481E-5</v>
      </c>
      <c r="K14" s="84">
        <f t="shared" si="0"/>
        <v>0.22824354043667044</v>
      </c>
      <c r="L14" s="84">
        <f>I14/'סכום נכסי הקרן'!$C$42</f>
        <v>5.2362481315240603E-6</v>
      </c>
    </row>
    <row r="15" spans="2:12">
      <c r="B15" s="76" t="s">
        <v>1931</v>
      </c>
      <c r="C15" s="73" t="s">
        <v>1932</v>
      </c>
      <c r="D15" s="86" t="s">
        <v>115</v>
      </c>
      <c r="E15" s="124" t="s">
        <v>478</v>
      </c>
      <c r="F15" s="86" t="s">
        <v>128</v>
      </c>
      <c r="G15" s="83">
        <v>502.404</v>
      </c>
      <c r="H15" s="85">
        <v>166.1</v>
      </c>
      <c r="I15" s="83">
        <v>0.83449304400000002</v>
      </c>
      <c r="J15" s="84">
        <v>2.9040693641618498E-5</v>
      </c>
      <c r="K15" s="84">
        <f t="shared" si="0"/>
        <v>0.71251439325224786</v>
      </c>
      <c r="L15" s="84">
        <f>I15/'סכום נכסי הקרן'!$C$42</f>
        <v>1.634614567059906E-5</v>
      </c>
    </row>
    <row r="16" spans="2:12">
      <c r="B16" s="76" t="s">
        <v>1933</v>
      </c>
      <c r="C16" s="73" t="s">
        <v>1934</v>
      </c>
      <c r="D16" s="86" t="s">
        <v>115</v>
      </c>
      <c r="E16" s="86" t="s">
        <v>122</v>
      </c>
      <c r="F16" s="86" t="s">
        <v>128</v>
      </c>
      <c r="G16" s="83">
        <v>459.49662299999994</v>
      </c>
      <c r="H16" s="85">
        <v>15.1</v>
      </c>
      <c r="I16" s="83">
        <v>6.9383990999999992E-2</v>
      </c>
      <c r="J16" s="84">
        <v>4.2085707041136162E-6</v>
      </c>
      <c r="K16" s="84">
        <f t="shared" si="0"/>
        <v>5.9242066311081705E-2</v>
      </c>
      <c r="L16" s="84">
        <f>I16/'סכום נכסי הקרן'!$C$42</f>
        <v>1.3591015913771164E-6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5" t="s">
        <v>212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5" t="s">
        <v>107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5" t="s">
        <v>195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5" t="s">
        <v>203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D1048576 E1:E14 E16:E1048576 F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