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390" windowWidth="14805" windowHeight="7395" tabRatio="652"/>
  </bookViews>
  <sheets>
    <sheet name="נספח 1" sheetId="2" r:id="rId1"/>
    <sheet name="נספח 2 - " sheetId="4" state="hidden" r:id="rId2"/>
    <sheet name="נספח 2" sheetId="5" r:id="rId3"/>
    <sheet name="נספח 3א" sheetId="6" r:id="rId4"/>
    <sheet name="נספח 3ב" sheetId="12" r:id="rId5"/>
    <sheet name="נספח 3ג" sheetId="13" r:id="rId6"/>
    <sheet name="נספח 4" sheetId="14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4" hidden="1">'נספח 3ב'!$A$6:$G$17</definedName>
    <definedName name="_xlnm._FilterDatabase" localSheetId="5" hidden="1">'נספח 3ג'!$A$6:$G$17</definedName>
    <definedName name="_xlnm._FilterDatabase" localSheetId="6" hidden="1">'נספח 4'!$A$6:$E$22</definedName>
    <definedName name="Bloomberg">[1]PRM!$C$4</definedName>
    <definedName name="BO">[2]MIS!#REF!</definedName>
    <definedName name="Cube_Param">[2]PRM!$C$2</definedName>
    <definedName name="Cur_Date_Member">[1]PRM!$E$16</definedName>
    <definedName name="Date_Dflt">[2]PRM!$D$28</definedName>
    <definedName name="Duali_Tbl">[3]Duali_Conver!$B$2:$D$65</definedName>
    <definedName name="File_Name">[2]PRM!$C$36</definedName>
    <definedName name="Menu">[2]PRM!$C$26</definedName>
    <definedName name="Month_Num">'[4]15'!#REF!</definedName>
    <definedName name="Name_Bakara">[2]PRM!$C$3</definedName>
    <definedName name="Niar_Anaf_Tbl">[3]Anafim!$B$2:$F$122</definedName>
    <definedName name="Routh2">[2]PRM!#REF!</definedName>
    <definedName name="Server">[2]PRM!$C$34</definedName>
    <definedName name="Start_Month_Member">[1]PRM!$E$28</definedName>
    <definedName name="Start_Year_Member">[1]PRM!$E$22</definedName>
    <definedName name="Sys_Update">[2]PRM!$C$4</definedName>
    <definedName name="TA_Amitim_Row">[2]MIS!#REF!</definedName>
    <definedName name="Total">[3]Date_Gelem!$B$7</definedName>
    <definedName name="Total_Date1">[3]Dates_Comp!$E$7</definedName>
    <definedName name="Total_Date2">[3]Dates_Comp!$H$7</definedName>
    <definedName name="Trade_Row">[2]MIS!#REF!</definedName>
    <definedName name="UserID">[2]PRM1!$B$3</definedName>
    <definedName name="_xlnm.Print_Area" localSheetId="3">'נספח 3א'!$A$1:$L$14</definedName>
    <definedName name="_xlnm.Print_Area" localSheetId="4">'נספח 3ב'!$A$1:$I$38</definedName>
    <definedName name="_xlnm.Print_Area" localSheetId="5">'נספח 3ג'!$A$1:$M$23</definedName>
    <definedName name="חיים">#REF!</definedName>
    <definedName name="מכשיר">#REF!</definedName>
  </definedNames>
  <calcPr calcId="145621"/>
  <pivotCaches>
    <pivotCache cacheId="609" r:id="rId12"/>
    <pivotCache cacheId="610" r:id="rId13"/>
  </pivotCaches>
</workbook>
</file>

<file path=xl/calcChain.xml><?xml version="1.0" encoding="utf-8"?>
<calcChain xmlns="http://schemas.openxmlformats.org/spreadsheetml/2006/main">
  <c r="B2" i="4" l="1"/>
  <c r="F16" i="4"/>
  <c r="B22" i="4"/>
  <c r="I11" i="4"/>
  <c r="E27" i="4"/>
  <c r="C22" i="4"/>
  <c r="B19" i="4"/>
  <c r="B13" i="4"/>
  <c r="D27" i="4"/>
  <c r="B20" i="4"/>
  <c r="B17" i="4"/>
  <c r="B14" i="4"/>
  <c r="K11" i="4"/>
  <c r="F22" i="4"/>
  <c r="B24" i="4"/>
  <c r="E22" i="4"/>
  <c r="D16" i="4"/>
  <c r="B16" i="4"/>
  <c r="D19" i="4"/>
  <c r="C19" i="4"/>
  <c r="J11" i="4"/>
  <c r="D22" i="4"/>
  <c r="C16" i="4"/>
  <c r="C27" i="4"/>
  <c r="H11" i="4"/>
  <c r="F27" i="4"/>
  <c r="E19" i="4"/>
  <c r="B28" i="4"/>
  <c r="B21" i="4"/>
  <c r="B27" i="4"/>
  <c r="F19" i="4"/>
  <c r="E16" i="4"/>
  <c r="G11" i="4"/>
  <c r="B23" i="4"/>
  <c r="B25" i="4"/>
  <c r="B26" i="4"/>
  <c r="B18" i="4"/>
  <c r="I22" i="4" l="1"/>
  <c r="I24" i="4"/>
  <c r="I16" i="4"/>
  <c r="I13" i="4"/>
  <c r="K27" i="4"/>
  <c r="G16" i="4"/>
  <c r="G22" i="4"/>
  <c r="J22" i="4"/>
  <c r="K16" i="4"/>
  <c r="K24" i="4"/>
  <c r="I28" i="4"/>
  <c r="G14" i="4"/>
  <c r="H22" i="4"/>
  <c r="H13" i="4"/>
  <c r="G13" i="4"/>
  <c r="J19" i="4"/>
  <c r="I19" i="4"/>
  <c r="G23" i="4"/>
  <c r="J14" i="4"/>
  <c r="K22" i="4"/>
  <c r="H14" i="4"/>
  <c r="K28" i="4"/>
  <c r="J23" i="4"/>
  <c r="H19" i="4"/>
  <c r="J24" i="4"/>
  <c r="G19" i="4"/>
  <c r="H24" i="4"/>
  <c r="I27" i="4"/>
  <c r="H28" i="4"/>
  <c r="J13" i="4"/>
  <c r="J28" i="4"/>
  <c r="K14" i="4"/>
  <c r="H23" i="4"/>
  <c r="H16" i="4"/>
  <c r="K19" i="4"/>
  <c r="J27" i="4"/>
  <c r="I14" i="4"/>
  <c r="G28" i="4"/>
  <c r="H27" i="4"/>
  <c r="K23" i="4"/>
  <c r="G27" i="4"/>
  <c r="I23" i="4"/>
  <c r="J16" i="4"/>
  <c r="G24" i="4"/>
  <c r="K13" i="4"/>
</calcChain>
</file>

<file path=xl/connections.xml><?xml version="1.0" encoding="utf-8"?>
<connections xmlns="http://schemas.openxmlformats.org/spreadsheetml/2006/main">
  <connection id="1" keepAlive="1" name="Migdal Hashkaot Front Office" type="5" refreshedVersion="4" background="1" saveData="1">
    <dbPr connection="Provider=MSOLAP.4;Integrated Security=SSPI;Persist Security Info=True;Initial Catalog=AS Migdal Hashkaot;Data Source=PTNT681P;MDX Compatibility=1;Safety Options=2;MDX Missing Member Mode=Error" command="AA" commandType="1"/>
    <olapPr sendLocale="1" rowDrillCount="1000"/>
  </connection>
  <connection id="2" odcFile="\\migdal-group.co.il\dfs$\MIS\DW\Data Sources\Migdal Hashkaot Neches Boded.odc" keepAlive="1" name="Migdal Hashkaot Neches Boded" type="5" refreshedVersion="4" onlyUseConnectionFile="1" background="1" saveData="1">
    <dbPr connection="Provider=MSOLAP.4;Integrated Security=SSPI;Persist Security Info=True;Initial Catalog=AS Migdal Hashkaot;Data Source=PTNT681P;MDX Compatibility=1;Safety Options=2;MDX Missing Member Mode=Error" command="Neches Boded" commandType="1"/>
    <olapPr sendLocale="1" rowDrillCount="1000"/>
  </connection>
  <connection id="3" odcFile="\\migdal-group.co.il\dfs$\MIS\DW\Data Sources\Migdal Hashkaot Neches Boded.odc" keepAlive="1" name="Migdal Hashkaot Neches Boded1" type="5" refreshedVersion="4" onlyUseConnectionFile="1" background="1">
    <dbPr connection="Provider=MSOLAP.4;Integrated Security=SSPI;Persist Security Info=True;Initial Catalog=AS Migdal Hashkaot;Data Source=ptnt331p;MDX Compatibility=1;Safety Options=2;MDX Missing Member Mode=Error" command="Neches Boded" commandType="1"/>
    <olapPr sendLocale="1" rowDrillCount="1000"/>
    <extLst>
      <ext xmlns:x14="http://schemas.microsoft.com/office/spreadsheetml/2009/9/main" uri="{D79990A0-CA42-45e3-83F4-45C500A0EAA5}">
        <x14:connection culture="" embeddedDataId="">
          <x14:calculatedMembers count="1">
            <calculatedMember name="[ערכה1]" mdx="{([Neches].[Manpik Neches Boded].&amp;[אמות],[Neches].[Hie Neches Boded].[All]),([Neches].[Manpik Neches Boded].&amp;[אמות],[Neches].[Hie Neches Boded].[Neches Boded L1].&amp;[NechesBoded_L1_101]),([Neches].[Manpik Neches Boded].&amp;[אמות],[Neches].[Hie Neches Boded].[Neches Boded L2].&amp;[NechesBoded_L2_102]&amp;[NechesBoded_L1_101]),([Neches].[Manpik Neches Boded].&amp;[אמות],[Neches].[Hie Neches Boded].[Neches Boded L3].&amp;[NechesBoded_L3_105]&amp;[NechesBoded_L2_102]&amp;[NechesBoded_L1_101]),([Neches].[Manpik Neches Boded].&amp;[אמות],[Neches].[Hie Neches Boded].[Neches Boded L4].&amp;[NechesBoded_L4_114]&amp;[NechesBoded_L3_105]&amp;[NechesBoded_L2_102]&amp;[NechesBoded_L1_101]),([Neches].[Manpik Neches Boded].&amp;[אמות],[Neches].[Hie Neches Boded].[Neches Boded L5].&amp;[NechesBoded_L5_111]&amp;[NechesBoded_L4_114]&amp;[NechesBoded_L3_105]&amp;[NechesBoded_L2_102]&amp;[NechesBoded_L1_101]),([Neches].[Manpik Neches Boded].&amp;[אמות],[Neches].[Hie Neches Boded].[Neches Boded L6].&amp;[NechesBoded_L6_111]&amp;[NechesBoded_L5_111]&amp;[NechesBoded_L4_114]&amp;[NechesBoded_L3_105]&amp;[NechesBoded_L2_102]&amp;[NechesBoded_L1_101]),([Neches].[Manpik Neches Boded].&amp;[אמות],[Neches].[Hie Neches Boded].[Neches ID].&amp;[3005]),([Neches].[Manpik Neches Boded].&amp;[אמות],[Neches].[Hie Neches Boded].[Neches ID].&amp;[51718]),([Neches].[Manpik Neches Boded].&amp;[אמות],[Neches].[Hie Neches Boded].[Neches ID].&amp;[3009]),([Neches].[Manpik Neches Boded].&amp;[אמות],[Neches].[Hie Neches Boded].[Neches Boded L3].&amp;[NechesBoded_L3_106]&amp;[NechesBoded_L2_102]&amp;[NechesBoded_L1_101]),([Neches].[Manpik Neches Boded].&amp;[אמות],[Neches].[Hie Neches Boded].[Neches Boded L4].&amp;[NechesBoded_L4_116]&amp;[NechesBoded_L3_106]&amp;[NechesBoded_L2_102]&amp;[NechesBoded_L1_101]),([Neches].[Manpik Neches Boded].&amp;[אמות],[Neches].[Hie Neches Boded].[Neches Boded L5].&amp;[NechesBoded_L5_118]&amp;[NechesBoded_L4_116]&amp;[NechesBoded_L3_106]&amp;[NechesBoded_L2_102]&amp;[NechesBoded_L1_101]),([Neches].[Manpik Neches Boded].&amp;[אמות],[Neches].[Hie Neches Boded].[Neches Boded L6].&amp;[NechesBoded_L6_118]&amp;[NechesBoded_L5_118]&amp;[NechesBoded_L4_116]&amp;[NechesBoded_L3_106]&amp;[NechesBoded_L2_102]&amp;[NechesBoded_L1_101]),([Neches].[Manpik Neches Boded].&amp;[אמות],[Neches].[Hie Neches Boded].[Neches ID].&amp;[2325]),([Neches].[Manpik Neches Boded].&amp;[אמות],[Neches].[Hie Neches Boded].[All]),([Neches].[Manpik Neches Boded].&amp;[בנק אגוד לישראל בע&quot;מ],[Neches].[Hie Neches Boded].[All]),([Neches].[Manpik Neches Boded].&amp;[בנק אגוד לישראל בע&quot;מ],[Neches].[Hie Neches Boded].[Neches Boded L1].&amp;[NechesBoded_L1_101]),([Neches].[Manpik Neches Boded].&amp;[בנק אגוד לישראל בע&quot;מ],[Neches].[Hie Neches Boded].[Neches Boded L2].&amp;[NechesBoded_L2_101]&amp;[NechesBoded_L1_101]),([Neches].[Manpik Neches Boded].&amp;[בנק אגוד לישראל בע&quot;מ],[Neches].[Hie Neches Boded].[Neches Boded L3].&amp;[NechesBoded_L3_101]&amp;[NechesBoded_L2_101]&amp;[NechesBoded_L1_101]),([Neches].[Manpik Neches Boded].&amp;[בנק אגוד לישראל בע&quot;מ],[Neches].[Hie Neches Boded].[Neches Boded L2].&amp;[NechesBoded_L2_102]&amp;[NechesBoded_L1_101]),([Neches].[Manpik Neches Boded].&amp;[בנק אגוד לישראל בע&quot;מ],[Neches].[Hie Neches Boded].[Neches Boded L3].&amp;[NechesBoded_L3_105]&amp;[NechesBoded_L2_102]&amp;[NechesBoded_L1_101]),([Neches].[Manpik Neches Boded].&amp;[בנק אגוד לישראל בע&quot;מ],[Neches].[Hie Neches Boded].[Neches Boded L4].&amp;[NechesBoded_L4_114]&amp;[NechesBoded_L3_105]&amp;[NechesBoded_L2_102]&amp;[NechesBoded_L1_101]),([Neches].[Manpik Neches Boded].&amp;[בנק אגוד לישראל בע&quot;מ],[Neches].[Hie Neches Boded].[Neches Boded L5].&amp;[NechesBoded_L5_111]&amp;[NechesBoded_L4_114]&amp;[NechesBoded_L3_105]&amp;[NechesBoded_L2_102]&amp;[NechesBoded_L1_101]),([Neches].[Manpik Neches Boded].&amp;[בנק אגוד לישראל בע&quot;מ],[Neches].[Hie Neches Boded].[Neches Boded L6].&amp;[NechesBoded_L6_111]&amp;[NechesBoded_L5_111]&amp;[NechesBoded_L4_114]&amp;[NechesBoded_L3_105]&amp;[NechesBoded_L2_102]&amp;[NechesBoded_L1_101]),([Neches].[Manpik Neches Boded].&amp;[בנק אגוד לישראל בע&quot;מ],[Neches].[Hie Neches Boded].[Neches ID].&amp;[2264]),([Neches].[Manpik Neches Boded].&amp;[בנק אגוד לישראל בע&quot;מ],[Neches].[Hie Neches Boded].[Neches ID].&amp;[2627]),([Neches].[Manpik Neches Boded].&amp;[בנק אגוד לישראל בע&quot;מ],[Neches].[Hie Neches Boded].[Neches ID].&amp;[1966]),([Neches].[Manpik Neches Boded].&amp;[בנק אגוד לישראל בע&quot;מ],[Neches].[Hie Neches Boded].[Neches Boded L5].&amp;[NechesBoded_L5_112]&amp;[NechesBoded_L4_114]&amp;[NechesBoded_L3_105]&amp;[NechesBoded_L2_102]&amp;[NechesBoded_L1_101]),([Neches].[Manpik Neches Boded].&amp;[בנק אגוד לישראל בע&quot;מ],[Neches].[Hie Neches Boded].[Neches Boded L6].&amp;[NechesBoded_L6_112]&amp;[NechesBoded_L5_112]&amp;[NechesBoded_L4_114]&amp;[NechesBoded_L3_105]&amp;[NechesBoded_L2_102]&amp;[NechesBoded_L1_101]),([Neches].[Manpik Neches Boded].&amp;[בנק אגוד לישראל בע&quot;מ],[Neches].[Hie Neches Boded].[Neches ID].&amp;[2933]),([Neches].[Manpik Neches Boded].&amp;[בנק אגוד לישראל בע&quot;מ],[Neches].[Hie Neches Boded].[Neches ID].&amp;[2925]),([Neches].[Manpik Neches Boded].&amp;[בנק אגוד לישראל בע&quot;מ],[Neches].[Hie Neches Boded].[Neches Boded L4].&amp;[NechesBoded_L4_104]&amp;[NechesBoded_L3_101]&amp;[NechesBoded_L2_101]&amp;[NechesBoded_L1_101]),([Neches].[Manpik Neches Boded].&amp;[בנק אגוד לישראל בע&quot;מ],[Neches].[Hie Neches Boded].[All]),([Neches].[Manpik Neches Boded].[All],[Neches].[Hie Neches Boded].[All])}" set="1">
              <extLst>
                <ext xmlns:x14="http://schemas.microsoft.com/office/spreadsheetml/2009/9/main" uri="{0C70D0D5-359C-4a49-802D-23BBF952B5CE}">
                  <x14:calculatedMember flattenHierarchies="0" hierarchizeDistinct="0">
                    <x14:tupleSet rowCount="35" columnCount="8">
                      <x14:headers>
                        <x14:header uniqueName="[Neches].[Manpik Neches Boded].[Manpik Neches Boded]" hierarchyName="[Neches].[Manpik Neches Boded]"/>
                        <x14:header uniqueName="[Neches].[Hie Neches Boded].[Neches Boded L1]" hierarchyName="[Neches].[Hie Neches Boded]"/>
                        <x14:header uniqueName="[Neches].[Hie Neches Boded].[Neches Boded L2]" hierarchyName="[Neches].[Hie Neches Boded]"/>
                        <x14:header uniqueName="[Neches].[Hie Neches Boded].[Neches Boded L3]" hierarchyName="[Neches].[Hie Neches Boded]"/>
                        <x14:header uniqueName="[Neches].[Hie Neches Boded].[Neches Boded L4]" hierarchyName="[Neches].[Hie Neches Boded]"/>
                        <x14:header uniqueName="[Neches].[Hie Neches Boded].[Neches Boded L5]" hierarchyName="[Neches].[Hie Neches Boded]"/>
                        <x14:header uniqueName="[Neches].[Hie Neches Boded].[Neches Boded L6]" hierarchyName="[Neches].[Hie Neches Boded]"/>
                        <x14:header uniqueName="[Neches].[Hie Neches Boded].[Neches ID]" hierarchyName="[Neches].[Hie Neches Boded]"/>
                      </x14:headers>
                      <x14:rows>
                        <x14:row>
                          <x14:rowItem u="[Neches].[Manpik Neches Boded].&amp;[אמות]" d="אמות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3005]" d="אמות אגח א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51718]" d="אמות אגח ב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3009]" d="אמות ק. 3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 u="[Neches].[Hie Neches Boded].[Neches Boded L6].&amp;[NechesBoded_L6_118]&amp;[NechesBoded_L5_118]&amp;[NechesBoded_L4_116]&amp;[NechesBoded_L3_106]&amp;[NechesBoded_L2_102]&amp;[NechesBoded_L1_101]" d="תל אביב 75"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 u="[Neches].[Hie Neches Boded].[Neches Boded L6].&amp;[NechesBoded_L6_118]&amp;[NechesBoded_L5_118]&amp;[NechesBoded_L4_116]&amp;[NechesBoded_L3_106]&amp;[NechesBoded_L2_102]&amp;[NechesBoded_L1_101]" d="תל אביב 75"/>
                          <x14:rowItem u="[Neches].[Hie Neches Boded].[Neches ID].&amp;[2325]" d="אמות"/>
                        </x14:row>
                        <x14:row>
                          <x14:rowItem u="[Neches].[Manpik Neches Boded].&amp;[אמות]" d="אמות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 u="[Neches].[Hie Neches Boded].[Neches Boded L3].&amp;[NechesBoded_L3_101]&amp;[NechesBoded_L2_101]&amp;[NechesBoded_L1_101]" d="בישראל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2264]" d="אגוד הנפק התח יז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2627]" d="אגוד הנפקות  יט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1966]" d="אגוד הנפקות שה נד 1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 u="[Neches].[Hie Neches Boded].[Neches ID].&amp;[2933]" d="כתב התחייבות נדחה סד יח אגוד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 u="[Neches].[Hie Neches Boded].[Neches ID].&amp;[2925]" d="אגוד הנפקות שה נד 2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 u="[Neches].[Hie Neches Boded].[Neches Boded L3].&amp;[NechesBoded_L3_101]&amp;[NechesBoded_L2_101]&amp;[NechesBoded_L1_101]" d="בישראל"/>
                          <x14:rowItem u="[Neches].[Hie Neches Boded].[Neches Boded L4].&amp;[NechesBoded_L4_104]&amp;[NechesBoded_L3_101]&amp;[NechesBoded_L2_101]&amp;[NechesBoded_L1_101]" d="פק&quot;מ לתקופה של עד שלושה חודשים"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</x14:rows>
                    </x14:tupleSet>
                  </x14:calculatedMember>
                </ext>
              </extLst>
            </calculatedMember>
          </x14:calculatedMembers>
        </x14:connection>
      </ext>
    </extLst>
  </connection>
  <connection id="4" keepAlive="1" name="Migdal Hashkaot Portfolio" type="5" refreshedVersion="4" background="1" saveData="1">
    <dbPr connection="Provider=MSOLAP.4;Integrated Security=SSPI;Persist Security Info=True;Initial Catalog=AS Migdal Hashkaot;Data Source=ptnt681p;MDX Compatibility=1;Safety Options=2;MDX Missing Member Mode=Error" command="yitrot revach" commandType="1"/>
    <olapPr sendLocale="1" rowDrillCount="1000"/>
  </connection>
  <connection id="5" odcFile="\\migdal-group.co.il\dfs$\MIS\DW\Data Sources\Migdal Hashkaot Portfolio.odc" keepAlive="1" name="Migdal Hashkaot Portfolio1" type="5" refreshedVersion="4" onlyUseConnectionFile="1" background="1" saveData="1">
    <dbPr connection="Provider=MSOLAP.4;Integrated Security=SSPI;Persist Security Info=True;Initial Catalog=AS Migdal Hashkaot;Data Source=PTNT681P;MDX Compatibility=1;Safety Options=2;MDX Missing Member Mode=Error" command="Portfolio" commandType="1"/>
    <olapPr sendLocale="1" rowDrillCount="1000"/>
  </connection>
  <connection id="6" keepAlive="1" name="PTNT331P AS Migdal Hashkaot Portfolio" type="5" refreshedVersion="4" background="1" saveData="1">
    <dbPr connection="Provider=MSOLAP.4;Integrated Security=SSPI;Persist Security Info=True;Initial Catalog=AS Migdal Hashkaot;Data Source=PTNT681P;MDX Compatibility=1;Safety Options=2;MDX Missing Member Mode=Error;Update Isolation Level=2" command="Portfolio" commandType="1"/>
    <olapPr sendLocale="1" rowDrillCount="1000"/>
  </connection>
  <connection id="7" keepAlive="1" name="PTNT331P AS Migdal Hashkaot Portfolio1" type="5" refreshedVersion="4" background="1" saveData="1">
    <dbPr connection="Provider=MSOLAP.4;Integrated Security=SSPI;Persist Security Info=True;Initial Catalog=AS Migdal Hashkaot;Data Source=PTNT681P;MDX Compatibility=1;Safety Options=2;MDX Missing Member Mode=Error;Update Isolation Level=2" command="Portfolio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1">
    <s v="{[Salim Maslulim].[Salim Maslulim].&amp;[1]}"/>
    <s v="{[Cheshbon KM].[Hie Peilut].[Peilut 1].&amp;[Kod_Peilut_L1_182]}"/>
    <s v="{[Medida].[Medida].&amp;[2]}"/>
    <s v="{[Neches].[Tik Chofshi].[All]}"/>
    <s v="Migdal Hashkaot Neches Boded"/>
    <s v="{[Neches].[Manpik Neches Boded].&amp;[אמות]}"/>
    <s v="[Neches].[Hie Neches Boded].[Neches Boded L5].&amp;[]&amp;[]&amp;[]&amp;[]&amp;[NechesBoded_L1_102]"/>
    <s v="[Neches].[Hie Neches Boded].[Neches ID].&amp;[40077]"/>
    <s v="[Neches].[Hie Neches Boded].[Neches Boded L5].&amp;[NechesBoded_L5_118]&amp;[NechesBoded_L4_116]&amp;[NechesBoded_L3_106]&amp;[NechesBoded_L2_102]&amp;[NechesBoded_L1_101]"/>
    <s v="[Measures].[c_Shovi_Keren]"/>
    <s v="[Measures].[c_Macham]"/>
    <s v="[Neches].[Hie Neches Boded].[Neches Boded L1].&amp;[NechesBoded_L1_102]"/>
    <s v="[Measures].[c_Achuz_Portfolio_Me_Tik]"/>
    <s v="[Neches].[Hie Neches Boded].[All]"/>
    <s v="[Neches].[Hie Neches Boded].[Neches Boded L2].&amp;[]&amp;[NechesBoded_L1_102]"/>
    <s v="[Neches].[Hie Neches Boded].[Neches Boded L3].&amp;[NechesBoded_L3_109]&amp;[NechesBoded_L2_102]&amp;[NechesBoded_L1_101]"/>
    <s v="[Neches].[Hie Neches Boded].[Neches Boded L1].&amp;[NechesBoded_L1_101]"/>
    <s v="[Measures].[c_Tesua_Le_Pidyon]"/>
    <s v="[Neches].[Hie Neches Boded].[Neches Boded L2].&amp;[NechesBoded_L2_102]&amp;[NechesBoded_L1_101]"/>
    <s v="[Measures].[c_Hon_Nifra_Pct_Keren]"/>
    <s v="[Neches].[Hie Neches Boded].[Neches Boded L3].&amp;[]&amp;[]&amp;[NechesBoded_L1_102]"/>
    <s v="[Neches].[Hie Neches Boded].[Neches Boded L5].&amp;[NechesBoded_L5_122]&amp;[NechesBoded_L4_122]&amp;[NechesBoded_L3_109]&amp;[NechesBoded_L2_102]&amp;[NechesBoded_L1_101]"/>
    <s v="[Neches].[Hie Neches Boded].[Neches Boded L3].&amp;[NechesBoded_L3_106]&amp;[NechesBoded_L2_102]&amp;[NechesBoded_L1_101]"/>
    <s v="[Neches].[Hie Neches Boded].[Neches ID].&amp;[40912]"/>
    <s v="[Neches].[Hie Neches Boded].[Neches ID].&amp;[49831]"/>
    <s v="Migdal Hashkaot Portfolio"/>
    <s v="[Neches].[Hie Neches Boded].[Neches ID].&amp;[82051]"/>
    <s v="{[Cheshbon KM].[Hie Peilut].[Peilut 6].&amp;[Kod_Peilut_L6_516]&amp;[Kod_Peilut_L5_373]&amp;[Kod_Peilut_L4_152]&amp;[Kod_Peilut_L3_303]&amp;[Kod_Peilut_L2_159]&amp;[Kod_Peilut_L1_182]}"/>
    <s v="{[Time].[Hie Time].[Shana].&amp;[2010]}"/>
    <s v="{[Salim Maslulim].[Salim Maslulim].[אחזקה ישירה + מסלים]}"/>
    <s v="{[Time].[Hie Time].[Yom].&amp;[20201231]}"/>
  </metadataStrings>
  <mdxMetadata count="76">
    <mdx n="4" f="s">
      <ms ns="2" c="0"/>
    </mdx>
    <mdx n="4" f="s">
      <ms ns="3" c="0"/>
    </mdx>
    <mdx n="4" f="s">
      <ms ns="1" c="0"/>
    </mdx>
    <mdx n="4" f="s">
      <ms ns="0" c="0"/>
    </mdx>
    <mdx n="4" f="s">
      <ms ns="5" c="0"/>
    </mdx>
    <mdx n="4" f="m">
      <t c="1">
        <n x="6"/>
      </t>
    </mdx>
    <mdx n="4" f="m">
      <t c="1">
        <n x="7"/>
      </t>
    </mdx>
    <mdx n="4" f="m">
      <t c="1">
        <n x="8"/>
      </t>
    </mdx>
    <mdx n="4" f="m">
      <t c="1">
        <n x="9"/>
      </t>
    </mdx>
    <mdx n="4" f="m">
      <t c="1">
        <n x="10"/>
      </t>
    </mdx>
    <mdx n="4" f="m">
      <t c="1">
        <n x="11"/>
      </t>
    </mdx>
    <mdx n="4" f="m">
      <t c="1">
        <n x="12"/>
      </t>
    </mdx>
    <mdx n="4" f="m">
      <t c="1">
        <n x="13"/>
      </t>
    </mdx>
    <mdx n="4" f="m">
      <t c="1">
        <n x="14"/>
      </t>
    </mdx>
    <mdx n="4" f="m">
      <t c="1">
        <n x="15"/>
      </t>
    </mdx>
    <mdx n="4" f="m">
      <t c="1">
        <n x="16"/>
      </t>
    </mdx>
    <mdx n="4" f="m">
      <t c="1">
        <n x="17"/>
      </t>
    </mdx>
    <mdx n="4" f="m">
      <t c="1">
        <n x="18"/>
      </t>
    </mdx>
    <mdx n="4" f="m">
      <t c="1">
        <n x="19"/>
      </t>
    </mdx>
    <mdx n="4" f="m">
      <t c="1">
        <n x="20"/>
      </t>
    </mdx>
    <mdx n="4" f="m">
      <t c="1">
        <n x="21"/>
      </t>
    </mdx>
    <mdx n="4" f="m">
      <t c="1">
        <n x="22"/>
      </t>
    </mdx>
    <mdx n="4" f="m">
      <t c="1">
        <n x="23"/>
      </t>
    </mdx>
    <mdx n="4" f="m">
      <t c="1">
        <n x="24"/>
      </t>
    </mdx>
    <mdx n="4" f="m">
      <t c="1">
        <n x="26"/>
      </t>
    </mdx>
    <mdx n="4" f="s">
      <ms ns="28" c="0"/>
    </mdx>
    <mdx n="4" f="v">
      <t c="8">
        <n x="28" s="1"/>
        <n x="2" s="1"/>
        <n x="3" s="1"/>
        <n x="1" s="1"/>
        <n x="5" s="1"/>
        <n x="0" s="1"/>
        <n x="7"/>
        <n x="10"/>
      </t>
    </mdx>
    <mdx n="4" f="v">
      <t c="8">
        <n x="28" s="1"/>
        <n x="2" s="1"/>
        <n x="3" s="1"/>
        <n x="1" s="1"/>
        <n x="5" s="1"/>
        <n x="0" s="1"/>
        <n x="7"/>
        <n x="9"/>
      </t>
    </mdx>
    <mdx n="4" f="v">
      <t c="8">
        <n x="28" s="1"/>
        <n x="2" s="1"/>
        <n x="3" s="1"/>
        <n x="1" s="1"/>
        <n x="5" s="1"/>
        <n x="0" s="1"/>
        <n x="18"/>
        <n x="10"/>
      </t>
    </mdx>
    <mdx n="4" f="v">
      <t c="8">
        <n x="28" s="1"/>
        <n x="2" s="1"/>
        <n x="3" s="1"/>
        <n x="1" s="1"/>
        <n x="5" s="1"/>
        <n x="0" s="1"/>
        <n x="24"/>
        <n x="10"/>
      </t>
    </mdx>
    <mdx n="4" f="v">
      <t c="8">
        <n x="28" s="1"/>
        <n x="2" s="1"/>
        <n x="3" s="1"/>
        <n x="1" s="1"/>
        <n x="5" s="1"/>
        <n x="0" s="1"/>
        <n x="7"/>
        <n x="12"/>
      </t>
    </mdx>
    <mdx n="4" f="v">
      <t c="8">
        <n x="28" s="1"/>
        <n x="2" s="1"/>
        <n x="3" s="1"/>
        <n x="1" s="1"/>
        <n x="5" s="1"/>
        <n x="0" s="1"/>
        <n x="14"/>
        <n x="12"/>
      </t>
    </mdx>
    <mdx n="4" f="v">
      <t c="8">
        <n x="28" s="1"/>
        <n x="2" s="1"/>
        <n x="3" s="1"/>
        <n x="1" s="1"/>
        <n x="5" s="1"/>
        <n x="0" s="1"/>
        <n x="13"/>
        <n x="10"/>
      </t>
    </mdx>
    <mdx n="4" f="v">
      <t c="8">
        <n x="28" s="1"/>
        <n x="2" s="1"/>
        <n x="3" s="1"/>
        <n x="1" s="1"/>
        <n x="5" s="1"/>
        <n x="0" s="1"/>
        <n x="18"/>
        <n x="19"/>
      </t>
    </mdx>
    <mdx n="4" f="v">
      <t c="8">
        <n x="28" s="1"/>
        <n x="2" s="1"/>
        <n x="3" s="1"/>
        <n x="1" s="1"/>
        <n x="5" s="1"/>
        <n x="0" s="1"/>
        <n x="26"/>
        <n x="19"/>
      </t>
    </mdx>
    <mdx n="4" f="v">
      <t c="8">
        <n x="28" s="1"/>
        <n x="2" s="1"/>
        <n x="3" s="1"/>
        <n x="1" s="1"/>
        <n x="5" s="1"/>
        <n x="0" s="1"/>
        <n x="13"/>
        <n x="9"/>
      </t>
    </mdx>
    <mdx n="4" f="v">
      <t c="8">
        <n x="28" s="1"/>
        <n x="2" s="1"/>
        <n x="3" s="1"/>
        <n x="1" s="1"/>
        <n x="5" s="1"/>
        <n x="0" s="1"/>
        <n x="14"/>
        <n x="10"/>
      </t>
    </mdx>
    <mdx n="4" f="v">
      <t c="8">
        <n x="28" s="1"/>
        <n x="2" s="1"/>
        <n x="3" s="1"/>
        <n x="1" s="1"/>
        <n x="5" s="1"/>
        <n x="0" s="1"/>
        <n x="14"/>
        <n x="19"/>
      </t>
    </mdx>
    <mdx n="4" f="v">
      <t c="8">
        <n x="28" s="1"/>
        <n x="2" s="1"/>
        <n x="3" s="1"/>
        <n x="1" s="1"/>
        <n x="5" s="1"/>
        <n x="0" s="1"/>
        <n x="24"/>
        <n x="17"/>
      </t>
    </mdx>
    <mdx n="4" f="v">
      <t c="8">
        <n x="28" s="1"/>
        <n x="2" s="1"/>
        <n x="3" s="1"/>
        <n x="1" s="1"/>
        <n x="5" s="1"/>
        <n x="0" s="1"/>
        <n x="18"/>
        <n x="12"/>
      </t>
    </mdx>
    <mdx n="4" f="v">
      <t c="8">
        <n x="28" s="1"/>
        <n x="2" s="1"/>
        <n x="3" s="1"/>
        <n x="1" s="1"/>
        <n x="5" s="1"/>
        <n x="0" s="1"/>
        <n x="24"/>
        <n x="12"/>
      </t>
    </mdx>
    <mdx n="4" f="v">
      <t c="8">
        <n x="28" s="1"/>
        <n x="2" s="1"/>
        <n x="3" s="1"/>
        <n x="1" s="1"/>
        <n x="5" s="1"/>
        <n x="0" s="1"/>
        <n x="14"/>
        <n x="9"/>
      </t>
    </mdx>
    <mdx n="4" f="v">
      <t c="8">
        <n x="28" s="1"/>
        <n x="2" s="1"/>
        <n x="3" s="1"/>
        <n x="1" s="1"/>
        <n x="5" s="1"/>
        <n x="0" s="1"/>
        <n x="23"/>
        <n x="17"/>
      </t>
    </mdx>
    <mdx n="4" f="v">
      <t c="8">
        <n x="28" s="1"/>
        <n x="2" s="1"/>
        <n x="3" s="1"/>
        <n x="1" s="1"/>
        <n x="5" s="1"/>
        <n x="0" s="1"/>
        <n x="24"/>
        <n x="9"/>
      </t>
    </mdx>
    <mdx n="4" f="v">
      <t c="8">
        <n x="28" s="1"/>
        <n x="2" s="1"/>
        <n x="3" s="1"/>
        <n x="1" s="1"/>
        <n x="5" s="1"/>
        <n x="0" s="1"/>
        <n x="18"/>
        <n x="9"/>
      </t>
    </mdx>
    <mdx n="4" f="v">
      <t c="8">
        <n x="28" s="1"/>
        <n x="2" s="1"/>
        <n x="3" s="1"/>
        <n x="1" s="1"/>
        <n x="5" s="1"/>
        <n x="0" s="1"/>
        <n x="26"/>
        <n x="10"/>
      </t>
    </mdx>
    <mdx n="4" f="v">
      <t c="8">
        <n x="28" s="1"/>
        <n x="2" s="1"/>
        <n x="3" s="1"/>
        <n x="1" s="1"/>
        <n x="5" s="1"/>
        <n x="0" s="1"/>
        <n x="11"/>
        <n x="9"/>
      </t>
    </mdx>
    <mdx n="4" f="v">
      <t c="8">
        <n x="28" s="1"/>
        <n x="2" s="1"/>
        <n x="3" s="1"/>
        <n x="1" s="1"/>
        <n x="5" s="1"/>
        <n x="0" s="1"/>
        <n x="11"/>
        <n x="17"/>
      </t>
    </mdx>
    <mdx n="4" f="v">
      <t c="8">
        <n x="28" s="1"/>
        <n x="2" s="1"/>
        <n x="3" s="1"/>
        <n x="1" s="1"/>
        <n x="5" s="1"/>
        <n x="0" s="1"/>
        <n x="16"/>
        <n x="19"/>
      </t>
    </mdx>
    <mdx n="4" f="v">
      <t c="8">
        <n x="28" s="1"/>
        <n x="2" s="1"/>
        <n x="3" s="1"/>
        <n x="1" s="1"/>
        <n x="5" s="1"/>
        <n x="0" s="1"/>
        <n x="23"/>
        <n x="19"/>
      </t>
    </mdx>
    <mdx n="4" f="v">
      <t c="8">
        <n x="28" s="1"/>
        <n x="2" s="1"/>
        <n x="3" s="1"/>
        <n x="1" s="1"/>
        <n x="5" s="1"/>
        <n x="0" s="1"/>
        <n x="26"/>
        <n x="17"/>
      </t>
    </mdx>
    <mdx n="4" f="v">
      <t c="8">
        <n x="28" s="1"/>
        <n x="2" s="1"/>
        <n x="3" s="1"/>
        <n x="1" s="1"/>
        <n x="5" s="1"/>
        <n x="0" s="1"/>
        <n x="11"/>
        <n x="19"/>
      </t>
    </mdx>
    <mdx n="4" f="v">
      <t c="8">
        <n x="28" s="1"/>
        <n x="2" s="1"/>
        <n x="3" s="1"/>
        <n x="1" s="1"/>
        <n x="5" s="1"/>
        <n x="0" s="1"/>
        <n x="7"/>
        <n x="17"/>
      </t>
    </mdx>
    <mdx n="4" f="v">
      <t c="8">
        <n x="28" s="1"/>
        <n x="2" s="1"/>
        <n x="3" s="1"/>
        <n x="1" s="1"/>
        <n x="5" s="1"/>
        <n x="0" s="1"/>
        <n x="14"/>
        <n x="17"/>
      </t>
    </mdx>
    <mdx n="4" f="v">
      <t c="8">
        <n x="28" s="1"/>
        <n x="2" s="1"/>
        <n x="3" s="1"/>
        <n x="1" s="1"/>
        <n x="5" s="1"/>
        <n x="0" s="1"/>
        <n x="16"/>
        <n x="17"/>
      </t>
    </mdx>
    <mdx n="4" f="v">
      <t c="8">
        <n x="28" s="1"/>
        <n x="2" s="1"/>
        <n x="3" s="1"/>
        <n x="1" s="1"/>
        <n x="5" s="1"/>
        <n x="0" s="1"/>
        <n x="16"/>
        <n x="10"/>
      </t>
    </mdx>
    <mdx n="4" f="v">
      <t c="8">
        <n x="28" s="1"/>
        <n x="2" s="1"/>
        <n x="3" s="1"/>
        <n x="1" s="1"/>
        <n x="5" s="1"/>
        <n x="0" s="1"/>
        <n x="11"/>
        <n x="10"/>
      </t>
    </mdx>
    <mdx n="4" f="v">
      <t c="8">
        <n x="28" s="1"/>
        <n x="2" s="1"/>
        <n x="3" s="1"/>
        <n x="1" s="1"/>
        <n x="5" s="1"/>
        <n x="0" s="1"/>
        <n x="7"/>
        <n x="19"/>
      </t>
    </mdx>
    <mdx n="4" f="v">
      <t c="8">
        <n x="28" s="1"/>
        <n x="2" s="1"/>
        <n x="3" s="1"/>
        <n x="1" s="1"/>
        <n x="5" s="1"/>
        <n x="0" s="1"/>
        <n x="13"/>
        <n x="19"/>
      </t>
    </mdx>
    <mdx n="4" f="v">
      <t c="8">
        <n x="28" s="1"/>
        <n x="2" s="1"/>
        <n x="3" s="1"/>
        <n x="1" s="1"/>
        <n x="5" s="1"/>
        <n x="0" s="1"/>
        <n x="23"/>
        <n x="12"/>
      </t>
    </mdx>
    <mdx n="4" f="v">
      <t c="8">
        <n x="28" s="1"/>
        <n x="2" s="1"/>
        <n x="3" s="1"/>
        <n x="1" s="1"/>
        <n x="5" s="1"/>
        <n x="0" s="1"/>
        <n x="16"/>
        <n x="9"/>
      </t>
    </mdx>
    <mdx n="4" f="v">
      <t c="8">
        <n x="28" s="1"/>
        <n x="2" s="1"/>
        <n x="3" s="1"/>
        <n x="1" s="1"/>
        <n x="5" s="1"/>
        <n x="0" s="1"/>
        <n x="11"/>
        <n x="12"/>
      </t>
    </mdx>
    <mdx n="4" f="v">
      <t c="8">
        <n x="28" s="1"/>
        <n x="2" s="1"/>
        <n x="3" s="1"/>
        <n x="1" s="1"/>
        <n x="5" s="1"/>
        <n x="0" s="1"/>
        <n x="18"/>
        <n x="17"/>
      </t>
    </mdx>
    <mdx n="4" f="v">
      <t c="8">
        <n x="28" s="1"/>
        <n x="2" s="1"/>
        <n x="3" s="1"/>
        <n x="1" s="1"/>
        <n x="5" s="1"/>
        <n x="0" s="1"/>
        <n x="26"/>
        <n x="9"/>
      </t>
    </mdx>
    <mdx n="4" f="v">
      <t c="8">
        <n x="28" s="1"/>
        <n x="2" s="1"/>
        <n x="3" s="1"/>
        <n x="1" s="1"/>
        <n x="5" s="1"/>
        <n x="0" s="1"/>
        <n x="24"/>
        <n x="19"/>
      </t>
    </mdx>
    <mdx n="4" f="v">
      <t c="8">
        <n x="28" s="1"/>
        <n x="2" s="1"/>
        <n x="3" s="1"/>
        <n x="1" s="1"/>
        <n x="5" s="1"/>
        <n x="0" s="1"/>
        <n x="23"/>
        <n x="9"/>
      </t>
    </mdx>
    <mdx n="4" f="v">
      <t c="8">
        <n x="28" s="1"/>
        <n x="2" s="1"/>
        <n x="3" s="1"/>
        <n x="1" s="1"/>
        <n x="5" s="1"/>
        <n x="0" s="1"/>
        <n x="16"/>
        <n x="12"/>
      </t>
    </mdx>
    <mdx n="4" f="v">
      <t c="8">
        <n x="28" s="1"/>
        <n x="2" s="1"/>
        <n x="3" s="1"/>
        <n x="1" s="1"/>
        <n x="5" s="1"/>
        <n x="0" s="1"/>
        <n x="23"/>
        <n x="10"/>
      </t>
    </mdx>
    <mdx n="4" f="v">
      <t c="8">
        <n x="28" s="1"/>
        <n x="2" s="1"/>
        <n x="3" s="1"/>
        <n x="1" s="1"/>
        <n x="5" s="1"/>
        <n x="0" s="1"/>
        <n x="13"/>
        <n x="17"/>
      </t>
    </mdx>
    <mdx n="4" f="v">
      <t c="8">
        <n x="28" s="1"/>
        <n x="2" s="1"/>
        <n x="3" s="1"/>
        <n x="1" s="1"/>
        <n x="5" s="1"/>
        <n x="0" s="1"/>
        <n x="26"/>
        <n x="12"/>
      </t>
    </mdx>
    <mdx n="4" f="v">
      <t c="8">
        <n x="28" s="1"/>
        <n x="2" s="1"/>
        <n x="3" s="1"/>
        <n x="1" s="1"/>
        <n x="5" s="1"/>
        <n x="0" s="1"/>
        <n x="13"/>
        <n x="12"/>
      </t>
    </mdx>
    <mdx n="25" f="s">
      <ms ns="2" c="0"/>
    </mdx>
    <mdx n="25" f="s">
      <ms ns="3" c="0"/>
    </mdx>
    <mdx n="25" f="s">
      <ms ns="29" c="0"/>
    </mdx>
    <mdx n="25" f="s">
      <ms ns="30" c="0"/>
    </mdx>
    <mdx n="25" f="s">
      <ms ns="27" c="0"/>
    </mdx>
  </mdxMetadata>
  <valueMetadata count="76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</valueMetadata>
</metadata>
</file>

<file path=xl/sharedStrings.xml><?xml version="1.0" encoding="utf-8"?>
<sst xmlns="http://schemas.openxmlformats.org/spreadsheetml/2006/main" count="177" uniqueCount="127">
  <si>
    <t>פעילות</t>
  </si>
  <si>
    <t>מדידה</t>
  </si>
  <si>
    <t>סלים\מסלולים</t>
  </si>
  <si>
    <t>לפי סלים</t>
  </si>
  <si>
    <t>זמן</t>
  </si>
  <si>
    <t>סה"כ נכסים</t>
  </si>
  <si>
    <t>קבוצת מגדל</t>
  </si>
  <si>
    <t>אלפי ש"ח</t>
  </si>
  <si>
    <t>סוג תיק</t>
  </si>
  <si>
    <t>סה"כ היקף עסקאות לפי שם צד קשור</t>
  </si>
  <si>
    <t xml:space="preserve">באלפי ₪ </t>
  </si>
  <si>
    <t>נספח 2</t>
  </si>
  <si>
    <t>%</t>
  </si>
  <si>
    <t>יתרות השקעה לסוף התקופה</t>
  </si>
  <si>
    <t>שיעור מסך נכסי ההשקעה</t>
  </si>
  <si>
    <t>נספח 3א</t>
  </si>
  <si>
    <t>נספח 3ב</t>
  </si>
  <si>
    <t>נספח 3ג</t>
  </si>
  <si>
    <t>נספח 4</t>
  </si>
  <si>
    <t>אמות</t>
  </si>
  <si>
    <t>יתרות</t>
  </si>
  <si>
    <t>רכישות</t>
  </si>
  <si>
    <t>מכירות</t>
  </si>
  <si>
    <t>עסקאות שבוצעו בבורסה, בורסת חוץ או שוק מוסדר לרכישת או מכירת ני"ע של צד קשור</t>
  </si>
  <si>
    <t>עסקאות שבוצעו לצורך השקעה בנכסים לא סחירים של צד קשור</t>
  </si>
  <si>
    <t>עסקאות מחוץ לבורסה, עסקאות מתואמות ועסקאות בנכסים אחרים שבוצעו מול צד קשור</t>
  </si>
  <si>
    <t>עסקאות</t>
  </si>
  <si>
    <t>רכישת ני"ע בהנפקות באמצעות צד קשור (חתם או מי ששיווק את ההנפקה)</t>
  </si>
  <si>
    <t>סה"כ</t>
  </si>
  <si>
    <t>ערכים</t>
  </si>
  <si>
    <t>מנפיק</t>
  </si>
  <si>
    <t>קוד נכס</t>
  </si>
  <si>
    <t>דרוג מחושב</t>
  </si>
  <si>
    <t>שם מדרג</t>
  </si>
  <si>
    <t>שיעור ריבית</t>
  </si>
  <si>
    <t>מספר נייר ערך</t>
  </si>
  <si>
    <t>דירוג</t>
  </si>
  <si>
    <t>שם המדרג</t>
  </si>
  <si>
    <t>שיעור ריבית (%)</t>
  </si>
  <si>
    <t>מח"מ (שנים)</t>
  </si>
  <si>
    <t>תשואה לפדיון (%)</t>
  </si>
  <si>
    <t>שיעור מהערך הנקוב המונפק (%)</t>
  </si>
  <si>
    <t>שיעור מסך נכסי ההשקעה (%)</t>
  </si>
  <si>
    <t>ערך שוק / שווי הוגן / שווי בספרים (אלפי ₪)</t>
  </si>
  <si>
    <t xml:space="preserve">DW </t>
  </si>
  <si>
    <t>אמות השקעות בע"מ</t>
  </si>
  <si>
    <t>(1) אגרות חוב קונצרניות סחירות</t>
  </si>
  <si>
    <t>תשואה לפדיון</t>
  </si>
  <si>
    <t>א. ניירות ערך סחירים</t>
  </si>
  <si>
    <t>מניות</t>
  </si>
  <si>
    <t>סה"כ ניירות ערך סחירים</t>
  </si>
  <si>
    <t>שיעור מהערך הנקוב המונפק</t>
  </si>
  <si>
    <t>שווי שוק (אלפי ₪)</t>
  </si>
  <si>
    <t>מניות לא סחירות</t>
  </si>
  <si>
    <t>מס' ני"ע</t>
  </si>
  <si>
    <t>שווי עסקאות הרכישה (באלפי ₪)</t>
  </si>
  <si>
    <t>שווי עסקאות המכירה (באלפי ₪)</t>
  </si>
  <si>
    <t>סה"כ היקף עסקאות לצורך רכישה או מכירה של ני"ע של צד קשור</t>
  </si>
  <si>
    <t>א. ניירות ערך לא סחירים</t>
  </si>
  <si>
    <t>אגרות חוב קונצרניות לא סחירות</t>
  </si>
  <si>
    <t>כתבי אופציה לא סחירים</t>
  </si>
  <si>
    <t>תאריך</t>
  </si>
  <si>
    <t>שווי העסקה (רכישה / מכירה)</t>
  </si>
  <si>
    <t>סה"כ ניירות ערך לא סחירים</t>
  </si>
  <si>
    <t>ב. פקדונות מעל 3 חודשים</t>
  </si>
  <si>
    <t>סה"כ פקדונות מעל 3 חודשים</t>
  </si>
  <si>
    <t>סה"כ הלוואות</t>
  </si>
  <si>
    <t>ג. הלוואות</t>
  </si>
  <si>
    <t>ד. נכסים אחרים</t>
  </si>
  <si>
    <t>סה"כ נכסים אחרים</t>
  </si>
  <si>
    <t>שער העסקה</t>
  </si>
  <si>
    <t>א. עסקאות מחוץ לבורסה ועסקאות מתואמות בבורסה</t>
  </si>
  <si>
    <t>אגרות חוב ממשלתיות סחירות, לרבות מול עושה שוק (רכישות)</t>
  </si>
  <si>
    <t>אגרות חוב ממשלתיות סחירות, לרבות מול עושה שוק (מכירות)</t>
  </si>
  <si>
    <t xml:space="preserve">אגרות חוב קונצרניות סחירות </t>
  </si>
  <si>
    <t>מניות וניירות ערך אחרים</t>
  </si>
  <si>
    <t>ב. עסקאות בנכסים אחרים לא סחירים</t>
  </si>
  <si>
    <t>סה"כ היקף עסקאות מול צד קשור</t>
  </si>
  <si>
    <t>תאריך ההנפקה</t>
  </si>
  <si>
    <t>שווי עסקת הרכישה (אלפי ₪)</t>
  </si>
  <si>
    <t>ב. ניירות ערך לא סחירים</t>
  </si>
  <si>
    <t xml:space="preserve">אגרות חוב קונצרניות לא סחירות </t>
  </si>
  <si>
    <t>מניות וניירות ערך אחרים לא סחירים</t>
  </si>
  <si>
    <t>סה"כ רכישות</t>
  </si>
  <si>
    <t xml:space="preserve">צד קשור </t>
  </si>
  <si>
    <t>מגדל שוקי הון</t>
  </si>
  <si>
    <t>שער בורסה סוף יום מסחר</t>
  </si>
  <si>
    <t>צד קשור - מגדל שוקי הון בע"מ</t>
  </si>
  <si>
    <t>תעודות סל</t>
  </si>
  <si>
    <t>מח"מ</t>
  </si>
  <si>
    <t>ת. לפדיון</t>
  </si>
  <si>
    <t>שיעור מהע.נ המונפק</t>
  </si>
  <si>
    <t>שווי שוק</t>
  </si>
  <si>
    <t>מתיק %</t>
  </si>
  <si>
    <t>קופות גמל לתגמולים ולפיצויים</t>
  </si>
  <si>
    <t>2010</t>
  </si>
  <si>
    <t>צד קשור  - מגדל שוקי הון</t>
  </si>
  <si>
    <t>נכס</t>
  </si>
  <si>
    <t>דרוג</t>
  </si>
  <si>
    <t>רכישת מזומנים ופקדונות עד 3 חודשים</t>
  </si>
  <si>
    <t>פדיונות של מזומנים ופקדונות עד 3 חודשים</t>
  </si>
  <si>
    <t>אחזקה ישירה + מסלים</t>
  </si>
  <si>
    <t>Fortissimo</t>
  </si>
  <si>
    <t>Fortissimo סה"כ</t>
  </si>
  <si>
    <t>קרנות השקעה - לא סחירות</t>
  </si>
  <si>
    <t>קוד נכס סאפ</t>
  </si>
  <si>
    <t>31/12/2020</t>
  </si>
  <si>
    <t>אופציות, כתבי אופציות וחוזים עתידיים</t>
  </si>
  <si>
    <t>ניירות ערך אחרים</t>
  </si>
  <si>
    <t>השכרת נכס מקרקעין</t>
  </si>
  <si>
    <t>פרמיית ביטוח</t>
  </si>
  <si>
    <t>מגדל ביטוח</t>
  </si>
  <si>
    <t>16/04/2020</t>
  </si>
  <si>
    <t>Fortissimo Capital Fund V L.P.</t>
  </si>
  <si>
    <t>25/09/2020</t>
  </si>
  <si>
    <t>04/12/2020</t>
  </si>
  <si>
    <t>סכום כולל</t>
  </si>
  <si>
    <t>NR3</t>
  </si>
  <si>
    <t>לא ידוע</t>
  </si>
  <si>
    <t>שם נייר ערך</t>
  </si>
  <si>
    <t>הלוואות ליחידים</t>
  </si>
  <si>
    <t>נספח 4 - רכישת נייר ערך בהנפקות באמצעות חתם קשור או באמצעות צד קשור ששיווק את ההנפקה לרבעון המסתיים ביום 31 דצמבר 2020 - קופות גמל לתגמולים ולפיצויים</t>
  </si>
  <si>
    <t>נספח 3ג - צדדים קשורים - עסקאות מחוץ לבורסה, עסקאות מתואמות בבורסה ועסקאות בנכסים אחרים לא סחירים שבוצעו מול צדדים קשורים לרבעון המסתיים ביום 31 דצמבר 2020 - קופות גמל לתגמולים ולפיצויים</t>
  </si>
  <si>
    <t>נספח 3ב - עסקאות שבוצעו לצורך השקעה בנכסים לא סחירים של צד קשור לרבעון המסתיים ביום 31 דצמבר 2020 - קופות גמל לתגמולים ולפיצויים</t>
  </si>
  <si>
    <t>נספח 3א - צדדים קשורים - עסקאות שבוצעו בבורסה, בבורסת חוץ או שוק מוסדר לרכישת או מכירת ניירות ערך סחירים של צד קשור לרבעון המסתיים ביום 31 דצמבר 2020 - קופות גמל לתגמולים ולפיצויים</t>
  </si>
  <si>
    <t>נספח 2 - צדדים קשורים - יתרות השקעה לרבעון המסתיים ביום 31 דצמבר 2020 - קופות גמל לתגמולים ולפיצויים</t>
  </si>
  <si>
    <t>נספח 1 - צדדים קשורים - יתרות ועסקאות לרבעון המסתיים ביום  31 דצמבר 2020 - קופות גמל לתגמולים ולפיצויים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</si>
</sst>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#,##0.0"/>
    <numFmt numFmtId="165" formatCode="0.0%"/>
    <numFmt numFmtId="166" formatCode="_-&quot;₪&quot;* #,##0_-;\-&quot;₪&quot;* #,##0_-;_-&quot;₪&quot;* &quot;-&quot;_-;_-@_-"/>
    <numFmt numFmtId="167" formatCode="_ [$€-2]\ * #,##0.00_ ;_ [$€-2]\ * \-#,##0.00_ ;_ [$€-2]\ * &quot;-&quot;??_ "/>
    <numFmt numFmtId="168" formatCode="_ * #,##0_ ;_ * \-#,##0_ ;_ * &quot;-&quot;??_ ;_ @_ "/>
    <numFmt numFmtId="169" formatCode="_ * #,##0.0_ ;_ * \-#,##0.0_ ;_ * &quot;-&quot;??_ ;_ @_ "/>
  </numFmts>
  <fonts count="33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1"/>
      <color theme="0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1.5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sz val="10"/>
      <name val="Arial"/>
      <family val="2"/>
      <scheme val="minor"/>
    </font>
    <font>
      <sz val="10"/>
      <name val="David"/>
      <family val="2"/>
      <charset val="177"/>
    </font>
    <font>
      <b/>
      <u/>
      <sz val="11"/>
      <color theme="1"/>
      <name val="Arial"/>
      <family val="2"/>
      <charset val="177"/>
      <scheme val="minor"/>
    </font>
    <font>
      <sz val="10"/>
      <name val="Arial"/>
      <family val="2"/>
      <scheme val="minor"/>
    </font>
    <font>
      <sz val="10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53">
    <xf numFmtId="0" fontId="0" fillId="0" borderId="0"/>
    <xf numFmtId="9" fontId="10" fillId="0" borderId="0" applyFont="0" applyFill="0" applyBorder="0" applyAlignment="0" applyProtection="0"/>
    <xf numFmtId="0" fontId="11" fillId="0" borderId="0"/>
    <xf numFmtId="0" fontId="10" fillId="0" borderId="0"/>
    <xf numFmtId="0" fontId="26" fillId="0" borderId="0"/>
    <xf numFmtId="0" fontId="26" fillId="0" borderId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164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8" fillId="0" borderId="0" applyFont="0" applyFill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0" fillId="0" borderId="0" applyAlignment="0">
      <alignment horizontal="right" indent="2"/>
    </xf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12" applyNumberFormat="0" applyAlignment="0" applyProtection="0"/>
    <xf numFmtId="0" fontId="20" fillId="9" borderId="13" applyNumberFormat="0" applyAlignment="0" applyProtection="0"/>
    <xf numFmtId="0" fontId="21" fillId="9" borderId="12" applyNumberFormat="0" applyAlignment="0" applyProtection="0"/>
    <xf numFmtId="0" fontId="22" fillId="0" borderId="14" applyNumberFormat="0" applyFill="0" applyAlignment="0" applyProtection="0"/>
    <xf numFmtId="0" fontId="23" fillId="10" borderId="15" applyNumberFormat="0" applyAlignment="0" applyProtection="0"/>
    <xf numFmtId="0" fontId="24" fillId="0" borderId="0" applyNumberFormat="0" applyFill="0" applyBorder="0" applyAlignment="0" applyProtection="0"/>
    <xf numFmtId="0" fontId="10" fillId="11" borderId="16" applyNumberFormat="0" applyFont="0" applyAlignment="0" applyProtection="0"/>
    <xf numFmtId="0" fontId="25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6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6" fillId="35" borderId="0" applyNumberFormat="0" applyBorder="0" applyAlignment="0" applyProtection="0"/>
    <xf numFmtId="0" fontId="29" fillId="0" borderId="0"/>
    <xf numFmtId="0" fontId="8" fillId="0" borderId="0"/>
    <xf numFmtId="0" fontId="30" fillId="0" borderId="0"/>
    <xf numFmtId="0" fontId="8" fillId="0" borderId="0"/>
    <xf numFmtId="0" fontId="10" fillId="0" borderId="0"/>
    <xf numFmtId="0" fontId="8" fillId="0" borderId="0"/>
    <xf numFmtId="43" fontId="10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pivotButton="1"/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right" indent="2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Continuous"/>
    </xf>
    <xf numFmtId="0" fontId="1" fillId="2" borderId="1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Continuous" vertical="center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indent="3"/>
    </xf>
    <xf numFmtId="0" fontId="0" fillId="0" borderId="0" xfId="0" applyAlignment="1">
      <alignment horizontal="right" indent="4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5" xfId="0" applyBorder="1"/>
    <xf numFmtId="164" fontId="0" fillId="0" borderId="1" xfId="0" applyNumberFormat="1" applyBorder="1" applyAlignment="1">
      <alignment horizontal="right" vertical="center" indent="1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0" fillId="0" borderId="6" xfId="0" applyBorder="1"/>
    <xf numFmtId="0" fontId="0" fillId="0" borderId="6" xfId="0" applyBorder="1" applyAlignment="1"/>
    <xf numFmtId="0" fontId="1" fillId="0" borderId="7" xfId="0" applyFont="1" applyBorder="1"/>
    <xf numFmtId="0" fontId="0" fillId="0" borderId="7" xfId="0" applyBorder="1"/>
    <xf numFmtId="0" fontId="9" fillId="0" borderId="5" xfId="0" applyFont="1" applyBorder="1" applyAlignment="1">
      <alignment wrapText="1"/>
    </xf>
    <xf numFmtId="164" fontId="0" fillId="0" borderId="6" xfId="0" applyNumberFormat="1" applyBorder="1" applyAlignment="1">
      <alignment horizontal="right" indent="1"/>
    </xf>
    <xf numFmtId="0" fontId="9" fillId="2" borderId="5" xfId="0" applyFont="1" applyFill="1" applyBorder="1"/>
    <xf numFmtId="0" fontId="9" fillId="2" borderId="5" xfId="0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center" vertical="center"/>
    </xf>
    <xf numFmtId="165" fontId="0" fillId="0" borderId="6" xfId="1" applyNumberFormat="1" applyFont="1" applyBorder="1" applyAlignment="1">
      <alignment horizontal="center"/>
    </xf>
    <xf numFmtId="0" fontId="9" fillId="2" borderId="5" xfId="0" applyFont="1" applyFill="1" applyBorder="1" applyAlignment="1">
      <alignment vertical="center" wrapText="1"/>
    </xf>
    <xf numFmtId="164" fontId="9" fillId="2" borderId="5" xfId="0" applyNumberFormat="1" applyFont="1" applyFill="1" applyBorder="1" applyAlignment="1">
      <alignment horizontal="center" vertical="center" wrapText="1"/>
    </xf>
    <xf numFmtId="164" fontId="9" fillId="2" borderId="5" xfId="0" applyNumberFormat="1" applyFont="1" applyFill="1" applyBorder="1" applyAlignment="1">
      <alignment horizontal="center" wrapText="1"/>
    </xf>
    <xf numFmtId="0" fontId="1" fillId="3" borderId="0" xfId="0" applyFont="1" applyFill="1"/>
    <xf numFmtId="0" fontId="7" fillId="2" borderId="19" xfId="0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right" vertical="center" indent="1"/>
    </xf>
    <xf numFmtId="0" fontId="7" fillId="2" borderId="20" xfId="0" applyFont="1" applyFill="1" applyBorder="1" applyAlignment="1">
      <alignment horizontal="center" vertical="center" wrapText="1"/>
    </xf>
    <xf numFmtId="164" fontId="7" fillId="2" borderId="20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right"/>
    </xf>
    <xf numFmtId="0" fontId="0" fillId="0" borderId="0" xfId="0"/>
    <xf numFmtId="0" fontId="28" fillId="2" borderId="21" xfId="0" applyFont="1" applyFill="1" applyBorder="1" applyAlignment="1">
      <alignment horizontal="center" vertical="center"/>
    </xf>
    <xf numFmtId="164" fontId="0" fillId="0" borderId="20" xfId="0" applyNumberFormat="1" applyBorder="1" applyAlignment="1">
      <alignment horizontal="right" vertical="center" indent="1"/>
    </xf>
    <xf numFmtId="0" fontId="0" fillId="0" borderId="20" xfId="0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0" fillId="0" borderId="0" xfId="0"/>
    <xf numFmtId="14" fontId="0" fillId="0" borderId="6" xfId="0" applyNumberFormat="1" applyBorder="1" applyAlignment="1"/>
    <xf numFmtId="164" fontId="1" fillId="0" borderId="6" xfId="0" applyNumberFormat="1" applyFont="1" applyBorder="1" applyAlignment="1">
      <alignment horizontal="center"/>
    </xf>
    <xf numFmtId="0" fontId="31" fillId="0" borderId="0" xfId="0" applyFont="1"/>
    <xf numFmtId="10" fontId="0" fillId="0" borderId="1" xfId="1" applyNumberFormat="1" applyFont="1" applyBorder="1" applyAlignment="1">
      <alignment horizontal="right" vertical="center" indent="1"/>
    </xf>
    <xf numFmtId="0" fontId="1" fillId="0" borderId="22" xfId="0" applyFont="1" applyBorder="1"/>
    <xf numFmtId="0" fontId="0" fillId="0" borderId="6" xfId="0" applyBorder="1" applyAlignment="1">
      <alignment horizontal="center"/>
    </xf>
    <xf numFmtId="0" fontId="1" fillId="0" borderId="8" xfId="0" applyFont="1" applyBorder="1"/>
    <xf numFmtId="169" fontId="9" fillId="2" borderId="5" xfId="352" applyNumberFormat="1" applyFont="1" applyFill="1" applyBorder="1" applyAlignment="1">
      <alignment wrapText="1"/>
    </xf>
    <xf numFmtId="43" fontId="0" fillId="0" borderId="6" xfId="352" applyFont="1" applyBorder="1" applyAlignment="1"/>
    <xf numFmtId="0" fontId="7" fillId="4" borderId="0" xfId="0" applyFont="1" applyFill="1" applyBorder="1" applyAlignment="1">
      <alignment horizontal="right"/>
    </xf>
    <xf numFmtId="10" fontId="0" fillId="0" borderId="20" xfId="1" applyNumberFormat="1" applyFont="1" applyBorder="1" applyAlignment="1">
      <alignment horizontal="right" vertical="center" indent="1"/>
    </xf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 applyBorder="1"/>
    <xf numFmtId="0" fontId="9" fillId="2" borderId="21" xfId="0" applyFont="1" applyFill="1" applyBorder="1" applyAlignment="1">
      <alignment wrapText="1"/>
    </xf>
    <xf numFmtId="164" fontId="9" fillId="2" borderId="19" xfId="0" applyNumberFormat="1" applyFont="1" applyFill="1" applyBorder="1" applyAlignment="1">
      <alignment horizontal="right" vertical="center" indent="1"/>
    </xf>
    <xf numFmtId="164" fontId="9" fillId="2" borderId="23" xfId="0" applyNumberFormat="1" applyFont="1" applyFill="1" applyBorder="1" applyAlignment="1">
      <alignment horizontal="right" vertical="center" indent="1"/>
    </xf>
    <xf numFmtId="0" fontId="4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/>
    <xf numFmtId="0" fontId="0" fillId="2" borderId="19" xfId="0" applyFill="1" applyBorder="1"/>
    <xf numFmtId="0" fontId="0" fillId="2" borderId="23" xfId="0" applyFill="1" applyBorder="1"/>
    <xf numFmtId="0" fontId="9" fillId="2" borderId="24" xfId="0" applyFont="1" applyFill="1" applyBorder="1"/>
    <xf numFmtId="0" fontId="0" fillId="2" borderId="25" xfId="0" applyFill="1" applyBorder="1"/>
    <xf numFmtId="0" fontId="1" fillId="0" borderId="26" xfId="0" applyFont="1" applyBorder="1"/>
    <xf numFmtId="0" fontId="0" fillId="0" borderId="27" xfId="0" applyBorder="1"/>
    <xf numFmtId="0" fontId="1" fillId="0" borderId="28" xfId="0" applyFont="1" applyBorder="1"/>
    <xf numFmtId="164" fontId="0" fillId="0" borderId="29" xfId="0" applyNumberFormat="1" applyBorder="1" applyAlignment="1">
      <alignment horizontal="right" indent="1"/>
    </xf>
    <xf numFmtId="0" fontId="0" fillId="0" borderId="6" xfId="0" applyBorder="1" applyAlignment="1">
      <alignment readingOrder="2"/>
    </xf>
    <xf numFmtId="0" fontId="0" fillId="0" borderId="6" xfId="0" applyBorder="1" applyAlignment="1">
      <alignment readingOrder="1"/>
    </xf>
    <xf numFmtId="169" fontId="32" fillId="0" borderId="6" xfId="352" applyNumberFormat="1" applyFont="1" applyBorder="1" applyAlignment="1">
      <alignment horizontal="center" vertical="center" readingOrder="1"/>
    </xf>
    <xf numFmtId="168" fontId="0" fillId="0" borderId="6" xfId="352" applyNumberFormat="1" applyFont="1" applyBorder="1" applyAlignment="1"/>
    <xf numFmtId="168" fontId="0" fillId="0" borderId="20" xfId="352" applyNumberFormat="1" applyFont="1" applyBorder="1" applyAlignment="1">
      <alignment horizontal="center" vertical="center"/>
    </xf>
    <xf numFmtId="43" fontId="32" fillId="0" borderId="6" xfId="352" applyNumberFormat="1" applyFont="1" applyBorder="1" applyAlignment="1">
      <alignment horizontal="center" vertical="center" readingOrder="1"/>
    </xf>
    <xf numFmtId="169" fontId="0" fillId="0" borderId="20" xfId="352" applyNumberFormat="1" applyFont="1" applyBorder="1" applyAlignment="1">
      <alignment horizontal="center" vertical="center"/>
    </xf>
    <xf numFmtId="169" fontId="0" fillId="0" borderId="20" xfId="0" applyNumberFormat="1" applyBorder="1" applyAlignment="1">
      <alignment horizontal="center" vertical="center"/>
    </xf>
    <xf numFmtId="169" fontId="1" fillId="2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53">
    <cellStyle name="0" xfId="6"/>
    <cellStyle name="0_Anafim" xfId="7"/>
    <cellStyle name="0_משקל בתא100" xfId="8"/>
    <cellStyle name="1" xfId="9"/>
    <cellStyle name="1_Anafim" xfId="10"/>
    <cellStyle name="1_משקל בתא100" xfId="11"/>
    <cellStyle name="10" xfId="12"/>
    <cellStyle name="11" xfId="13"/>
    <cellStyle name="12" xfId="14"/>
    <cellStyle name="2" xfId="15"/>
    <cellStyle name="2_Anafim" xfId="16"/>
    <cellStyle name="2_משקל בתא100" xfId="17"/>
    <cellStyle name="20% - הדגשה1" xfId="323" builtinId="30" customBuiltin="1"/>
    <cellStyle name="20% - הדגשה1 2" xfId="18"/>
    <cellStyle name="20% - הדגשה1 3" xfId="19"/>
    <cellStyle name="20% - הדגשה1 4" xfId="20"/>
    <cellStyle name="20% - הדגשה1 5" xfId="21"/>
    <cellStyle name="20% - הדגשה1 6" xfId="22"/>
    <cellStyle name="20% - הדגשה1 7" xfId="23"/>
    <cellStyle name="20% - הדגשה2" xfId="327" builtinId="34" customBuiltin="1"/>
    <cellStyle name="20% - הדגשה2 2" xfId="24"/>
    <cellStyle name="20% - הדגשה2 3" xfId="25"/>
    <cellStyle name="20% - הדגשה2 4" xfId="26"/>
    <cellStyle name="20% - הדגשה2 5" xfId="27"/>
    <cellStyle name="20% - הדגשה2 6" xfId="28"/>
    <cellStyle name="20% - הדגשה2 7" xfId="29"/>
    <cellStyle name="20% - הדגשה3" xfId="331" builtinId="38" customBuiltin="1"/>
    <cellStyle name="20% - הדגשה3 2" xfId="30"/>
    <cellStyle name="20% - הדגשה3 3" xfId="31"/>
    <cellStyle name="20% - הדגשה3 4" xfId="32"/>
    <cellStyle name="20% - הדגשה3 5" xfId="33"/>
    <cellStyle name="20% - הדגשה3 6" xfId="34"/>
    <cellStyle name="20% - הדגשה3 7" xfId="35"/>
    <cellStyle name="20% - הדגשה4" xfId="335" builtinId="42" customBuiltin="1"/>
    <cellStyle name="20% - הדגשה4 2" xfId="36"/>
    <cellStyle name="20% - הדגשה4 3" xfId="37"/>
    <cellStyle name="20% - הדגשה4 4" xfId="38"/>
    <cellStyle name="20% - הדגשה4 5" xfId="39"/>
    <cellStyle name="20% - הדגשה4 6" xfId="40"/>
    <cellStyle name="20% - הדגשה4 7" xfId="41"/>
    <cellStyle name="20% - הדגשה5" xfId="339" builtinId="46" customBuiltin="1"/>
    <cellStyle name="20% - הדגשה5 2" xfId="42"/>
    <cellStyle name="20% - הדגשה5 3" xfId="43"/>
    <cellStyle name="20% - הדגשה5 4" xfId="44"/>
    <cellStyle name="20% - הדגשה5 5" xfId="45"/>
    <cellStyle name="20% - הדגשה5 6" xfId="46"/>
    <cellStyle name="20% - הדגשה5 7" xfId="47"/>
    <cellStyle name="20% - הדגשה6" xfId="343" builtinId="50" customBuiltin="1"/>
    <cellStyle name="20% - הדגשה6 2" xfId="48"/>
    <cellStyle name="20% - הדגשה6 3" xfId="49"/>
    <cellStyle name="20% - הדגשה6 4" xfId="50"/>
    <cellStyle name="20% - הדגשה6 5" xfId="51"/>
    <cellStyle name="20% - הדגשה6 6" xfId="52"/>
    <cellStyle name="20% - הדגשה6 7" xfId="53"/>
    <cellStyle name="3" xfId="54"/>
    <cellStyle name="3_Anafim" xfId="55"/>
    <cellStyle name="3_משקל בתא100" xfId="56"/>
    <cellStyle name="4" xfId="57"/>
    <cellStyle name="4_Anafim" xfId="58"/>
    <cellStyle name="4_משקל בתא100" xfId="59"/>
    <cellStyle name="40% - הדגשה1" xfId="324" builtinId="31" customBuiltin="1"/>
    <cellStyle name="40% - הדגשה1 2" xfId="60"/>
    <cellStyle name="40% - הדגשה1 3" xfId="61"/>
    <cellStyle name="40% - הדגשה1 4" xfId="62"/>
    <cellStyle name="40% - הדגשה1 5" xfId="63"/>
    <cellStyle name="40% - הדגשה1 6" xfId="64"/>
    <cellStyle name="40% - הדגשה1 7" xfId="65"/>
    <cellStyle name="40% - הדגשה2" xfId="328" builtinId="35" customBuiltin="1"/>
    <cellStyle name="40% - הדגשה2 2" xfId="66"/>
    <cellStyle name="40% - הדגשה2 3" xfId="67"/>
    <cellStyle name="40% - הדגשה2 4" xfId="68"/>
    <cellStyle name="40% - הדגשה2 5" xfId="69"/>
    <cellStyle name="40% - הדגשה2 6" xfId="70"/>
    <cellStyle name="40% - הדגשה2 7" xfId="71"/>
    <cellStyle name="40% - הדגשה3" xfId="332" builtinId="39" customBuiltin="1"/>
    <cellStyle name="40% - הדגשה3 2" xfId="72"/>
    <cellStyle name="40% - הדגשה3 3" xfId="73"/>
    <cellStyle name="40% - הדגשה3 4" xfId="74"/>
    <cellStyle name="40% - הדגשה3 5" xfId="75"/>
    <cellStyle name="40% - הדגשה3 6" xfId="76"/>
    <cellStyle name="40% - הדגשה3 7" xfId="77"/>
    <cellStyle name="40% - הדגשה4" xfId="336" builtinId="43" customBuiltin="1"/>
    <cellStyle name="40% - הדגשה4 2" xfId="78"/>
    <cellStyle name="40% - הדגשה4 3" xfId="79"/>
    <cellStyle name="40% - הדגשה4 4" xfId="80"/>
    <cellStyle name="40% - הדגשה4 5" xfId="81"/>
    <cellStyle name="40% - הדגשה4 6" xfId="82"/>
    <cellStyle name="40% - הדגשה4 7" xfId="83"/>
    <cellStyle name="40% - הדגשה5" xfId="340" builtinId="47" customBuiltin="1"/>
    <cellStyle name="40% - הדגשה5 2" xfId="84"/>
    <cellStyle name="40% - הדגשה5 3" xfId="85"/>
    <cellStyle name="40% - הדגשה5 4" xfId="86"/>
    <cellStyle name="40% - הדגשה5 5" xfId="87"/>
    <cellStyle name="40% - הדגשה5 6" xfId="88"/>
    <cellStyle name="40% - הדגשה5 7" xfId="89"/>
    <cellStyle name="40% - הדגשה6" xfId="344" builtinId="51" customBuiltin="1"/>
    <cellStyle name="40% - הדגשה6 2" xfId="90"/>
    <cellStyle name="40% - הדגשה6 3" xfId="91"/>
    <cellStyle name="40% - הדגשה6 4" xfId="92"/>
    <cellStyle name="40% - הדגשה6 5" xfId="93"/>
    <cellStyle name="40% - הדגשה6 6" xfId="94"/>
    <cellStyle name="40% - הדגשה6 7" xfId="95"/>
    <cellStyle name="5" xfId="96"/>
    <cellStyle name="5_Anafim" xfId="97"/>
    <cellStyle name="5_משקל בתא100" xfId="98"/>
    <cellStyle name="6" xfId="99"/>
    <cellStyle name="6_Anafim" xfId="100"/>
    <cellStyle name="6_משקל בתא100" xfId="101"/>
    <cellStyle name="60% - הדגשה1" xfId="325" builtinId="32" customBuiltin="1"/>
    <cellStyle name="60% - הדגשה1 2" xfId="102"/>
    <cellStyle name="60% - הדגשה1 3" xfId="103"/>
    <cellStyle name="60% - הדגשה1 4" xfId="104"/>
    <cellStyle name="60% - הדגשה1 5" xfId="105"/>
    <cellStyle name="60% - הדגשה1 6" xfId="106"/>
    <cellStyle name="60% - הדגשה1 7" xfId="107"/>
    <cellStyle name="60% - הדגשה2" xfId="329" builtinId="36" customBuiltin="1"/>
    <cellStyle name="60% - הדגשה2 2" xfId="108"/>
    <cellStyle name="60% - הדגשה2 3" xfId="109"/>
    <cellStyle name="60% - הדגשה2 4" xfId="110"/>
    <cellStyle name="60% - הדגשה2 5" xfId="111"/>
    <cellStyle name="60% - הדגשה2 6" xfId="112"/>
    <cellStyle name="60% - הדגשה2 7" xfId="113"/>
    <cellStyle name="60% - הדגשה3" xfId="333" builtinId="40" customBuiltin="1"/>
    <cellStyle name="60% - הדגשה3 2" xfId="114"/>
    <cellStyle name="60% - הדגשה3 3" xfId="115"/>
    <cellStyle name="60% - הדגשה3 4" xfId="116"/>
    <cellStyle name="60% - הדגשה3 5" xfId="117"/>
    <cellStyle name="60% - הדגשה3 6" xfId="118"/>
    <cellStyle name="60% - הדגשה3 7" xfId="119"/>
    <cellStyle name="60% - הדגשה4" xfId="337" builtinId="44" customBuiltin="1"/>
    <cellStyle name="60% - הדגשה4 2" xfId="120"/>
    <cellStyle name="60% - הדגשה4 3" xfId="121"/>
    <cellStyle name="60% - הדגשה4 4" xfId="122"/>
    <cellStyle name="60% - הדגשה4 5" xfId="123"/>
    <cellStyle name="60% - הדגשה4 6" xfId="124"/>
    <cellStyle name="60% - הדגשה4 7" xfId="125"/>
    <cellStyle name="60% - הדגשה5" xfId="341" builtinId="48" customBuiltin="1"/>
    <cellStyle name="60% - הדגשה5 2" xfId="126"/>
    <cellStyle name="60% - הדגשה5 3" xfId="127"/>
    <cellStyle name="60% - הדגשה5 4" xfId="128"/>
    <cellStyle name="60% - הדגשה5 5" xfId="129"/>
    <cellStyle name="60% - הדגשה5 6" xfId="130"/>
    <cellStyle name="60% - הדגשה5 7" xfId="131"/>
    <cellStyle name="60% - הדגשה6" xfId="345" builtinId="52" customBuiltin="1"/>
    <cellStyle name="60% - הדגשה6 2" xfId="132"/>
    <cellStyle name="60% - הדגשה6 3" xfId="133"/>
    <cellStyle name="60% - הדגשה6 4" xfId="134"/>
    <cellStyle name="60% - הדגשה6 5" xfId="135"/>
    <cellStyle name="60% - הדגשה6 6" xfId="136"/>
    <cellStyle name="60% - הדגשה6 7" xfId="137"/>
    <cellStyle name="7" xfId="138"/>
    <cellStyle name="7_Anafim" xfId="139"/>
    <cellStyle name="7_משקל בתא100" xfId="140"/>
    <cellStyle name="8" xfId="141"/>
    <cellStyle name="8_Anafim" xfId="142"/>
    <cellStyle name="8_משקל בתא100" xfId="143"/>
    <cellStyle name="9" xfId="144"/>
    <cellStyle name="9_Anafim" xfId="145"/>
    <cellStyle name="9_משקל בתא100" xfId="146"/>
    <cellStyle name="Comma" xfId="352" builtinId="3"/>
    <cellStyle name="Comma 2" xfId="147"/>
    <cellStyle name="Comma 2 2" xfId="148"/>
    <cellStyle name="Comma 2 3" xfId="149"/>
    <cellStyle name="Comma 3" xfId="150"/>
    <cellStyle name="Currency [0] _1" xfId="151"/>
    <cellStyle name="Euro" xfId="152"/>
    <cellStyle name="Normal" xfId="0" builtinId="0"/>
    <cellStyle name="Normal 10" xfId="153"/>
    <cellStyle name="Normal 11" xfId="154"/>
    <cellStyle name="Normal 12" xfId="155"/>
    <cellStyle name="Normal 13" xfId="156"/>
    <cellStyle name="Normal 14" xfId="346"/>
    <cellStyle name="Normal 15" xfId="348"/>
    <cellStyle name="Normal 2" xfId="2"/>
    <cellStyle name="Normal 2 2" xfId="5"/>
    <cellStyle name="Normal 2 2 2" xfId="350"/>
    <cellStyle name="Normal 2 3" xfId="157"/>
    <cellStyle name="Normal 2 4" xfId="349"/>
    <cellStyle name="Normal 2_נספח 1" xfId="347"/>
    <cellStyle name="Normal 3" xfId="4"/>
    <cellStyle name="Normal 3 2" xfId="3"/>
    <cellStyle name="Normal 3 3" xfId="351"/>
    <cellStyle name="Normal 4" xfId="158"/>
    <cellStyle name="Normal 5" xfId="159"/>
    <cellStyle name="Normal 6" xfId="160"/>
    <cellStyle name="Normal 6 2" xfId="161"/>
    <cellStyle name="Normal 7" xfId="162"/>
    <cellStyle name="Normal 8" xfId="163"/>
    <cellStyle name="Normal 9" xfId="164"/>
    <cellStyle name="Percent" xfId="1" builtinId="5"/>
    <cellStyle name="Percent 2" xfId="165"/>
    <cellStyle name="הדגשה1" xfId="322" builtinId="29" customBuiltin="1"/>
    <cellStyle name="הדגשה1 2" xfId="166"/>
    <cellStyle name="הדגשה1 3" xfId="167"/>
    <cellStyle name="הדגשה1 4" xfId="168"/>
    <cellStyle name="הדגשה1 5" xfId="169"/>
    <cellStyle name="הדגשה1 6" xfId="170"/>
    <cellStyle name="הדגשה1 7" xfId="171"/>
    <cellStyle name="הדגשה2" xfId="326" builtinId="33" customBuiltin="1"/>
    <cellStyle name="הדגשה2 2" xfId="172"/>
    <cellStyle name="הדגשה2 3" xfId="173"/>
    <cellStyle name="הדגשה2 4" xfId="174"/>
    <cellStyle name="הדגשה2 5" xfId="175"/>
    <cellStyle name="הדגשה2 6" xfId="176"/>
    <cellStyle name="הדגשה2 7" xfId="177"/>
    <cellStyle name="הדגשה3" xfId="330" builtinId="37" customBuiltin="1"/>
    <cellStyle name="הדגשה3 2" xfId="178"/>
    <cellStyle name="הדגשה3 3" xfId="179"/>
    <cellStyle name="הדגשה3 4" xfId="180"/>
    <cellStyle name="הדגשה3 5" xfId="181"/>
    <cellStyle name="הדגשה3 6" xfId="182"/>
    <cellStyle name="הדגשה3 7" xfId="183"/>
    <cellStyle name="הדגשה4" xfId="334" builtinId="41" customBuiltin="1"/>
    <cellStyle name="הדגשה4 2" xfId="184"/>
    <cellStyle name="הדגשה4 3" xfId="185"/>
    <cellStyle name="הדגשה4 4" xfId="186"/>
    <cellStyle name="הדגשה4 5" xfId="187"/>
    <cellStyle name="הדגשה4 6" xfId="188"/>
    <cellStyle name="הדגשה4 7" xfId="189"/>
    <cellStyle name="הדגשה5" xfId="338" builtinId="45" customBuiltin="1"/>
    <cellStyle name="הדגשה5 2" xfId="190"/>
    <cellStyle name="הדגשה5 3" xfId="191"/>
    <cellStyle name="הדגשה5 4" xfId="192"/>
    <cellStyle name="הדגשה5 5" xfId="193"/>
    <cellStyle name="הדגשה5 6" xfId="194"/>
    <cellStyle name="הדגשה5 7" xfId="195"/>
    <cellStyle name="הדגשה6" xfId="342" builtinId="49" customBuiltin="1"/>
    <cellStyle name="הדגשה6 2" xfId="196"/>
    <cellStyle name="הדגשה6 3" xfId="197"/>
    <cellStyle name="הדגשה6 4" xfId="198"/>
    <cellStyle name="הדגשה6 5" xfId="199"/>
    <cellStyle name="הדגשה6 6" xfId="200"/>
    <cellStyle name="הדגשה6 7" xfId="201"/>
    <cellStyle name="הערה" xfId="319" builtinId="10" customBuiltin="1"/>
    <cellStyle name="הערה 2" xfId="202"/>
    <cellStyle name="הערה 3" xfId="203"/>
    <cellStyle name="הערה 4" xfId="204"/>
    <cellStyle name="הערה 5" xfId="205"/>
    <cellStyle name="הערה 6" xfId="206"/>
    <cellStyle name="הערה 7" xfId="207"/>
    <cellStyle name="חישוב" xfId="315" builtinId="22" customBuiltin="1"/>
    <cellStyle name="חישוב 2" xfId="208"/>
    <cellStyle name="חישוב 3" xfId="209"/>
    <cellStyle name="חישוב 4" xfId="210"/>
    <cellStyle name="חישוב 5" xfId="211"/>
    <cellStyle name="חישוב 6" xfId="212"/>
    <cellStyle name="חישוב 7" xfId="213"/>
    <cellStyle name="טוב" xfId="310" builtinId="26" customBuiltin="1"/>
    <cellStyle name="טוב 2" xfId="214"/>
    <cellStyle name="טוב 3" xfId="215"/>
    <cellStyle name="טוב 4" xfId="216"/>
    <cellStyle name="טוב 5" xfId="217"/>
    <cellStyle name="טוב 6" xfId="218"/>
    <cellStyle name="טוב 7" xfId="219"/>
    <cellStyle name="טקסט אזהרה" xfId="318" builtinId="11" customBuiltin="1"/>
    <cellStyle name="טקסט אזהרה 2" xfId="220"/>
    <cellStyle name="טקסט אזהרה 3" xfId="221"/>
    <cellStyle name="טקסט אזהרה 4" xfId="222"/>
    <cellStyle name="טקסט אזהרה 5" xfId="223"/>
    <cellStyle name="טקסט אזהרה 6" xfId="224"/>
    <cellStyle name="טקסט אזהרה 7" xfId="225"/>
    <cellStyle name="טקסט הסברי" xfId="320" builtinId="53" customBuiltin="1"/>
    <cellStyle name="טקסט הסברי 2" xfId="226"/>
    <cellStyle name="טקסט הסברי 3" xfId="227"/>
    <cellStyle name="טקסט הסברי 4" xfId="228"/>
    <cellStyle name="טקסט הסברי 5" xfId="229"/>
    <cellStyle name="טקסט הסברי 6" xfId="230"/>
    <cellStyle name="טקסט הסברי 7" xfId="231"/>
    <cellStyle name="כותרת" xfId="305" builtinId="15" customBuiltin="1"/>
    <cellStyle name="כותרת 1" xfId="306" builtinId="16" customBuiltin="1"/>
    <cellStyle name="כותרת 1 2" xfId="232"/>
    <cellStyle name="כותרת 1 3" xfId="233"/>
    <cellStyle name="כותרת 1 4" xfId="234"/>
    <cellStyle name="כותרת 1 5" xfId="235"/>
    <cellStyle name="כותרת 1 6" xfId="236"/>
    <cellStyle name="כותרת 1 7" xfId="237"/>
    <cellStyle name="כותרת 10" xfId="238"/>
    <cellStyle name="כותרת 2" xfId="307" builtinId="17" customBuiltin="1"/>
    <cellStyle name="כותרת 2 2" xfId="239"/>
    <cellStyle name="כותרת 2 3" xfId="240"/>
    <cellStyle name="כותרת 2 4" xfId="241"/>
    <cellStyle name="כותרת 2 5" xfId="242"/>
    <cellStyle name="כותרת 2 6" xfId="243"/>
    <cellStyle name="כותרת 2 7" xfId="244"/>
    <cellStyle name="כותרת 3" xfId="308" builtinId="18" customBuiltin="1"/>
    <cellStyle name="כותרת 3 2" xfId="245"/>
    <cellStyle name="כותרת 3 3" xfId="246"/>
    <cellStyle name="כותרת 3 4" xfId="247"/>
    <cellStyle name="כותרת 3 5" xfId="248"/>
    <cellStyle name="כותרת 3 6" xfId="249"/>
    <cellStyle name="כותרת 3 7" xfId="250"/>
    <cellStyle name="כותרת 4" xfId="309" builtinId="19" customBuiltin="1"/>
    <cellStyle name="כותרת 4 2" xfId="251"/>
    <cellStyle name="כותרת 4 3" xfId="252"/>
    <cellStyle name="כותרת 4 4" xfId="253"/>
    <cellStyle name="כותרת 4 5" xfId="254"/>
    <cellStyle name="כותרת 4 6" xfId="255"/>
    <cellStyle name="כותרת 4 7" xfId="256"/>
    <cellStyle name="כותרת 5" xfId="257"/>
    <cellStyle name="כותרת 6" xfId="258"/>
    <cellStyle name="כותרת 7" xfId="259"/>
    <cellStyle name="כותרת 8" xfId="260"/>
    <cellStyle name="כותרת 9" xfId="261"/>
    <cellStyle name="ניטראלי" xfId="312" builtinId="28" customBuiltin="1"/>
    <cellStyle name="ניטראלי 2" xfId="262"/>
    <cellStyle name="ניטראלי 3" xfId="263"/>
    <cellStyle name="ניטראלי 4" xfId="264"/>
    <cellStyle name="ניטראלי 5" xfId="265"/>
    <cellStyle name="ניטראלי 6" xfId="266"/>
    <cellStyle name="ניטראלי 7" xfId="267"/>
    <cellStyle name="סגנון 1" xfId="268"/>
    <cellStyle name="סה&quot;כ" xfId="321" builtinId="25" customBuiltin="1"/>
    <cellStyle name="סה&quot;כ 2" xfId="269"/>
    <cellStyle name="סה&quot;כ 3" xfId="270"/>
    <cellStyle name="סה&quot;כ 4" xfId="271"/>
    <cellStyle name="סה&quot;כ 5" xfId="272"/>
    <cellStyle name="סה&quot;כ 6" xfId="273"/>
    <cellStyle name="סה&quot;כ 7" xfId="274"/>
    <cellStyle name="פלט" xfId="314" builtinId="21" customBuiltin="1"/>
    <cellStyle name="פלט 2" xfId="275"/>
    <cellStyle name="פלט 3" xfId="276"/>
    <cellStyle name="פלט 4" xfId="277"/>
    <cellStyle name="פלט 5" xfId="278"/>
    <cellStyle name="פלט 6" xfId="279"/>
    <cellStyle name="פלט 7" xfId="280"/>
    <cellStyle name="קלט" xfId="313" builtinId="20" customBuiltin="1"/>
    <cellStyle name="קלט 2" xfId="281"/>
    <cellStyle name="קלט 3" xfId="282"/>
    <cellStyle name="קלט 4" xfId="283"/>
    <cellStyle name="קלט 5" xfId="284"/>
    <cellStyle name="קלט 6" xfId="285"/>
    <cellStyle name="קלט 7" xfId="286"/>
    <cellStyle name="רע" xfId="311" builtinId="27" customBuiltin="1"/>
    <cellStyle name="רע 2" xfId="287"/>
    <cellStyle name="רע 3" xfId="288"/>
    <cellStyle name="רע 4" xfId="289"/>
    <cellStyle name="רע 5" xfId="290"/>
    <cellStyle name="רע 6" xfId="291"/>
    <cellStyle name="רע 7" xfId="292"/>
    <cellStyle name="תא מסומן" xfId="317" builtinId="23" customBuiltin="1"/>
    <cellStyle name="תא מסומן 2" xfId="293"/>
    <cellStyle name="תא מסומן 3" xfId="294"/>
    <cellStyle name="תא מסומן 4" xfId="295"/>
    <cellStyle name="תא מסומן 5" xfId="296"/>
    <cellStyle name="תא מסומן 6" xfId="297"/>
    <cellStyle name="תא מסומן 7" xfId="298"/>
    <cellStyle name="תא מקושר" xfId="316" builtinId="24" customBuiltin="1"/>
    <cellStyle name="תא מקושר 2" xfId="299"/>
    <cellStyle name="תא מקושר 3" xfId="300"/>
    <cellStyle name="תא מקושר 4" xfId="301"/>
    <cellStyle name="תא מקושר 5" xfId="302"/>
    <cellStyle name="תא מקושר 6" xfId="303"/>
    <cellStyle name="תא מקושר 7" xfId="304"/>
  </cellStyles>
  <dxfs count="22">
    <dxf>
      <fill>
        <patternFill>
          <bgColor theme="3" tint="0.59996337778862885"/>
        </patternFill>
      </fill>
    </dxf>
    <dxf>
      <fill>
        <patternFill>
          <bgColor theme="3" tint="0.39994506668294322"/>
        </patternFill>
      </fill>
    </dxf>
    <dxf>
      <font>
        <b/>
        <i val="0"/>
      </font>
      <fill>
        <patternFill patternType="none">
          <bgColor auto="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0" tint="-0.1499679555650502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thick">
          <color auto="1"/>
        </top>
        <bottom style="thick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medium">
          <color auto="1"/>
        </top>
        <bottom style="medium">
          <color auto="1"/>
        </bottom>
      </border>
    </dxf>
    <dxf>
      <fill>
        <patternFill>
          <bgColor theme="0" tint="-0.14996795556505021"/>
        </patternFill>
      </fill>
      <border>
        <top style="thick">
          <color auto="1"/>
        </top>
        <bottom style="thick">
          <color auto="1"/>
        </bottom>
      </border>
    </dxf>
    <dxf>
      <font>
        <b/>
        <i val="0"/>
      </font>
    </dxf>
    <dxf>
      <font>
        <b/>
        <i val="0"/>
      </font>
      <border>
        <top style="medium">
          <color auto="1"/>
        </top>
        <bottom style="medium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medium">
          <color auto="1"/>
        </top>
        <bottom style="medium">
          <color auto="1"/>
        </bottom>
      </border>
    </dxf>
    <dxf>
      <border>
        <top style="thick">
          <color auto="1"/>
        </top>
        <bottom style="thick">
          <color auto="1"/>
        </bottom>
      </border>
    </dxf>
    <dxf>
      <font>
        <b val="0"/>
        <i val="0"/>
      </font>
      <border>
        <top style="hair">
          <color auto="1"/>
        </top>
        <bottom style="hair">
          <color auto="1"/>
        </bottom>
        <horizontal style="hair">
          <color auto="1"/>
        </horizontal>
      </border>
    </dxf>
    <dxf>
      <fill>
        <patternFill>
          <bgColor theme="4" tint="0.79998168889431442"/>
        </patternFill>
      </fill>
    </dxf>
  </dxfs>
  <tableStyles count="5" defaultTableStyle="TableStyleMedium2" defaultPivotStyle="PivotStyleLight16">
    <tableStyle name="סגנון PivotTable 1" table="0" count="1">
      <tableStyleElement type="wholeTable" dxfId="21"/>
    </tableStyle>
    <tableStyle name="סגנון PivotTable 1 2" table="0" count="8">
      <tableStyleElement type="wholeTable" dxfId="20"/>
      <tableStyleElement type="headerRow" dxfId="19"/>
      <tableStyleElement type="totalRow" dxfId="18"/>
      <tableStyleElement type="lastColumn" dxfId="17"/>
      <tableStyleElement type="firstColumnStripe" dxfId="16"/>
      <tableStyleElement type="thirdSubtotalColumn" dxfId="15"/>
      <tableStyleElement type="firstSubtotalRow" dxfId="14"/>
      <tableStyleElement type="firstColumnSubheading" dxfId="13"/>
    </tableStyle>
    <tableStyle name="סגנון PivotTable 2" table="0" count="11">
      <tableStyleElement type="totalRow" dxfId="12"/>
      <tableStyleElement type="lastColumn" dxfId="11"/>
      <tableStyleElement type="firstSubtotalRow" dxfId="10"/>
      <tableStyleElement type="secondSubtotalRow" dxfId="9"/>
      <tableStyleElement type="thirdSubtotalRow" dxfId="8"/>
      <tableStyleElement type="firstColumnSubheading" dxfId="7"/>
      <tableStyleElement type="secondColumnSubheading" dxfId="6"/>
      <tableStyleElement type="thirdColumnSubheading" dxfId="5"/>
      <tableStyleElement type="firstRowSubheading" dxfId="4"/>
      <tableStyleElement type="secondRowSubheading" dxfId="3"/>
      <tableStyleElement type="thirdRowSubheading" dxfId="2"/>
    </tableStyle>
    <tableStyle name="סגנון PivotTable 3" table="0" count="1">
      <tableStyleElement type="firstColumnStripe" dxfId="1"/>
    </tableStyle>
    <tableStyle name="סגנון PivotTable 4" table="0" count="1"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volatileDependencies.xml><?xml version="1.0" encoding="utf-8"?>
<volTypes xmlns="http://schemas.openxmlformats.org/spreadsheetml/2006/main">
  <volType type="olapFunctions">
    <main first="Migdal Hashkaot Neches Boded">
      <tp t="e">
        <v>#N/A</v>
        <stp>1</stp>
        <tr r="K13" s="4"/>
        <tr r="G24" s="4"/>
        <tr r="J16" s="4"/>
        <tr r="I23" s="4"/>
        <tr r="G27" s="4"/>
        <tr r="K23" s="4"/>
        <tr r="H27" s="4"/>
        <tr r="G28" s="4"/>
        <tr r="I14" s="4"/>
        <tr r="J27" s="4"/>
        <tr r="K19" s="4"/>
        <tr r="H16" s="4"/>
        <tr r="H23" s="4"/>
        <tr r="K14" s="4"/>
        <tr r="J28" s="4"/>
        <tr r="J13" s="4"/>
        <tr r="H28" s="4"/>
        <tr r="I27" s="4"/>
        <tr r="H24" s="4"/>
        <tr r="G19" s="4"/>
        <tr r="J24" s="4"/>
        <tr r="H19" s="4"/>
        <tr r="J23" s="4"/>
        <tr r="K28" s="4"/>
        <tr r="H14" s="4"/>
        <tr r="K22" s="4"/>
        <tr r="J14" s="4"/>
        <tr r="G23" s="4"/>
        <tr r="I19" s="4"/>
        <tr r="J19" s="4"/>
        <tr r="G13" s="4"/>
        <tr r="H13" s="4"/>
        <tr r="H22" s="4"/>
        <tr r="G14" s="4"/>
        <tr r="I28" s="4"/>
        <tr r="K24" s="4"/>
        <tr r="K16" s="4"/>
        <tr r="J22" s="4"/>
        <tr r="G22" s="4"/>
        <tr r="G16" s="4"/>
        <tr r="K27" s="4"/>
        <tr r="I13" s="4"/>
        <tr r="I16" s="4"/>
        <tr r="I24" s="4"/>
        <tr r="I22" s="4"/>
        <tr r="B18" s="4"/>
        <tr r="B26" s="4"/>
        <tr r="B25" s="4"/>
        <tr r="B23" s="4"/>
        <tr r="G11" s="4"/>
        <tr r="E16" s="4"/>
        <tr r="F19" s="4"/>
        <tr r="B27" s="4"/>
        <tr r="B21" s="4"/>
        <tr r="B28" s="4"/>
        <tr r="E19" s="4"/>
        <tr r="F27" s="4"/>
        <tr r="H11" s="4"/>
        <tr r="C27" s="4"/>
        <tr r="C16" s="4"/>
        <tr r="D22" s="4"/>
        <tr r="J11" s="4"/>
        <tr r="C19" s="4"/>
        <tr r="D19" s="4"/>
        <tr r="B16" s="4"/>
        <tr r="D16" s="4"/>
        <tr r="E22" s="4"/>
        <tr r="B24" s="4"/>
        <tr r="F22" s="4"/>
        <tr r="K11" s="4"/>
        <tr r="B14" s="4"/>
        <tr r="B17" s="4"/>
        <tr r="B20" s="4"/>
        <tr r="D27" s="4"/>
        <tr r="B13" s="4"/>
        <tr r="B19" s="4"/>
        <tr r="C22" s="4"/>
        <tr r="E27" s="4"/>
        <tr r="I11" s="4"/>
        <tr r="B22" s="4"/>
        <tr r="F16" s="4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pivotCacheDefinition" Target="pivotCache/pivotCacheDefinition2.xml"/><Relationship Id="rId1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volatileDependencies" Target="volatileDependenci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AS2005\Marke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HAYMS\Desktop\&#1506;&#1493;&#1514;&#1511;%20&#1513;&#1500;%20M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&#1489;&#1511;&#1512;&#1492;\Ahzakot_anafim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AS2005\Returns_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efaults"/>
      <sheetName val="PRM"/>
      <sheetName val="Data"/>
      <sheetName val="report"/>
      <sheetName val="Ils_Curve"/>
      <sheetName val="Index"/>
      <sheetName val="Forign_Curve"/>
    </sheetNames>
    <sheetDataSet>
      <sheetData sheetId="0"/>
      <sheetData sheetId="1"/>
      <sheetData sheetId="2">
        <row r="4">
          <cell r="C4" t="str">
            <v>שער מבלומברג</v>
          </cell>
        </row>
        <row r="16">
          <cell r="E16" t="str">
            <v>[Time].[Hie Time].[Yom].&amp;[20100412]</v>
          </cell>
        </row>
        <row r="22">
          <cell r="E22" t="str">
            <v>[Time].[Hie Time].[Yom].&amp;[20091231]</v>
          </cell>
        </row>
        <row r="28">
          <cell r="E28" t="str">
            <v>[Time].[Hie Time].[Yom].&amp;[20100331]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PRM1"/>
      <sheetName val="Enter"/>
      <sheetName val="MIS"/>
      <sheetName val="BO"/>
      <sheetName val="Info"/>
      <sheetName val="Returns"/>
      <sheetName val="NA"/>
      <sheetName val="Trade"/>
      <sheetName val="Bakara"/>
      <sheetName val="TM1"/>
      <sheetName val="Reports"/>
      <sheetName val="assets"/>
      <sheetName val="Regulation"/>
      <sheetName val="IT"/>
      <sheetName val="Procedures"/>
      <sheetName val="Generali"/>
      <sheetName val="Hatamot"/>
      <sheetName val="Portfolio"/>
      <sheetName val="Mig_Anaf"/>
      <sheetName val="InvestProfit"/>
      <sheetName val="Brokerfees"/>
      <sheetName val="T6"/>
      <sheetName val="Defaults"/>
      <sheetName val="דוח חדש"/>
      <sheetName val="גיליון2"/>
      <sheetName val="גיליון3"/>
    </sheetNames>
    <sheetDataSet>
      <sheetData sheetId="0">
        <row r="2">
          <cell r="C2" t="str">
            <v>hs:Param</v>
          </cell>
        </row>
        <row r="3">
          <cell r="C3" t="str">
            <v>Bakara</v>
          </cell>
        </row>
        <row r="4">
          <cell r="C4" t="str">
            <v>SysUpdateDate</v>
          </cell>
        </row>
        <row r="26">
          <cell r="C26" t="str">
            <v>*KEY_ERR</v>
          </cell>
        </row>
        <row r="28">
          <cell r="D28" t="str">
            <v>*KEY_ERR</v>
          </cell>
        </row>
        <row r="34">
          <cell r="C34" t="str">
            <v>\\migdal-group.co.il\dfs$\MIS\</v>
          </cell>
        </row>
        <row r="36">
          <cell r="C36" t="str">
            <v>Historical_Yields</v>
          </cell>
        </row>
      </sheetData>
      <sheetData sheetId="1">
        <row r="3">
          <cell r="B3" t="str">
            <v>shayms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aults"/>
      <sheetName val="Date_Gelem"/>
      <sheetName val="Ezer_2"/>
      <sheetName val="Ezer"/>
      <sheetName val="Duali_Conver"/>
      <sheetName val="Anafim"/>
      <sheetName val="Dates_Comp"/>
    </sheetNames>
    <sheetDataSet>
      <sheetData sheetId="0"/>
      <sheetData sheetId="1">
        <row r="7">
          <cell r="B7">
            <v>7837212271.9000025</v>
          </cell>
        </row>
      </sheetData>
      <sheetData sheetId="2"/>
      <sheetData sheetId="3"/>
      <sheetData sheetId="4">
        <row r="2">
          <cell r="B2" t="str">
            <v>טבלת המרה ני"ע דואליים</v>
          </cell>
          <cell r="C2" t="str">
            <v>שם נייר</v>
          </cell>
          <cell r="D2" t="str">
            <v>ענף</v>
          </cell>
        </row>
        <row r="3">
          <cell r="B3">
            <v>281014</v>
          </cell>
          <cell r="C3" t="str">
            <v>כיל</v>
          </cell>
          <cell r="D3" t="str">
            <v>אגרוכימיה</v>
          </cell>
        </row>
        <row r="4">
          <cell r="B4">
            <v>100487</v>
          </cell>
          <cell r="C4" t="str">
            <v>נייס-חול</v>
          </cell>
          <cell r="D4">
            <v>273011</v>
          </cell>
        </row>
        <row r="5">
          <cell r="B5">
            <v>7050</v>
          </cell>
          <cell r="C5" t="str">
            <v>נייס-חול</v>
          </cell>
          <cell r="D5">
            <v>273011</v>
          </cell>
        </row>
        <row r="6">
          <cell r="B6">
            <v>4210233</v>
          </cell>
          <cell r="C6" t="str">
            <v>טבע TEVA.O</v>
          </cell>
          <cell r="D6">
            <v>629014</v>
          </cell>
        </row>
        <row r="7">
          <cell r="B7">
            <v>70460454</v>
          </cell>
          <cell r="C7" t="str">
            <v>גילת GILATF</v>
          </cell>
          <cell r="D7">
            <v>1082510</v>
          </cell>
        </row>
        <row r="8">
          <cell r="B8">
            <v>4221651</v>
          </cell>
          <cell r="C8" t="str">
            <v>גילת GILATF</v>
          </cell>
          <cell r="D8">
            <v>1082510</v>
          </cell>
        </row>
        <row r="9">
          <cell r="B9">
            <v>40311</v>
          </cell>
          <cell r="C9" t="str">
            <v>גילת GILATF</v>
          </cell>
          <cell r="D9">
            <v>1082510</v>
          </cell>
        </row>
        <row r="10">
          <cell r="B10">
            <v>70469885</v>
          </cell>
          <cell r="C10" t="str">
            <v>נייס NICE SYSTEM</v>
          </cell>
          <cell r="D10">
            <v>273011</v>
          </cell>
        </row>
        <row r="11">
          <cell r="B11">
            <v>4239000</v>
          </cell>
          <cell r="C11" t="str">
            <v>נייס NICE SYSTEM</v>
          </cell>
          <cell r="D11">
            <v>273011</v>
          </cell>
        </row>
        <row r="12">
          <cell r="B12">
            <v>536561086</v>
          </cell>
          <cell r="C12" t="str">
            <v>נייס NICE SYSTEM</v>
          </cell>
          <cell r="D12">
            <v>273011</v>
          </cell>
        </row>
        <row r="13">
          <cell r="B13">
            <v>1068212</v>
          </cell>
          <cell r="C13" t="str">
            <v>PERRIGO COMPANY (PRGO</v>
          </cell>
          <cell r="D13">
            <v>1092428</v>
          </cell>
        </row>
        <row r="14">
          <cell r="B14">
            <v>4242897</v>
          </cell>
          <cell r="C14" t="str">
            <v>PERRIGO COMPANY (PRGO</v>
          </cell>
          <cell r="D14">
            <v>1092428</v>
          </cell>
        </row>
        <row r="15">
          <cell r="B15">
            <v>10851660</v>
          </cell>
          <cell r="C15" t="str">
            <v>CERAGON NETWORKS</v>
          </cell>
          <cell r="D15">
            <v>1085166</v>
          </cell>
        </row>
        <row r="16">
          <cell r="B16">
            <v>70482029</v>
          </cell>
          <cell r="C16" t="str">
            <v>RETALIX LTD</v>
          </cell>
          <cell r="D16">
            <v>1080670</v>
          </cell>
        </row>
        <row r="17">
          <cell r="B17">
            <v>70138342</v>
          </cell>
          <cell r="C17" t="str">
            <v>RETALIX LTD</v>
          </cell>
          <cell r="D17">
            <v>1080670</v>
          </cell>
        </row>
        <row r="18">
          <cell r="B18">
            <v>70187620</v>
          </cell>
          <cell r="C18" t="str">
            <v>GIVEN IMAGING</v>
          </cell>
          <cell r="D18">
            <v>1086537</v>
          </cell>
        </row>
        <row r="19">
          <cell r="B19">
            <v>42102333</v>
          </cell>
          <cell r="C19" t="str">
            <v>TEVA PHARMACEUTICAL</v>
          </cell>
          <cell r="D19">
            <v>629014</v>
          </cell>
        </row>
        <row r="20">
          <cell r="B20">
            <v>70205190</v>
          </cell>
          <cell r="C20" t="str">
            <v>TEVA PHARMACEUTICAL</v>
          </cell>
          <cell r="D20">
            <v>629014</v>
          </cell>
        </row>
        <row r="21">
          <cell r="B21">
            <v>816242098</v>
          </cell>
          <cell r="C21" t="str">
            <v>TEVA PHARMACEUTICAL</v>
          </cell>
          <cell r="D21">
            <v>629014</v>
          </cell>
        </row>
        <row r="22">
          <cell r="B22">
            <v>70228499</v>
          </cell>
          <cell r="C22" t="str">
            <v>GILAT SATELLITE NET</v>
          </cell>
          <cell r="D22">
            <v>1082510</v>
          </cell>
        </row>
        <row r="23">
          <cell r="B23">
            <v>10825102</v>
          </cell>
          <cell r="C23" t="str">
            <v>GILAT SATELLITE NET</v>
          </cell>
          <cell r="D23">
            <v>1082510</v>
          </cell>
        </row>
        <row r="24">
          <cell r="B24">
            <v>70265400</v>
          </cell>
          <cell r="C24" t="str">
            <v>AUDIOCODES</v>
          </cell>
          <cell r="D24">
            <v>1082965</v>
          </cell>
        </row>
        <row r="25">
          <cell r="B25">
            <v>70412382</v>
          </cell>
          <cell r="C25" t="str">
            <v>SCOPUS VIDEO NETWOR</v>
          </cell>
          <cell r="D25">
            <v>70412382</v>
          </cell>
        </row>
        <row r="26">
          <cell r="B26">
            <v>10951999</v>
          </cell>
          <cell r="C26" t="str">
            <v>SCOPUS VIDEO NETWOR</v>
          </cell>
          <cell r="D26">
            <v>70412382</v>
          </cell>
        </row>
        <row r="27">
          <cell r="B27">
            <v>10952641</v>
          </cell>
          <cell r="C27" t="str">
            <v>CAMTEK</v>
          </cell>
          <cell r="D27">
            <v>1095264</v>
          </cell>
        </row>
        <row r="28">
          <cell r="B28">
            <v>70293477</v>
          </cell>
          <cell r="C28" t="str">
            <v>CAMTEK LIMITTED(CAMT US</v>
          </cell>
          <cell r="D28">
            <v>1095264</v>
          </cell>
        </row>
        <row r="29">
          <cell r="B29">
            <v>1144294</v>
          </cell>
          <cell r="C29" t="str">
            <v>LIPMAN</v>
          </cell>
          <cell r="D29">
            <v>428011</v>
          </cell>
        </row>
        <row r="30">
          <cell r="B30">
            <v>70304951</v>
          </cell>
          <cell r="C30" t="str">
            <v>LIPMAN</v>
          </cell>
          <cell r="D30">
            <v>428011</v>
          </cell>
        </row>
        <row r="31">
          <cell r="B31">
            <v>4280116</v>
          </cell>
          <cell r="C31" t="str">
            <v>LIPMAN</v>
          </cell>
          <cell r="D31">
            <v>428011</v>
          </cell>
        </row>
        <row r="32">
          <cell r="B32">
            <v>70564752</v>
          </cell>
          <cell r="C32" t="str">
            <v>VERIFONE HLDGS</v>
          </cell>
          <cell r="D32">
            <v>1098474</v>
          </cell>
        </row>
        <row r="33">
          <cell r="B33">
            <v>923421091</v>
          </cell>
          <cell r="C33" t="str">
            <v>VERIFONE HLDGS</v>
          </cell>
          <cell r="D33">
            <v>1098474</v>
          </cell>
        </row>
        <row r="34">
          <cell r="B34">
            <v>1189422</v>
          </cell>
          <cell r="C34" t="str">
            <v>VERIFONE HLDGS</v>
          </cell>
          <cell r="D34">
            <v>1098474</v>
          </cell>
        </row>
        <row r="35">
          <cell r="B35">
            <v>321398</v>
          </cell>
          <cell r="C35" t="str">
            <v>VERIFONE HLDGS</v>
          </cell>
          <cell r="D35">
            <v>1098474</v>
          </cell>
        </row>
        <row r="36">
          <cell r="B36">
            <v>70294079</v>
          </cell>
          <cell r="C36" t="str">
            <v>GIVEN IMAGING LTD (GIVN US</v>
          </cell>
          <cell r="D36">
            <v>1086537</v>
          </cell>
        </row>
        <row r="37">
          <cell r="B37">
            <v>70325279</v>
          </cell>
          <cell r="C37" t="str">
            <v>GIVEN IMAGING LTD (GIVN US</v>
          </cell>
          <cell r="D37">
            <v>1086537</v>
          </cell>
        </row>
        <row r="38">
          <cell r="B38">
            <v>10865371</v>
          </cell>
          <cell r="C38" t="str">
            <v>GIVEN IMAGING LTD (GIVN US</v>
          </cell>
          <cell r="D38">
            <v>1086537</v>
          </cell>
        </row>
        <row r="39">
          <cell r="B39">
            <v>70403076</v>
          </cell>
          <cell r="C39" t="str">
            <v>LIPMAN( LIPMA US</v>
          </cell>
          <cell r="D39">
            <v>428011</v>
          </cell>
        </row>
        <row r="40">
          <cell r="B40">
            <v>10806706</v>
          </cell>
          <cell r="C40" t="str">
            <v>RETALIX LIMITED</v>
          </cell>
          <cell r="D40">
            <v>1080670</v>
          </cell>
        </row>
        <row r="41">
          <cell r="B41">
            <v>10829658</v>
          </cell>
          <cell r="C41" t="str">
            <v>AUDIOCODES</v>
          </cell>
          <cell r="D41">
            <v>1082965</v>
          </cell>
        </row>
        <row r="42">
          <cell r="B42">
            <v>108296</v>
          </cell>
          <cell r="C42" t="str">
            <v>AUDIOCODES</v>
          </cell>
          <cell r="D42">
            <v>1082965</v>
          </cell>
        </row>
        <row r="43">
          <cell r="B43">
            <v>70446158</v>
          </cell>
          <cell r="C43" t="str">
            <v>AUDIOCODES</v>
          </cell>
          <cell r="D43">
            <v>1082965</v>
          </cell>
        </row>
        <row r="44">
          <cell r="B44">
            <v>10824949</v>
          </cell>
          <cell r="C44" t="str">
            <v>פאנדטק FUNDTECH  LTD</v>
          </cell>
          <cell r="D44">
            <v>1082494</v>
          </cell>
        </row>
        <row r="45">
          <cell r="B45">
            <v>70479264</v>
          </cell>
          <cell r="C45" t="str">
            <v>פאנדטק FUNDTECH  LTD</v>
          </cell>
          <cell r="D45">
            <v>1082494</v>
          </cell>
        </row>
        <row r="46">
          <cell r="B46">
            <v>70429667</v>
          </cell>
          <cell r="C46" t="str">
            <v>פאנדטק FUNDTECH  LTD</v>
          </cell>
          <cell r="D46">
            <v>1082494</v>
          </cell>
        </row>
        <row r="47">
          <cell r="B47">
            <v>70449335</v>
          </cell>
          <cell r="C47" t="str">
            <v>אינטרנט זהב</v>
          </cell>
          <cell r="D47">
            <v>1083443</v>
          </cell>
        </row>
        <row r="48">
          <cell r="B48">
            <v>71030175</v>
          </cell>
          <cell r="C48" t="str">
            <v>NSTC</v>
          </cell>
          <cell r="D48">
            <v>1115112</v>
          </cell>
        </row>
        <row r="49">
          <cell r="B49">
            <v>70358999</v>
          </cell>
          <cell r="C49" t="str">
            <v>NESS TECHNOLOGIES INC</v>
          </cell>
          <cell r="D49">
            <v>1115112</v>
          </cell>
        </row>
        <row r="50">
          <cell r="B50">
            <v>45856</v>
          </cell>
          <cell r="C50" t="str">
            <v>אינטרנט זהב</v>
          </cell>
          <cell r="D50">
            <v>1083443</v>
          </cell>
        </row>
        <row r="51">
          <cell r="B51">
            <v>10844582</v>
          </cell>
          <cell r="C51" t="str">
            <v>Alvarion</v>
          </cell>
          <cell r="D51">
            <v>1084458</v>
          </cell>
        </row>
        <row r="52">
          <cell r="B52">
            <v>70180724</v>
          </cell>
          <cell r="C52" t="str">
            <v>Alvarion</v>
          </cell>
          <cell r="D52">
            <v>1084458</v>
          </cell>
        </row>
        <row r="53">
          <cell r="B53">
            <v>70282058</v>
          </cell>
          <cell r="C53" t="str">
            <v>רדוויזן RADVISION</v>
          </cell>
          <cell r="D53">
            <v>1084383</v>
          </cell>
        </row>
        <row r="54">
          <cell r="B54">
            <v>70452057</v>
          </cell>
          <cell r="C54" t="str">
            <v>PARTNER</v>
          </cell>
          <cell r="D54">
            <v>1083484</v>
          </cell>
        </row>
        <row r="55">
          <cell r="B55">
            <v>70210026</v>
          </cell>
          <cell r="C55" t="str">
            <v>AMPEL</v>
          </cell>
          <cell r="D55">
            <v>1098300</v>
          </cell>
        </row>
        <row r="56">
          <cell r="B56">
            <v>70451158</v>
          </cell>
          <cell r="C56" t="str">
            <v>Radware</v>
          </cell>
          <cell r="D56">
            <v>1083476</v>
          </cell>
        </row>
        <row r="57">
          <cell r="B57">
            <v>70418322</v>
          </cell>
          <cell r="C57" t="str">
            <v>ORCKIT COMM</v>
          </cell>
          <cell r="D57">
            <v>1082346</v>
          </cell>
        </row>
        <row r="58">
          <cell r="B58">
            <v>10825854</v>
          </cell>
          <cell r="C58" t="str">
            <v>Tefron</v>
          </cell>
          <cell r="D58">
            <v>1082585</v>
          </cell>
        </row>
        <row r="59">
          <cell r="B59">
            <v>70258074</v>
          </cell>
          <cell r="C59" t="str">
            <v>Tefron</v>
          </cell>
          <cell r="D59">
            <v>1082585</v>
          </cell>
        </row>
        <row r="60">
          <cell r="B60">
            <v>1062006</v>
          </cell>
          <cell r="C60" t="str">
            <v>אפריקה ישראל</v>
          </cell>
          <cell r="D60">
            <v>1091354</v>
          </cell>
        </row>
        <row r="61">
          <cell r="B61">
            <v>11015349</v>
          </cell>
          <cell r="C61" t="str">
            <v>סלקום</v>
          </cell>
          <cell r="D61">
            <v>1101534</v>
          </cell>
        </row>
        <row r="62">
          <cell r="B62">
            <v>70210027</v>
          </cell>
          <cell r="C62" t="str">
            <v>AMPAL</v>
          </cell>
          <cell r="D62">
            <v>1098300</v>
          </cell>
        </row>
        <row r="63">
          <cell r="B63">
            <v>10818685</v>
          </cell>
          <cell r="C63" t="str">
            <v>ITURAN LOCATION &amp;CO</v>
          </cell>
          <cell r="D63">
            <v>1081868</v>
          </cell>
        </row>
        <row r="64">
          <cell r="B64">
            <v>70564232</v>
          </cell>
          <cell r="C64" t="str">
            <v>ITURAN LOCATION &amp;CO</v>
          </cell>
          <cell r="D64">
            <v>1081868</v>
          </cell>
        </row>
        <row r="65">
          <cell r="B65">
            <v>11017329</v>
          </cell>
          <cell r="C65" t="str">
            <v>Mellanox</v>
          </cell>
          <cell r="D65">
            <v>1101732</v>
          </cell>
        </row>
      </sheetData>
      <sheetData sheetId="5">
        <row r="2">
          <cell r="B2" t="str">
            <v>מס' נייר</v>
          </cell>
          <cell r="C2" t="str">
            <v>שם נייר</v>
          </cell>
          <cell r="D2" t="str">
            <v>ענף</v>
          </cell>
          <cell r="E2" t="str">
            <v>תת ענף</v>
          </cell>
          <cell r="F2" t="str">
            <v>שיוך למדד</v>
          </cell>
        </row>
        <row r="3">
          <cell r="B3">
            <v>281014</v>
          </cell>
          <cell r="C3" t="str">
            <v>כיל</v>
          </cell>
          <cell r="D3" t="str">
            <v>אגרוכימיה</v>
          </cell>
          <cell r="E3" t="str">
            <v>דשנים</v>
          </cell>
          <cell r="F3" t="str">
            <v>ת"א 25</v>
          </cell>
        </row>
        <row r="4">
          <cell r="B4">
            <v>576017</v>
          </cell>
          <cell r="C4" t="str">
            <v>חברה לישראל</v>
          </cell>
          <cell r="D4" t="str">
            <v>אגרוכימיה</v>
          </cell>
          <cell r="E4" t="str">
            <v>דשנים</v>
          </cell>
          <cell r="F4" t="str">
            <v>ת"א 25</v>
          </cell>
        </row>
        <row r="5">
          <cell r="B5">
            <v>1081819</v>
          </cell>
          <cell r="C5" t="str">
            <v>מכתשים אגן</v>
          </cell>
          <cell r="D5" t="str">
            <v>אגרוכימיה</v>
          </cell>
          <cell r="E5" t="str">
            <v>הדברה</v>
          </cell>
          <cell r="F5" t="str">
            <v>ת"א 25</v>
          </cell>
        </row>
        <row r="6">
          <cell r="B6">
            <v>1081124</v>
          </cell>
          <cell r="C6" t="str">
            <v>אלביט מערכות</v>
          </cell>
          <cell r="D6" t="str">
            <v>אחר</v>
          </cell>
          <cell r="E6" t="str">
            <v>בטחוני</v>
          </cell>
          <cell r="F6" t="str">
            <v>ת"א 25</v>
          </cell>
        </row>
        <row r="7">
          <cell r="B7">
            <v>315010</v>
          </cell>
          <cell r="C7" t="str">
            <v>פמס</v>
          </cell>
          <cell r="D7" t="str">
            <v>אחר</v>
          </cell>
          <cell r="E7" t="str">
            <v>בטחוני</v>
          </cell>
          <cell r="F7" t="str">
            <v>ת"א 75</v>
          </cell>
        </row>
        <row r="8">
          <cell r="B8">
            <v>1084128</v>
          </cell>
          <cell r="C8" t="str">
            <v>דלק קבוצה</v>
          </cell>
          <cell r="D8" t="str">
            <v>אחר</v>
          </cell>
          <cell r="E8" t="str">
            <v>החזקות</v>
          </cell>
          <cell r="F8" t="str">
            <v>ת"א 25</v>
          </cell>
        </row>
        <row r="9">
          <cell r="B9">
            <v>639013</v>
          </cell>
          <cell r="C9" t="str">
            <v>דיסקונט השקעות</v>
          </cell>
          <cell r="D9" t="str">
            <v>אחר</v>
          </cell>
          <cell r="E9" t="str">
            <v>החזקות</v>
          </cell>
          <cell r="F9" t="str">
            <v>ת"א 25</v>
          </cell>
        </row>
        <row r="10">
          <cell r="B10">
            <v>608018</v>
          </cell>
          <cell r="C10" t="str">
            <v>כלל תעשיות</v>
          </cell>
          <cell r="D10" t="str">
            <v>אחר</v>
          </cell>
          <cell r="E10" t="str">
            <v>החזקות</v>
          </cell>
          <cell r="F10" t="str">
            <v>ת"א 75</v>
          </cell>
        </row>
        <row r="11">
          <cell r="B11">
            <v>649012</v>
          </cell>
          <cell r="C11" t="str">
            <v>כור</v>
          </cell>
          <cell r="D11" t="str">
            <v>אחר</v>
          </cell>
          <cell r="E11" t="str">
            <v>החזקות</v>
          </cell>
          <cell r="F11" t="str">
            <v>ת"א 75</v>
          </cell>
        </row>
        <row r="12">
          <cell r="B12">
            <v>749077</v>
          </cell>
          <cell r="C12" t="str">
            <v>אלרון</v>
          </cell>
          <cell r="D12" t="str">
            <v>אחר</v>
          </cell>
          <cell r="E12" t="str">
            <v>החזקות</v>
          </cell>
          <cell r="F12" t="str">
            <v>ת"א 75</v>
          </cell>
        </row>
        <row r="13">
          <cell r="B13">
            <v>127019</v>
          </cell>
          <cell r="C13" t="str">
            <v>מבטח שמיר</v>
          </cell>
          <cell r="D13" t="str">
            <v>אחר</v>
          </cell>
          <cell r="E13" t="str">
            <v>החזקות</v>
          </cell>
          <cell r="F13" t="str">
            <v>ת"א 75</v>
          </cell>
        </row>
        <row r="14">
          <cell r="B14">
            <v>694034</v>
          </cell>
          <cell r="C14" t="str">
            <v>אלקו החזקות</v>
          </cell>
          <cell r="D14" t="str">
            <v>אחר</v>
          </cell>
          <cell r="E14" t="str">
            <v>החזקות</v>
          </cell>
          <cell r="F14" t="str">
            <v>ת"א 75</v>
          </cell>
        </row>
        <row r="15">
          <cell r="B15">
            <v>1210079</v>
          </cell>
          <cell r="C15" t="str">
            <v>קרדן ישראל</v>
          </cell>
          <cell r="D15" t="str">
            <v>אחר</v>
          </cell>
          <cell r="E15" t="str">
            <v>החזקות</v>
          </cell>
          <cell r="F15" t="str">
            <v>ת"א 75</v>
          </cell>
        </row>
        <row r="16">
          <cell r="B16">
            <v>829010</v>
          </cell>
          <cell r="C16" t="str">
            <v>דלק רכב</v>
          </cell>
          <cell r="D16" t="str">
            <v>אחר</v>
          </cell>
          <cell r="E16" t="str">
            <v>מסחר ושירותים</v>
          </cell>
          <cell r="F16" t="str">
            <v>ת"א 75</v>
          </cell>
        </row>
        <row r="17">
          <cell r="B17">
            <v>739037</v>
          </cell>
          <cell r="C17" t="str">
            <v>אלקטרה</v>
          </cell>
          <cell r="D17" t="str">
            <v>אחר</v>
          </cell>
          <cell r="E17" t="str">
            <v>מסחר ושירותים</v>
          </cell>
          <cell r="F17" t="str">
            <v>ת"א 75</v>
          </cell>
        </row>
        <row r="18">
          <cell r="B18">
            <v>555011</v>
          </cell>
          <cell r="C18" t="str">
            <v>סאני</v>
          </cell>
          <cell r="D18" t="str">
            <v>אחר</v>
          </cell>
          <cell r="E18" t="str">
            <v>מסחר ושירותים</v>
          </cell>
          <cell r="F18" t="str">
            <v>ת"א 75</v>
          </cell>
        </row>
        <row r="19">
          <cell r="B19">
            <v>1096148</v>
          </cell>
          <cell r="C19" t="str">
            <v>גולף</v>
          </cell>
          <cell r="D19" t="str">
            <v>אחר</v>
          </cell>
          <cell r="E19" t="str">
            <v>מסחר ושירותים</v>
          </cell>
          <cell r="F19" t="str">
            <v>ת"א 75</v>
          </cell>
        </row>
        <row r="20">
          <cell r="B20">
            <v>445015</v>
          </cell>
          <cell r="C20" t="str">
            <v>מטריקס</v>
          </cell>
          <cell r="D20" t="str">
            <v>טכנולוגיה</v>
          </cell>
          <cell r="E20" t="str">
            <v>שירותי IT</v>
          </cell>
          <cell r="F20" t="str">
            <v>ת"א 75</v>
          </cell>
        </row>
        <row r="21">
          <cell r="B21">
            <v>1081082</v>
          </cell>
          <cell r="C21" t="str">
            <v>פרוטרום</v>
          </cell>
          <cell r="D21" t="str">
            <v>אחר</v>
          </cell>
          <cell r="E21" t="str">
            <v>תעשיה</v>
          </cell>
          <cell r="F21" t="str">
            <v>ת"א 75</v>
          </cell>
        </row>
        <row r="22">
          <cell r="B22">
            <v>632018</v>
          </cell>
          <cell r="C22" t="str">
            <v>נייר חדרה</v>
          </cell>
          <cell r="D22" t="str">
            <v>אחר</v>
          </cell>
          <cell r="E22" t="str">
            <v>תעשיה</v>
          </cell>
          <cell r="F22" t="str">
            <v>ת"א 75</v>
          </cell>
        </row>
        <row r="23">
          <cell r="B23">
            <v>1081603</v>
          </cell>
          <cell r="C23" t="str">
            <v>פלסאון תעשיות</v>
          </cell>
          <cell r="D23" t="str">
            <v>אחר</v>
          </cell>
          <cell r="E23" t="str">
            <v>תעשיה</v>
          </cell>
          <cell r="F23" t="str">
            <v>ת"א 75</v>
          </cell>
        </row>
        <row r="24">
          <cell r="B24">
            <v>1100957</v>
          </cell>
          <cell r="C24" t="str">
            <v>אבגול</v>
          </cell>
          <cell r="D24" t="str">
            <v>אחר</v>
          </cell>
          <cell r="E24" t="str">
            <v>תעשיה</v>
          </cell>
          <cell r="F24" t="str">
            <v>ת"א 75</v>
          </cell>
        </row>
        <row r="25">
          <cell r="B25">
            <v>260018</v>
          </cell>
          <cell r="C25" t="str">
            <v>אורמת</v>
          </cell>
          <cell r="D25" t="str">
            <v>אנרגיה</v>
          </cell>
          <cell r="E25" t="str">
            <v>אנרגיה/חליפית</v>
          </cell>
          <cell r="F25" t="str">
            <v>ת"א 75</v>
          </cell>
        </row>
        <row r="26">
          <cell r="B26">
            <v>268011</v>
          </cell>
          <cell r="C26" t="str">
            <v>אבנר יהש</v>
          </cell>
          <cell r="D26" t="str">
            <v>אנרגיה</v>
          </cell>
          <cell r="E26" t="str">
            <v>גז טבעי</v>
          </cell>
          <cell r="F26" t="str">
            <v>ת"א 25</v>
          </cell>
        </row>
        <row r="27">
          <cell r="B27">
            <v>475020</v>
          </cell>
          <cell r="C27" t="str">
            <v>דלק קידוחים יהש</v>
          </cell>
          <cell r="D27" t="str">
            <v>אנרגיה</v>
          </cell>
          <cell r="E27" t="str">
            <v>גז טבעי</v>
          </cell>
          <cell r="F27" t="str">
            <v>ת"א 25</v>
          </cell>
        </row>
        <row r="28">
          <cell r="B28">
            <v>232017</v>
          </cell>
          <cell r="C28" t="str">
            <v>ישראמקו יהש</v>
          </cell>
          <cell r="D28" t="str">
            <v>אנרגיה</v>
          </cell>
          <cell r="E28" t="str">
            <v>גז טבעי</v>
          </cell>
          <cell r="F28" t="str">
            <v>ת"א 25</v>
          </cell>
        </row>
        <row r="29">
          <cell r="B29">
            <v>565010</v>
          </cell>
          <cell r="C29" t="str">
            <v>דלק אנרגיה</v>
          </cell>
          <cell r="D29" t="str">
            <v>אנרגיה</v>
          </cell>
          <cell r="E29" t="str">
            <v>גז טבעי</v>
          </cell>
          <cell r="F29" t="str">
            <v>ת"א 75</v>
          </cell>
        </row>
        <row r="30">
          <cell r="B30">
            <v>643015</v>
          </cell>
          <cell r="C30" t="str">
            <v>נפטא</v>
          </cell>
          <cell r="D30" t="str">
            <v>אנרגיה</v>
          </cell>
          <cell r="E30" t="str">
            <v>גז טבעי</v>
          </cell>
          <cell r="F30" t="str">
            <v>ת"א 75</v>
          </cell>
        </row>
        <row r="31">
          <cell r="B31">
            <v>2590248</v>
          </cell>
          <cell r="C31" t="str">
            <v>בזן</v>
          </cell>
          <cell r="D31" t="str">
            <v>אנרגיה</v>
          </cell>
          <cell r="E31" t="str">
            <v>זיקוק</v>
          </cell>
          <cell r="F31" t="str">
            <v>ת"א 25</v>
          </cell>
        </row>
        <row r="32">
          <cell r="B32">
            <v>1100007</v>
          </cell>
          <cell r="C32" t="str">
            <v>פז נפט</v>
          </cell>
          <cell r="D32" t="str">
            <v>אנרגיה</v>
          </cell>
          <cell r="E32" t="str">
            <v>זיקוק</v>
          </cell>
          <cell r="F32" t="str">
            <v>ת"א 25</v>
          </cell>
        </row>
        <row r="33">
          <cell r="B33">
            <v>6360044</v>
          </cell>
          <cell r="C33" t="str">
            <v>דלק ישראל</v>
          </cell>
          <cell r="D33" t="str">
            <v>אנרגיה</v>
          </cell>
          <cell r="E33" t="str">
            <v>תחנות דלק</v>
          </cell>
          <cell r="F33" t="str">
            <v>ת"א 75</v>
          </cell>
        </row>
        <row r="34">
          <cell r="B34">
            <v>276014</v>
          </cell>
          <cell r="C34" t="str">
            <v>גרנית</v>
          </cell>
          <cell r="D34" t="str">
            <v>אנרגיה</v>
          </cell>
          <cell r="E34" t="str">
            <v>תחנות דלק</v>
          </cell>
          <cell r="F34" t="str">
            <v>ת"א 75</v>
          </cell>
        </row>
        <row r="35">
          <cell r="B35">
            <v>691212</v>
          </cell>
          <cell r="C35" t="str">
            <v>דיסקונט א</v>
          </cell>
          <cell r="D35" t="str">
            <v>בנקים</v>
          </cell>
          <cell r="E35" t="str">
            <v>בנקים בינוניים</v>
          </cell>
          <cell r="F35" t="str">
            <v>ת"א 25</v>
          </cell>
        </row>
        <row r="36">
          <cell r="B36">
            <v>695437</v>
          </cell>
          <cell r="C36" t="str">
            <v>מזרחי טפחות</v>
          </cell>
          <cell r="D36" t="str">
            <v>בנקים</v>
          </cell>
          <cell r="E36" t="str">
            <v>בנקים בינוניים</v>
          </cell>
          <cell r="F36" t="str">
            <v>ת"א 25</v>
          </cell>
        </row>
        <row r="37">
          <cell r="B37">
            <v>593038</v>
          </cell>
          <cell r="C37" t="str">
            <v>בינלאומי 5</v>
          </cell>
          <cell r="D37" t="str">
            <v>בנקים</v>
          </cell>
          <cell r="E37" t="str">
            <v>בנקים בינוניים</v>
          </cell>
          <cell r="F37" t="str">
            <v>ת"א 75</v>
          </cell>
        </row>
        <row r="38">
          <cell r="B38">
            <v>763011</v>
          </cell>
          <cell r="C38" t="str">
            <v>פיבי</v>
          </cell>
          <cell r="D38" t="str">
            <v>בנקים</v>
          </cell>
          <cell r="E38" t="str">
            <v>בנקים בינוניים</v>
          </cell>
          <cell r="F38" t="str">
            <v>ת"א 75</v>
          </cell>
        </row>
        <row r="39">
          <cell r="B39">
            <v>722314</v>
          </cell>
          <cell r="C39" t="str">
            <v>אגוד</v>
          </cell>
          <cell r="D39" t="str">
            <v>בנקים</v>
          </cell>
          <cell r="E39" t="str">
            <v>בנקים בינוניים</v>
          </cell>
          <cell r="F39" t="str">
            <v>ת"א 75</v>
          </cell>
        </row>
        <row r="40">
          <cell r="B40">
            <v>601013</v>
          </cell>
          <cell r="C40" t="str">
            <v>אוהה</v>
          </cell>
          <cell r="D40" t="str">
            <v>בנקים</v>
          </cell>
          <cell r="E40" t="str">
            <v>בנקים בינוניים</v>
          </cell>
          <cell r="F40" t="str">
            <v>ת"א 75</v>
          </cell>
        </row>
        <row r="41">
          <cell r="B41">
            <v>604611</v>
          </cell>
          <cell r="C41" t="str">
            <v>לאומי</v>
          </cell>
          <cell r="D41" t="str">
            <v>בנקים</v>
          </cell>
          <cell r="E41" t="str">
            <v>בנקים גדולים</v>
          </cell>
          <cell r="F41" t="str">
            <v>ת"א 25</v>
          </cell>
        </row>
        <row r="42">
          <cell r="B42">
            <v>662577</v>
          </cell>
          <cell r="C42" t="str">
            <v>פועלים</v>
          </cell>
          <cell r="D42" t="str">
            <v>בנקים</v>
          </cell>
          <cell r="E42" t="str">
            <v>בנקים גדולים</v>
          </cell>
          <cell r="F42" t="str">
            <v>ת"א 25</v>
          </cell>
        </row>
        <row r="43">
          <cell r="B43">
            <v>1085166</v>
          </cell>
          <cell r="C43" t="str">
            <v>סרגון</v>
          </cell>
          <cell r="D43" t="str">
            <v>טכנולוגיה</v>
          </cell>
          <cell r="E43" t="str">
            <v>טכנולוגיה אחר</v>
          </cell>
          <cell r="F43" t="str">
            <v>ת"א 75</v>
          </cell>
        </row>
        <row r="44">
          <cell r="B44">
            <v>1082544</v>
          </cell>
          <cell r="C44" t="str">
            <v>איזיצ'יפ</v>
          </cell>
          <cell r="D44" t="str">
            <v>טכנולוגיה</v>
          </cell>
          <cell r="E44" t="str">
            <v>טכנולוגיה אחר</v>
          </cell>
          <cell r="F44" t="str">
            <v>ת"א 75</v>
          </cell>
        </row>
        <row r="45">
          <cell r="B45">
            <v>1080670</v>
          </cell>
          <cell r="C45" t="str">
            <v>ריטליקס</v>
          </cell>
          <cell r="D45" t="str">
            <v>טכנולוגיה</v>
          </cell>
          <cell r="E45" t="str">
            <v>טכנולוגיה אחר</v>
          </cell>
          <cell r="F45" t="str">
            <v>ת"א 75</v>
          </cell>
        </row>
        <row r="46">
          <cell r="B46">
            <v>1082379</v>
          </cell>
          <cell r="C46" t="str">
            <v>טאואר</v>
          </cell>
          <cell r="D46" t="str">
            <v>טכנולוגיה</v>
          </cell>
          <cell r="E46" t="str">
            <v>טכנולוגיה אחר</v>
          </cell>
          <cell r="F46" t="str">
            <v>ת"א 75</v>
          </cell>
        </row>
        <row r="47">
          <cell r="B47">
            <v>1081868</v>
          </cell>
          <cell r="C47" t="str">
            <v>איתוראן</v>
          </cell>
          <cell r="D47" t="str">
            <v>טכנולוגיה</v>
          </cell>
          <cell r="E47" t="str">
            <v>טכנולוגיה אחר</v>
          </cell>
          <cell r="F47" t="str">
            <v>ת"א 75</v>
          </cell>
        </row>
        <row r="48">
          <cell r="B48">
            <v>1082510</v>
          </cell>
          <cell r="C48" t="str">
            <v>גילת</v>
          </cell>
          <cell r="D48" t="str">
            <v>טכנולוגיה</v>
          </cell>
          <cell r="E48" t="str">
            <v>טכנולוגיה אחר</v>
          </cell>
          <cell r="F48" t="str">
            <v>ת"א 75</v>
          </cell>
        </row>
        <row r="49">
          <cell r="B49">
            <v>1082494</v>
          </cell>
          <cell r="C49" t="str">
            <v>פאנדטק</v>
          </cell>
          <cell r="D49" t="str">
            <v>טכנולוגיה</v>
          </cell>
          <cell r="E49" t="str">
            <v>טכנולוגיה אחר</v>
          </cell>
          <cell r="F49" t="str">
            <v>ת"א 75</v>
          </cell>
        </row>
        <row r="50">
          <cell r="B50">
            <v>273011</v>
          </cell>
          <cell r="C50" t="str">
            <v>נייס</v>
          </cell>
          <cell r="D50" t="str">
            <v>טכנולוגיה</v>
          </cell>
          <cell r="E50" t="str">
            <v>חברות בוגרות</v>
          </cell>
          <cell r="F50" t="str">
            <v>ת"א 25</v>
          </cell>
        </row>
        <row r="51">
          <cell r="B51">
            <v>1101732</v>
          </cell>
          <cell r="C51" t="str">
            <v>מלאנוקס</v>
          </cell>
          <cell r="D51" t="str">
            <v>טכנולוגיה</v>
          </cell>
          <cell r="E51" t="str">
            <v>חברות בוגרות</v>
          </cell>
          <cell r="F51" t="str">
            <v>ת"א 75</v>
          </cell>
        </row>
        <row r="52">
          <cell r="B52">
            <v>1115112</v>
          </cell>
          <cell r="C52" t="str">
            <v>נס טכנולוג'יס</v>
          </cell>
          <cell r="D52" t="str">
            <v>טכנולוגיה</v>
          </cell>
          <cell r="E52" t="str">
            <v>שירותי IT</v>
          </cell>
          <cell r="F52" t="str">
            <v>ת"א 75</v>
          </cell>
        </row>
        <row r="53">
          <cell r="B53">
            <v>1086537</v>
          </cell>
          <cell r="C53" t="str">
            <v>גיוון</v>
          </cell>
          <cell r="D53" t="str">
            <v>מדיקל</v>
          </cell>
          <cell r="E53" t="str">
            <v>מדיקל אחר</v>
          </cell>
          <cell r="F53" t="str">
            <v>ת"א 75</v>
          </cell>
        </row>
        <row r="54">
          <cell r="B54">
            <v>1104280</v>
          </cell>
          <cell r="C54" t="str">
            <v>כלל ביוטכנו</v>
          </cell>
          <cell r="D54" t="str">
            <v>מדיקל</v>
          </cell>
          <cell r="E54" t="str">
            <v>מדיקל אחר</v>
          </cell>
          <cell r="F54" t="str">
            <v>ת"א 75</v>
          </cell>
        </row>
        <row r="55">
          <cell r="B55">
            <v>629014</v>
          </cell>
          <cell r="C55" t="str">
            <v>טבע</v>
          </cell>
          <cell r="D55" t="str">
            <v>מדיקל</v>
          </cell>
          <cell r="E55" t="str">
            <v>פרמצבטיקה בוגרת</v>
          </cell>
          <cell r="F55" t="str">
            <v>ת"א 25</v>
          </cell>
        </row>
        <row r="56">
          <cell r="B56">
            <v>1092428</v>
          </cell>
          <cell r="C56" t="str">
            <v>פריגו</v>
          </cell>
          <cell r="D56" t="str">
            <v>מדיקל</v>
          </cell>
          <cell r="E56" t="str">
            <v>פרמצבטיקה בוגרת</v>
          </cell>
          <cell r="F56" t="str">
            <v>ת"א 25</v>
          </cell>
        </row>
        <row r="57">
          <cell r="B57">
            <v>304014</v>
          </cell>
          <cell r="C57" t="str">
            <v>אסם</v>
          </cell>
          <cell r="D57" t="str">
            <v>מזון</v>
          </cell>
          <cell r="E57" t="str">
            <v>מזון יצרניות</v>
          </cell>
          <cell r="F57" t="str">
            <v>ת"א 25</v>
          </cell>
        </row>
        <row r="58">
          <cell r="B58">
            <v>746016</v>
          </cell>
          <cell r="C58" t="str">
            <v>שטראוס</v>
          </cell>
          <cell r="D58" t="str">
            <v>מזון</v>
          </cell>
          <cell r="E58" t="str">
            <v>מזון יצרניות</v>
          </cell>
          <cell r="F58" t="str">
            <v>ת"א 25</v>
          </cell>
        </row>
        <row r="59">
          <cell r="B59">
            <v>777037</v>
          </cell>
          <cell r="C59" t="str">
            <v>שופרסל</v>
          </cell>
          <cell r="D59" t="str">
            <v>מזון</v>
          </cell>
          <cell r="E59" t="str">
            <v>מזון רשתות</v>
          </cell>
          <cell r="F59" t="str">
            <v>ת"א 75</v>
          </cell>
        </row>
        <row r="60">
          <cell r="B60">
            <v>1082551</v>
          </cell>
          <cell r="C60" t="str">
            <v>רבוע כחול ישראל</v>
          </cell>
          <cell r="D60" t="str">
            <v>מזון</v>
          </cell>
          <cell r="E60" t="str">
            <v>מזון רשתות</v>
          </cell>
          <cell r="F60" t="str">
            <v>ת"א 75</v>
          </cell>
        </row>
        <row r="61">
          <cell r="B61">
            <v>1104249</v>
          </cell>
          <cell r="C61" t="str">
            <v>רמי לוי</v>
          </cell>
          <cell r="D61" t="str">
            <v>מזון</v>
          </cell>
          <cell r="E61" t="str">
            <v>מזון רשתות</v>
          </cell>
          <cell r="F61" t="str">
            <v>ת"א 75</v>
          </cell>
        </row>
        <row r="62">
          <cell r="B62">
            <v>1081942</v>
          </cell>
          <cell r="C62" t="str">
            <v>שיכון ובינוי</v>
          </cell>
          <cell r="D62" t="str">
            <v>נדלן</v>
          </cell>
          <cell r="E62" t="str">
            <v>מגורים ישראל</v>
          </cell>
          <cell r="F62" t="str">
            <v>ת"א 75</v>
          </cell>
        </row>
        <row r="63">
          <cell r="B63">
            <v>715011</v>
          </cell>
          <cell r="C63" t="str">
            <v>אזורים</v>
          </cell>
          <cell r="D63" t="str">
            <v>נדלן</v>
          </cell>
          <cell r="E63" t="str">
            <v>מגורים ישראל</v>
          </cell>
          <cell r="F63" t="str">
            <v>ת"א 75</v>
          </cell>
        </row>
        <row r="64">
          <cell r="B64">
            <v>1087949</v>
          </cell>
          <cell r="C64" t="str">
            <v>קרדן אן.וי.</v>
          </cell>
          <cell r="D64" t="str">
            <v>נדלן</v>
          </cell>
          <cell r="E64" t="str">
            <v>נדלן יזמי</v>
          </cell>
          <cell r="F64" t="str">
            <v>ת"א 75</v>
          </cell>
        </row>
        <row r="65">
          <cell r="B65">
            <v>1081116</v>
          </cell>
          <cell r="C65" t="str">
            <v>אלביט הדמיה</v>
          </cell>
          <cell r="D65" t="str">
            <v>נדלן</v>
          </cell>
          <cell r="E65" t="str">
            <v>נדלן יזמי</v>
          </cell>
          <cell r="F65" t="str">
            <v>ת"א 75</v>
          </cell>
        </row>
        <row r="66">
          <cell r="B66">
            <v>1091354</v>
          </cell>
          <cell r="C66" t="str">
            <v>אפריקה נכסים</v>
          </cell>
          <cell r="D66" t="str">
            <v>נדלן</v>
          </cell>
          <cell r="E66" t="str">
            <v>נדלן יזמי</v>
          </cell>
          <cell r="F66" t="str">
            <v>ת"א 75</v>
          </cell>
        </row>
        <row r="67">
          <cell r="B67">
            <v>1081215</v>
          </cell>
          <cell r="C67" t="str">
            <v>נצבא</v>
          </cell>
          <cell r="D67" t="str">
            <v>נדלן</v>
          </cell>
          <cell r="E67" t="str">
            <v>נדלן מניב ישראל</v>
          </cell>
          <cell r="F67" t="str">
            <v>ת"א 75</v>
          </cell>
        </row>
        <row r="68">
          <cell r="B68">
            <v>759019</v>
          </cell>
          <cell r="C68" t="str">
            <v>גב ים</v>
          </cell>
          <cell r="D68" t="str">
            <v>נדלן</v>
          </cell>
          <cell r="E68" t="str">
            <v>נדלן מניב ישראל</v>
          </cell>
          <cell r="F68" t="str">
            <v>ת"א 75</v>
          </cell>
        </row>
        <row r="69">
          <cell r="B69">
            <v>323014</v>
          </cell>
          <cell r="C69" t="str">
            <v>מליסרון</v>
          </cell>
          <cell r="D69" t="str">
            <v>נדלן</v>
          </cell>
          <cell r="E69" t="str">
            <v>נדלן מניב ישראל</v>
          </cell>
          <cell r="F69" t="str">
            <v>ת"א 75</v>
          </cell>
        </row>
        <row r="70">
          <cell r="B70">
            <v>583013</v>
          </cell>
          <cell r="C70" t="str">
            <v>יואל</v>
          </cell>
          <cell r="D70" t="str">
            <v>נדלן</v>
          </cell>
          <cell r="E70" t="str">
            <v>נדלן מניב ישראל</v>
          </cell>
          <cell r="F70" t="str">
            <v>ת"א 75</v>
          </cell>
        </row>
        <row r="71">
          <cell r="B71">
            <v>1097278</v>
          </cell>
          <cell r="C71" t="str">
            <v>אמות</v>
          </cell>
          <cell r="D71" t="str">
            <v>נדלן</v>
          </cell>
          <cell r="E71" t="str">
            <v>נדלן מניב ישראל</v>
          </cell>
          <cell r="F71" t="str">
            <v>ת"א 75</v>
          </cell>
        </row>
        <row r="72">
          <cell r="B72">
            <v>1095835</v>
          </cell>
          <cell r="C72" t="str">
            <v>ארפורט סיטי</v>
          </cell>
          <cell r="D72" t="str">
            <v>נדלן</v>
          </cell>
          <cell r="E72" t="str">
            <v>נדלן מניב ישראל</v>
          </cell>
          <cell r="F72" t="str">
            <v>ת"א 75</v>
          </cell>
        </row>
        <row r="73">
          <cell r="B73">
            <v>1104009</v>
          </cell>
          <cell r="C73" t="str">
            <v>בריטיש ישראל</v>
          </cell>
          <cell r="D73" t="str">
            <v>נדלן</v>
          </cell>
          <cell r="E73" t="str">
            <v>נדלן מניב ישראל</v>
          </cell>
          <cell r="F73" t="str">
            <v>ת"א 75</v>
          </cell>
        </row>
        <row r="74">
          <cell r="B74">
            <v>1097948</v>
          </cell>
          <cell r="C74" t="str">
            <v>אפריקה מגורים</v>
          </cell>
          <cell r="D74" t="str">
            <v>נדלן</v>
          </cell>
          <cell r="E74" t="str">
            <v>נדלן מניב ישראל</v>
          </cell>
          <cell r="F74" t="str">
            <v>ת"א 75</v>
          </cell>
        </row>
        <row r="75">
          <cell r="B75">
            <v>1098565</v>
          </cell>
          <cell r="C75" t="str">
            <v>רבוע נדלן</v>
          </cell>
          <cell r="D75" t="str">
            <v>נדלן</v>
          </cell>
          <cell r="E75" t="str">
            <v>נדלן מניב ישראל</v>
          </cell>
          <cell r="F75" t="str">
            <v>ת"א 75</v>
          </cell>
        </row>
        <row r="76">
          <cell r="B76">
            <v>126011</v>
          </cell>
          <cell r="C76" t="str">
            <v>גזית גלוב</v>
          </cell>
          <cell r="D76" t="str">
            <v>נדלן</v>
          </cell>
          <cell r="E76" t="str">
            <v>נדלן פיננסי</v>
          </cell>
          <cell r="F76" t="str">
            <v>ת"א 25</v>
          </cell>
        </row>
        <row r="77">
          <cell r="B77">
            <v>390013</v>
          </cell>
          <cell r="C77" t="str">
            <v>אלוני חץ</v>
          </cell>
          <cell r="D77" t="str">
            <v>נדלן</v>
          </cell>
          <cell r="E77" t="str">
            <v>נדלן פיננסי</v>
          </cell>
          <cell r="F77" t="str">
            <v>ת"א 75</v>
          </cell>
        </row>
        <row r="78">
          <cell r="B78">
            <v>226019</v>
          </cell>
          <cell r="C78" t="str">
            <v>מבני תעשיה</v>
          </cell>
          <cell r="D78" t="str">
            <v>נדלן</v>
          </cell>
          <cell r="E78" t="str">
            <v>נדלן פיננסי</v>
          </cell>
          <cell r="F78" t="str">
            <v>ת"א 75</v>
          </cell>
        </row>
        <row r="79">
          <cell r="B79">
            <v>146019</v>
          </cell>
          <cell r="C79" t="str">
            <v>אלרוב ישראל</v>
          </cell>
          <cell r="D79" t="str">
            <v>נדלן</v>
          </cell>
          <cell r="E79" t="str">
            <v>נדלן פיננסי</v>
          </cell>
          <cell r="F79" t="str">
            <v>ת"א 75</v>
          </cell>
        </row>
        <row r="80">
          <cell r="B80">
            <v>723007</v>
          </cell>
          <cell r="C80" t="str">
            <v>גזית</v>
          </cell>
          <cell r="D80" t="str">
            <v>נדלן</v>
          </cell>
          <cell r="E80" t="str">
            <v>נדלן פיננסי</v>
          </cell>
          <cell r="F80" t="str">
            <v>ת"א 75</v>
          </cell>
        </row>
        <row r="81">
          <cell r="B81">
            <v>1094044</v>
          </cell>
          <cell r="C81" t="str">
            <v>אלקטרה נדלן</v>
          </cell>
          <cell r="D81" t="str">
            <v>נדלן</v>
          </cell>
          <cell r="E81" t="str">
            <v>נדלן פיננסי</v>
          </cell>
          <cell r="F81" t="str">
            <v>ת"א 75</v>
          </cell>
        </row>
        <row r="82">
          <cell r="B82">
            <v>1093293</v>
          </cell>
          <cell r="C82" t="str">
            <v>דלק נדלן</v>
          </cell>
          <cell r="D82" t="str">
            <v>נדלן</v>
          </cell>
          <cell r="E82" t="str">
            <v>נדלן פיננסי</v>
          </cell>
          <cell r="F82" t="str">
            <v>ת"א 75</v>
          </cell>
        </row>
        <row r="83">
          <cell r="B83">
            <v>611012</v>
          </cell>
          <cell r="C83" t="str">
            <v>אפריקה</v>
          </cell>
          <cell r="D83" t="str">
            <v>נדלן</v>
          </cell>
          <cell r="E83" t="str">
            <v>נדלן רוסיה</v>
          </cell>
          <cell r="F83" t="str">
            <v>ת"א 75</v>
          </cell>
        </row>
        <row r="84">
          <cell r="B84">
            <v>198010</v>
          </cell>
          <cell r="C84" t="str">
            <v>כלכלית ירושלים</v>
          </cell>
          <cell r="D84" t="str">
            <v>נדלן</v>
          </cell>
          <cell r="E84" t="str">
            <v>נדלן רוסיה</v>
          </cell>
          <cell r="F84" t="str">
            <v>ת"א 75</v>
          </cell>
        </row>
        <row r="85">
          <cell r="B85">
            <v>585018</v>
          </cell>
          <cell r="C85" t="str">
            <v>הראל השקעות</v>
          </cell>
          <cell r="D85" t="str">
            <v>פיננסים</v>
          </cell>
          <cell r="E85" t="str">
            <v>ביטוח</v>
          </cell>
          <cell r="F85" t="str">
            <v>ת"א 75</v>
          </cell>
        </row>
        <row r="86">
          <cell r="B86">
            <v>1081165</v>
          </cell>
          <cell r="C86" t="str">
            <v>מגדל ביטוח</v>
          </cell>
          <cell r="D86" t="str">
            <v>פיננסים</v>
          </cell>
          <cell r="E86" t="str">
            <v>ביטוח</v>
          </cell>
          <cell r="F86" t="str">
            <v>ת"א 75</v>
          </cell>
        </row>
        <row r="87">
          <cell r="B87">
            <v>224014</v>
          </cell>
          <cell r="C87" t="str">
            <v>כלל עסקי ביטוח</v>
          </cell>
          <cell r="D87" t="str">
            <v>פיננסים</v>
          </cell>
          <cell r="E87" t="str">
            <v>ביטוח</v>
          </cell>
          <cell r="F87" t="str">
            <v>ת"א 75</v>
          </cell>
        </row>
        <row r="88">
          <cell r="B88">
            <v>566018</v>
          </cell>
          <cell r="C88" t="str">
            <v>מנורה מב החז</v>
          </cell>
          <cell r="D88" t="str">
            <v>פיננסים</v>
          </cell>
          <cell r="E88" t="str">
            <v>ביטוח</v>
          </cell>
          <cell r="F88" t="str">
            <v>ת"א 75</v>
          </cell>
        </row>
        <row r="89">
          <cell r="B89">
            <v>767012</v>
          </cell>
          <cell r="C89" t="str">
            <v>פניקס 1</v>
          </cell>
          <cell r="D89" t="str">
            <v>פיננסים</v>
          </cell>
          <cell r="E89" t="str">
            <v>ביטוח</v>
          </cell>
          <cell r="F89" t="str">
            <v>ת"א 75</v>
          </cell>
        </row>
        <row r="90">
          <cell r="B90">
            <v>1081843</v>
          </cell>
          <cell r="C90" t="str">
            <v>דש איפקס</v>
          </cell>
          <cell r="D90" t="str">
            <v>פיננסים</v>
          </cell>
          <cell r="E90" t="str">
            <v>שוק הון</v>
          </cell>
          <cell r="F90" t="str">
            <v>ת"א 75</v>
          </cell>
        </row>
        <row r="91">
          <cell r="B91">
            <v>1083484</v>
          </cell>
          <cell r="C91" t="str">
            <v>פרטנר</v>
          </cell>
          <cell r="D91" t="str">
            <v>תקשורת</v>
          </cell>
          <cell r="E91" t="str">
            <v>סלולאר</v>
          </cell>
          <cell r="F91" t="str">
            <v>ת"א 25</v>
          </cell>
        </row>
        <row r="92">
          <cell r="B92">
            <v>1101534</v>
          </cell>
          <cell r="C92" t="str">
            <v>סלקום</v>
          </cell>
          <cell r="D92" t="str">
            <v>תקשורת</v>
          </cell>
          <cell r="E92" t="str">
            <v>סלולאר</v>
          </cell>
          <cell r="F92" t="str">
            <v>ת"א 25</v>
          </cell>
        </row>
        <row r="93">
          <cell r="B93">
            <v>1082353</v>
          </cell>
          <cell r="C93" t="str">
            <v>סקיילקס</v>
          </cell>
          <cell r="D93" t="str">
            <v>תקשורת</v>
          </cell>
          <cell r="E93" t="str">
            <v>סלולאר</v>
          </cell>
          <cell r="F93" t="str">
            <v>ת"א 75</v>
          </cell>
        </row>
        <row r="94">
          <cell r="B94">
            <v>1107663</v>
          </cell>
          <cell r="C94" t="str">
            <v>סמייל תקשורת012</v>
          </cell>
          <cell r="D94" t="str">
            <v>תקשורת</v>
          </cell>
          <cell r="E94" t="str">
            <v>תקשורת נייחת</v>
          </cell>
          <cell r="F94" t="str">
            <v>ת"א 75</v>
          </cell>
        </row>
        <row r="95">
          <cell r="B95">
            <v>1083443</v>
          </cell>
          <cell r="C95" t="str">
            <v>אינטרנט זהב</v>
          </cell>
          <cell r="D95" t="str">
            <v>תקשורת</v>
          </cell>
          <cell r="E95" t="str">
            <v>תקשורת נייחת</v>
          </cell>
          <cell r="F95" t="str">
            <v>ת"א 75</v>
          </cell>
        </row>
        <row r="96">
          <cell r="B96">
            <v>1092907</v>
          </cell>
          <cell r="C96" t="str">
            <v>נטוויז'ן</v>
          </cell>
          <cell r="D96" t="str">
            <v>תקשורת</v>
          </cell>
          <cell r="E96" t="str">
            <v>תקשורת קטנות</v>
          </cell>
          <cell r="F96" t="str">
            <v>ת"א 75</v>
          </cell>
        </row>
        <row r="97">
          <cell r="B97">
            <v>230011</v>
          </cell>
          <cell r="C97" t="str">
            <v>בזק</v>
          </cell>
          <cell r="D97" t="str">
            <v>תקשורת</v>
          </cell>
          <cell r="E97" t="str">
            <v>תקשורת נייחת</v>
          </cell>
          <cell r="F97" t="str">
            <v>ת"א 25</v>
          </cell>
        </row>
        <row r="98">
          <cell r="B98">
            <v>510016</v>
          </cell>
          <cell r="C98" t="str">
            <v>הוט</v>
          </cell>
          <cell r="D98" t="str">
            <v>תקשורת</v>
          </cell>
          <cell r="E98" t="str">
            <v>תקשורת נייחת</v>
          </cell>
          <cell r="F98" t="str">
            <v>ת"א 75</v>
          </cell>
        </row>
        <row r="99">
          <cell r="B99">
            <v>1119478</v>
          </cell>
          <cell r="C99" t="str">
            <v>עזריאלי</v>
          </cell>
          <cell r="D99" t="str">
            <v>נדלן</v>
          </cell>
          <cell r="E99" t="str">
            <v>נדלן מניב ישראל</v>
          </cell>
          <cell r="F99" t="str">
            <v>ת"א 25</v>
          </cell>
        </row>
        <row r="100">
          <cell r="B100">
            <v>394015</v>
          </cell>
          <cell r="C100" t="str">
            <v>רציו</v>
          </cell>
          <cell r="D100" t="str">
            <v>אנרגיה</v>
          </cell>
          <cell r="E100" t="str">
            <v>גז טבעי</v>
          </cell>
          <cell r="F100" t="str">
            <v>ת"א 75</v>
          </cell>
        </row>
        <row r="101">
          <cell r="B101">
            <v>1092345</v>
          </cell>
          <cell r="C101" t="str">
            <v>חלל תקשורת</v>
          </cell>
          <cell r="D101" t="str">
            <v>תקשורת</v>
          </cell>
          <cell r="E101" t="str">
            <v>תקשורת קטנות</v>
          </cell>
          <cell r="F101" t="str">
            <v>ת"א 75</v>
          </cell>
        </row>
        <row r="102">
          <cell r="B102">
            <v>1097260</v>
          </cell>
          <cell r="C102" t="str">
            <v>ביג</v>
          </cell>
          <cell r="D102" t="str">
            <v>נדלן</v>
          </cell>
          <cell r="E102" t="str">
            <v>נדלן מניב ישראל</v>
          </cell>
          <cell r="F102" t="str">
            <v>ת"א 75</v>
          </cell>
        </row>
        <row r="107">
          <cell r="B107">
            <v>1091495</v>
          </cell>
          <cell r="C107" t="str">
            <v>מבט תא 100</v>
          </cell>
          <cell r="D107" t="str">
            <v>תעודות סל 100</v>
          </cell>
          <cell r="E107" t="str">
            <v>תעודות סל 100</v>
          </cell>
          <cell r="F107" t="str">
            <v>סל</v>
          </cell>
        </row>
        <row r="108">
          <cell r="B108">
            <v>1096486</v>
          </cell>
          <cell r="C108" t="str">
            <v>מבט תא75</v>
          </cell>
          <cell r="D108" t="str">
            <v>תעודות סל 100</v>
          </cell>
          <cell r="E108" t="str">
            <v>תעודות סל 100</v>
          </cell>
          <cell r="F108" t="str">
            <v>סל</v>
          </cell>
        </row>
        <row r="109">
          <cell r="B109">
            <v>1113307</v>
          </cell>
          <cell r="C109" t="str">
            <v>פסג מדד 75 תא</v>
          </cell>
          <cell r="D109" t="str">
            <v>תעודות סל 100</v>
          </cell>
          <cell r="E109" t="str">
            <v>תעודות סל 100</v>
          </cell>
          <cell r="F109" t="str">
            <v>סל</v>
          </cell>
        </row>
        <row r="110">
          <cell r="B110">
            <v>1096593</v>
          </cell>
          <cell r="C110" t="str">
            <v>פסגות תא 100</v>
          </cell>
          <cell r="D110" t="str">
            <v>תעודות סל 100</v>
          </cell>
          <cell r="E110" t="str">
            <v>תעודות סל 100</v>
          </cell>
          <cell r="F110" t="str">
            <v>סל</v>
          </cell>
        </row>
        <row r="111">
          <cell r="B111">
            <v>1089671</v>
          </cell>
          <cell r="C111" t="str">
            <v>קסם בנקים</v>
          </cell>
          <cell r="D111" t="str">
            <v>תעודות סל בנקים</v>
          </cell>
          <cell r="E111" t="str">
            <v>תעודות סל בנקים</v>
          </cell>
          <cell r="F111" t="str">
            <v>סל</v>
          </cell>
        </row>
        <row r="112">
          <cell r="B112">
            <v>1107762</v>
          </cell>
          <cell r="C112" t="str">
            <v>קסם מ ביטוח</v>
          </cell>
          <cell r="D112" t="str">
            <v>תעודות סל ביטוח</v>
          </cell>
          <cell r="E112" t="str">
            <v>תעודות סל ביטוח</v>
          </cell>
          <cell r="F112" t="str">
            <v>סל</v>
          </cell>
        </row>
        <row r="113">
          <cell r="B113">
            <v>1099225</v>
          </cell>
          <cell r="C113" t="str">
            <v>תכלית נדלן 15</v>
          </cell>
          <cell r="D113" t="str">
            <v>תעודות סל נדלן</v>
          </cell>
          <cell r="E113" t="str">
            <v>תעודות סל נדלן</v>
          </cell>
          <cell r="F113" t="str">
            <v>סל</v>
          </cell>
        </row>
        <row r="114">
          <cell r="B114">
            <v>1091818</v>
          </cell>
          <cell r="C114" t="str">
            <v>תכלית ת"א 100</v>
          </cell>
          <cell r="D114" t="str">
            <v>תעודות סל 100</v>
          </cell>
          <cell r="E114" t="str">
            <v>תעודות סל 100</v>
          </cell>
          <cell r="F114" t="str">
            <v>סל</v>
          </cell>
        </row>
        <row r="115">
          <cell r="B115">
            <v>1113752</v>
          </cell>
          <cell r="C115" t="str">
            <v>הראל סל בנקים</v>
          </cell>
          <cell r="D115" t="str">
            <v>תעודות סל בנקים</v>
          </cell>
          <cell r="E115" t="str">
            <v>תעודות סל בנקים</v>
          </cell>
          <cell r="F115" t="str">
            <v>סל</v>
          </cell>
        </row>
        <row r="116">
          <cell r="B116">
            <v>1096437</v>
          </cell>
          <cell r="C116" t="str">
            <v>מבט בנקים</v>
          </cell>
          <cell r="D116" t="str">
            <v>תעודות סל בנקים</v>
          </cell>
          <cell r="E116" t="str">
            <v>תעודות סל בנקים</v>
          </cell>
          <cell r="F116" t="str">
            <v>סל</v>
          </cell>
        </row>
        <row r="117">
          <cell r="B117">
            <v>1105386</v>
          </cell>
          <cell r="C117" t="str">
            <v>תכלית תא 75</v>
          </cell>
          <cell r="D117" t="str">
            <v>תעודות סל 100</v>
          </cell>
          <cell r="E117" t="str">
            <v>תעודות סל 100</v>
          </cell>
          <cell r="F117" t="str">
            <v>סל</v>
          </cell>
        </row>
        <row r="118">
          <cell r="B118">
            <v>1095702</v>
          </cell>
          <cell r="C118" t="str">
            <v>תכבנ.ס3</v>
          </cell>
          <cell r="D118" t="str">
            <v>תעודות סל בנקים</v>
          </cell>
          <cell r="E118" t="str">
            <v>תעודות סל בנקים</v>
          </cell>
          <cell r="F118" t="str">
            <v>סל</v>
          </cell>
        </row>
        <row r="119">
          <cell r="B119">
            <v>1113232</v>
          </cell>
          <cell r="C119" t="str">
            <v>100הראל סל ת"א</v>
          </cell>
          <cell r="D119" t="str">
            <v>תעודות סל 100</v>
          </cell>
          <cell r="E119" t="str">
            <v>תעודות סל 100</v>
          </cell>
          <cell r="F119" t="str">
            <v>סל</v>
          </cell>
        </row>
        <row r="120">
          <cell r="B120">
            <v>1113745</v>
          </cell>
          <cell r="C120" t="str">
            <v>75 הראל סל ת"א</v>
          </cell>
          <cell r="D120" t="str">
            <v>תעודות סל 100</v>
          </cell>
          <cell r="E120" t="str">
            <v>תעודות סל 100</v>
          </cell>
          <cell r="F120" t="str">
            <v>סל</v>
          </cell>
        </row>
        <row r="121">
          <cell r="B121">
            <v>1115740</v>
          </cell>
          <cell r="C121" t="str">
            <v>15 פסגות נדל"ן</v>
          </cell>
          <cell r="D121" t="str">
            <v>תעודות סל נדלן</v>
          </cell>
          <cell r="E121" t="str">
            <v>תעודות סל נדלן</v>
          </cell>
          <cell r="F121" t="str">
            <v>סל</v>
          </cell>
        </row>
        <row r="122">
          <cell r="B122">
            <v>1104645</v>
          </cell>
          <cell r="C122" t="str">
            <v>פסגות סל בנקים</v>
          </cell>
          <cell r="D122" t="str">
            <v>תעודות סל בנקים</v>
          </cell>
          <cell r="E122" t="str">
            <v>תעודות סל בנקים</v>
          </cell>
          <cell r="F122" t="str">
            <v>סל</v>
          </cell>
        </row>
      </sheetData>
      <sheetData sheetId="6">
        <row r="7">
          <cell r="E7">
            <v>8669098971.5499992</v>
          </cell>
          <cell r="H7">
            <v>8792087394.4899998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efaults"/>
      <sheetName val="01"/>
      <sheetName val="02"/>
      <sheetName val="04"/>
      <sheetName val="06"/>
      <sheetName val="07"/>
      <sheetName val="08"/>
      <sheetName val="09"/>
      <sheetName val="13"/>
      <sheetName val="14"/>
      <sheetName val="15"/>
      <sheetName val="16"/>
      <sheetName val="17"/>
      <sheetName val="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חיים ברדוגו" refreshedDate="42066.617449421297" backgroundQuery="1" createdVersion="3" refreshedVersion="4" minRefreshableVersion="3" recordCount="0" supportSubquery="1" supportAdvancedDrill="1">
  <cacheSource type="external" connectionId="2"/>
  <cacheFields count="46">
    <cacheField name="[Time].[Hie Time].[Shana]" caption="שנה" numFmtId="0" hierarchy="41">
      <sharedItems containsSemiMixedTypes="0" containsString="0"/>
    </cacheField>
    <cacheField name="[Time].[Hie Time].[Chodesh]" caption="חודש" numFmtId="0" hierarchy="41" level="1">
      <sharedItems containsSemiMixedTypes="0" containsString="0"/>
    </cacheField>
    <cacheField name="[Time].[Hie Time].[Yom]" caption="יום" numFmtId="0" hierarchy="41" level="2">
      <sharedItems containsSemiMixedTypes="0" containsString="0"/>
    </cacheField>
    <cacheField name="[Time].[Hie Time].[Chodesh].[Shana]" caption="שנה" propertyName="Shana" numFmtId="0" hierarchy="41" level="1" memberPropertyField="1">
      <sharedItems containsSemiMixedTypes="0" containsString="0"/>
    </cacheField>
    <cacheField name="[Time].[Hie Time].[Yom].[Chodesh]" caption="חודש" propertyName="Chodesh" numFmtId="0" hierarchy="41" level="2" memberPropertyField="1">
      <sharedItems containsSemiMixedTypes="0" containsString="0"/>
    </cacheField>
    <cacheField name="[Medida].[Medida].[Medida]" caption="מדידה" numFmtId="0" hierarchy="25">
      <sharedItems containsSemiMixedTypes="0" containsString="0"/>
    </cacheField>
    <cacheField name="[Neches].[Tik Chofshi].[Tik Chofshi]" caption="סוג תיק" numFmtId="0" hierarchy="39" level="1">
      <sharedItems containsSemiMixedTypes="0" containsString="0"/>
    </cacheField>
    <cacheField name="[Cheshbon KM].[Hie Peilut].[Peilut 1]" caption="פעילות רמה 1" numFmtId="0" hierarchy="4" level="1">
      <sharedItems containsSemiMixedTypes="0" containsString="0"/>
    </cacheField>
    <cacheField name="[Cheshbon KM].[Hie Peilut].[Peilut 2]" caption="פעילות רמה 2" numFmtId="0" hierarchy="4" level="2">
      <sharedItems containsSemiMixedTypes="0" containsString="0"/>
    </cacheField>
    <cacheField name="[Cheshbon KM].[Hie Peilut].[Peilut 3]" caption="פעילות רמה 3" numFmtId="0" hierarchy="4" level="3">
      <sharedItems containsSemiMixedTypes="0" containsString="0"/>
    </cacheField>
    <cacheField name="[Cheshbon KM].[Hie Peilut].[Peilut 4]" caption="פעילות רמה 4" numFmtId="0" hierarchy="4" level="4">
      <sharedItems containsSemiMixedTypes="0" containsString="0"/>
    </cacheField>
    <cacheField name="[Cheshbon KM].[Hie Peilut].[Peilut 5]" caption="פעילות רמה 5" numFmtId="0" hierarchy="4" level="5">
      <sharedItems containsSemiMixedTypes="0" containsString="0"/>
    </cacheField>
    <cacheField name="[Cheshbon KM].[Hie Peilut].[Peilut 6]" caption="פעילות רמה 6" numFmtId="0" hierarchy="4" level="6">
      <sharedItems containsSemiMixedTypes="0" containsString="0"/>
    </cacheField>
    <cacheField name="[Cheshbon KM].[Hie Peilut].[Peilut 7]" caption="פעילות רמה 7" numFmtId="0" hierarchy="4" level="7">
      <sharedItems containsSemiMixedTypes="0" containsString="0"/>
    </cacheField>
    <cacheField name="[Cheshbon KM].[Hie Peilut].[Chevra]" caption="חברה" numFmtId="0" hierarchy="4" level="8">
      <sharedItems containsSemiMixedTypes="0" containsString="0"/>
    </cacheField>
    <cacheField name="[Cheshbon KM].[Hie Peilut].[Cheshbon]" caption="חשבון" numFmtId="0" hierarchy="4" level="9">
      <sharedItems containsSemiMixedTypes="0" containsString="0"/>
    </cacheField>
    <cacheField name="[Cheshbon KM].[Hie Peilut].[Peilut 2].[Peilut 1]" caption="פעילות רמה 1" propertyName="Peilut 1" numFmtId="0" hierarchy="4" level="2" memberPropertyField="1">
      <sharedItems containsSemiMixedTypes="0" containsString="0"/>
    </cacheField>
    <cacheField name="[Cheshbon KM].[Hie Peilut].[Peilut 3].[Peilut 2]" caption="פעילות רמה 2" propertyName="Peilut 2" numFmtId="0" hierarchy="4" level="3" memberPropertyField="1">
      <sharedItems containsSemiMixedTypes="0" containsString="0"/>
    </cacheField>
    <cacheField name="[Cheshbon KM].[Hie Peilut].[Peilut 4].[Peilut 3]" caption="פעילות רמה 3" propertyName="Peilut 3" numFmtId="0" hierarchy="4" level="4" memberPropertyField="1">
      <sharedItems containsSemiMixedTypes="0" containsString="0"/>
    </cacheField>
    <cacheField name="[Cheshbon KM].[Hie Peilut].[Peilut 5].[Peilut 4]" caption="פעילות רמה 4" propertyName="Peilut 4" numFmtId="0" hierarchy="4" level="5" memberPropertyField="1">
      <sharedItems containsSemiMixedTypes="0" containsString="0"/>
    </cacheField>
    <cacheField name="[Cheshbon KM].[Hie Peilut].[Peilut 6].[Peilut 5]" caption="פעילות רמה 5" propertyName="Peilut 5" numFmtId="0" hierarchy="4" level="6" memberPropertyField="1">
      <sharedItems containsSemiMixedTypes="0" containsString="0"/>
    </cacheField>
    <cacheField name="[Cheshbon KM].[Hie Peilut].[Peilut 7].[Peilut 6]" caption="פעילות רמה 6" propertyName="Peilut 6" numFmtId="0" hierarchy="4" level="7" memberPropertyField="1">
      <sharedItems containsSemiMixedTypes="0" containsString="0"/>
    </cacheField>
    <cacheField name="[Cheshbon KM].[Hie Peilut].[Chevra].[Peilut 7]" caption="פעילות רמה 7" propertyName="Peilut 7" numFmtId="0" hierarchy="4" level="8" memberPropertyField="1">
      <sharedItems containsSemiMixedTypes="0" containsString="0"/>
    </cacheField>
    <cacheField name="[Cheshbon KM].[Hie Peilut].[Cheshbon].[Bank]" caption="בנק" propertyName="Bank" numFmtId="0" hierarchy="4" level="9" memberPropertyField="1">
      <sharedItems containsSemiMixedTypes="0" containsString="0"/>
    </cacheField>
    <cacheField name="[Cheshbon KM].[Hie Peilut].[Cheshbon].[Chevra]" caption="חברה" propertyName="Chevra" numFmtId="0" hierarchy="4" level="9" memberPropertyField="1">
      <sharedItems containsSemiMixedTypes="0" containsString="0"/>
    </cacheField>
    <cacheField name="[Cheshbon KM].[Hie Peilut].[Cheshbon].[Kod Chevra SAP]" caption="חברה SAP" propertyName="Kod Chevra SAP" numFmtId="0" hierarchy="4" level="9" memberPropertyField="1">
      <sharedItems containsSemiMixedTypes="0" containsString="0"/>
    </cacheField>
    <cacheField name="[Cheshbon KM].[Hie Peilut].[Cheshbon].[Medina]" caption="מדינה" propertyName="Medina" numFmtId="0" hierarchy="4" level="9" memberPropertyField="1">
      <sharedItems containsSemiMixedTypes="0" containsString="0"/>
    </cacheField>
    <cacheField name="[Cheshbon KM].[Hie Peilut].[Cheshbon].[Medina Aretz Chul]" caption="בארץ\בחו&quot;ל" propertyName="Medina Aretz Chul" numFmtId="0" hierarchy="4" level="9" memberPropertyField="1">
      <sharedItems containsSemiMixedTypes="0" containsString="0"/>
    </cacheField>
    <cacheField name="[Cheshbon KM].[Hie Peilut].[Cheshbon].[Mediniyut]" caption="מדיניות" propertyName="Mediniyut" numFmtId="0" hierarchy="4" level="9" memberPropertyField="1">
      <sharedItems containsSemiMixedTypes="0" containsString="0"/>
    </cacheField>
    <cacheField name="[Cheshbon KM].[Hie Peilut].[Cheshbon].[Mispar Han Hesh]" caption="קרטיס הנה&quot;ח" propertyName="Mispar Han Hesh" numFmtId="0" hierarchy="4" level="9" memberPropertyField="1">
      <sharedItems containsSemiMixedTypes="0" containsString="0"/>
    </cacheField>
    <cacheField name="[Cheshbon KM].[Hie Peilut].[Cheshbon].[Mispar Tik]" caption="מס. תיק" propertyName="Mispar Tik" numFmtId="0" hierarchy="4" level="9" memberPropertyField="1">
      <sharedItems containsSemiMixedTypes="0" containsString="0"/>
    </cacheField>
    <cacheField name="[Cheshbon KM].[Hie Peilut].[Cheshbon].[Ofi Heshbon]" caption="אופי חשבון" propertyName="Ofi Heshbon" numFmtId="0" hierarchy="4" level="9" memberPropertyField="1">
      <sharedItems containsSemiMixedTypes="0" containsString="0"/>
    </cacheField>
    <cacheField name="[Cheshbon KM].[Hie Peilut].[Cheshbon].[Snif]" caption="סניף" propertyName="Snif" numFmtId="0" hierarchy="4" level="9" memberPropertyField="1">
      <sharedItems containsSemiMixedTypes="0" containsString="0"/>
    </cacheField>
    <cacheField name="[Cheshbon KM].[Hie Peilut].[Cheshbon].[Status Tik]" caption="סטטוס" propertyName="Status Tik" numFmtId="0" hierarchy="4" level="9" memberPropertyField="1">
      <sharedItems containsSemiMixedTypes="0" containsString="0"/>
    </cacheField>
    <cacheField name="[Cheshbon KM].[Hie Peilut].[Cheshbon].[Yoetz]" caption="יועץ" propertyName="Yoetz" numFmtId="0" hierarchy="4" level="9" memberPropertyField="1">
      <sharedItems containsSemiMixedTypes="0" containsString="0"/>
    </cacheField>
    <cacheField name="[Salim Maslulim].[Salim Maslulim].[Salim Maslulim]" caption="סלים\מסלולים" numFmtId="0" hierarchy="40">
      <sharedItems containsSemiMixedTypes="0" containsString="0"/>
    </cacheField>
    <cacheField name="[Neches].[Hie Portfolio].[Portfolio L1]" caption="פורטפוליו רמה 1" numFmtId="0" hierarchy="124" level="1">
      <sharedItems count="1">
        <s v="[Neches].[Hie Portfolio].[Portfolio L1].&amp;[Protfolio_L1_101]" c="סה&quot;כ נכסים"/>
      </sharedItems>
    </cacheField>
    <cacheField name="[Neches].[Hie Portfolio].[Portfolio L2]" caption="פורטפוליו רמה 2" numFmtId="0" hierarchy="124" level="2">
      <sharedItems containsSemiMixedTypes="0" containsString="0"/>
    </cacheField>
    <cacheField name="[Neches].[Hie Portfolio].[Portfolio L3]" caption="פורטפוליו רמה 3" numFmtId="0" hierarchy="124" level="3">
      <sharedItems containsSemiMixedTypes="0" containsString="0"/>
    </cacheField>
    <cacheField name="[Neches].[Hie Portfolio].[Portfolio L4]" caption="פורטפוליו רמה 4" numFmtId="0" hierarchy="124" level="4">
      <sharedItems containsSemiMixedTypes="0" containsString="0"/>
    </cacheField>
    <cacheField name="[Neches].[Hie Portfolio].[Portfolio L5]" caption="פורטפוליו רמה 5" numFmtId="0" hierarchy="124" level="5">
      <sharedItems containsSemiMixedTypes="0" containsString="0"/>
    </cacheField>
    <cacheField name="[Neches].[Hie Portfolio].[Tat Afik]" caption="תת אפיק" numFmtId="0" hierarchy="124" level="6">
      <sharedItems containsSemiMixedTypes="0" containsString="0"/>
    </cacheField>
    <cacheField name="[Neches].[Hie Portfolio].[Neches]" caption="נכס" numFmtId="0" hierarchy="124" level="7">
      <sharedItems containsSemiMixedTypes="0" containsString="0"/>
    </cacheField>
    <cacheField name="[Neches].[Manpik Neches Boded].[Manpik Neches Boded]" caption="מנפיק" numFmtId="0" hierarchy="33" level="1">
      <sharedItems containsSemiMixedTypes="0" containsString="0"/>
    </cacheField>
    <cacheField name="[Cheshbon KM].[Hie Peilut].[Cheshbon].[Kod Cheshbon]" caption="מס. חשבון" propertyName="Kod Cheshbon" numFmtId="0" hierarchy="4" level="9" memberPropertyField="1">
      <sharedItems containsSemiMixedTypes="0" containsString="0"/>
    </cacheField>
    <cacheField name="[Cheshbon KM].[Hie Peilut].[Cheshbon].[Portfolio]" caption="פורטפוליו" propertyName="Portfolio" numFmtId="0" hierarchy="4" level="9" memberPropertyField="1">
      <sharedItems containsSemiMixedTypes="0" containsString="0"/>
    </cacheField>
  </cacheFields>
  <cacheHierarchies count="391">
    <cacheHierarchy uniqueName="[Cheshbon KM].[Bank]" caption="בנק" attribute="1" defaultMemberUniqueName="[Cheshbon KM].[Bank].[All]" allUniqueName="[Cheshbon KM].[Bank].[All]" dimensionUniqueName="[Cheshbon KM]" displayFolder="" count="0" unbalanced="0"/>
    <cacheHierarchy uniqueName="[Cheshbon KM].[Cheshbon]" caption="חשבון" attribute="1" defaultMemberUniqueName="[Cheshbon KM].[Cheshbon].[All]" allUniqueName="[Cheshbon KM].[Cheshbon].[All]" dimensionUniqueName="[Cheshbon KM]" displayFolder="" count="0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0" unbalanced="0"/>
    <cacheHierarchy uniqueName="[Cheshbon KM].[Chevra]" caption="חברה" attribute="1" defaultMemberUniqueName="[Cheshbon KM].[Chevra].[All]" allUniqueName="[Cheshbon KM].[Chevra].[All]" dimensionUniqueName="[Cheshbon KM]" displayFolder="" count="0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10">
        <fieldUsage x="-1"/>
        <fieldUsage x="7"/>
        <fieldUsage x="8"/>
        <fieldUsage x="9"/>
        <fieldUsage x="10"/>
        <fieldUsage x="11"/>
        <fieldUsage x="12"/>
        <fieldUsage x="13"/>
        <fieldUsage x="14"/>
        <fieldUsage x="15"/>
      </fieldsUsage>
    </cacheHierarchy>
    <cacheHierarchy uniqueName="[Cheshbon KM].[Kod Cheshbon]" caption="מס. חשבון" attribute="1" defaultMemberUniqueName="[Cheshbon KM].[Kod Cheshbon].[All]" allUniqueName="[Cheshbon KM].[Kod Cheshbon].[All]" dimensionUniqueName="[Cheshbon KM]" displayFolder="" count="0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0" unbalanced="0"/>
    <cacheHierarchy uniqueName="[Cheshbon KM].[Medina]" caption="מדינה" attribute="1" defaultMemberUniqueName="[Cheshbon KM].[Medina].[All]" allUniqueName="[Cheshbon KM].[Medina].[All]" dimensionUniqueName="[Cheshbon KM]" displayFolder="" count="0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0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0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0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0" unbalanced="0"/>
    <cacheHierarchy uniqueName="[Cheshbon KM].[Ofi Heshbon]" caption="אופי חשבון" attribute="1" defaultMemberUniqueName="[Cheshbon KM].[Ofi Heshbon].[All]" allUniqueName="[Cheshbon KM].[Ofi Heshbon].[All]" dimensionUniqueName="[Cheshbon KM]" displayFolder="" count="0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0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0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0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0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0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0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0" unbalanced="0"/>
    <cacheHierarchy uniqueName="[Cheshbon KM].[Snif]" caption="סניף" attribute="1" defaultMemberUniqueName="[Cheshbon KM].[Snif].[All]" allUniqueName="[Cheshbon KM].[Snif].[All]" dimensionUniqueName="[Cheshbon KM]" displayFolder="" count="0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0" unbalanced="0"/>
    <cacheHierarchy uniqueName="[Cheshbon KM].[Yoetz]" caption="יועץ" attribute="1" defaultMemberUniqueName="[Cheshbon KM].[Yoetz].[All]" allUniqueName="[Cheshbon KM].[Yoetz].[All]" dimensionUniqueName="[Cheshbon KM]" displayFolder="" count="0" unbalanced="0"/>
    <cacheHierarchy uniqueName="[Keren].[Keren]" caption="קרן" attribute="1" keyAttribute="1" defaultMemberUniqueName="[Keren].[Keren].[All]" allUniqueName="[Keren].[Keren].[All]" dimensionUniqueName="[Keren]" displayFolder="" count="0" unbalanced="0"/>
    <cacheHierarchy uniqueName="[Makor].[Makor]" caption="מקור" attribute="1" defaultMemberUniqueName="[Makor].[Makor].[All]" allUniqueName="[Makor].[Makor].[All]" dimensionUniqueName="[Makor]" displayFolder="" count="0" unbalanced="0"/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5"/>
      </fieldsUsage>
    </cacheHierarchy>
    <cacheHierarchy uniqueName="[Neches].[Anaf]" caption="ענף" attribute="1" defaultMemberUniqueName="[Neches].[Anaf].[All]" allUniqueName="[Neches].[Anaf].[All]" dimensionUniqueName="[Neches]" displayFolder="" count="0" unbalanced="0"/>
    <cacheHierarchy uniqueName="[Neches].[Aretz Chul]" caption="ארץ\חו&quot;ל" attribute="1" defaultMemberUniqueName="[Neches].[Aretz Chul].[All]" allUniqueName="[Neches].[Aretz Chul].[All]" dimensionUniqueName="[Neches]" displayFolder="" count="0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0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0" unbalanced="0"/>
    <cacheHierarchy uniqueName="[Neches].[Hie Makor]" caption="מקור" defaultMemberUniqueName="[Neches].[Hie Makor].[All]" allUniqueName="[Neches].[Hie Makor].[All]" dimensionUniqueName="[Neches]" displayFolder="" count="0" unbalanced="0"/>
    <cacheHierarchy uniqueName="[Neches].[Hie Neches Boded]" caption="נכס בודד" defaultMemberUniqueName="[Neches].[Hie Neches Boded].[All]" allUniqueName="[Neches].[Hie Neches Boded].[All]" dimensionUniqueName="[Neches]" displayFolder="" count="0" unbalanced="0"/>
    <cacheHierarchy uniqueName="[Neches].[Kvutzat Lovim]" caption="קבוצת לווים" attribute="1" defaultMemberUniqueName="[Neches].[Kvutzat Lovim].[All]" allUniqueName="[Neches].[Kvutzat Lovim].[All]" dimensionUniqueName="[Neches]" displayFolder="" count="0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2" unbalanced="0">
      <fieldsUsage count="2">
        <fieldUsage x="-1"/>
        <fieldUsage x="43"/>
      </fieldsUsage>
    </cacheHierarchy>
    <cacheHierarchy uniqueName="[Neches].[Miun Chofshi]" caption="מאפיינים" attribute="1" defaultMemberUniqueName="[Neches].[Miun Chofshi].[All]" allUniqueName="[Neches].[Miun Chofshi].[All]" dimensionUniqueName="[Neches]" displayFolder="" count="0" unbalanced="0"/>
    <cacheHierarchy uniqueName="[Neches].[Neches]" caption="נכס" attribute="1" defaultMemberUniqueName="[Neches].[Neches].[All]" allUniqueName="[Neches].[Neches].[All]" dimensionUniqueName="[Neches]" displayFolder="" count="0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0" unbalanced="0"/>
    <cacheHierarchy uniqueName="[Neches].[Tat Afik]" caption="תת אפיק" attribute="1" defaultMemberUniqueName="[Neches].[Tat Afik].[All]" allUniqueName="[Neches].[Tat Afik].[All]" dimensionUniqueName="[Neches]" displayFolder="" count="0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0" unbalanced="0"/>
    <cacheHierarchy uniqueName="[Neches].[Tik Chofshi]" caption="סוג תיק" attribute="1" defaultMemberUniqueName="[Neches].[Tik Chofshi].[All]" allUniqueName="[Neches].[Tik Chofshi].[All]" dimensionUniqueName="[Neches]" displayFolder="" count="2" unbalanced="0">
      <fieldsUsage count="2">
        <fieldUsage x="-1"/>
        <fieldUsage x="6"/>
      </fieldsUsage>
    </cacheHierarchy>
    <cacheHierarchy uniqueName="[Salim Maslulim].[Salim Maslulim]" caption="סלים\מסלולים" attribute="1" keyAttribute="1" defaultMemberUniqueName="[Salim Maslulim].[Salim Maslulim].&amp;[1]" dimensionUniqueName="[Salim Maslulim]" displayFolder="" count="1" unbalanced="0">
      <fieldsUsage count="1">
        <fieldUsage x="35"/>
      </fieldsUsage>
    </cacheHierarchy>
    <cacheHierarchy uniqueName="[Time].[Hie Time]" caption="זמן" time="1" defaultMemberUniqueName="[Time].[Hie Time].[Shana].&amp;[2010]" dimensionUniqueName="[Time]" displayFolder="" count="3" unbalanced="0">
      <fieldsUsage count="3">
        <fieldUsage x="0"/>
        <fieldUsage x="1"/>
        <fieldUsage x="2"/>
      </fieldsUsage>
    </cacheHierarchy>
    <cacheHierarchy uniqueName="[Analiza].[Analiza ID]" caption="Analiza ID" attribute="1" keyAttribute="1" defaultMemberUniqueName="[Analiza].[Analiza ID].[All]" allUniqueName="[Analiza].[Analiza ID].[All]" dimensionUniqueName="[Analiza]" displayFolder="" count="0" unbalanced="0" hidden="1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0" unbalanced="0" hidden="1"/>
    <cacheHierarchy uniqueName="[Analiza].[Hamlatza]" caption="המלצה" attribute="1" defaultMemberUniqueName="[Analiza].[Hamlatza].[All]" allUniqueName="[Analiza].[Hamlatza].[All]" dimensionUniqueName="[Analiza]" displayFolder="" count="0" unbalanced="0" hidden="1"/>
    <cacheHierarchy uniqueName="[Analiza].[Hearot]" caption="הערות" attribute="1" defaultMemberUniqueName="[Analiza].[Hearot].[All]" allUniqueName="[Analiza].[Hearot].[All]" dimensionUniqueName="[Analiza]" displayFolder="" count="0" unbalanced="0" hidden="1"/>
    <cacheHierarchy uniqueName="[Analiza].[Shem Analyst]" caption="שם אנליסט" attribute="1" defaultMemberUniqueName="[Analiza].[Shem Analyst].[All]" allUniqueName="[Analiza].[Shem Analyst].[All]" dimensionUniqueName="[Analiza]" displayFolder="" count="0" unbalanced="0" hidden="1"/>
    <cacheHierarchy uniqueName="[Charigim].[Charigim]" caption="סינון חריגים" attribute="1" keyAttribute="1" defaultMemberUniqueName="[Charigim].[Charigim].&amp;[1]" dimensionUniqueName="[Charigim]" displayFolder="" count="0" unbalanced="0" hidden="1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0" unbalanced="0" hidden="1"/>
    <cacheHierarchy uniqueName="[Cheshbon 106].[Chevra]" caption="חברה" attribute="1" defaultMemberUniqueName="[Cheshbon 106].[Chevra].[All]" allUniqueName="[Cheshbon 106].[Chevra].[All]" dimensionUniqueName="[Cheshbon 106]" displayFolder="" count="0" unbalanced="0" hidden="1"/>
    <cacheHierarchy uniqueName="[Cheshbon 106].[Hie Peilut]" caption="פעילות" defaultMemberUniqueName="[Cheshbon 106].[Hie Peilut].[All]" allUniqueName="[Cheshbon 106].[Hie Peilut].[All]" dimensionUniqueName="[Cheshbon 106]" displayFolder="" count="0" unbalanced="0" hidden="1"/>
    <cacheHierarchy uniqueName="[Cheshbon 106].[Peilut 1]" caption="פעילות רמה 1" attribute="1" defaultMemberUniqueName="[Cheshbon 106].[Peilut 1].[All]" allUniqueName="[Cheshbon 106].[Peilut 1].[All]" dimensionUniqueName="[Cheshbon 106]" displayFolder="" count="0" unbalanced="0" hidden="1"/>
    <cacheHierarchy uniqueName="[Cheshbon 106].[Peilut 2]" caption="פעילות רמה 2" attribute="1" defaultMemberUniqueName="[Cheshbon 106].[Peilut 2].[All]" allUniqueName="[Cheshbon 106].[Peilut 2].[All]" dimensionUniqueName="[Cheshbon 106]" displayFolder="" count="0" unbalanced="0" hidden="1"/>
    <cacheHierarchy uniqueName="[Cheshbon 106].[Peilut 3]" caption="פעילות רמה 3" attribute="1" defaultMemberUniqueName="[Cheshbon 106].[Peilut 3].[All]" allUniqueName="[Cheshbon 106].[Peilut 3].[All]" dimensionUniqueName="[Cheshbon 106]" displayFolder="" count="0" unbalanced="0" hidden="1"/>
    <cacheHierarchy uniqueName="[Cheshbon 106].[Peilut 4]" caption="פעילות רמה 4" attribute="1" defaultMemberUniqueName="[Cheshbon 106].[Peilut 4].[All]" allUniqueName="[Cheshbon 106].[Peilut 4].[All]" dimensionUniqueName="[Cheshbon 106]" displayFolder="" count="0" unbalanced="0" hidden="1"/>
    <cacheHierarchy uniqueName="[Cheshbon BI].[Cheshbon]" caption="חשבון" attribute="1" keyAttribute="1" defaultMemberUniqueName="[Cheshbon BI].[Cheshbon].[All]" allUniqueName="[Cheshbon BI].[Cheshbon].[All]" dimensionUniqueName="[Cheshbon BI]" displayFolder="" count="0" unbalanced="0" hidden="1"/>
    <cacheHierarchy uniqueName="[Cheshbon BI].[Chevra]" caption="חברה" attribute="1" defaultMemberUniqueName="[Cheshbon BI].[Chevra].[All]" allUniqueName="[Cheshbon BI].[Chevra].[All]" dimensionUniqueName="[Cheshbon BI]" displayFolder="" count="0" unbalanced="0" hidden="1"/>
    <cacheHierarchy uniqueName="[Cheshbon BI].[Hie Peilut]" caption="פעילות" defaultMemberUniqueName="[Cheshbon BI].[Hie Peilut].[All]" allUniqueName="[Cheshbon BI].[Hie Peilut].[All]" dimensionUniqueName="[Cheshbon BI]" displayFolder="" count="0" unbalanced="0" hidden="1"/>
    <cacheHierarchy uniqueName="[Cheshbon BI].[Peilut 1]" caption="פעילות רמה 1" attribute="1" defaultMemberUniqueName="[Cheshbon BI].[Peilut 1].[All]" allUniqueName="[Cheshbon BI].[Peilut 1].[All]" dimensionUniqueName="[Cheshbon BI]" displayFolder="" count="0" unbalanced="0" hidden="1"/>
    <cacheHierarchy uniqueName="[Cheshbon BI].[Peilut 2]" caption="פעילות רמה 2" attribute="1" defaultMemberUniqueName="[Cheshbon BI].[Peilut 2].[All]" allUniqueName="[Cheshbon BI].[Peilut 2].[All]" dimensionUniqueName="[Cheshbon BI]" displayFolder="" count="0" unbalanced="0" hidden="1"/>
    <cacheHierarchy uniqueName="[Cheshbon BI].[Peilut 3]" caption="פעילות רמה 3" attribute="1" defaultMemberUniqueName="[Cheshbon BI].[Peilut 3].[All]" allUniqueName="[Cheshbon BI].[Peilut 3].[All]" dimensionUniqueName="[Cheshbon BI]" displayFolder="" count="0" unbalanced="0" hidden="1"/>
    <cacheHierarchy uniqueName="[Cheshbon BI].[Peilut 4]" caption="פעילות רמה 4" attribute="1" defaultMemberUniqueName="[Cheshbon BI].[Peilut 4].[All]" allUniqueName="[Cheshbon BI].[Peilut 4].[All]" dimensionUniqueName="[Cheshbon BI]" displayFolder="" count="0" unbalanced="0" hidden="1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0" unbalanced="0" hidden="1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0" unbalanced="0" hidden="1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0" unbalanced="0" hidden="1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0" unbalanced="0" hidden="1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0" unbalanced="0" hidden="1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0" unbalanced="0" hidden="1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0" unbalanced="0" hidden="1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0" unbalanced="0" hidden="1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0" unbalanced="0" hidden="1"/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0" unbalanced="0" hidden="1"/>
    <cacheHierarchy uniqueName="[Cheshbon KM].[Hie Yoetz]" caption="Hie Yoetz" defaultMemberUniqueName="[Cheshbon KM].[Hie Yoetz].[All]" allUniqueName="[Cheshbon KM].[Hie Yoetz].[All]" dimensionUniqueName="[Cheshbon KM]" displayFolder="" count="0" unbalanced="0" hidden="1"/>
    <cacheHierarchy uniqueName="[Cheshbon KM].[Portfolio]" caption="פורטפוליו" attribute="1" defaultMemberUniqueName="[Cheshbon KM].[Portfolio].[All]" allUniqueName="[Cheshbon KM].[Portfolio].[All]" dimensionUniqueName="[Cheshbon KM]" displayFolder="" count="0" unbalanced="0" hidden="1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0" unbalanced="0" hidden="1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0" unbalanced="0" hidden="1"/>
    <cacheHierarchy uniqueName="[Cheshbon Panorama].[Chevra]" caption="Chevra" attribute="1" defaultMemberUniqueName="[Cheshbon Panorama].[Chevra].[All]" allUniqueName="[Cheshbon Panorama].[Chevra].[All]" dimensionUniqueName="[Cheshbon Panorama]" displayFolder="" count="0" unbalanced="0" hidden="1"/>
    <cacheHierarchy uniqueName="[Cheshbon Panorama].[Hie Peilut]" caption="פעילות" defaultMemberUniqueName="[Cheshbon Panorama].[Hie Peilut].[All]" allUniqueName="[Cheshbon Panorama].[Hie Peilut].[All]" dimensionUniqueName="[Cheshbon Panorama]" displayFolder="" count="0" unbalanced="0" hidden="1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0" unbalanced="0" hidden="1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0" unbalanced="0" hidden="1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0" unbalanced="0" hidden="1"/>
    <cacheHierarchy uniqueName="[From Time].[Chodesh]" caption="חודש" attribute="1" time="1" defaultMemberUniqueName="[From Time].[Chodesh].[All]" allUniqueName="[From Time].[Chodesh].[All]" dimensionUniqueName="[From Time]" displayFolder="" count="0" unbalanced="0" hidden="1"/>
    <cacheHierarchy uniqueName="[From Time].[Hie Time]" caption="זמן תחילה" time="1" defaultMemberUniqueName="[From Time].[Hie Time].[Shana].&amp;[2010]" dimensionUniqueName="[From Time]" displayFolder="" count="0" unbalanced="0" hidden="1"/>
    <cacheHierarchy uniqueName="[From Time].[Shana]" caption="שנה" attribute="1" time="1" defaultMemberUniqueName="[From Time].[Shana].&amp;[2010]" dimensionUniqueName="[From Time]" displayFolder="" count="0" unbalanced="0" hidden="1"/>
    <cacheHierarchy uniqueName="[From Time].[Taarich]" caption="תאריך" attribute="1" time="1" keyAttribute="1" defaultMemberUniqueName="[From Time].[Taarich].[All]" allUniqueName="[From Time].[Taarich].[All]" dimensionUniqueName="[From Time]" displayFolder="" count="0" unbalanced="0" hidden="1"/>
    <cacheHierarchy uniqueName="[From Time].[Yom]" caption="יום" attribute="1" time="1" defaultMemberUniqueName="[From Time].[Yom].[All]" allUniqueName="[From Time].[Yom].[All]" dimensionUniqueName="[From Time]" displayFolder="" count="0" unbalanced="0" hidden="1"/>
    <cacheHierarchy uniqueName="[Makor].[Hakbatza Makor]" caption="Hakbatza Makor" attribute="1" defaultMemberUniqueName="[Makor].[Hakbatza Makor].[All]" allUniqueName="[Makor].[Hakbatza Makor].[All]" dimensionUniqueName="[Makor]" displayFolder="" count="0" unbalanced="0" hidden="1"/>
    <cacheHierarchy uniqueName="[Makor].[Hie Makor]" caption="Hie Makor" defaultMemberUniqueName="[Makor].[Hie Makor].[All]" allUniqueName="[Makor].[Hie Makor].[All]" dimensionUniqueName="[Makor]" displayFolder="" count="0" unbalanced="0" hidden="1"/>
    <cacheHierarchy uniqueName="[Makor].[Makor Mapping]" caption="Makor Mapping" attribute="1" keyAttribute="1" defaultMemberUniqueName="[Makor].[Makor Mapping].[All]" allUniqueName="[Makor].[Makor Mapping].[All]" dimensionUniqueName="[Makor]" displayFolder="" count="0" unbalanced="0" hidden="1"/>
    <cacheHierarchy uniqueName="[Migbala].[Migbala Av ID]" caption="מגבלה" defaultMemberUniqueName="[Migbala].[Migbala Av ID].&amp;[1]" dimensionUniqueName="[Migbala]" displayFolder="" count="0" unbalanced="1" hidden="1"/>
    <cacheHierarchy uniqueName="[Migbala].[Migbala ID]" caption="מגבלה" attribute="1" keyAttribute="1" defaultMemberUniqueName="[Migbala].[Migbala ID].[All]" allUniqueName="[Migbala].[Migbala ID].[All]" dimensionUniqueName="[Migbala]" displayFolder="" count="0" unbalanced="0" hidden="1"/>
    <cacheHierarchy uniqueName="[Neches].[Anaf NS]" caption="ענף ניה&quot;ס" attribute="1" defaultMemberUniqueName="[Neches].[Anaf NS].[All]" allUniqueName="[Neches].[Anaf NS].[All]" dimensionUniqueName="[Neches]" displayFolder="" count="0" unbalanced="0" hidden="1"/>
    <cacheHierarchy uniqueName="[Neches].[Ashrai L1]" caption="אשראי רמה 1" attribute="1" defaultMemberUniqueName="[Neches].[Ashrai L1].[All]" allUniqueName="[Neches].[Ashrai L1].[All]" dimensionUniqueName="[Neches]" displayFolder="" count="0" unbalanced="0" hidden="1"/>
    <cacheHierarchy uniqueName="[Neches].[Ashrai L2]" caption="אשראי רמה 2" attribute="1" defaultMemberUniqueName="[Neches].[Ashrai L2].[All]" allUniqueName="[Neches].[Ashrai L2].[All]" dimensionUniqueName="[Neches]" displayFolder="" count="0" unbalanced="0" hidden="1"/>
    <cacheHierarchy uniqueName="[Neches].[Ashrai L3]" caption="אשראי רמה 3" attribute="1" defaultMemberUniqueName="[Neches].[Ashrai L3].[All]" allUniqueName="[Neches].[Ashrai L3].[All]" dimensionUniqueName="[Neches]" displayFolder="" count="0" unbalanced="0" hidden="1"/>
    <cacheHierarchy uniqueName="[Neches].[Ashrai L4]" caption="אשראי רמה 4" attribute="1" defaultMemberUniqueName="[Neches].[Ashrai L4].[All]" allUniqueName="[Neches].[Ashrai L4].[All]" dimensionUniqueName="[Neches]" displayFolder="" count="0" unbalanced="0" hidden="1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0" unbalanced="0" hidden="1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0" unbalanced="0" hidden="1"/>
    <cacheHierarchy uniqueName="[Neches].[Chevra Medareget]" caption="שם מדרג" attribute="1" defaultMemberUniqueName="[Neches].[Chevra Medareget].[All]" allUniqueName="[Neches].[Chevra Medareget].[All]" dimensionUniqueName="[Neches]" displayFolder="" count="0" unbalanced="0" hidden="1"/>
    <cacheHierarchy uniqueName="[Neches].[Derug Mechushav]" caption="קוד דרוג מחושב" attribute="1" defaultMemberUniqueName="[Neches].[Derug Mechushav].[All]" allUniqueName="[Neches].[Derug Mechushav].[All]" dimensionUniqueName="[Neches]" displayFolder="" count="0" unbalanced="0" hidden="1"/>
    <cacheHierarchy uniqueName="[Neches].[Hakbatza Amalot]" caption="הקבצה עמלות" attribute="1" defaultMemberUniqueName="[Neches].[Hakbatza Amalot].[All]" allUniqueName="[Neches].[Hakbatza Amalot].[All]" dimensionUniqueName="[Neches]" displayFolder="" count="0" unbalanced="0" hidden="1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0" unbalanced="0" hidden="1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0" unbalanced="0" hidden="1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0" unbalanced="0" hidden="1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0" unbalanced="0" hidden="1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0" unbalanced="0" hidden="1"/>
    <cacheHierarchy uniqueName="[Neches].[Hakbatza Sug Neches AA]" caption="Instrument Type Group" attribute="1" defaultMemberUniqueName="[Neches].[Hakbatza Sug Neches AA].[All]" allUniqueName="[Neches].[Hakbatza Sug Neches AA].[All]" dimensionUniqueName="[Neches]" displayFolder="" count="0" unbalanced="0" hidden="1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0" unbalanced="0" hidden="1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0" unbalanced="0" hidden="1"/>
    <cacheHierarchy uniqueName="[Neches].[Hakbatza2 Sug Neches AA]" caption="Main Instrument Type" attribute="1" defaultMemberUniqueName="[Neches].[Hakbatza2 Sug Neches AA].[All]" allUniqueName="[Neches].[Hakbatza2 Sug Neches AA].[All]" dimensionUniqueName="[Neches]" displayFolder="" count="0" unbalanced="0" hidden="1"/>
    <cacheHierarchy uniqueName="[Neches].[Hakbatza3 Sug Neches AA]" caption="Main Gizbarut Instrument Type" attribute="1" defaultMemberUniqueName="[Neches].[Hakbatza3 Sug Neches AA].[All]" allUniqueName="[Neches].[Hakbatza3 Sug Neches AA].[All]" dimensionUniqueName="[Neches]" displayFolder="" count="0" unbalanced="0" hidden="1"/>
    <cacheHierarchy uniqueName="[Neches].[Hearot]" caption="הערות" attribute="1" defaultMemberUniqueName="[Neches].[Hearot].[All]" allUniqueName="[Neches].[Hearot].[All]" dimensionUniqueName="[Neches]" displayFolder="" count="0" unbalanced="0" hidden="1"/>
    <cacheHierarchy uniqueName="[Neches].[Hie Anaf NS]" caption="ענף" defaultMemberUniqueName="[Neches].[Hie Anaf NS].[All]" allUniqueName="[Neches].[Hie Anaf NS].[All]" dimensionUniqueName="[Neches]" displayFolder="" count="0" unbalanced="0" hidden="1"/>
    <cacheHierarchy uniqueName="[Neches].[Hie Ashrai]" caption="אשראי" defaultMemberUniqueName="[Neches].[Hie Ashrai].[All]" allUniqueName="[Neches].[Hie Ashrai].[All]" dimensionUniqueName="[Neches]" displayFolder="" count="0" unbalanced="0" hidden="1"/>
    <cacheHierarchy uniqueName="[Neches].[Hie Baalei Inyan]" caption="בעלי עניין" defaultMemberUniqueName="[Neches].[Hie Baalei Inyan].[All]" allUniqueName="[Neches].[Hie Baalei Inyan].[All]" dimensionUniqueName="[Neches]" displayFolder="" count="0" unbalanced="0" hidden="1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0" unbalanced="0" hidden="1"/>
    <cacheHierarchy uniqueName="[Neches].[Hie Derug]" caption="דרוג" defaultMemberUniqueName="[Neches].[Hie Derug].[All]" allUniqueName="[Neches].[Hie Derug].[All]" dimensionUniqueName="[Neches]" displayFolder="" count="0" unbalanced="0" hidden="1"/>
    <cacheHierarchy uniqueName="[Neches].[Hie Machshir]" caption="מכשיר" defaultMemberUniqueName="[Neches].[Hie Machshir].[All]" allUniqueName="[Neches].[Hie Machshir].[All]" dimensionUniqueName="[Neches]" displayFolder="" count="0" unbalanced="0" hidden="1"/>
    <cacheHierarchy uniqueName="[Neches].[Hie Manpik]" caption="מנפיק" defaultMemberUniqueName="[Neches].[Hie Manpik].[All]" allUniqueName="[Neches].[Hie Manpik].[All]" dimensionUniqueName="[Neches]" displayFolder="" count="0" unbalanced="0" hidden="1"/>
    <cacheHierarchy uniqueName="[Neches].[Hie Matbea]" caption="מטבע" defaultMemberUniqueName="[Neches].[Hie Matbea].[All]" allUniqueName="[Neches].[Hie Matbea].[All]" dimensionUniqueName="[Neches]" displayFolder="" count="0" unbalanced="0" hidden="1"/>
    <cacheHierarchy uniqueName="[Neches].[Hie Medina Manpika]" caption="מדינה מנפיקה" defaultMemberUniqueName="[Neches].[Hie Medina Manpika].[All]" allUniqueName="[Neches].[Hie Medina Manpika].[All]" dimensionUniqueName="[Neches]" displayFolder="" count="0" unbalanced="0" hidden="1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0" unbalanced="0" hidden="1"/>
    <cacheHierarchy uniqueName="[Neches].[Hie Merchak Benchmark]" caption="מרחק מבנצמרק" defaultMemberUniqueName="[Neches].[Hie Merchak Benchmark].[All]" allUniqueName="[Neches].[Hie Merchak Benchmark].[All]" dimensionUniqueName="[Neches]" displayFolder="" count="0" unbalanced="0" hidden="1"/>
    <cacheHierarchy uniqueName="[Neches].[Hie Neches]" caption="Hie Neches" defaultMemberUniqueName="[Neches].[Hie Neches].[All]" allUniqueName="[Neches].[Hie Neches].[All]" dimensionUniqueName="[Neches]" displayFolder="" count="0" unbalanced="0" hidden="1"/>
    <cacheHierarchy uniqueName="[Neches].[Hie Portfolio]" caption="פרוטפוליו" defaultMemberUniqueName="[Neches].[Hie Portfolio].[All]" allUniqueName="[Neches].[Hie Portfolio].[All]" dimensionUniqueName="[Neches]" displayFolder="" count="8" unbalanced="0" hidden="1">
      <fieldsUsage count="8">
        <fieldUsage x="-1"/>
        <fieldUsage x="36"/>
        <fieldUsage x="37"/>
        <fieldUsage x="38"/>
        <fieldUsage x="39"/>
        <fieldUsage x="40"/>
        <fieldUsage x="41"/>
        <fieldUsage x="42"/>
      </fieldsUsage>
    </cacheHierarchy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0" unbalanced="0" hidden="1"/>
    <cacheHierarchy uniqueName="[Neches].[Hie Schorot]" caption="סחורות" defaultMemberUniqueName="[Neches].[Hie Schorot].[All]" allUniqueName="[Neches].[Hie Schorot].[All]" dimensionUniqueName="[Neches]" displayFolder="" count="0" unbalanced="0" hidden="1"/>
    <cacheHierarchy uniqueName="[Neches].[Hie Sug Neches]" caption="סוג נכס" defaultMemberUniqueName="[Neches].[Hie Sug Neches].[All]" allUniqueName="[Neches].[Hie Sug Neches].[All]" dimensionUniqueName="[Neches]" displayFolder="" count="0" unbalanced="0" hidden="1"/>
    <cacheHierarchy uniqueName="[Neches].[Hie Sug Neches AA]" caption="Hie Instrument Type" defaultMemberUniqueName="[Neches].[Hie Sug Neches AA].[All]" allUniqueName="[Neches].[Hie Sug Neches AA].[All]" dimensionUniqueName="[Neches]" displayFolder="" count="0" unbalanced="0" hidden="1"/>
    <cacheHierarchy uniqueName="[Neches].[Hie2 Derug]" caption="דרוג2" defaultMemberUniqueName="[Neches].[Hie2 Derug].[All]" allUniqueName="[Neches].[Hie2 Derug].[All]" dimensionUniqueName="[Neches]" displayFolder="" count="0" unbalanced="0" hidden="1"/>
    <cacheHierarchy uniqueName="[Neches].[Hie2 Medina Manpika]" caption="מדינה מנפיקה" defaultMemberUniqueName="[Neches].[Hie2 Medina Manpika].[All]" allUniqueName="[Neches].[Hie2 Medina Manpika].[All]" dimensionUniqueName="[Neches]" displayFolder="" count="0" unbalanced="0" hidden="1"/>
    <cacheHierarchy uniqueName="[Neches].[Kod Afik Tat Afik]" caption="תת אפיק" attribute="1" defaultMemberUniqueName="[Neches].[Kod Afik Tat Afik].[All]" allUniqueName="[Neches].[Kod Afik Tat Afik].[All]" dimensionUniqueName="[Neches]" displayFolder="" count="0" unbalanced="0" hidden="1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0" unbalanced="0" hidden="1"/>
    <cacheHierarchy uniqueName="[Neches].[Machshir]" caption="Machshir" attribute="1" defaultMemberUniqueName="[Neches].[Machshir].[All]" allUniqueName="[Neches].[Machshir].[All]" dimensionUniqueName="[Neches]" displayFolder="" count="0" unbalanced="0" hidden="1"/>
    <cacheHierarchy uniqueName="[Neches].[Machshir L1]" caption="מכשיר רמה 1" attribute="1" defaultMemberUniqueName="[Neches].[Machshir L1].[All]" allUniqueName="[Neches].[Machshir L1].[All]" dimensionUniqueName="[Neches]" displayFolder="" count="0" unbalanced="0" hidden="1"/>
    <cacheHierarchy uniqueName="[Neches].[Machshir L2]" caption="מכשיר רמה 2" attribute="1" defaultMemberUniqueName="[Neches].[Machshir L2].[All]" allUniqueName="[Neches].[Machshir L2].[All]" dimensionUniqueName="[Neches]" displayFolder="" count="0" unbalanced="0" hidden="1"/>
    <cacheHierarchy uniqueName="[Neches].[Machshir L3]" caption="מכשיר רמה 3" attribute="1" defaultMemberUniqueName="[Neches].[Machshir L3].[All]" allUniqueName="[Neches].[Machshir L3].[All]" dimensionUniqueName="[Neches]" displayFolder="" count="0" unbalanced="0" hidden="1"/>
    <cacheHierarchy uniqueName="[Neches].[Machshir L4]" caption="מכשיר רמה 4" attribute="1" defaultMemberUniqueName="[Neches].[Machshir L4].[All]" allUniqueName="[Neches].[Machshir L4].[All]" dimensionUniqueName="[Neches]" displayFolder="" count="0" unbalanced="0" hidden="1"/>
    <cacheHierarchy uniqueName="[Neches].[Manpik]" caption="מנפיק" attribute="1" defaultMemberUniqueName="[Neches].[Manpik].[All]" allUniqueName="[Neches].[Manpik].[All]" dimensionUniqueName="[Neches]" displayFolder="" count="0" unbalanced="0" hidden="1"/>
    <cacheHierarchy uniqueName="[Neches].[Matbea L1]" caption="מטבע רמה 1" attribute="1" defaultMemberUniqueName="[Neches].[Matbea L1].[All]" allUniqueName="[Neches].[Matbea L1].[All]" dimensionUniqueName="[Neches]" displayFolder="" count="0" unbalanced="0" hidden="1"/>
    <cacheHierarchy uniqueName="[Neches].[Matbea L2]" caption="מטבע רמה 2" attribute="1" defaultMemberUniqueName="[Neches].[Matbea L2].[All]" allUniqueName="[Neches].[Matbea L2].[All]" dimensionUniqueName="[Neches]" displayFolder="" count="0" unbalanced="0" hidden="1"/>
    <cacheHierarchy uniqueName="[Neches].[Matbea L3]" caption="מטבע רמה 3" attribute="1" defaultMemberUniqueName="[Neches].[Matbea L3].[All]" allUniqueName="[Neches].[Matbea L3].[All]" dimensionUniqueName="[Neches]" displayFolder="" count="0" unbalanced="0" hidden="1"/>
    <cacheHierarchy uniqueName="[Neches].[Matbea L4]" caption="מטבע רמה 4" attribute="1" defaultMemberUniqueName="[Neches].[Matbea L4].[All]" allUniqueName="[Neches].[Matbea L4].[All]" dimensionUniqueName="[Neches]" displayFolder="" count="0" unbalanced="0" hidden="1"/>
    <cacheHierarchy uniqueName="[Neches].[Medina Chasifa]" caption="מדינת חשיפה" attribute="1" defaultMemberUniqueName="[Neches].[Medina Chasifa].[All]" allUniqueName="[Neches].[Medina Chasifa].[All]" dimensionUniqueName="[Neches]" displayFolder="" count="0" unbalanced="0" hidden="1"/>
    <cacheHierarchy uniqueName="[Neches].[Medina Manpika]" caption="מדינה מנפיקה" attribute="1" defaultMemberUniqueName="[Neches].[Medina Manpika].[All]" allUniqueName="[Neches].[Medina Manpika].[All]" dimensionUniqueName="[Neches]" displayFolder="" count="0" unbalanced="0" hidden="1"/>
    <cacheHierarchy uniqueName="[Neches].[Medina Nischeret]" caption="מדינה נסחרת" attribute="1" defaultMemberUniqueName="[Neches].[Medina Nischeret].[All]" allUniqueName="[Neches].[Medina Nischeret].[All]" dimensionUniqueName="[Neches]" displayFolder="" count="0" unbalanced="0" hidden="1"/>
    <cacheHierarchy uniqueName="[Neches].[Merchak Neches]" caption="נכס" attribute="1" defaultMemberUniqueName="[Neches].[Merchak Neches].[All]" allUniqueName="[Neches].[Merchak Neches].[All]" dimensionUniqueName="[Neches]" displayFolder="" count="0" unbalanced="0" hidden="1"/>
    <cacheHierarchy uniqueName="[Neches].[Neches Boded L1]" caption="נכס בודד רמה 1" attribute="1" defaultMemberUniqueName="[Neches].[Neches Boded L1].[All]" allUniqueName="[Neches].[Neches Boded L1].[All]" dimensionUniqueName="[Neches]" displayFolder="" count="0" unbalanced="0" hidden="1"/>
    <cacheHierarchy uniqueName="[Neches].[Neches Boded L2]" caption="נכס בודד רמה 2" attribute="1" defaultMemberUniqueName="[Neches].[Neches Boded L2].[All]" allUniqueName="[Neches].[Neches Boded L2].[All]" dimensionUniqueName="[Neches]" displayFolder="" count="0" unbalanced="0" hidden="1"/>
    <cacheHierarchy uniqueName="[Neches].[Neches Boded L3]" caption="נכס בודד רמה 3" attribute="1" defaultMemberUniqueName="[Neches].[Neches Boded L3].[All]" allUniqueName="[Neches].[Neches Boded L3].[All]" dimensionUniqueName="[Neches]" displayFolder="" count="0" unbalanced="0" hidden="1"/>
    <cacheHierarchy uniqueName="[Neches].[Neches Boded L4]" caption="נכס בודד רמה 4" attribute="1" defaultMemberUniqueName="[Neches].[Neches Boded L4].[All]" allUniqueName="[Neches].[Neches Boded L4].[All]" dimensionUniqueName="[Neches]" displayFolder="" count="0" unbalanced="0" hidden="1"/>
    <cacheHierarchy uniqueName="[Neches].[Neches Boded L5]" caption="נכס בודד רמה 5" attribute="1" defaultMemberUniqueName="[Neches].[Neches Boded L5].[All]" allUniqueName="[Neches].[Neches Boded L5].[All]" dimensionUniqueName="[Neches]" displayFolder="" count="0" unbalanced="0" hidden="1"/>
    <cacheHierarchy uniqueName="[Neches].[Neches Boded L6]" caption="נכס בודד רמה 6" attribute="1" defaultMemberUniqueName="[Neches].[Neches Boded L6].[All]" allUniqueName="[Neches].[Neches Boded L6].[All]" dimensionUniqueName="[Neches]" displayFolder="" count="0" unbalanced="0" hidden="1"/>
    <cacheHierarchy uniqueName="[Neches].[Neches Dim Usage]" caption="Neches Dim Usage" attribute="1" defaultMemberUniqueName="[Neches].[Neches Dim Usage].[All]" allUniqueName="[Neches].[Neches Dim Usage].[All]" dimensionUniqueName="[Neches]" displayFolder="" count="0" unbalanced="0" hidden="1"/>
    <cacheHierarchy uniqueName="[Neches].[Neches ID]" caption="נכס" attribute="1" keyAttribute="1" defaultMemberUniqueName="[Neches].[Neches ID].[All]" allUniqueName="[Neches].[Neches ID].[All]" dimensionUniqueName="[Neches]" displayFolder="" count="0" unbalanced="0" hidden="1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0" unbalanced="0" hidden="1"/>
    <cacheHierarchy uniqueName="[Neches].[Nituach Tsua 1]" caption="ניתוח תשואה 1" attribute="1" defaultMemberUniqueName="[Neches].[Nituach Tsua 1].[All]" allUniqueName="[Neches].[Nituach Tsua 1].[All]" dimensionUniqueName="[Neches]" displayFolder="" count="0" unbalanced="0" hidden="1"/>
    <cacheHierarchy uniqueName="[Neches].[Nituach Tsua 2]" caption="ניתוח תשואה 2" attribute="1" defaultMemberUniqueName="[Neches].[Nituach Tsua 2].[All]" allUniqueName="[Neches].[Nituach Tsua 2].[All]" dimensionUniqueName="[Neches]" displayFolder="" count="0" unbalanced="0" hidden="1"/>
    <cacheHierarchy uniqueName="[Neches].[Parent Neches]" caption="נכס אב" attribute="1" defaultMemberUniqueName="[Neches].[Parent Neches].[All]" allUniqueName="[Neches].[Parent Neches].[All]" dimensionUniqueName="[Neches]" displayFolder="" count="0" unbalanced="0" hidden="1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0" unbalanced="0" hidden="1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0" unbalanced="0" hidden="1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0" unbalanced="0" hidden="1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0" unbalanced="0" hidden="1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0" unbalanced="0" hidden="1"/>
    <cacheHierarchy uniqueName="[Neches].[Portfolio L2]" caption="פורטפוליו רמה 2" attribute="1" defaultMemberUniqueName="[Neches].[Portfolio L2].[All]" allUniqueName="[Neches].[Portfolio L2].[All]" dimensionUniqueName="[Neches]" displayFolder="" count="0" unbalanced="0" hidden="1"/>
    <cacheHierarchy uniqueName="[Neches].[Portfolio L3]" caption="פורטפוליו רמה 3" attribute="1" defaultMemberUniqueName="[Neches].[Portfolio L3].[All]" allUniqueName="[Neches].[Portfolio L3].[All]" dimensionUniqueName="[Neches]" displayFolder="" count="0" unbalanced="0" hidden="1"/>
    <cacheHierarchy uniqueName="[Neches].[Portfolio L4]" caption="פורטפוליו רמה 4" attribute="1" defaultMemberUniqueName="[Neches].[Portfolio L4].[All]" allUniqueName="[Neches].[Portfolio L4].[All]" dimensionUniqueName="[Neches]" displayFolder="" count="0" unbalanced="0" hidden="1"/>
    <cacheHierarchy uniqueName="[Neches].[Portfolio L5]" caption="פורטפוליו רמה 5" attribute="1" defaultMemberUniqueName="[Neches].[Portfolio L5].[All]" allUniqueName="[Neches].[Portfolio L5].[All]" dimensionUniqueName="[Neches]" displayFolder="" count="0" unbalanced="0" hidden="1"/>
    <cacheHierarchy uniqueName="[Neches].[Sachir]" caption="סחירות" attribute="1" defaultMemberUniqueName="[Neches].[Sachir].[All]" allUniqueName="[Neches].[Sachir].[All]" dimensionUniqueName="[Neches]" displayFolder="" count="0" unbalanced="0" hidden="1"/>
    <cacheHierarchy uniqueName="[Neches].[Schorot L1]" caption="סחורות רמה 1" attribute="1" defaultMemberUniqueName="[Neches].[Schorot L1].[All]" allUniqueName="[Neches].[Schorot L1].[All]" dimensionUniqueName="[Neches]" displayFolder="" count="0" unbalanced="0" hidden="1"/>
    <cacheHierarchy uniqueName="[Neches].[Schorot L2]" caption="סחורות רמה 2" attribute="1" defaultMemberUniqueName="[Neches].[Schorot L2].[All]" allUniqueName="[Neches].[Schorot L2].[All]" dimensionUniqueName="[Neches]" displayFolder="" count="0" unbalanced="0" hidden="1"/>
    <cacheHierarchy uniqueName="[Neches].[Schorot L3]" caption="סחורות רמה 3" attribute="1" defaultMemberUniqueName="[Neches].[Schorot L3].[All]" allUniqueName="[Neches].[Schorot L3].[All]" dimensionUniqueName="[Neches]" displayFolder="" count="0" unbalanced="0" hidden="1"/>
    <cacheHierarchy uniqueName="[Neches].[Sort Order Derug]" caption="מיון דרוג" attribute="1" defaultMemberUniqueName="[Neches].[Sort Order Derug].[All]" allUniqueName="[Neches].[Sort Order Derug].[All]" dimensionUniqueName="[Neches]" displayFolder="" count="0" unbalanced="0" hidden="1"/>
    <cacheHierarchy uniqueName="[Neches].[Sort Order Neches ID]" caption="נכס" attribute="1" defaultMemberUniqueName="[Neches].[Sort Order Neches ID].[All]" allUniqueName="[Neches].[Sort Order Neches ID].[All]" dimensionUniqueName="[Neches]" displayFolder="" count="0" unbalanced="0" hidden="1"/>
    <cacheHierarchy uniqueName="[Neches].[Sug Chasifa]" caption="סוג חשיפה" attribute="1" defaultMemberUniqueName="[Neches].[Sug Chasifa].[All]" allUniqueName="[Neches].[Sug Chasifa].[All]" dimensionUniqueName="[Neches]" displayFolder="" count="0" unbalanced="0" hidden="1"/>
    <cacheHierarchy uniqueName="[Neches].[Sug Hazmada]" caption="סוג הצמדה" attribute="1" defaultMemberUniqueName="[Neches].[Sug Hazmada].[All]" allUniqueName="[Neches].[Sug Hazmada].[All]" dimensionUniqueName="[Neches]" displayFolder="" count="0" unbalanced="0" hidden="1"/>
    <cacheHierarchy uniqueName="[Neches].[Sug Neches]" caption="סוג נכס" attribute="1" defaultMemberUniqueName="[Neches].[Sug Neches].[All]" allUniqueName="[Neches].[Sug Neches].[All]" dimensionUniqueName="[Neches]" displayFolder="" count="0" unbalanced="0" hidden="1"/>
    <cacheHierarchy uniqueName="[Neches].[Sug Neches AA]" caption="Instrument Type" attribute="1" defaultMemberUniqueName="[Neches].[Sug Neches AA].[All]" allUniqueName="[Neches].[Sug Neches AA].[All]" dimensionUniqueName="[Neches]" displayFolder="" count="0" unbalanced="0" hidden="1"/>
    <cacheHierarchy uniqueName="[Neches].[Sug Ribit]" caption="סוג ריבית" attribute="1" defaultMemberUniqueName="[Neches].[Sug Ribit].[All]" allUniqueName="[Neches].[Sug Ribit].[All]" dimensionUniqueName="[Neches]" displayFolder="" count="0" unbalanced="0" hidden="1"/>
    <cacheHierarchy uniqueName="[Neches].[Tat Afik Dynami]" caption="תת אפיק דינמי" attribute="1" defaultMemberUniqueName="[Neches].[Tat Afik Dynami].[All]" allUniqueName="[Neches].[Tat Afik Dynami].[All]" dimensionUniqueName="[Neches]" displayFolder="" count="0" unbalanced="0" hidden="1"/>
    <cacheHierarchy uniqueName="[Neches].[Ticker]" caption="טיקר" attribute="1" defaultMemberUniqueName="[Neches].[Ticker].[All]" allUniqueName="[Neches].[Ticker].[All]" dimensionUniqueName="[Neches]" displayFolder="" count="0" unbalanced="0" hidden="1"/>
    <cacheHierarchy uniqueName="[Neches].[Tik Chofshi Neches]" caption="סוג תיק" attribute="1" defaultMemberUniqueName="[Neches].[Tik Chofshi Neches].[All]" allUniqueName="[Neches].[Tik Chofshi Neches].[All]" dimensionUniqueName="[Neches]" displayFolder="" count="0" unbalanced="0" hidden="1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0" unbalanced="0" hidden="1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0" unbalanced="0" hidden="1"/>
    <cacheHierarchy uniqueName="[Peula].[Peula]" caption="פעולה" attribute="1" keyAttribute="1" defaultMemberUniqueName="[Peula].[Peula].[All]" allUniqueName="[Peula].[Peula].[All]" dimensionUniqueName="[Peula]" displayFolder="" count="0" unbalanced="0" hidden="1"/>
    <cacheHierarchy uniqueName="[Shana].[Shana]" caption="שנה" attribute="1" keyAttribute="1" defaultMemberUniqueName="[Shana].[Shana].[All]" allUniqueName="[Shana].[Shana].[All]" dimensionUniqueName="[Shana]" displayFolder="" count="0" unbalanced="0" hidden="1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0" unbalanced="0" hidden="1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0" unbalanced="0" hidden="1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0" unbalanced="0" hidden="1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0" unbalanced="0" hidden="1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0" unbalanced="0" hidden="1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0" unbalanced="0" hidden="1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0" unbalanced="0" hidden="1"/>
    <cacheHierarchy uniqueName="[Shura 106].[Hakbatza 106M 3]" caption="Hakbatza 106M 3" attribute="1" defaultMemberUniqueName="[Shura 106].[Hakbatza 106M 3].[All]" allUniqueName="[Shura 106].[Hakbatza 106M 3].[All]" dimensionUniqueName="[Shura 106]" displayFolder="" count="0" unbalanced="0" hidden="1"/>
    <cacheHierarchy uniqueName="[Shura 106].[Hakbatza 106M 4]" caption="Hakbatza 106M 4" attribute="1" defaultMemberUniqueName="[Shura 106].[Hakbatza 106M 4].[All]" allUniqueName="[Shura 106].[Hakbatza 106M 4].[All]" dimensionUniqueName="[Shura 106]" displayFolder="" count="0" unbalanced="0" hidden="1"/>
    <cacheHierarchy uniqueName="[Shura 106].[Hakbatza 106M 5]" caption="Hakbatza 106M 5" attribute="1" defaultMemberUniqueName="[Shura 106].[Hakbatza 106M 5].[All]" allUniqueName="[Shura 106].[Hakbatza 106M 5].[All]" dimensionUniqueName="[Shura 106]" displayFolder="" count="0" unbalanced="0" hidden="1"/>
    <cacheHierarchy uniqueName="[Shura 106].[Hie 106]" caption="דוח 106" defaultMemberUniqueName="[Shura 106].[Hie 106].[All]" allUniqueName="[Shura 106].[Hie 106].[All]" dimensionUniqueName="[Shura 106]" displayFolder="" count="0" unbalanced="0" hidden="1"/>
    <cacheHierarchy uniqueName="[Shura 106].[Hie 106 Mikutzar]" caption="דוח 106 מקוצר" defaultMemberUniqueName="[Shura 106].[Hie 106 Mikutzar].[All]" allUniqueName="[Shura 106].[Hie 106 Mikutzar].[All]" dimensionUniqueName="[Shura 106]" displayFolder="" count="0" unbalanced="0" hidden="1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0" unbalanced="0" hidden="1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0" unbalanced="0" hidden="1"/>
    <cacheHierarchy uniqueName="[Sug Hatzmada].[Sug Hatzmada]" caption="סוג הצמדה" attribute="1" keyAttribute="1" defaultMemberUniqueName="[Sug Hatzmada].[Sug Hatzmada].&amp;[2]" dimensionUniqueName="[Sug Hatzmada]" displayFolder="" count="0" unbalanced="0" hidden="1"/>
    <cacheHierarchy uniqueName="[Sug Migbala].[Sug Migbala]" caption="סוג מגבלה" attribute="1" keyAttribute="1" defaultMemberUniqueName="[Sug Migbala].[Sug Migbala].&amp;[1]" dimensionUniqueName="[Sug Migbala]" displayFolder="" count="0" unbalanced="0" hidden="1"/>
    <cacheHierarchy uniqueName="[Sug Yitra].[Hakbatza]" caption="Hakbatza" attribute="1" defaultMemberUniqueName="[Sug Yitra].[Hakbatza].[All]" allUniqueName="[Sug Yitra].[Hakbatza].[All]" dimensionUniqueName="[Sug Yitra]" displayFolder="" count="0" unbalanced="0" hidden="1"/>
    <cacheHierarchy uniqueName="[Sug Yitra].[Hie Sug Yitra]" caption="Hie Sug Yitra" defaultMemberUniqueName="[Sug Yitra].[Hie Sug Yitra].[All]" allUniqueName="[Sug Yitra].[Hie Sug Yitra].[All]" dimensionUniqueName="[Sug Yitra]" displayFolder="" count="0" unbalanced="0" hidden="1"/>
    <cacheHierarchy uniqueName="[Sug Yitra].[Sug Yitra]" caption="Sug Yitra" attribute="1" keyAttribute="1" defaultMemberUniqueName="[Sug Yitra].[Sug Yitra].[All]" allUniqueName="[Sug Yitra].[Sug Yitra].[All]" dimensionUniqueName="[Sug Yitra]" displayFolder="" count="0" unbalanced="0" hidden="1"/>
    <cacheHierarchy uniqueName="[Time].[Chodesh]" caption="חודש" attribute="1" time="1" defaultMemberUniqueName="[Time].[Chodesh].[All]" allUniqueName="[Time].[Chodesh].[All]" dimensionUniqueName="[Time]" displayFolder="" count="0" unbalanced="0" hidden="1"/>
    <cacheHierarchy uniqueName="[Time].[Shana]" caption="שנה" attribute="1" time="1" defaultMemberUniqueName="[Time].[Shana].&amp;[2010]" dimensionUniqueName="[Time]" displayFolder="" count="0" unbalanced="0" hidden="1"/>
    <cacheHierarchy uniqueName="[Time].[Taarich]" caption="תאריך" attribute="1" time="1" keyAttribute="1" defaultMemberUniqueName="[Time].[Taarich].[All]" allUniqueName="[Time].[Taarich].[All]" dimensionUniqueName="[Time]" displayFolder="" count="0" unbalanced="0" hidden="1"/>
    <cacheHierarchy uniqueName="[Time].[Yom]" caption="יום" attribute="1" time="1" defaultMemberUniqueName="[Time].[Yom].[All]" allUniqueName="[Time].[Yom].[All]" dimensionUniqueName="[Time]" displayFolder="" count="0" unbalanced="0" hidden="1"/>
    <cacheHierarchy uniqueName="[Time Erech].[Chodesh]" caption="חודש" attribute="1" time="1" defaultMemberUniqueName="[Time Erech].[Chodesh].[All]" allUniqueName="[Time Erech].[Chodesh].[All]" dimensionUniqueName="[Time Erech]" displayFolder="" count="0" unbalanced="0" hidden="1"/>
    <cacheHierarchy uniqueName="[Time Erech].[Hie Time]" caption="זמן ערך" time="1" defaultMemberUniqueName="[Time Erech].[Hie Time].[All]" allUniqueName="[Time Erech].[Hie Time].[All]" dimensionUniqueName="[Time Erech]" displayFolder="" count="0" unbalanced="0" hidden="1"/>
    <cacheHierarchy uniqueName="[Time Erech].[Shana]" caption="שנה" attribute="1" time="1" defaultMemberUniqueName="[Time Erech].[Shana].[All]" allUniqueName="[Time Erech].[Shana].[All]" dimensionUniqueName="[Time Erech]" displayFolder="" count="0" unbalanced="0" hidden="1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0" unbalanced="0" hidden="1"/>
    <cacheHierarchy uniqueName="[Time Erech].[Yom]" caption="יום" attribute="1" time="1" defaultMemberUniqueName="[Time Erech].[Yom].[All]" allUniqueName="[Time Erech].[Yom].[All]" dimensionUniqueName="[Time Erech]" displayFolder="" count="0" unbalanced="0" hidden="1"/>
    <cacheHierarchy uniqueName="[Time Peula].[Chodesh]" caption="חודש" attribute="1" time="1" defaultMemberUniqueName="[Time Peula].[Chodesh].[All]" allUniqueName="[Time Peula].[Chodesh].[All]" dimensionUniqueName="[Time Peula]" displayFolder="" count="0" unbalanced="0" hidden="1"/>
    <cacheHierarchy uniqueName="[Time Peula].[Hie Time]" caption="זמן פעולה" time="1" defaultMemberUniqueName="[Time Peula].[Hie Time].[All]" allUniqueName="[Time Peula].[Hie Time].[All]" dimensionUniqueName="[Time Peula]" displayFolder="" count="0" unbalanced="0" hidden="1"/>
    <cacheHierarchy uniqueName="[Time Peula].[Shana]" caption="שנה" attribute="1" time="1" defaultMemberUniqueName="[Time Peula].[Shana].[All]" allUniqueName="[Time Peula].[Shana].[All]" dimensionUniqueName="[Time Peula]" displayFolder="" count="0" unbalanced="0" hidden="1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0" unbalanced="0" hidden="1"/>
    <cacheHierarchy uniqueName="[Time Peula].[Yom]" caption="יום" attribute="1" time="1" defaultMemberUniqueName="[Time Peula].[Yom].[All]" allUniqueName="[Time Peula].[Yom].[All]" dimensionUniqueName="[Time Peula]" displayFolder="" count="0" unbalanced="0" hidden="1"/>
    <cacheHierarchy uniqueName="[Time Sug].[Time Sug]" caption="תקופה" attribute="1" keyAttribute="1" defaultMemberUniqueName="[Time Sug].[Time Sug].&amp;[1]" dimensionUniqueName="[Time Sug]" displayFolder="" count="0" unbalanced="0" hidden="1"/>
    <cacheHierarchy uniqueName="[Tnua].[Kod Mahut Shinuy]" caption="Kod Mahut Shinuy" attribute="1" defaultMemberUniqueName="[Tnua].[Kod Mahut Shinuy].[All]" allUniqueName="[Tnua].[Kod Mahut Shinuy].[All]" dimensionUniqueName="[Tnua]" displayFolder="" count="0" unbalanced="0" hidden="1"/>
    <cacheHierarchy uniqueName="[Tnua].[Kod Peula]" caption="קוד פעולה" attribute="1" defaultMemberUniqueName="[Tnua].[Kod Peula].[All]" allUniqueName="[Tnua].[Kod Peula].[All]" dimensionUniqueName="[Tnua]" displayFolder="" count="0" unbalanced="0" hidden="1"/>
    <cacheHierarchy uniqueName="[Tnua].[Kod Tnua]" caption="קוד תנועה" attribute="1" defaultMemberUniqueName="[Tnua].[Kod Tnua].[All]" allUniqueName="[Tnua].[Kod Tnua].[All]" dimensionUniqueName="[Tnua]" displayFolder="" count="0" unbalanced="0" hidden="1"/>
    <cacheHierarchy uniqueName="[Tnua].[Sug Tazrim]" caption="סוג תנועה" attribute="1" defaultMemberUniqueName="[Tnua].[Sug Tazrim].[All]" allUniqueName="[Tnua].[Sug Tazrim].[All]" dimensionUniqueName="[Tnua]" displayFolder="" count="0" unbalanced="0" hidden="1"/>
    <cacheHierarchy uniqueName="[Tnua].[Tnua]" caption="תנועה" attribute="1" defaultMemberUniqueName="[Tnua].[Tnua].[All]" allUniqueName="[Tnua].[Tnua].[All]" dimensionUniqueName="[Tnua]" displayFolder="" count="0" unbalanced="0" hidden="1"/>
    <cacheHierarchy uniqueName="[Tnua].[Tnua ID]" caption="Tnua ID" attribute="1" keyAttribute="1" defaultMemberUniqueName="[Tnua].[Tnua ID].[All]" allUniqueName="[Tnua].[Tnua ID].[All]" dimensionUniqueName="[Tnua]" displayFolder="" count="0" unbalanced="0" hidden="1"/>
    <cacheHierarchy uniqueName="[Measures].[Yitrot Count]" caption="Yitrot Count" measure="1" displayFolder="" measureGroup="Yitrot" count="0"/>
    <cacheHierarchy uniqueName="[Measures].[c_Achuz_Ribit_Shnatit]" caption="שיעור ריבית" measure="1" displayFolder="" measureGroup="Mishtanim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Tesua_Le_Pidyon]" caption="ת. לפדיון" measure="1" displayFolder="" measureGroup="Yitrot" count="0"/>
    <cacheHierarchy uniqueName="[Measures].[c_Achuz_Portfolio_Me_Tik]" caption="מתיק %" measure="1" displayFolder="" measureGroup="Yitrot" count="0"/>
    <cacheHierarchy uniqueName="[Measures].[c_Shovi_Keren]" caption="שווי שוק" measure="1" displayFolder="" measureGroup="Yitrot" count="0"/>
    <cacheHierarchy uniqueName="[Measures].[c_Shovi_Hogen]" caption="שווי הוגן" measure="1" displayFolder="" measureGroup="Yitrot" count="0"/>
    <cacheHierarchy uniqueName="[Measures].[c_Kamut_Keren]" caption="ערך נקוב" measure="1" displayFolder="" measureGroup="Yitrot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Shovi]" caption="Shovi" measure="1" displayFolder="" measureGroup="Yitrot" count="0" hidden="1"/>
    <cacheHierarchy uniqueName="[Measures].[Kamut]" caption="ע.נ" measure="1" displayFolder="" measureGroup="Yitrot" count="0" hidden="1"/>
    <cacheHierarchy uniqueName="[Measures].[Shaar]" caption="Shaar" measure="1" displayFolder="" measureGroup="Yitrot" count="0" hidden="1"/>
    <cacheHierarchy uniqueName="[Measures].[Macham]" caption="Macham" measure="1" displayFolder="" measureGroup="Yitrot" count="0" hidden="1"/>
    <cacheHierarchy uniqueName="[Measures].[Machmam]" caption="Machmam" measure="1" displayFolder="" measureGroup="Yitrot" count="0" hidden="1"/>
    <cacheHierarchy uniqueName="[Measures].[Tesua Le Pidyon]" caption="Tesua Le Pidyon" measure="1" displayFolder="" measureGroup="Yitrot" count="0" hidden="1"/>
    <cacheHierarchy uniqueName="[Measures].[Shovi Macham]" caption="Shovi Macham" measure="1" displayFolder="" measureGroup="Yitrot" count="0" hidden="1"/>
    <cacheHierarchy uniqueName="[Measures].[Shovi Machmam]" caption="Shovi Machmam" measure="1" displayFolder="" measureGroup="Yitrot" count="0" hidden="1"/>
    <cacheHierarchy uniqueName="[Measures].[Shovi Tesua Le Pidyon]" caption="Shovi Tesua Le Pidyon" measure="1" displayFolder="" measureGroup="Yitrot" count="0" hidden="1"/>
    <cacheHierarchy uniqueName="[Measures].[Macham Kaful Shovi]" caption="Macham Kaful Shovi" measure="1" displayFolder="" measureGroup="Yitrot" count="0" hidden="1"/>
    <cacheHierarchy uniqueName="[Measures].[Machmam Kaful Shovi]" caption="Machmam Kaful Shovi" measure="1" displayFolder="" measureGroup="Yitrot" count="0" hidden="1"/>
    <cacheHierarchy uniqueName="[Measures].[Tesua Kaful Shovi]" caption="Tesua Kaful Shovi" measure="1" displayFolder="" measureGroup="Yitrot" count="0" hidden="1"/>
    <cacheHierarchy uniqueName="[Measures].[Delta NIS]" caption="Delta NIS" measure="1" displayFolder="" measureGroup="Yitrot" count="0" hidden="1"/>
    <cacheHierarchy uniqueName="[Measures].[Schum Iska NIS]" caption="Schum Iska NIS" measure="1" displayFolder="" measureGroup="Yitrot" count="0" hidden="1"/>
    <cacheHierarchy uniqueName="[Measures].[Chasifa Delta 1]" caption="Chasifa Delta 1" measure="1" displayFolder="" measureGroup="Yitrot" count="0" hidden="1"/>
    <cacheHierarchy uniqueName="[Measures].[Chasifa Sach]" caption="Chasifa Sach" measure="1" displayFolder="" measureGroup="Yitrot" count="0" hidden="1"/>
    <cacheHierarchy uniqueName="[Measures].[Chasifa Menayot]" caption="Chasifa Menayot" measure="1" displayFolder="" measureGroup="Yitrot" count="0" hidden="1"/>
    <cacheHierarchy uniqueName="[Measures].[Chasifa Matbea]" caption="Chasifa Matbea" measure="1" displayFolder="" measureGroup="Yitrot" count="0" hidden="1"/>
    <cacheHierarchy uniqueName="[Measures].[Chasifa Schorot]" caption="Chasifa Schorot" measure="1" displayFolder="" measureGroup="Yitrot" count="0" hidden="1"/>
    <cacheHierarchy uniqueName="[Measures].[Chasifa Ribit]" caption="Chasifa Ribit" measure="1" displayFolder="" measureGroup="Yitrot" count="0" hidden="1"/>
    <cacheHierarchy uniqueName="[Measures].[Tosefet Chasifa Menayot]" caption="Tosefet Chasifa Menayot" measure="1" displayFolder="" measureGroup="Yitrot" count="0" hidden="1"/>
    <cacheHierarchy uniqueName="[Measures].[Tosefet Chasifa Matbea]" caption="Tosefet Chasifa Matbea" measure="1" displayFolder="" measureGroup="Yitrot" count="0" hidden="1"/>
    <cacheHierarchy uniqueName="[Measures].[Tosefet Chasifa Schorot]" caption="Tosefet Chasifa Schorot" measure="1" displayFolder="" measureGroup="Yitrot" count="0" hidden="1"/>
    <cacheHierarchy uniqueName="[Measures].[Tosefet Chasifa Ribit]" caption="Tosefet Chasifa Ribit" measure="1" displayFolder="" measureGroup="Yitrot" count="0" hidden="1"/>
    <cacheHierarchy uniqueName="[Measures].[Taarich Rechisha]" caption="Taarich Rechisha" measure="1" displayFolder="" measureGroup="Yitrot" count="0" hidden="1"/>
    <cacheHierarchy uniqueName="[Measures].[Shovi Le Mimutza]" caption="Shovi Le Mimutza" measure="1" displayFolder="" measureGroup="Yitrot" count="0" hidden="1"/>
    <cacheHierarchy uniqueName="[Measures].[Chasifa Menayot Le Mimutza]" caption="Chasifa Menayot Le Mimutza" measure="1" displayFolder="" measureGroup="Yitrot" count="0" hidden="1"/>
    <cacheHierarchy uniqueName="[Measures].[Shovi Metuam]" caption="Shovi Metuam" measure="1" displayFolder="" measureGroup="Yitrot" count="0" hidden="1"/>
    <cacheHierarchy uniqueName="[Measures].[Shovi Hogen]" caption="Shovi Hogen" measure="1" displayFolder="" measureGroup="Yitrot" count="0" hidden="1"/>
    <cacheHierarchy uniqueName="[Measures].[Factor]" caption="Factor" measure="1" displayFolder="" measureGroup="Medida" count="0" hidden="1"/>
    <cacheHierarchy uniqueName="[Measures].[Kod Tik Chofshi]" caption="Kod Tik Chofshi" measure="1" displayFolder="" measureGroup="Migbalot" count="0" hidden="1"/>
    <cacheHierarchy uniqueName="[Measures].[Min Val]" caption="Min Val" measure="1" displayFolder="" measureGroup="Migbalot" count="0" hidden="1"/>
    <cacheHierarchy uniqueName="[Measures].[Target Val]" caption="Target Val" measure="1" displayFolder="" measureGroup="Migbalot" count="0" hidden="1"/>
    <cacheHierarchy uniqueName="[Measures].[Max Val]" caption="Max Val" measure="1" displayFolder="" measureGroup="Migbalot" count="0" hidden="1"/>
    <cacheHierarchy uniqueName="[Measures].[Yamim]" caption="Yamim" measure="1" displayFolder="" measureGroup="Migbalot" count="0" hidden="1"/>
    <cacheHierarchy uniqueName="[Measures].[Yamim Divuach]" caption="Yamim Divuach" measure="1" displayFolder="" measureGroup="Migbalot" count="0" hidden="1"/>
    <cacheHierarchy uniqueName="[Measures].[Sach Divuach]" caption="Sach Divuach" measure="1" displayFolder="" measureGroup="Migbalot" count="0" hidden="1"/>
    <cacheHierarchy uniqueName="[Measures].[Achuz Pitzul]" caption="פיצול %" measure="1" displayFolder="" measureGroup="Pitzulim" count="0" hidden="1"/>
    <cacheHierarchy uniqueName="[Measures].[Revach Bruto]" caption="Revach Bruto" measure="1" displayFolder="" measureGroup="Revach" count="0" hidden="1"/>
    <cacheHierarchy uniqueName="[Measures].[Revach Neto]" caption="Revach Neto" measure="1" displayFolder="" measureGroup="Revach" count="0" hidden="1"/>
    <cacheHierarchy uniqueName="[Measures].[Nikuy Mas]" caption="Nikuy Mas" measure="1" displayFolder="" measureGroup="Revach" count="0" hidden="1"/>
    <cacheHierarchy uniqueName="[Measures].[Shovi Mimutza]" caption="Shovi Mimutza" measure="1" displayFolder="" measureGroup="Revach" count="0" hidden="1"/>
    <cacheHierarchy uniqueName="[Measures].[Shovi Tchilat Tkufa]" caption="Shovi Tchilat Tkufa" measure="1" displayFolder="" measureGroup="Revach" count="0" hidden="1"/>
    <cacheHierarchy uniqueName="[Measures].[Shovi Sof Tkufa]" caption="Shovi Sof Tkufa" measure="1" displayFolder="" measureGroup="Revach" count="0" hidden="1"/>
    <cacheHierarchy uniqueName="[Measures].[Shovi Menayot Mimutza]" caption="Shovi Menayot Mimutza" measure="1" displayFolder="" measureGroup="Revach" count="0" hidden="1"/>
    <cacheHierarchy uniqueName="[Measures].[Revach Count]" caption="Revach Count" measure="1" displayFolder="" measureGroup="Revach" count="0" hidden="1"/>
    <cacheHierarchy uniqueName="[Measures].[Shaar Acharon]" caption="Shaar Acharon" measure="1" displayFolder="" measureGroup="Mishtanim" count="0" hidden="1"/>
    <cacheHierarchy uniqueName="[Measures].[Shaar Basis]" caption="Shaar Basis" measure="1" displayFolder="" measureGroup="Mishtanim" count="0" hidden="1"/>
    <cacheHierarchy uniqueName="[Measures].[Shaar Mimutza]" caption="Shaar Mimutza" measure="1" displayFolder="" measureGroup="Mishtanim" count="0" hidden="1"/>
    <cacheHierarchy uniqueName="[Measures].[Tsua Bruto]" caption="Tsua Bruto" measure="1" displayFolder="" measureGroup="Mishtanim" count="0" hidden="1"/>
    <cacheHierarchy uniqueName="[Measures].[Tsua Neto]" caption="Tsua Neto" measure="1" displayFolder="" measureGroup="Mishtanim" count="0" hidden="1"/>
    <cacheHierarchy uniqueName="[Measures].[Shanim Le Pidyon]" caption="Shanim Le Pidyon" measure="1" displayFolder="" measureGroup="Mishtanim" count="0" hidden="1"/>
    <cacheHierarchy uniqueName="[Measures].[Orech Hayim]" caption="Orech Hayim" measure="1" displayFolder="" measureGroup="Mishtanim" count="0" hidden="1"/>
    <cacheHierarchy uniqueName="[Measures].[Hon Nifra]" caption="Hon Nifra" measure="1" displayFolder="" measureGroup="Mishtanim" count="0" hidden="1"/>
    <cacheHierarchy uniqueName="[Measures].[Stiyat Teken]" caption="Stiyat Teken" measure="1" displayFolder="" measureGroup="Mishtanim" count="0" hidden="1"/>
    <cacheHierarchy uniqueName="[Measures].[Beta]" caption="Beta" measure="1" displayFolder="" measureGroup="Mishtanim" count="0" hidden="1"/>
    <cacheHierarchy uniqueName="[Measures].[Delta]" caption="Delta" measure="1" displayFolder="" measureGroup="Mishtanim" count="0" hidden="1"/>
    <cacheHierarchy uniqueName="[Measures].[Mishkal TA100]" caption="Mishkal TA100" measure="1" displayFolder="" measureGroup="Mishtanim" count="0" hidden="1"/>
    <cacheHierarchy uniqueName="[Measures].[Hefresh Synteti Bruto]" caption="Hefresh Synteti Bruto" measure="1" displayFolder="" measureGroup="Mishtanim" count="0" hidden="1"/>
    <cacheHierarchy uniqueName="[Measures].[Tsua Tchilat Chodesh]" caption="Tsua Tchilat Chodesh" measure="1" displayFolder="" measureGroup="Mishtanim" count="0" hidden="1"/>
    <cacheHierarchy uniqueName="[Measures].[Tsua Tchilat Shana]" caption="Tsua Tchilat Shana" measure="1" displayFolder="" measureGroup="Mishtanim" count="0" hidden="1"/>
    <cacheHierarchy uniqueName="[Measures].[Machzor]" caption="Machzor" measure="1" displayFolder="" measureGroup="Mishtanim" count="0" hidden="1"/>
    <cacheHierarchy uniqueName="[Measures].[Achuz Ribit Shnatit]" caption="Achuz Ribit Shnatit" measure="1" displayFolder="" measureGroup="Mishtanim" count="0" hidden="1"/>
    <cacheHierarchy uniqueName="[Measures].[Mishtanim Count]" caption="Mishtanim Count" measure="1" displayFolder="" measureGroup="Mishtanim" count="0" hidden="1"/>
    <cacheHierarchy uniqueName="[Measures].[Shovi Maslulim]" caption="Shovi Maslulim" measure="1" displayFolder="" measureGroup="Yitrot Maslulim" count="0" hidden="1"/>
    <cacheHierarchy uniqueName="[Measures].[Kamut Maslulim]" caption="Kamut Maslulim" measure="1" displayFolder="" measureGroup="Yitrot Maslulim" count="0" hidden="1"/>
    <cacheHierarchy uniqueName="[Measures].[Shaar Maslulim]" caption="Shaar Maslulim" measure="1" displayFolder="" measureGroup="Yitrot Maslulim" count="0" hidden="1"/>
    <cacheHierarchy uniqueName="[Measures].[Macham Maslulim]" caption="Macham Maslulim" measure="1" displayFolder="" measureGroup="Yitrot Maslulim" count="0" hidden="1"/>
    <cacheHierarchy uniqueName="[Measures].[Machmam Maslulim]" caption="Machmam Maslulim" measure="1" displayFolder="" measureGroup="Yitrot Maslulim" count="0" hidden="1"/>
    <cacheHierarchy uniqueName="[Measures].[Tesua Le Pidyon Maslulim]" caption="Tesua Le Pidyon Maslulim" measure="1" displayFolder="" measureGroup="Yitrot Maslulim" count="0" hidden="1"/>
    <cacheHierarchy uniqueName="[Measures].[Delta NIS Maslulim]" caption="Delta NIS Maslulim" measure="1" displayFolder="" measureGroup="Yitrot Maslulim" count="0" hidden="1"/>
    <cacheHierarchy uniqueName="[Measures].[Schum Iska NIS Maslulim]" caption="Schum Iska NIS Maslulim" measure="1" displayFolder="" measureGroup="Yitrot Maslulim" count="0" hidden="1"/>
    <cacheHierarchy uniqueName="[Measures].[Chasifa Delta 1 Maslulim]" caption="Chasifa Delta 1 Maslulim" measure="1" displayFolder="" measureGroup="Yitrot Maslulim" count="0" hidden="1"/>
    <cacheHierarchy uniqueName="[Measures].[Chasifa Sach Maslulim]" caption="Chasifa Sach Maslulim" measure="1" displayFolder="" measureGroup="Yitrot Maslulim" count="0" hidden="1"/>
    <cacheHierarchy uniqueName="[Measures].[Chasifa Menayot Maslulim]" caption="Chasifa Menayot Maslulim" measure="1" displayFolder="" measureGroup="Yitrot Maslulim" count="0" hidden="1"/>
    <cacheHierarchy uniqueName="[Measures].[Chasifa Matbea Maslulim]" caption="Chasifa Matbea Maslulim" measure="1" displayFolder="" measureGroup="Yitrot Maslulim" count="0" hidden="1"/>
    <cacheHierarchy uniqueName="[Measures].[Chasifa Schorot Maslulim]" caption="Chasifa Schorot Maslulim" measure="1" displayFolder="" measureGroup="Yitrot Maslulim" count="0" hidden="1"/>
    <cacheHierarchy uniqueName="[Measures].[Chasifa Ribit Maslulim]" caption="Chasifa Ribit Maslulim" measure="1" displayFolder="" measureGroup="Yitrot Maslulim" count="0" hidden="1"/>
    <cacheHierarchy uniqueName="[Measures].[Tosefet Chasifa Menayot Maslulim]" caption="Tosefet Chasifa Menayot Maslulim" measure="1" displayFolder="" measureGroup="Yitrot Maslulim" count="0" hidden="1"/>
    <cacheHierarchy uniqueName="[Measures].[Tosefet Chasifa Matbea Maslulim]" caption="Tosefet Chasifa Matbea Maslulim" measure="1" displayFolder="" measureGroup="Yitrot Maslulim" count="0" hidden="1"/>
    <cacheHierarchy uniqueName="[Measures].[Tosefet Chasifa Schorot Maslulim]" caption="Tosefet Chasifa Schorot Maslulim" measure="1" displayFolder="" measureGroup="Yitrot Maslulim" count="0" hidden="1"/>
    <cacheHierarchy uniqueName="[Measures].[Tosefet Chasifa Ribit Maslulim]" caption="Tosefet Chasifa Ribit Maslulim" measure="1" displayFolder="" measureGroup="Yitrot Maslulim" count="0" hidden="1"/>
    <cacheHierarchy uniqueName="[Measures].[Macham Kaful Shovi Maslulim]" caption="Macham Kaful Shovi Maslulim" measure="1" displayFolder="" measureGroup="Yitrot Maslulim" count="0" hidden="1"/>
    <cacheHierarchy uniqueName="[Measures].[Machmam Kaful Shovi Maslulim]" caption="Machmam Kaful Shovi Maslulim" measure="1" displayFolder="" measureGroup="Yitrot Maslulim" count="0" hidden="1"/>
    <cacheHierarchy uniqueName="[Measures].[Tesua Kaful Shovi Maslulim]" caption="Tesua Kaful Shovi Maslulim" measure="1" displayFolder="" measureGroup="Yitrot Maslulim" count="0" hidden="1"/>
    <cacheHierarchy uniqueName="[Measures].[Shovi Macham Maslulim]" caption="Shovi Macham Maslulim" measure="1" displayFolder="" measureGroup="Yitrot Maslulim" count="0" hidden="1"/>
    <cacheHierarchy uniqueName="[Measures].[Shovi Machmam Maslulim]" caption="Shovi Machmam Maslulim" measure="1" displayFolder="" measureGroup="Yitrot Maslulim" count="0" hidden="1"/>
    <cacheHierarchy uniqueName="[Measures].[Shovi Tesua Le Pidyon Maslulim]" caption="Shovi Tesua Le Pidyon Maslulim" measure="1" displayFolder="" measureGroup="Yitrot Maslulim" count="0" hidden="1"/>
    <cacheHierarchy uniqueName="[Measures].[Taarich Rechisha Maslulim]" caption="Taarich Rechisha Maslulim" measure="1" displayFolder="" measureGroup="Yitrot Maslulim" count="0" hidden="1"/>
    <cacheHierarchy uniqueName="[Measures].[Shovi Le Mimutza Maslulim]" caption="Shovi Le Mimutza Maslulim" measure="1" displayFolder="" measureGroup="Yitrot Maslulim" count="0" hidden="1"/>
    <cacheHierarchy uniqueName="[Measures].[Shovi Metuam Maslulim]" caption="Shovi Metuam Maslulim" measure="1" displayFolder="" measureGroup="Yitrot Maslulim" count="0" hidden="1"/>
    <cacheHierarchy uniqueName="[Measures].[Shovi Hogen Maslulim]" caption="Shovi Hogen Maslulim" measure="1" displayFolder="" measureGroup="Yitrot Maslulim" count="0" hidden="1"/>
    <cacheHierarchy uniqueName="[Measures].[Shovi Keren]" caption="Shovi Keren" measure="1" displayFolder="" measureGroup="Yitrot Keren" count="0" hidden="1"/>
    <cacheHierarchy uniqueName="[Measures].[Kamut Keren]" caption="Kamut Keren" measure="1" displayFolder="" measureGroup="Yitrot Keren" count="0" hidden="1"/>
    <cacheHierarchy uniqueName="[Measures].[Shaar Keren]" caption="Shaar Keren" measure="1" displayFolder="" measureGroup="Yitrot Keren" count="0" hidden="1"/>
    <cacheHierarchy uniqueName="[Measures].[Macham Keren]" caption="Macham Keren" measure="1" displayFolder="" measureGroup="Yitrot Keren" count="0" hidden="1"/>
    <cacheHierarchy uniqueName="[Measures].[Machmam Keren]" caption="Machmam Keren" measure="1" displayFolder="" measureGroup="Yitrot Keren" count="0" hidden="1"/>
    <cacheHierarchy uniqueName="[Measures].[Tesua Le Pidyon Keren]" caption="Tesua Le Pidyon Keren" measure="1" displayFolder="" measureGroup="Yitrot Keren" count="0" hidden="1"/>
    <cacheHierarchy uniqueName="[Measures].[Delta NIS Keren]" caption="Delta NIS Keren" measure="1" displayFolder="" measureGroup="Yitrot Keren" count="0" hidden="1"/>
    <cacheHierarchy uniqueName="[Measures].[Schum Iska NIS Keren]" caption="Schum Iska NIS Keren" measure="1" displayFolder="" measureGroup="Yitrot Keren" count="0" hidden="1"/>
    <cacheHierarchy uniqueName="[Measures].[Chasifa Delta 1 Keren]" caption="Chasifa Delta 1 Keren" measure="1" displayFolder="" measureGroup="Yitrot Keren" count="0" hidden="1"/>
    <cacheHierarchy uniqueName="[Measures].[Chasifa Sach Keren]" caption="Chasifa Sach Keren" measure="1" displayFolder="" measureGroup="Yitrot Keren" count="0" hidden="1"/>
    <cacheHierarchy uniqueName="[Measures].[Chasifa Menayot Keren]" caption="Chasifa Menayot Keren" measure="1" displayFolder="" measureGroup="Yitrot Keren" count="0" hidden="1"/>
    <cacheHierarchy uniqueName="[Measures].[Chasifa Matbea Keren]" caption="Chasifa Matbea Keren" measure="1" displayFolder="" measureGroup="Yitrot Keren" count="0" hidden="1"/>
    <cacheHierarchy uniqueName="[Measures].[Chasifa Schorot Keren]" caption="Chasifa Schorot Keren" measure="1" displayFolder="" measureGroup="Yitrot Keren" count="0" hidden="1"/>
    <cacheHierarchy uniqueName="[Measures].[Chasifa Ribit Keren]" caption="Chasifa Ribit Keren" measure="1" displayFolder="" measureGroup="Yitrot Keren" count="0" hidden="1"/>
    <cacheHierarchy uniqueName="[Measures].[Tosefet Chasifa Menayot Keren]" caption="Tosefet Chasifa Menayot Keren" measure="1" displayFolder="" measureGroup="Yitrot Keren" count="0" hidden="1"/>
    <cacheHierarchy uniqueName="[Measures].[Tosefet Chasifa Matbea Keren]" caption="Tosefet Chasifa Matbea Keren" measure="1" displayFolder="" measureGroup="Yitrot Keren" count="0" hidden="1"/>
    <cacheHierarchy uniqueName="[Measures].[Tosefet Chasifa Schorot Keren]" caption="Tosefet Chasifa Schorot Keren" measure="1" displayFolder="" measureGroup="Yitrot Keren" count="0" hidden="1"/>
    <cacheHierarchy uniqueName="[Measures].[Tosefet Chasifa Ribit Keren]" caption="Tosefet Chasifa Ribit Keren" measure="1" displayFolder="" measureGroup="Yitrot Keren" count="0" hidden="1"/>
    <cacheHierarchy uniqueName="[Measures].[Macham Kaful Shovi Keren]" caption="Macham Kaful Shovi Keren" measure="1" displayFolder="" measureGroup="Yitrot Keren" count="0" hidden="1"/>
    <cacheHierarchy uniqueName="[Measures].[Machmam Kaful Shovi Keren]" caption="Machmam Kaful Shovi Keren" measure="1" displayFolder="" measureGroup="Yitrot Keren" count="0" hidden="1"/>
    <cacheHierarchy uniqueName="[Measures].[Tesua Kaful Shovi Keren]" caption="Tesua Kaful Shovi Keren" measure="1" displayFolder="" measureGroup="Yitrot Keren" count="0" hidden="1"/>
    <cacheHierarchy uniqueName="[Measures].[Shovi Macham Keren]" caption="Shovi Macham Keren" measure="1" displayFolder="" measureGroup="Yitrot Keren" count="0" hidden="1"/>
    <cacheHierarchy uniqueName="[Measures].[Shovi Machmam Keren]" caption="Shovi Machmam Keren" measure="1" displayFolder="" measureGroup="Yitrot Keren" count="0" hidden="1"/>
    <cacheHierarchy uniqueName="[Measures].[Shovi Tesua Le Pidyon Keren]" caption="Shovi Tesua Le Pidyon Keren" measure="1" displayFolder="" measureGroup="Yitrot Keren" count="0" hidden="1"/>
    <cacheHierarchy uniqueName="[Measures].[Taarich Rechisha Keren]" caption="Taarich Rechisha Keren" measure="1" displayFolder="" measureGroup="Yitrot Keren" count="0" hidden="1"/>
    <cacheHierarchy uniqueName="[Measures].[Shovi Le Mimutza Keren]" caption="Shovi Le Mimutza Keren" measure="1" displayFolder="" measureGroup="Yitrot Keren" count="0" hidden="1"/>
    <cacheHierarchy uniqueName="[Measures].[Shovi Metuam Keren]" caption="Shovi Metuam Keren" measure="1" displayFolder="" measureGroup="Yitrot Keren" count="0" hidden="1"/>
    <cacheHierarchy uniqueName="[Measures].[Shovi Hogen Keren]" caption="Shovi Hogen Keren" measure="1" displayFolder="" measureGroup="Yitrot Keren" count="0" hidden="1"/>
    <cacheHierarchy uniqueName="[Measures].[Erech Nakuv]" caption="Erech Nakuv" measure="1" displayFolder="" measureGroup="Tnuot" count="0" hidden="1"/>
    <cacheHierarchy uniqueName="[Measures].[ABS Erech Nakuv]" caption="ABS Erech Nakuv" measure="1" displayFolder="" measureGroup="Tnuot" count="0" hidden="1"/>
    <cacheHierarchy uniqueName="[Measures].[Shaar Peula]" caption="Shaar Peula" measure="1" displayFolder="" measureGroup="Tnuot" count="0" hidden="1"/>
    <cacheHierarchy uniqueName="[Measures].[Shaar Peula Makor]" caption="Shaar Peula Makor" measure="1" displayFolder="" measureGroup="Tnuot" count="0" hidden="1"/>
    <cacheHierarchy uniqueName="[Measures].[Shaar Matbea]" caption="Shaar Matbea" measure="1" displayFolder="" measureGroup="Tnuot" count="0" hidden="1"/>
    <cacheHierarchy uniqueName="[Measures].[Schum Peula]" caption="Schum Peula" measure="1" displayFolder="" measureGroup="Tnuot" count="0" hidden="1"/>
    <cacheHierarchy uniqueName="[Measures].[Schum Peula Makor]" caption="Schum Peula Makor" measure="1" displayFolder="" measureGroup="Tnuot" count="0" hidden="1"/>
    <cacheHierarchy uniqueName="[Measures].[Schum Peula Le Meshuklal]" caption="Schum Peula Le Meshuklal" measure="1" displayFolder="" measureGroup="Tnuot" count="0" hidden="1"/>
    <cacheHierarchy uniqueName="[Measures].[Schum Peula Le Revach]" caption="Schum Peula Le Revach" measure="1" displayFolder="" measureGroup="Tnuot" count="0" hidden="1"/>
    <cacheHierarchy uniqueName="[Measures].[Schum Peula Le Mas]" caption="Schum Peula Le Mas" measure="1" displayFolder="" measureGroup="Tnuot" count="0" hidden="1"/>
    <cacheHierarchy uniqueName="[Measures].[Schum Kaspi La Osh]" caption="Schum Kaspi La Osh" measure="1" displayFolder="" measureGroup="Tnuot" count="0" hidden="1"/>
    <cacheHierarchy uniqueName="[Measures].[Ribit Nominal]" caption="Ribit Nominal" measure="1" displayFolder="" measureGroup="Tnuot" count="0" hidden="1"/>
    <cacheHierarchy uniqueName="[Measures].[Ribit Hazmada]" caption="Ribit Hazmada" measure="1" displayFolder="" measureGroup="Tnuot" count="0" hidden="1"/>
    <cacheHierarchy uniqueName="[Measures].[Amala Knia Mechira]" caption="Amala Knia Mechira" measure="1" displayFolder="" measureGroup="Tnuot" count="0" hidden="1"/>
    <cacheHierarchy uniqueName="[Measures].[Amala Korespondent]" caption="Amala Korespondent" measure="1" displayFolder="" measureGroup="Tnuot" count="0" hidden="1"/>
    <cacheHierarchy uniqueName="[Measures].[Dmey Mishmeret]" caption="Dmey Mishmeret" measure="1" displayFolder="" measureGroup="Tnuot" count="0" hidden="1"/>
    <cacheHierarchy uniqueName="[Measures].[Mas Ba Makor]" caption="Mas Ba Makor" measure="1" displayFolder="" measureGroup="Tnuot" count="0" hidden="1"/>
    <cacheHierarchy uniqueName="[Measures].[Yom Divuach BI]" caption="Yom Divuach BI" measure="1" displayFolder="" measureGroup="Tnuot" count="0" hidden="1"/>
    <cacheHierarchy uniqueName="[Measures].[Tnuot Count]" caption="Tnuot Count" measure="1" displayFolder="" measureGroup="Tnuot" count="0" hidden="1"/>
    <cacheHierarchy uniqueName="[Measures].[Shaar Netunei Shuk]" caption="Shaar Netunei Shuk" measure="1" displayFolder="" measureGroup="Netunei Shuk" count="0" hidden="1"/>
    <cacheHierarchy uniqueName="[Measures].[Netunei Shuk Count]" caption="Netunei Shuk Count" measure="1" displayFolder="" measureGroup="Netunei Shuk" count="0" hidden="1"/>
    <cacheHierarchy uniqueName="[Measures].[Revach Bruto Maslulim]" caption="Revach Bruto Maslulim" measure="1" displayFolder="" measureGroup="Revach Maslulim" count="0" hidden="1"/>
    <cacheHierarchy uniqueName="[Measures].[Revach Neto Maslulim]" caption="Revach Neto Maslulim" measure="1" displayFolder="" measureGroup="Revach Maslulim" count="0" hidden="1"/>
    <cacheHierarchy uniqueName="[Measures].[Nikuy Mas Maslulim]" caption="Nikuy Mas Maslulim" measure="1" displayFolder="" measureGroup="Revach Maslulim" count="0" hidden="1"/>
    <cacheHierarchy uniqueName="[Measures].[Shovi Mimutza Maslulim]" caption="Shovi Mimutza Maslulim" measure="1" displayFolder="" measureGroup="Revach Maslulim" count="0" hidden="1"/>
    <cacheHierarchy uniqueName="[Measures].[Shovi Tchilat Tkufa Maslulim]" caption="Shovi Tchilat Tkufa Maslulim" measure="1" displayFolder="" measureGroup="Revach Maslulim" count="0" hidden="1"/>
    <cacheHierarchy uniqueName="[Measures].[Shovi Sof Tkufa Maslulim]" caption="Shovi Sof Tkufa Maslulim" measure="1" displayFolder="" measureGroup="Revach Maslulim" count="0" hidden="1"/>
    <cacheHierarchy uniqueName="[Measures].[Shovi Menayot Mimutza Maslulim]" caption="Shovi Menayot Mimutza Maslulim" measure="1" displayFolder="" measureGroup="Revach Maslulim" count="0" hidden="1"/>
    <cacheHierarchy uniqueName="[Measures].[Mechir Yaad Min]" caption="Mechir Yaad Min" measure="1" displayFolder="" measureGroup="Analiza" count="0" hidden="1"/>
    <cacheHierarchy uniqueName="[Measures].[Mechir Yaad Max]" caption="Mechir Yaad Max" measure="1" displayFolder="" measureGroup="Analiza" count="0" hidden="1"/>
    <cacheHierarchy uniqueName="[Measures].[Mirvach Sikun]" caption="Mirvach Sikun" measure="1" displayFolder="" measureGroup="Analiza" count="0" hidden="1"/>
    <cacheHierarchy uniqueName="[Measures].[Taarich Idkun]" caption="Taarich Idkun" measure="1" displayFolder="" measureGroup="Analiza" count="0" hidden="1"/>
    <cacheHierarchy uniqueName="[Measures].[Analiza Count]" caption="Analiza Count" measure="1" displayFolder="" measureGroup="Analiza" count="0" hidden="1"/>
  </cacheHierarchies>
  <kpis count="0"/>
  <dimensions count="8">
    <dimension name="Cheshbon KM" uniqueName="[Cheshbon KM]" caption="פעילות"/>
    <dimension name="Keren" uniqueName="[Keren]" caption="קרן"/>
    <dimension name="Makor" uniqueName="[Makor]" caption="מקור"/>
    <dimension measure="1" name="Measures" uniqueName="[Measures]" caption="Measures"/>
    <dimension name="Medida" uniqueName="[Medida]" caption="מדידה"/>
    <dimension name="Neches" uniqueName="[Neches]" caption="נכס"/>
    <dimension name="Salim Maslulim" uniqueName="[Salim Maslulim]" caption="סלים\מסלולים"/>
    <dimension name="Time" uniqueName="[Time]" caption="זמן"/>
  </dimensions>
  <measureGroups count="1">
    <measureGroup name="Yitrot" caption="יתרות"/>
  </measureGroups>
  <maps count="4">
    <map measureGroup="0" dimension="0"/>
    <map measureGroup="0" dimension="2"/>
    <map measureGroup="0" dimension="5"/>
    <map measureGroup="0" dimension="7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invalid="1" saveData="0" refreshedBy="חיים ברדוגו" refreshedDate="42066.617449421297" backgroundQuery="1" createdVersion="3" refreshedVersion="4" minRefreshableVersion="3" recordCount="0" tupleCache="1" supportSubquery="1" supportAdvancedDrill="1">
  <cacheSource type="external" connectionId="2"/>
  <cacheFields count="13">
    <cacheField name="[Time].[Hie Time].[Shana]" caption="שנה" numFmtId="0" hierarchy="42">
      <sharedItems count="1">
        <s v="[Time].[Hie Time].[Shana].&amp;[2010]" c="2010"/>
      </sharedItems>
    </cacheField>
    <cacheField name="[Neches].[Hie Neches Boded].[Neches Boded L1]" caption="נכס בודד רמה 1" numFmtId="0" hierarchy="32" level="1">
      <sharedItems count="2">
        <s v="[Neches].[Hie Neches Boded].[Neches Boded L1].&amp;[NechesBoded_L1_101]" c="סה&quot;כ נכסים"/>
        <s v="[Neches].[Hie Neches Boded].[Neches Boded L1].&amp;[NechesBoded_L1_102]" c="לא בשימוש"/>
      </sharedItems>
    </cacheField>
    <cacheField name="[Neches].[Hie Neches Boded].[Neches Boded L2]" caption="נכס בודד רמה 2" numFmtId="0" hierarchy="32" level="2">
      <sharedItems count="2">
        <s v="[Neches].[Hie Neches Boded].[Neches Boded L2].&amp;[NechesBoded_L2_102]&amp;[NechesBoded_L1_101]" c="ב. ניירות ערך סחירים"/>
        <s v="[Neches].[Hie Neches Boded].[Neches Boded L2].&amp;[]&amp;[NechesBoded_L1_102]" c=""/>
      </sharedItems>
    </cacheField>
    <cacheField name="[Neches].[Hie Neches Boded].[Neches Boded L3]" caption="נכס בודד רמה 3" numFmtId="0" hierarchy="32" level="3">
      <sharedItems count="3">
        <s v="[Neches].[Hie Neches Boded].[Neches Boded L3].&amp;[]&amp;[]&amp;[NechesBoded_L1_102]" c=""/>
        <s v="[Neches].[Hie Neches Boded].[Neches Boded L3].&amp;[NechesBoded_L3_109]&amp;[NechesBoded_L2_102]&amp;[NechesBoded_L1_101]" c="כתבי אופציה (7)"/>
        <s v="[Neches].[Hie Neches Boded].[Neches Boded L3].&amp;[NechesBoded_L3_106]&amp;[NechesBoded_L2_102]&amp;[NechesBoded_L1_101]" c="מניות (4)"/>
      </sharedItems>
    </cacheField>
    <cacheField name="[Neches].[Hie Neches Boded].[Neches Boded L4]" caption="נכס בודד רמה 4" numFmtId="0" hierarchy="32" level="4">
      <sharedItems containsSemiMixedTypes="0" containsString="0"/>
    </cacheField>
    <cacheField name="[Neches].[Hie Neches Boded].[Neches Boded L5]" caption="נכס בודד רמה 5" numFmtId="0" hierarchy="32" level="5">
      <sharedItems count="3">
        <s v="[Neches].[Hie Neches Boded].[Neches Boded L5].&amp;[NechesBoded_L5_118]&amp;[NechesBoded_L4_116]&amp;[NechesBoded_L3_106]&amp;[NechesBoded_L2_102]&amp;[NechesBoded_L1_101]" c="תל אביב 75"/>
        <s v="[Neches].[Hie Neches Boded].[Neches Boded L5].&amp;[NechesBoded_L5_122]&amp;[NechesBoded_L4_122]&amp;[NechesBoded_L3_109]&amp;[NechesBoded_L2_102]&amp;[NechesBoded_L1_101]" c="בישראל"/>
        <s v="[Neches].[Hie Neches Boded].[Neches Boded L5].&amp;[]&amp;[]&amp;[]&amp;[]&amp;[NechesBoded_L1_102]" c=""/>
      </sharedItems>
    </cacheField>
    <cacheField name="[Neches].[Hie Neches Boded].[Neches Boded L6]" caption="נכס בודד רמה 6" numFmtId="0" hierarchy="32" level="6">
      <sharedItems containsSemiMixedTypes="0" containsString="0"/>
    </cacheField>
    <cacheField name="[Neches].[Hie Neches Boded].[Neches ID]" caption="נכס" numFmtId="0" hierarchy="32" level="7">
      <sharedItems count="4">
        <s v="[Neches].[Hie Neches Boded].[Neches ID].&amp;[40077]" c="פיקדון לזמן קצוב"/>
        <s v="[Neches].[Hie Neches Boded].[Neches ID].&amp;[40912]" c="כלל פיננס א ק1"/>
        <s v="[Neches].[Hie Neches Boded].[Neches ID].&amp;[49831]" c="clP 4500 JAN"/>
        <s v="[Neches].[Hie Neches Boded].[Neches ID].&amp;[82051]" c="פיקדון לזמן קצוב"/>
      </sharedItems>
    </cacheField>
    <cacheField name="[Measures].[MeasuresLevel]" caption="MeasuresLevel" numFmtId="0" hierarchy="25">
      <sharedItems count="5">
        <s v="[Measures].[c_Tesua_Le_Pidyon]" c="ת. לפדיון"/>
        <s v="[Measures].[c_Hon_Nifra_Pct_Keren]" c="שיעור מהע.נ המונפק"/>
        <s v="[Measures].[c_Macham]" c="מח&quot;מ"/>
        <s v="[Measures].[c_Shovi_Keren]" c="שווי שוק"/>
        <s v="[Measures].[c_Achuz_Portfolio_Me_Tik]" c="מתיק %"/>
      </sharedItems>
    </cacheField>
    <cacheField name="[Medida].[Medida].[Medida]" caption="מדידה" numFmtId="0" hierarchy="26">
      <sharedItems count="1">
        <s v="[Medida].[Medida].&amp;[2]" c="אלפי ש&quot;ח"/>
      </sharedItems>
    </cacheField>
    <cacheField name="[Cheshbon KM].[Hie Peilut].[Peilut 1]" caption="פעילות רמה 1" numFmtId="0" hierarchy="4" level="1">
      <sharedItems count="1">
        <s v="[Cheshbon KM].[Hie Peilut].[Peilut 1].&amp;[Kod_Peilut_L1_182]" c="קבוצת מגדל"/>
      </sharedItems>
    </cacheField>
    <cacheField name="[Neches].[Manpik Neches Boded].[Manpik Neches Boded]" caption="מנפיק" numFmtId="0" hierarchy="34" level="1">
      <sharedItems count="1">
        <s v="[Neches].[Manpik Neches Boded].&amp;[אמות]" c="אמות"/>
      </sharedItems>
    </cacheField>
    <cacheField name="[Salim Maslulim].[Salim Maslulim].[Salim Maslulim]" caption="סלים\מסלולים" numFmtId="0" hierarchy="41">
      <sharedItems count="1">
        <s v="[Salim Maslulim].[Salim Maslulim].&amp;[1]" c="לפי סלים"/>
      </sharedItems>
    </cacheField>
  </cacheFields>
  <cacheHierarchies count="392">
    <cacheHierarchy uniqueName="[Cheshbon KM].[Bank]" caption="בנק" attribute="1" defaultMemberUniqueName="[Cheshbon KM].[Bank].[All]" allUniqueName="[Cheshbon KM].[Bank].[All]" dimensionUniqueName="[Cheshbon KM]" displayFolder="" count="2" unbalanced="0"/>
    <cacheHierarchy uniqueName="[Cheshbon KM].[Cheshbon]" caption="חשבון" attribute="1" defaultMemberUniqueName="[Cheshbon KM].[Cheshbon].[All]" allUniqueName="[Cheshbon KM].[Cheshbon].[All]" dimensionUniqueName="[Cheshbon KM]" displayFolder="" count="2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2" unbalanced="0"/>
    <cacheHierarchy uniqueName="[Cheshbon KM].[Chevra]" caption="חברה" attribute="1" defaultMemberUniqueName="[Cheshbon KM].[Chevra].[All]" allUniqueName="[Cheshbon KM].[Chevra].[All]" dimensionUniqueName="[Cheshbon KM]" displayFolder="" count="2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2">
        <fieldUsage x="-1"/>
        <fieldUsage x="10"/>
      </fieldsUsage>
    </cacheHierarchy>
    <cacheHierarchy uniqueName="[Cheshbon KM].[Kod Cheshbon]" caption="מס. חשבון" attribute="1" defaultMemberUniqueName="[Cheshbon KM].[Kod Cheshbon].[All]" allUniqueName="[Cheshbon KM].[Kod Cheshbon].[All]" dimensionUniqueName="[Cheshbon KM]" displayFolder="" count="2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2" unbalanced="0"/>
    <cacheHierarchy uniqueName="[Cheshbon KM].[Medina]" caption="מדינה" attribute="1" defaultMemberUniqueName="[Cheshbon KM].[Medina].[All]" allUniqueName="[Cheshbon KM].[Medina].[All]" dimensionUniqueName="[Cheshbon KM]" displayFolder="" count="2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2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2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2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2" unbalanced="0"/>
    <cacheHierarchy uniqueName="[Cheshbon KM].[Ofi Heshbon]" caption="אופי חשבון" attribute="1" defaultMemberUniqueName="[Cheshbon KM].[Ofi Heshbon].[All]" allUniqueName="[Cheshbon KM].[Ofi Heshbon].[All]" dimensionUniqueName="[Cheshbon KM]" displayFolder="" count="2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2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2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2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2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2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2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2" unbalanced="0"/>
    <cacheHierarchy uniqueName="[Cheshbon KM].[Snif]" caption="סניף" attribute="1" defaultMemberUniqueName="[Cheshbon KM].[Snif].[All]" allUniqueName="[Cheshbon KM].[Snif].[All]" dimensionUniqueName="[Cheshbon KM]" displayFolder="" count="2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2" unbalanced="0"/>
    <cacheHierarchy uniqueName="[Cheshbon KM].[Yoetz]" caption="יועץ" attribute="1" defaultMemberUniqueName="[Cheshbon KM].[Yoetz].[All]" allUniqueName="[Cheshbon KM].[Yoetz].[All]" dimensionUniqueName="[Cheshbon KM]" displayFolder="" count="2" unbalanced="0"/>
    <cacheHierarchy uniqueName="[Keren].[Keren]" caption="קרן" attribute="1" keyAttribute="1" defaultMemberUniqueName="[Keren].[Keren].[All]" allUniqueName="[Keren].[Keren].[All]" dimensionUniqueName="[Keren]" displayFolder="" count="2" unbalanced="0"/>
    <cacheHierarchy uniqueName="[Makor].[Makor]" caption="מקור" attribute="1" defaultMemberUniqueName="[Makor].[Makor].[All]" allUniqueName="[Makor].[Makor].[All]" dimensionUniqueName="[Makor]" displayFolder="" count="2" unbalanced="0"/>
    <cacheHierarchy uniqueName="[Measures]" caption="Measures" attribute="1" keyAttribute="1" defaultMemberUniqueName="[Measures].[Yitrot Count]" dimensionUniqueName="[Measures]" displayFolder="" measures="1" count="1" unbalanced="0">
      <fieldsUsage count="1">
        <fieldUsage x="8"/>
      </fieldsUsage>
    </cacheHierarchy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9"/>
      </fieldsUsage>
    </cacheHierarchy>
    <cacheHierarchy uniqueName="[Neches].[Anaf]" caption="ענף" attribute="1" defaultMemberUniqueName="[Neches].[Anaf].[All]" allUniqueName="[Neches].[Anaf].[All]" dimensionUniqueName="[Neches]" displayFolder="" count="0" unbalanced="0"/>
    <cacheHierarchy uniqueName="[Neches].[Aretz Chul]" caption="ארץ\חו&quot;ל" attribute="1" defaultMemberUniqueName="[Neches].[Aretz Chul].[All]" allUniqueName="[Neches].[Aretz Chul].[All]" dimensionUniqueName="[Neches]" displayFolder="" count="0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0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0" unbalanced="0"/>
    <cacheHierarchy uniqueName="[Neches].[Hie Makor]" caption="מקור" defaultMemberUniqueName="[Neches].[Hie Makor].[All]" allUniqueName="[Neches].[Hie Makor].[All]" dimensionUniqueName="[Neches]" displayFolder="" count="3" unbalanced="0"/>
    <cacheHierarchy uniqueName="[Neches].[Hie Neches Boded]" caption="נכס בודד" defaultMemberUniqueName="[Neches].[Hie Neches Boded].[All]" allUniqueName="[Neches].[Hie Neches Boded].[All]" allCaption="All" dimensionUniqueName="[Neches]" displayFolder="" count="8" unbalanced="0">
      <fieldsUsage count="8">
        <fieldUsage x="-1"/>
        <fieldUsage x="1"/>
        <fieldUsage x="2"/>
        <fieldUsage x="3"/>
        <fieldUsage x="4"/>
        <fieldUsage x="5"/>
        <fieldUsage x="6"/>
        <fieldUsage x="7"/>
      </fieldsUsage>
    </cacheHierarchy>
    <cacheHierarchy uniqueName="[Neches].[Kvutzat Lovim]" caption="קבוצת לווים" attribute="1" defaultMemberUniqueName="[Neches].[Kvutzat Lovim].[All]" allUniqueName="[Neches].[Kvutzat Lovim].[All]" dimensionUniqueName="[Neches]" displayFolder="" count="0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0" unbalanced="0">
      <fieldsUsage count="2">
        <fieldUsage x="-1"/>
        <fieldUsage x="11"/>
      </fieldsUsage>
    </cacheHierarchy>
    <cacheHierarchy uniqueName="[Neches].[Miun Chofshi]" caption="מאפיינים" attribute="1" defaultMemberUniqueName="[Neches].[Miun Chofshi].[All]" allUniqueName="[Neches].[Miun Chofshi].[All]" dimensionUniqueName="[Neches]" displayFolder="" count="0" unbalanced="0"/>
    <cacheHierarchy uniqueName="[Neches].[Neches]" caption="נכס" attribute="1" defaultMemberUniqueName="[Neches].[Neches].[All]" allUniqueName="[Neches].[Neches].[All]" dimensionUniqueName="[Neches]" displayFolder="" count="2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0" unbalanced="0"/>
    <cacheHierarchy uniqueName="[Neches].[Tat Afik]" caption="תת אפיק" attribute="1" defaultMemberUniqueName="[Neches].[Tat Afik].[All]" allUniqueName="[Neches].[Tat Afik].[All]" dimensionUniqueName="[Neches]" displayFolder="" count="2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0" unbalanced="0"/>
    <cacheHierarchy uniqueName="[Neches].[Tik Chofshi]" caption="סוג תיק" attribute="1" defaultMemberUniqueName="[Neches].[Tik Chofshi].[All]" allUniqueName="[Neches].[Tik Chofshi].[All]" allCaption="סה&quot;כ נכסים" dimensionUniqueName="[Neches]" displayFolder="" count="0" unbalanced="0"/>
    <cacheHierarchy uniqueName="[Salim Maslulim].[Salim Maslulim]" caption="סלים\מסלולים" attribute="1" keyAttribute="1" defaultMemberUniqueName="[Salim Maslulim].[Salim Maslulim].&amp;[1]" dimensionUniqueName="[Salim Maslulim]" displayFolder="" count="2" unbalanced="0">
      <fieldsUsage count="1">
        <fieldUsage x="12"/>
      </fieldsUsage>
    </cacheHierarchy>
    <cacheHierarchy uniqueName="[Time].[Hie Time]" caption="זמן" time="1" defaultMemberUniqueName="[Time].[Hie Time].[Shana].&amp;[2010]" dimensionUniqueName="[Time]" displayFolder="" count="4" unbalanced="0">
      <fieldsUsage count="1">
        <fieldUsage x="0"/>
      </fieldsUsage>
    </cacheHierarchy>
    <cacheHierarchy uniqueName="[Analiza].[Analiza ID]" caption="Analiza ID" attribute="1" keyAttribute="1" defaultMemberUniqueName="[Analiza].[Analiza ID].[All]" allUniqueName="[Analiza].[Analiza ID].[All]" dimensionUniqueName="[Analiza]" displayFolder="" count="2" unbalanced="0" hidden="1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2" unbalanced="0" hidden="1"/>
    <cacheHierarchy uniqueName="[Analiza].[Hamlatza]" caption="המלצה" attribute="1" defaultMemberUniqueName="[Analiza].[Hamlatza].[All]" allUniqueName="[Analiza].[Hamlatza].[All]" dimensionUniqueName="[Analiza]" displayFolder="" count="2" unbalanced="0" hidden="1"/>
    <cacheHierarchy uniqueName="[Analiza].[Hearot]" caption="הערות" attribute="1" defaultMemberUniqueName="[Analiza].[Hearot].[All]" allUniqueName="[Analiza].[Hearot].[All]" dimensionUniqueName="[Analiza]" displayFolder="" count="2" unbalanced="0" hidden="1"/>
    <cacheHierarchy uniqueName="[Analiza].[Shem Analyst]" caption="שם אנליסט" attribute="1" defaultMemberUniqueName="[Analiza].[Shem Analyst].[All]" allUniqueName="[Analiza].[Shem Analyst].[All]" dimensionUniqueName="[Analiza]" displayFolder="" count="2" unbalanced="0" hidden="1"/>
    <cacheHierarchy uniqueName="[Charigim].[Charigim]" caption="סינון חריגים" attribute="1" keyAttribute="1" defaultMemberUniqueName="[Charigim].[Charigim].&amp;[1]" dimensionUniqueName="[Charigim]" displayFolder="" count="1" unbalanced="0" hidden="1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2" unbalanced="0" hidden="1"/>
    <cacheHierarchy uniqueName="[Cheshbon 106].[Chevra]" caption="חברה" attribute="1" defaultMemberUniqueName="[Cheshbon 106].[Chevra].[All]" allUniqueName="[Cheshbon 106].[Chevra].[All]" dimensionUniqueName="[Cheshbon 106]" displayFolder="" count="2" unbalanced="0" hidden="1"/>
    <cacheHierarchy uniqueName="[Cheshbon 106].[Hie Peilut]" caption="פעילות" defaultMemberUniqueName="[Cheshbon 106].[Hie Peilut].[All]" allUniqueName="[Cheshbon 106].[Hie Peilut].[All]" dimensionUniqueName="[Cheshbon 106]" displayFolder="" count="7" unbalanced="0" hidden="1"/>
    <cacheHierarchy uniqueName="[Cheshbon 106].[Peilut 1]" caption="פעילות רמה 1" attribute="1" defaultMemberUniqueName="[Cheshbon 106].[Peilut 1].[All]" allUniqueName="[Cheshbon 106].[Peilut 1].[All]" dimensionUniqueName="[Cheshbon 106]" displayFolder="" count="2" unbalanced="0" hidden="1"/>
    <cacheHierarchy uniqueName="[Cheshbon 106].[Peilut 2]" caption="פעילות רמה 2" attribute="1" defaultMemberUniqueName="[Cheshbon 106].[Peilut 2].[All]" allUniqueName="[Cheshbon 106].[Peilut 2].[All]" dimensionUniqueName="[Cheshbon 106]" displayFolder="" count="2" unbalanced="0" hidden="1"/>
    <cacheHierarchy uniqueName="[Cheshbon 106].[Peilut 3]" caption="פעילות רמה 3" attribute="1" defaultMemberUniqueName="[Cheshbon 106].[Peilut 3].[All]" allUniqueName="[Cheshbon 106].[Peilut 3].[All]" dimensionUniqueName="[Cheshbon 106]" displayFolder="" count="2" unbalanced="0" hidden="1"/>
    <cacheHierarchy uniqueName="[Cheshbon 106].[Peilut 4]" caption="פעילות רמה 4" attribute="1" defaultMemberUniqueName="[Cheshbon 106].[Peilut 4].[All]" allUniqueName="[Cheshbon 106].[Peilut 4].[All]" dimensionUniqueName="[Cheshbon 106]" displayFolder="" count="2" unbalanced="0" hidden="1"/>
    <cacheHierarchy uniqueName="[Cheshbon BI].[Cheshbon]" caption="חשבון" attribute="1" keyAttribute="1" defaultMemberUniqueName="[Cheshbon BI].[Cheshbon].[All]" allUniqueName="[Cheshbon BI].[Cheshbon].[All]" dimensionUniqueName="[Cheshbon BI]" displayFolder="" count="2" unbalanced="0" hidden="1"/>
    <cacheHierarchy uniqueName="[Cheshbon BI].[Chevra]" caption="חברה" attribute="1" defaultMemberUniqueName="[Cheshbon BI].[Chevra].[All]" allUniqueName="[Cheshbon BI].[Chevra].[All]" dimensionUniqueName="[Cheshbon BI]" displayFolder="" count="2" unbalanced="0" hidden="1"/>
    <cacheHierarchy uniqueName="[Cheshbon BI].[Hie Peilut]" caption="פעילות" defaultMemberUniqueName="[Cheshbon BI].[Hie Peilut].[All]" allUniqueName="[Cheshbon BI].[Hie Peilut].[All]" dimensionUniqueName="[Cheshbon BI]" displayFolder="" count="7" unbalanced="0" hidden="1"/>
    <cacheHierarchy uniqueName="[Cheshbon BI].[Peilut 1]" caption="פעילות רמה 1" attribute="1" defaultMemberUniqueName="[Cheshbon BI].[Peilut 1].[All]" allUniqueName="[Cheshbon BI].[Peilut 1].[All]" dimensionUniqueName="[Cheshbon BI]" displayFolder="" count="2" unbalanced="0" hidden="1"/>
    <cacheHierarchy uniqueName="[Cheshbon BI].[Peilut 2]" caption="פעילות רמה 2" attribute="1" defaultMemberUniqueName="[Cheshbon BI].[Peilut 2].[All]" allUniqueName="[Cheshbon BI].[Peilut 2].[All]" dimensionUniqueName="[Cheshbon BI]" displayFolder="" count="2" unbalanced="0" hidden="1"/>
    <cacheHierarchy uniqueName="[Cheshbon BI].[Peilut 3]" caption="פעילות רמה 3" attribute="1" defaultMemberUniqueName="[Cheshbon BI].[Peilut 3].[All]" allUniqueName="[Cheshbon BI].[Peilut 3].[All]" dimensionUniqueName="[Cheshbon BI]" displayFolder="" count="2" unbalanced="0" hidden="1"/>
    <cacheHierarchy uniqueName="[Cheshbon BI].[Peilut 4]" caption="פעילות רמה 4" attribute="1" defaultMemberUniqueName="[Cheshbon BI].[Peilut 4].[All]" allUniqueName="[Cheshbon BI].[Peilut 4].[All]" dimensionUniqueName="[Cheshbon BI]" displayFolder="" count="2" unbalanced="0" hidden="1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2" unbalanced="0" hidden="1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2" unbalanced="0" hidden="1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2" unbalanced="0" hidden="1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2" unbalanced="0" hidden="1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2" unbalanced="0" hidden="1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2" unbalanced="0" hidden="1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2" unbalanced="0" hidden="1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2" unbalanced="0" hidden="1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2" unbalanced="0" hidden="1"/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10" unbalanced="0" hidden="1"/>
    <cacheHierarchy uniqueName="[Cheshbon KM].[Hie Yoetz]" caption="Hie Yoetz" defaultMemberUniqueName="[Cheshbon KM].[Hie Yoetz].[All]" allUniqueName="[Cheshbon KM].[Hie Yoetz].[All]" dimensionUniqueName="[Cheshbon KM]" displayFolder="" count="3" unbalanced="0" hidden="1"/>
    <cacheHierarchy uniqueName="[Cheshbon KM].[Portfolio]" caption="פורטפוליו" attribute="1" defaultMemberUniqueName="[Cheshbon KM].[Portfolio].[All]" allUniqueName="[Cheshbon KM].[Portfolio].[All]" dimensionUniqueName="[Cheshbon KM]" displayFolder="" count="2" unbalanced="0" hidden="1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2" unbalanced="0" hidden="1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2" unbalanced="0" hidden="1"/>
    <cacheHierarchy uniqueName="[Cheshbon Panorama].[Chevra]" caption="Chevra" attribute="1" defaultMemberUniqueName="[Cheshbon Panorama].[Chevra].[All]" allUniqueName="[Cheshbon Panorama].[Chevra].[All]" dimensionUniqueName="[Cheshbon Panorama]" displayFolder="" count="2" unbalanced="0" hidden="1"/>
    <cacheHierarchy uniqueName="[Cheshbon Panorama].[Hie Peilut]" caption="פעילות" defaultMemberUniqueName="[Cheshbon Panorama].[Hie Peilut].[All]" allUniqueName="[Cheshbon Panorama].[Hie Peilut].[All]" dimensionUniqueName="[Cheshbon Panorama]" displayFolder="" count="5" unbalanced="0" hidden="1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2" unbalanced="0" hidden="1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2" unbalanced="0" hidden="1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2" unbalanced="0" hidden="1"/>
    <cacheHierarchy uniqueName="[From Time].[Chodesh]" caption="חודש" attribute="1" time="1" defaultMemberUniqueName="[From Time].[Chodesh].[All]" allUniqueName="[From Time].[Chodesh].[All]" dimensionUniqueName="[From Time]" displayFolder="" count="2" unbalanced="0" hidden="1"/>
    <cacheHierarchy uniqueName="[From Time].[Hie Time]" caption="זמן תחילה" time="1" defaultMemberUniqueName="[From Time].[Hie Time].[Shana].&amp;[2010]" dimensionUniqueName="[From Time]" displayFolder="" count="3" unbalanced="0" hidden="1"/>
    <cacheHierarchy uniqueName="[From Time].[Shana]" caption="שנה" attribute="1" time="1" defaultMemberUniqueName="[From Time].[Shana].&amp;[2010]" dimensionUniqueName="[From Time]" displayFolder="" count="1" unbalanced="0" hidden="1"/>
    <cacheHierarchy uniqueName="[From Time].[Taarich]" caption="תאריך" attribute="1" time="1" keyAttribute="1" defaultMemberUniqueName="[From Time].[Taarich].[All]" allUniqueName="[From Time].[Taarich].[All]" dimensionUniqueName="[From Time]" displayFolder="" count="2" unbalanced="0" hidden="1"/>
    <cacheHierarchy uniqueName="[From Time].[Yom]" caption="יום" attribute="1" time="1" defaultMemberUniqueName="[From Time].[Yom].[All]" allUniqueName="[From Time].[Yom].[All]" dimensionUniqueName="[From Time]" displayFolder="" count="2" unbalanced="0" hidden="1"/>
    <cacheHierarchy uniqueName="[Makor].[Hakbatza Makor]" caption="Hakbatza Makor" attribute="1" defaultMemberUniqueName="[Makor].[Hakbatza Makor].[All]" allUniqueName="[Makor].[Hakbatza Makor].[All]" dimensionUniqueName="[Makor]" displayFolder="" count="2" unbalanced="0" hidden="1"/>
    <cacheHierarchy uniqueName="[Makor].[Hie Makor]" caption="Hie Makor" defaultMemberUniqueName="[Makor].[Hie Makor].[All]" allUniqueName="[Makor].[Hie Makor].[All]" dimensionUniqueName="[Makor]" displayFolder="" count="3" unbalanced="0" hidden="1"/>
    <cacheHierarchy uniqueName="[Makor].[Makor Mapping]" caption="Makor Mapping" attribute="1" keyAttribute="1" defaultMemberUniqueName="[Makor].[Makor Mapping].[All]" allUniqueName="[Makor].[Makor Mapping].[All]" dimensionUniqueName="[Makor]" displayFolder="" count="2" unbalanced="0" hidden="1"/>
    <cacheHierarchy uniqueName="[Migbala].[Migbala Av ID]" caption="מגבלה" defaultMemberUniqueName="[Migbala].[Migbala Av ID].&amp;[1]" dimensionUniqueName="[Migbala]" displayFolder="" count="4" unbalanced="1" hidden="1"/>
    <cacheHierarchy uniqueName="[Migbala].[Migbala ID]" caption="מגבלה" attribute="1" keyAttribute="1" defaultMemberUniqueName="[Migbala].[Migbala ID].[All]" allUniqueName="[Migbala].[Migbala ID].[All]" dimensionUniqueName="[Migbala]" displayFolder="" count="2" unbalanced="0" hidden="1"/>
    <cacheHierarchy uniqueName="[Neches].[Anaf NS]" caption="ענף ניה&quot;ס" attribute="1" defaultMemberUniqueName="[Neches].[Anaf NS].[All]" allUniqueName="[Neches].[Anaf NS].[All]" dimensionUniqueName="[Neches]" displayFolder="" count="2" unbalanced="0" hidden="1"/>
    <cacheHierarchy uniqueName="[Neches].[Ashrai L1]" caption="אשראי רמה 1" attribute="1" defaultMemberUniqueName="[Neches].[Ashrai L1].[All]" allUniqueName="[Neches].[Ashrai L1].[All]" dimensionUniqueName="[Neches]" displayFolder="" count="2" unbalanced="0" hidden="1"/>
    <cacheHierarchy uniqueName="[Neches].[Ashrai L2]" caption="אשראי רמה 2" attribute="1" defaultMemberUniqueName="[Neches].[Ashrai L2].[All]" allUniqueName="[Neches].[Ashrai L2].[All]" dimensionUniqueName="[Neches]" displayFolder="" count="2" unbalanced="0" hidden="1"/>
    <cacheHierarchy uniqueName="[Neches].[Ashrai L3]" caption="אשראי רמה 3" attribute="1" defaultMemberUniqueName="[Neches].[Ashrai L3].[All]" allUniqueName="[Neches].[Ashrai L3].[All]" dimensionUniqueName="[Neches]" displayFolder="" count="2" unbalanced="0" hidden="1"/>
    <cacheHierarchy uniqueName="[Neches].[Ashrai L4]" caption="אשראי רמה 4" attribute="1" defaultMemberUniqueName="[Neches].[Ashrai L4].[All]" allUniqueName="[Neches].[Ashrai L4].[All]" dimensionUniqueName="[Neches]" displayFolder="" count="2" unbalanced="0" hidden="1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2" unbalanced="0" hidden="1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2" unbalanced="0" hidden="1"/>
    <cacheHierarchy uniqueName="[Neches].[Chevra Medareget]" caption="שם מדרג" attribute="1" defaultMemberUniqueName="[Neches].[Chevra Medareget].[All]" allUniqueName="[Neches].[Chevra Medareget].[All]" dimensionUniqueName="[Neches]" displayFolder="" count="2" unbalanced="0" hidden="1"/>
    <cacheHierarchy uniqueName="[Neches].[Derug Mechushav]" caption="קוד דרוג מחושב" attribute="1" defaultMemberUniqueName="[Neches].[Derug Mechushav].[All]" allUniqueName="[Neches].[Derug Mechushav].[All]" dimensionUniqueName="[Neches]" displayFolder="" count="2" unbalanced="0" hidden="1"/>
    <cacheHierarchy uniqueName="[Neches].[Hakbatza Amalot]" caption="הקבצה עמלות" attribute="1" defaultMemberUniqueName="[Neches].[Hakbatza Amalot].[All]" allUniqueName="[Neches].[Hakbatza Amalot].[All]" dimensionUniqueName="[Neches]" displayFolder="" count="2" unbalanced="0" hidden="1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2" unbalanced="0" hidden="1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2" unbalanced="0" hidden="1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2" unbalanced="0" hidden="1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2" unbalanced="0" hidden="1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2" unbalanced="0" hidden="1"/>
    <cacheHierarchy uniqueName="[Neches].[Hakbatza Sug Neches AA]" caption="Instrument Type Group" attribute="1" defaultMemberUniqueName="[Neches].[Hakbatza Sug Neches AA].[All]" allUniqueName="[Neches].[Hakbatza Sug Neches AA].[All]" dimensionUniqueName="[Neches]" displayFolder="" count="2" unbalanced="0" hidden="1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2" unbalanced="0" hidden="1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2" unbalanced="0" hidden="1"/>
    <cacheHierarchy uniqueName="[Neches].[Hakbatza2 Sug Neches AA]" caption="Main Instrument Type" attribute="1" defaultMemberUniqueName="[Neches].[Hakbatza2 Sug Neches AA].[All]" allUniqueName="[Neches].[Hakbatza2 Sug Neches AA].[All]" dimensionUniqueName="[Neches]" displayFolder="" count="2" unbalanced="0" hidden="1"/>
    <cacheHierarchy uniqueName="[Neches].[Hakbatza3 Sug Neches AA]" caption="Main Gizbarut Instrument Type" attribute="1" defaultMemberUniqueName="[Neches].[Hakbatza3 Sug Neches AA].[All]" allUniqueName="[Neches].[Hakbatza3 Sug Neches AA].[All]" dimensionUniqueName="[Neches]" displayFolder="" count="2" unbalanced="0" hidden="1"/>
    <cacheHierarchy uniqueName="[Neches].[Hearot]" caption="הערות" attribute="1" defaultMemberUniqueName="[Neches].[Hearot].[All]" allUniqueName="[Neches].[Hearot].[All]" dimensionUniqueName="[Neches]" displayFolder="" count="2" unbalanced="0" hidden="1"/>
    <cacheHierarchy uniqueName="[Neches].[Hie Anaf NS]" caption="ענף" defaultMemberUniqueName="[Neches].[Hie Anaf NS].[All]" allUniqueName="[Neches].[Hie Anaf NS].[All]" dimensionUniqueName="[Neches]" displayFolder="" count="4" unbalanced="0" hidden="1"/>
    <cacheHierarchy uniqueName="[Neches].[Hie Ashrai]" caption="אשראי" defaultMemberUniqueName="[Neches].[Hie Ashrai].[All]" allUniqueName="[Neches].[Hie Ashrai].[All]" dimensionUniqueName="[Neches]" displayFolder="" count="7" unbalanced="0" hidden="1"/>
    <cacheHierarchy uniqueName="[Neches].[Hie Baalei Inyan]" caption="בעלי עניין" defaultMemberUniqueName="[Neches].[Hie Baalei Inyan].[All]" allUniqueName="[Neches].[Hie Baalei Inyan].[All]" dimensionUniqueName="[Neches]" displayFolder="" count="4" unbalanced="0" hidden="1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5" unbalanced="0" hidden="1"/>
    <cacheHierarchy uniqueName="[Neches].[Hie Derug]" caption="דרוג" defaultMemberUniqueName="[Neches].[Hie Derug].[All]" allUniqueName="[Neches].[Hie Derug].[All]" dimensionUniqueName="[Neches]" displayFolder="" count="3" unbalanced="0" hidden="1"/>
    <cacheHierarchy uniqueName="[Neches].[Hie Machshir]" caption="מכשיר" defaultMemberUniqueName="[Neches].[Hie Machshir].[All]" allUniqueName="[Neches].[Hie Machshir].[All]" dimensionUniqueName="[Neches]" displayFolder="" count="6" unbalanced="0" hidden="1"/>
    <cacheHierarchy uniqueName="[Neches].[Hie Manpik]" caption="מנפיק" defaultMemberUniqueName="[Neches].[Hie Manpik].[All]" allUniqueName="[Neches].[Hie Manpik].[All]" dimensionUniqueName="[Neches]" displayFolder="" count="4" unbalanced="0" hidden="1"/>
    <cacheHierarchy uniqueName="[Neches].[Hie Matbea]" caption="מטבע" defaultMemberUniqueName="[Neches].[Hie Matbea].[All]" allUniqueName="[Neches].[Hie Matbea].[All]" dimensionUniqueName="[Neches]" displayFolder="" count="5" unbalanced="0" hidden="1"/>
    <cacheHierarchy uniqueName="[Neches].[Hie Medina Manpika]" caption="מדינה מנפיקה" defaultMemberUniqueName="[Neches].[Hie Medina Manpika].[All]" allUniqueName="[Neches].[Hie Medina Manpika].[All]" dimensionUniqueName="[Neches]" displayFolder="" count="4" unbalanced="0" hidden="1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3" unbalanced="0" hidden="1"/>
    <cacheHierarchy uniqueName="[Neches].[Hie Merchak Benchmark]" caption="מרחק מבנצמרק" defaultMemberUniqueName="[Neches].[Hie Merchak Benchmark].[All]" allUniqueName="[Neches].[Hie Merchak Benchmark].[All]" dimensionUniqueName="[Neches]" displayFolder="" count="4" unbalanced="0" hidden="1"/>
    <cacheHierarchy uniqueName="[Neches].[Hie Neches]" caption="Hie Neches" defaultMemberUniqueName="[Neches].[Hie Neches].[All]" allUniqueName="[Neches].[Hie Neches].[All]" dimensionUniqueName="[Neches]" displayFolder="" count="3" unbalanced="0" hidden="1"/>
    <cacheHierarchy uniqueName="[Neches].[Hie Portfolio]" caption="פרוטפוליו" defaultMemberUniqueName="[Neches].[Hie Portfolio].[All]" allUniqueName="[Neches].[Hie Portfolio].[All]" dimensionUniqueName="[Neches]" displayFolder="" count="8" unbalanced="0" hidden="1"/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8" unbalanced="0" hidden="1"/>
    <cacheHierarchy uniqueName="[Neches].[Hie Schorot]" caption="סחורות" defaultMemberUniqueName="[Neches].[Hie Schorot].[All]" allUniqueName="[Neches].[Hie Schorot].[All]" dimensionUniqueName="[Neches]" displayFolder="" count="6" unbalanced="0" hidden="1"/>
    <cacheHierarchy uniqueName="[Neches].[Hie Sug Neches]" caption="סוג נכס" defaultMemberUniqueName="[Neches].[Hie Sug Neches].[All]" allUniqueName="[Neches].[Hie Sug Neches].[All]" dimensionUniqueName="[Neches]" displayFolder="" count="3" unbalanced="0" hidden="1"/>
    <cacheHierarchy uniqueName="[Neches].[Hie Sug Neches AA]" caption="Hie Instrument Type" defaultMemberUniqueName="[Neches].[Hie Sug Neches AA].[All]" allUniqueName="[Neches].[Hie Sug Neches AA].[All]" dimensionUniqueName="[Neches]" displayFolder="" count="3" unbalanced="0" hidden="1"/>
    <cacheHierarchy uniqueName="[Neches].[Hie2 Derug]" caption="דרוג2" defaultMemberUniqueName="[Neches].[Hie2 Derug].[All]" allUniqueName="[Neches].[Hie2 Derug].[All]" dimensionUniqueName="[Neches]" displayFolder="" count="3" unbalanced="0" hidden="1"/>
    <cacheHierarchy uniqueName="[Neches].[Hie2 Medina Manpika]" caption="מדינה מנפיקה" defaultMemberUniqueName="[Neches].[Hie2 Medina Manpika].[All]" allUniqueName="[Neches].[Hie2 Medina Manpika].[All]" dimensionUniqueName="[Neches]" displayFolder="" count="4" unbalanced="0" hidden="1"/>
    <cacheHierarchy uniqueName="[Neches].[Kod Afik Tat Afik]" caption="תת אפיק" attribute="1" defaultMemberUniqueName="[Neches].[Kod Afik Tat Afik].[All]" allUniqueName="[Neches].[Kod Afik Tat Afik].[All]" dimensionUniqueName="[Neches]" displayFolder="" count="2" unbalanced="0" hidden="1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2" unbalanced="0" hidden="1"/>
    <cacheHierarchy uniqueName="[Neches].[Machshir]" caption="Machshir" attribute="1" defaultMemberUniqueName="[Neches].[Machshir].[All]" allUniqueName="[Neches].[Machshir].[All]" dimensionUniqueName="[Neches]" displayFolder="" count="2" unbalanced="0" hidden="1"/>
    <cacheHierarchy uniqueName="[Neches].[Machshir L1]" caption="מכשיר רמה 1" attribute="1" defaultMemberUniqueName="[Neches].[Machshir L1].[All]" allUniqueName="[Neches].[Machshir L1].[All]" dimensionUniqueName="[Neches]" displayFolder="" count="2" unbalanced="0" hidden="1"/>
    <cacheHierarchy uniqueName="[Neches].[Machshir L2]" caption="מכשיר רמה 2" attribute="1" defaultMemberUniqueName="[Neches].[Machshir L2].[All]" allUniqueName="[Neches].[Machshir L2].[All]" dimensionUniqueName="[Neches]" displayFolder="" count="2" unbalanced="0" hidden="1"/>
    <cacheHierarchy uniqueName="[Neches].[Machshir L3]" caption="מכשיר רמה 3" attribute="1" defaultMemberUniqueName="[Neches].[Machshir L3].[All]" allUniqueName="[Neches].[Machshir L3].[All]" dimensionUniqueName="[Neches]" displayFolder="" count="2" unbalanced="0" hidden="1"/>
    <cacheHierarchy uniqueName="[Neches].[Machshir L4]" caption="מכשיר רמה 4" attribute="1" defaultMemberUniqueName="[Neches].[Machshir L4].[All]" allUniqueName="[Neches].[Machshir L4].[All]" dimensionUniqueName="[Neches]" displayFolder="" count="2" unbalanced="0" hidden="1"/>
    <cacheHierarchy uniqueName="[Neches].[Manpik]" caption="מנפיק" attribute="1" defaultMemberUniqueName="[Neches].[Manpik].[All]" allUniqueName="[Neches].[Manpik].[All]" dimensionUniqueName="[Neches]" displayFolder="" count="2" unbalanced="0" hidden="1"/>
    <cacheHierarchy uniqueName="[Neches].[Matbea L1]" caption="מטבע רמה 1" attribute="1" defaultMemberUniqueName="[Neches].[Matbea L1].[All]" allUniqueName="[Neches].[Matbea L1].[All]" dimensionUniqueName="[Neches]" displayFolder="" count="2" unbalanced="0" hidden="1"/>
    <cacheHierarchy uniqueName="[Neches].[Matbea L2]" caption="מטבע רמה 2" attribute="1" defaultMemberUniqueName="[Neches].[Matbea L2].[All]" allUniqueName="[Neches].[Matbea L2].[All]" dimensionUniqueName="[Neches]" displayFolder="" count="2" unbalanced="0" hidden="1"/>
    <cacheHierarchy uniqueName="[Neches].[Matbea L3]" caption="מטבע רמה 3" attribute="1" defaultMemberUniqueName="[Neches].[Matbea L3].[All]" allUniqueName="[Neches].[Matbea L3].[All]" dimensionUniqueName="[Neches]" displayFolder="" count="2" unbalanced="0" hidden="1"/>
    <cacheHierarchy uniqueName="[Neches].[Matbea L4]" caption="מטבע רמה 4" attribute="1" defaultMemberUniqueName="[Neches].[Matbea L4].[All]" allUniqueName="[Neches].[Matbea L4].[All]" dimensionUniqueName="[Neches]" displayFolder="" count="2" unbalanced="0" hidden="1"/>
    <cacheHierarchy uniqueName="[Neches].[Medina Chasifa]" caption="מדינת חשיפה" attribute="1" defaultMemberUniqueName="[Neches].[Medina Chasifa].[All]" allUniqueName="[Neches].[Medina Chasifa].[All]" dimensionUniqueName="[Neches]" displayFolder="" count="2" unbalanced="0" hidden="1"/>
    <cacheHierarchy uniqueName="[Neches].[Medina Manpika]" caption="מדינה מנפיקה" attribute="1" defaultMemberUniqueName="[Neches].[Medina Manpika].[All]" allUniqueName="[Neches].[Medina Manpika].[All]" dimensionUniqueName="[Neches]" displayFolder="" count="2" unbalanced="0" hidden="1"/>
    <cacheHierarchy uniqueName="[Neches].[Medina Nischeret]" caption="מדינה נסחרת" attribute="1" defaultMemberUniqueName="[Neches].[Medina Nischeret].[All]" allUniqueName="[Neches].[Medina Nischeret].[All]" dimensionUniqueName="[Neches]" displayFolder="" count="2" unbalanced="0" hidden="1"/>
    <cacheHierarchy uniqueName="[Neches].[Merchak Neches]" caption="נכס" attribute="1" defaultMemberUniqueName="[Neches].[Merchak Neches].[All]" allUniqueName="[Neches].[Merchak Neches].[All]" dimensionUniqueName="[Neches]" displayFolder="" count="2" unbalanced="0" hidden="1"/>
    <cacheHierarchy uniqueName="[Neches].[Neches Boded L1]" caption="נכס בודד רמה 1" attribute="1" defaultMemberUniqueName="[Neches].[Neches Boded L1].[All]" allUniqueName="[Neches].[Neches Boded L1].[All]" dimensionUniqueName="[Neches]" displayFolder="" count="2" unbalanced="0" hidden="1"/>
    <cacheHierarchy uniqueName="[Neches].[Neches Boded L2]" caption="נכס בודד רמה 2" attribute="1" defaultMemberUniqueName="[Neches].[Neches Boded L2].[All]" allUniqueName="[Neches].[Neches Boded L2].[All]" dimensionUniqueName="[Neches]" displayFolder="" count="2" unbalanced="0" hidden="1"/>
    <cacheHierarchy uniqueName="[Neches].[Neches Boded L3]" caption="נכס בודד רמה 3" attribute="1" defaultMemberUniqueName="[Neches].[Neches Boded L3].[All]" allUniqueName="[Neches].[Neches Boded L3].[All]" dimensionUniqueName="[Neches]" displayFolder="" count="2" unbalanced="0" hidden="1"/>
    <cacheHierarchy uniqueName="[Neches].[Neches Boded L4]" caption="נכס בודד רמה 4" attribute="1" defaultMemberUniqueName="[Neches].[Neches Boded L4].[All]" allUniqueName="[Neches].[Neches Boded L4].[All]" dimensionUniqueName="[Neches]" displayFolder="" count="2" unbalanced="0" hidden="1"/>
    <cacheHierarchy uniqueName="[Neches].[Neches Boded L5]" caption="נכס בודד רמה 5" attribute="1" defaultMemberUniqueName="[Neches].[Neches Boded L5].[All]" allUniqueName="[Neches].[Neches Boded L5].[All]" dimensionUniqueName="[Neches]" displayFolder="" count="2" unbalanced="0" hidden="1"/>
    <cacheHierarchy uniqueName="[Neches].[Neches Boded L6]" caption="נכס בודד רמה 6" attribute="1" defaultMemberUniqueName="[Neches].[Neches Boded L6].[All]" allUniqueName="[Neches].[Neches Boded L6].[All]" dimensionUniqueName="[Neches]" displayFolder="" count="2" unbalanced="0" hidden="1"/>
    <cacheHierarchy uniqueName="[Neches].[Neches Dim Usage]" caption="Neches Dim Usage" attribute="1" defaultMemberUniqueName="[Neches].[Neches Dim Usage].[All]" allUniqueName="[Neches].[Neches Dim Usage].[All]" dimensionUniqueName="[Neches]" displayFolder="" count="2" unbalanced="0" hidden="1"/>
    <cacheHierarchy uniqueName="[Neches].[Neches ID]" caption="נכס" attribute="1" keyAttribute="1" defaultMemberUniqueName="[Neches].[Neches ID].[All]" allUniqueName="[Neches].[Neches ID].[All]" dimensionUniqueName="[Neches]" displayFolder="" count="2" unbalanced="0" hidden="1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2" unbalanced="0" hidden="1"/>
    <cacheHierarchy uniqueName="[Neches].[Nituach Tsua 1]" caption="ניתוח תשואה 1" attribute="1" defaultMemberUniqueName="[Neches].[Nituach Tsua 1].[All]" allUniqueName="[Neches].[Nituach Tsua 1].[All]" dimensionUniqueName="[Neches]" displayFolder="" count="2" unbalanced="0" hidden="1"/>
    <cacheHierarchy uniqueName="[Neches].[Nituach Tsua 2]" caption="ניתוח תשואה 2" attribute="1" defaultMemberUniqueName="[Neches].[Nituach Tsua 2].[All]" allUniqueName="[Neches].[Nituach Tsua 2].[All]" dimensionUniqueName="[Neches]" displayFolder="" count="2" unbalanced="0" hidden="1"/>
    <cacheHierarchy uniqueName="[Neches].[Parent Neches]" caption="נכס אב" attribute="1" defaultMemberUniqueName="[Neches].[Parent Neches].[All]" allUniqueName="[Neches].[Parent Neches].[All]" dimensionUniqueName="[Neches]" displayFolder="" count="2" unbalanced="0" hidden="1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2" unbalanced="0" hidden="1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2" unbalanced="0" hidden="1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2" unbalanced="0" hidden="1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2" unbalanced="0" hidden="1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2" unbalanced="0" hidden="1"/>
    <cacheHierarchy uniqueName="[Neches].[Portfolio L2]" caption="פורטפוליו רמה 2" attribute="1" defaultMemberUniqueName="[Neches].[Portfolio L2].[All]" allUniqueName="[Neches].[Portfolio L2].[All]" dimensionUniqueName="[Neches]" displayFolder="" count="2" unbalanced="0" hidden="1"/>
    <cacheHierarchy uniqueName="[Neches].[Portfolio L3]" caption="פורטפוליו רמה 3" attribute="1" defaultMemberUniqueName="[Neches].[Portfolio L3].[All]" allUniqueName="[Neches].[Portfolio L3].[All]" dimensionUniqueName="[Neches]" displayFolder="" count="2" unbalanced="0" hidden="1"/>
    <cacheHierarchy uniqueName="[Neches].[Portfolio L4]" caption="פורטפוליו רמה 4" attribute="1" defaultMemberUniqueName="[Neches].[Portfolio L4].[All]" allUniqueName="[Neches].[Portfolio L4].[All]" dimensionUniqueName="[Neches]" displayFolder="" count="2" unbalanced="0" hidden="1"/>
    <cacheHierarchy uniqueName="[Neches].[Portfolio L5]" caption="פורטפוליו רמה 5" attribute="1" defaultMemberUniqueName="[Neches].[Portfolio L5].[All]" allUniqueName="[Neches].[Portfolio L5].[All]" dimensionUniqueName="[Neches]" displayFolder="" count="2" unbalanced="0" hidden="1"/>
    <cacheHierarchy uniqueName="[Neches].[Sachir]" caption="סחירות" attribute="1" defaultMemberUniqueName="[Neches].[Sachir].[All]" allUniqueName="[Neches].[Sachir].[All]" dimensionUniqueName="[Neches]" displayFolder="" count="2" unbalanced="0" hidden="1"/>
    <cacheHierarchy uniqueName="[Neches].[Schorot L1]" caption="סחורות רמה 1" attribute="1" defaultMemberUniqueName="[Neches].[Schorot L1].[All]" allUniqueName="[Neches].[Schorot L1].[All]" dimensionUniqueName="[Neches]" displayFolder="" count="2" unbalanced="0" hidden="1"/>
    <cacheHierarchy uniqueName="[Neches].[Schorot L2]" caption="סחורות רמה 2" attribute="1" defaultMemberUniqueName="[Neches].[Schorot L2].[All]" allUniqueName="[Neches].[Schorot L2].[All]" dimensionUniqueName="[Neches]" displayFolder="" count="2" unbalanced="0" hidden="1"/>
    <cacheHierarchy uniqueName="[Neches].[Schorot L3]" caption="סחורות רמה 3" attribute="1" defaultMemberUniqueName="[Neches].[Schorot L3].[All]" allUniqueName="[Neches].[Schorot L3].[All]" dimensionUniqueName="[Neches]" displayFolder="" count="2" unbalanced="0" hidden="1"/>
    <cacheHierarchy uniqueName="[Neches].[Sort Order Derug]" caption="מיון דרוג" attribute="1" defaultMemberUniqueName="[Neches].[Sort Order Derug].[All]" allUniqueName="[Neches].[Sort Order Derug].[All]" dimensionUniqueName="[Neches]" displayFolder="" count="2" unbalanced="0" hidden="1"/>
    <cacheHierarchy uniqueName="[Neches].[Sort Order Neches ID]" caption="נכס" attribute="1" defaultMemberUniqueName="[Neches].[Sort Order Neches ID].[All]" allUniqueName="[Neches].[Sort Order Neches ID].[All]" dimensionUniqueName="[Neches]" displayFolder="" count="2" unbalanced="0" hidden="1"/>
    <cacheHierarchy uniqueName="[Neches].[Sug Chasifa]" caption="סוג חשיפה" attribute="1" defaultMemberUniqueName="[Neches].[Sug Chasifa].[All]" allUniqueName="[Neches].[Sug Chasifa].[All]" dimensionUniqueName="[Neches]" displayFolder="" count="2" unbalanced="0" hidden="1"/>
    <cacheHierarchy uniqueName="[Neches].[Sug Hazmada]" caption="סוג הצמדה" attribute="1" defaultMemberUniqueName="[Neches].[Sug Hazmada].[All]" allUniqueName="[Neches].[Sug Hazmada].[All]" dimensionUniqueName="[Neches]" displayFolder="" count="2" unbalanced="0" hidden="1"/>
    <cacheHierarchy uniqueName="[Neches].[Sug Neches]" caption="סוג נכס" attribute="1" defaultMemberUniqueName="[Neches].[Sug Neches].[All]" allUniqueName="[Neches].[Sug Neches].[All]" dimensionUniqueName="[Neches]" displayFolder="" count="2" unbalanced="0" hidden="1"/>
    <cacheHierarchy uniqueName="[Neches].[Sug Neches AA]" caption="Instrument Type" attribute="1" defaultMemberUniqueName="[Neches].[Sug Neches AA].[All]" allUniqueName="[Neches].[Sug Neches AA].[All]" dimensionUniqueName="[Neches]" displayFolder="" count="2" unbalanced="0" hidden="1"/>
    <cacheHierarchy uniqueName="[Neches].[Sug Ribit]" caption="סוג ריבית" attribute="1" defaultMemberUniqueName="[Neches].[Sug Ribit].[All]" allUniqueName="[Neches].[Sug Ribit].[All]" dimensionUniqueName="[Neches]" displayFolder="" count="2" unbalanced="0" hidden="1"/>
    <cacheHierarchy uniqueName="[Neches].[Tat Afik Dynami]" caption="תת אפיק דינמי" attribute="1" defaultMemberUniqueName="[Neches].[Tat Afik Dynami].[All]" allUniqueName="[Neches].[Tat Afik Dynami].[All]" dimensionUniqueName="[Neches]" displayFolder="" count="2" unbalanced="0" hidden="1"/>
    <cacheHierarchy uniqueName="[Neches].[Ticker]" caption="טיקר" attribute="1" defaultMemberUniqueName="[Neches].[Ticker].[All]" allUniqueName="[Neches].[Ticker].[All]" dimensionUniqueName="[Neches]" displayFolder="" count="2" unbalanced="0" hidden="1"/>
    <cacheHierarchy uniqueName="[Neches].[Tik Chofshi Neches]" caption="סוג תיק" attribute="1" defaultMemberUniqueName="[Neches].[Tik Chofshi Neches].[All]" allUniqueName="[Neches].[Tik Chofshi Neches].[All]" dimensionUniqueName="[Neches]" displayFolder="" count="2" unbalanced="0" hidden="1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2" unbalanced="0" hidden="1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2" unbalanced="0" hidden="1"/>
    <cacheHierarchy uniqueName="[Peula].[Peula]" caption="פעולה" attribute="1" keyAttribute="1" defaultMemberUniqueName="[Peula].[Peula].[All]" allUniqueName="[Peula].[Peula].[All]" dimensionUniqueName="[Peula]" displayFolder="" count="2" unbalanced="0" hidden="1"/>
    <cacheHierarchy uniqueName="[Shana].[Shana]" caption="שנה" attribute="1" keyAttribute="1" defaultMemberUniqueName="[Shana].[Shana].[All]" allUniqueName="[Shana].[Shana].[All]" dimensionUniqueName="[Shana]" displayFolder="" count="2" unbalanced="0" hidden="1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2" unbalanced="0" hidden="1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2" unbalanced="0" hidden="1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2" unbalanced="0" hidden="1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2" unbalanced="0" hidden="1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2" unbalanced="0" hidden="1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2" unbalanced="0" hidden="1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2" unbalanced="0" hidden="1"/>
    <cacheHierarchy uniqueName="[Shura 106].[Hakbatza 106M 3]" caption="Hakbatza 106M 3" attribute="1" defaultMemberUniqueName="[Shura 106].[Hakbatza 106M 3].[All]" allUniqueName="[Shura 106].[Hakbatza 106M 3].[All]" dimensionUniqueName="[Shura 106]" displayFolder="" count="2" unbalanced="0" hidden="1"/>
    <cacheHierarchy uniqueName="[Shura 106].[Hakbatza 106M 4]" caption="Hakbatza 106M 4" attribute="1" defaultMemberUniqueName="[Shura 106].[Hakbatza 106M 4].[All]" allUniqueName="[Shura 106].[Hakbatza 106M 4].[All]" dimensionUniqueName="[Shura 106]" displayFolder="" count="2" unbalanced="0" hidden="1"/>
    <cacheHierarchy uniqueName="[Shura 106].[Hakbatza 106M 5]" caption="Hakbatza 106M 5" attribute="1" defaultMemberUniqueName="[Shura 106].[Hakbatza 106M 5].[All]" allUniqueName="[Shura 106].[Hakbatza 106M 5].[All]" dimensionUniqueName="[Shura 106]" displayFolder="" count="2" unbalanced="0" hidden="1"/>
    <cacheHierarchy uniqueName="[Shura 106].[Hie 106]" caption="דוח 106" defaultMemberUniqueName="[Shura 106].[Hie 106].[All]" allUniqueName="[Shura 106].[Hie 106].[All]" dimensionUniqueName="[Shura 106]" displayFolder="" count="8" unbalanced="0" hidden="1"/>
    <cacheHierarchy uniqueName="[Shura 106].[Hie 106 Mikutzar]" caption="דוח 106 מקוצר" defaultMemberUniqueName="[Shura 106].[Hie 106 Mikutzar].[All]" allUniqueName="[Shura 106].[Hie 106 Mikutzar].[All]" dimensionUniqueName="[Shura 106]" displayFolder="" count="6" unbalanced="0" hidden="1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2" unbalanced="0" hidden="1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2" unbalanced="0" hidden="1"/>
    <cacheHierarchy uniqueName="[Sug Hatzmada].[Sug Hatzmada]" caption="סוג הצמדה" attribute="1" keyAttribute="1" defaultMemberUniqueName="[Sug Hatzmada].[Sug Hatzmada].&amp;[2]" dimensionUniqueName="[Sug Hatzmada]" displayFolder="" count="1" unbalanced="0" hidden="1"/>
    <cacheHierarchy uniqueName="[Sug Migbala].[Sug Migbala]" caption="סוג מגבלה" attribute="1" keyAttribute="1" defaultMemberUniqueName="[Sug Migbala].[Sug Migbala].&amp;[1]" dimensionUniqueName="[Sug Migbala]" displayFolder="" count="1" unbalanced="0" hidden="1"/>
    <cacheHierarchy uniqueName="[Sug Yitra].[Hakbatza]" caption="Hakbatza" attribute="1" defaultMemberUniqueName="[Sug Yitra].[Hakbatza].[All]" allUniqueName="[Sug Yitra].[Hakbatza].[All]" dimensionUniqueName="[Sug Yitra]" displayFolder="" count="2" unbalanced="0" hidden="1"/>
    <cacheHierarchy uniqueName="[Sug Yitra].[Hie Sug Yitra]" caption="Hie Sug Yitra" defaultMemberUniqueName="[Sug Yitra].[Hie Sug Yitra].[All]" allUniqueName="[Sug Yitra].[Hie Sug Yitra].[All]" dimensionUniqueName="[Sug Yitra]" displayFolder="" count="3" unbalanced="0" hidden="1"/>
    <cacheHierarchy uniqueName="[Sug Yitra].[Sug Yitra]" caption="Sug Yitra" attribute="1" keyAttribute="1" defaultMemberUniqueName="[Sug Yitra].[Sug Yitra].[All]" allUniqueName="[Sug Yitra].[Sug Yitra].[All]" dimensionUniqueName="[Sug Yitra]" displayFolder="" count="2" unbalanced="0" hidden="1"/>
    <cacheHierarchy uniqueName="[Time].[Chodesh]" caption="חודש" attribute="1" time="1" defaultMemberUniqueName="[Time].[Chodesh].[All]" allUniqueName="[Time].[Chodesh].[All]" dimensionUniqueName="[Time]" displayFolder="" count="2" unbalanced="0" hidden="1"/>
    <cacheHierarchy uniqueName="[Time].[Shana]" caption="שנה" attribute="1" time="1" defaultMemberUniqueName="[Time].[Shana].&amp;[2010]" dimensionUniqueName="[Time]" displayFolder="" count="2" unbalanced="0" hidden="1"/>
    <cacheHierarchy uniqueName="[Time].[Taarich]" caption="תאריך" attribute="1" time="1" keyAttribute="1" defaultMemberUniqueName="[Time].[Taarich].[All]" allUniqueName="[Time].[Taarich].[All]" dimensionUniqueName="[Time]" displayFolder="" count="2" unbalanced="0" hidden="1"/>
    <cacheHierarchy uniqueName="[Time].[Yom]" caption="יום" attribute="1" time="1" defaultMemberUniqueName="[Time].[Yom].[All]" allUniqueName="[Time].[Yom].[All]" dimensionUniqueName="[Time]" displayFolder="" count="2" unbalanced="0" hidden="1"/>
    <cacheHierarchy uniqueName="[Time Erech].[Chodesh]" caption="חודש" attribute="1" time="1" defaultMemberUniqueName="[Time Erech].[Chodesh].[All]" allUniqueName="[Time Erech].[Chodesh].[All]" dimensionUniqueName="[Time Erech]" displayFolder="" count="2" unbalanced="0" hidden="1"/>
    <cacheHierarchy uniqueName="[Time Erech].[Hie Time]" caption="זמן ערך" time="1" defaultMemberUniqueName="[Time Erech].[Hie Time].[All]" allUniqueName="[Time Erech].[Hie Time].[All]" dimensionUniqueName="[Time Erech]" displayFolder="" count="4" unbalanced="0" hidden="1"/>
    <cacheHierarchy uniqueName="[Time Erech].[Shana]" caption="שנה" attribute="1" time="1" defaultMemberUniqueName="[Time Erech].[Shana].[All]" allUniqueName="[Time Erech].[Shana].[All]" dimensionUniqueName="[Time Erech]" displayFolder="" count="2" unbalanced="0" hidden="1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2" unbalanced="0" hidden="1"/>
    <cacheHierarchy uniqueName="[Time Erech].[Yom]" caption="יום" attribute="1" time="1" defaultMemberUniqueName="[Time Erech].[Yom].[All]" allUniqueName="[Time Erech].[Yom].[All]" dimensionUniqueName="[Time Erech]" displayFolder="" count="2" unbalanced="0" hidden="1"/>
    <cacheHierarchy uniqueName="[Time Peula].[Chodesh]" caption="חודש" attribute="1" time="1" defaultMemberUniqueName="[Time Peula].[Chodesh].[All]" allUniqueName="[Time Peula].[Chodesh].[All]" dimensionUniqueName="[Time Peula]" displayFolder="" count="2" unbalanced="0" hidden="1"/>
    <cacheHierarchy uniqueName="[Time Peula].[Hie Time]" caption="זמן פעולה" time="1" defaultMemberUniqueName="[Time Peula].[Hie Time].[All]" allUniqueName="[Time Peula].[Hie Time].[All]" dimensionUniqueName="[Time Peula]" displayFolder="" count="4" unbalanced="0" hidden="1"/>
    <cacheHierarchy uniqueName="[Time Peula].[Shana]" caption="שנה" attribute="1" time="1" defaultMemberUniqueName="[Time Peula].[Shana].[All]" allUniqueName="[Time Peula].[Shana].[All]" dimensionUniqueName="[Time Peula]" displayFolder="" count="2" unbalanced="0" hidden="1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2" unbalanced="0" hidden="1"/>
    <cacheHierarchy uniqueName="[Time Peula].[Yom]" caption="יום" attribute="1" time="1" defaultMemberUniqueName="[Time Peula].[Yom].[All]" allUniqueName="[Time Peula].[Yom].[All]" dimensionUniqueName="[Time Peula]" displayFolder="" count="2" unbalanced="0" hidden="1"/>
    <cacheHierarchy uniqueName="[Time Sug].[Time Sug]" caption="תקופה" attribute="1" keyAttribute="1" defaultMemberUniqueName="[Time Sug].[Time Sug].&amp;[1]" dimensionUniqueName="[Time Sug]" displayFolder="" count="1" unbalanced="0" hidden="1"/>
    <cacheHierarchy uniqueName="[Tnua].[Kod Mahut Shinuy]" caption="Kod Mahut Shinuy" attribute="1" defaultMemberUniqueName="[Tnua].[Kod Mahut Shinuy].[All]" allUniqueName="[Tnua].[Kod Mahut Shinuy].[All]" dimensionUniqueName="[Tnua]" displayFolder="" count="2" unbalanced="0" hidden="1"/>
    <cacheHierarchy uniqueName="[Tnua].[Kod Peula]" caption="קוד פעולה" attribute="1" defaultMemberUniqueName="[Tnua].[Kod Peula].[All]" allUniqueName="[Tnua].[Kod Peula].[All]" dimensionUniqueName="[Tnua]" displayFolder="" count="2" unbalanced="0" hidden="1"/>
    <cacheHierarchy uniqueName="[Tnua].[Kod Tnua]" caption="קוד תנועה" attribute="1" defaultMemberUniqueName="[Tnua].[Kod Tnua].[All]" allUniqueName="[Tnua].[Kod Tnua].[All]" dimensionUniqueName="[Tnua]" displayFolder="" count="2" unbalanced="0" hidden="1"/>
    <cacheHierarchy uniqueName="[Tnua].[Sug Tazrim]" caption="סוג תנועה" attribute="1" defaultMemberUniqueName="[Tnua].[Sug Tazrim].[All]" allUniqueName="[Tnua].[Sug Tazrim].[All]" dimensionUniqueName="[Tnua]" displayFolder="" count="2" unbalanced="0" hidden="1"/>
    <cacheHierarchy uniqueName="[Tnua].[Tnua]" caption="תנועה" attribute="1" defaultMemberUniqueName="[Tnua].[Tnua].[All]" allUniqueName="[Tnua].[Tnua].[All]" dimensionUniqueName="[Tnua]" displayFolder="" count="2" unbalanced="0" hidden="1"/>
    <cacheHierarchy uniqueName="[Tnua].[Tnua ID]" caption="Tnua ID" attribute="1" keyAttribute="1" defaultMemberUniqueName="[Tnua].[Tnua ID].[All]" allUniqueName="[Tnua].[Tnua ID].[All]" dimensionUniqueName="[Tnua]" displayFolder="" count="2" unbalanced="0" hidden="1"/>
    <cacheHierarchy uniqueName="[Measures].[Yitrot Count]" caption="Yitrot Count" measure="1" displayFolder="" measureGroup="Yitrot" count="0"/>
    <cacheHierarchy uniqueName="[Measures].[c_Achuz_Ribit_Shnatit]" caption="שיעור ריבית" measure="1" displayFolder="" measureGroup="Mishtanim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Tesua_Le_Pidyon]" caption="ת. לפדיון" measure="1" displayFolder="" measureGroup="Yitrot" count="0"/>
    <cacheHierarchy uniqueName="[Measures].[c_Achuz_Portfolio_Me_Tik]" caption="מתיק %" measure="1" displayFolder="" measureGroup="Yitrot" count="0"/>
    <cacheHierarchy uniqueName="[Measures].[c_Shovi_Keren]" caption="שווי שוק" measure="1" displayFolder="" measureGroup="Yitrot" count="0"/>
    <cacheHierarchy uniqueName="[Measures].[c_Shovi_Hogen]" caption="שווי הוגן" measure="1" displayFolder="" measureGroup="Yitrot" count="0"/>
    <cacheHierarchy uniqueName="[Measures].[c_Kamut_Keren]" caption="ערך נקוב" measure="1" displayFolder="" measureGroup="Yitrot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Shovi]" caption="Shovi" measure="1" displayFolder="" measureGroup="Yitrot" count="0" hidden="1"/>
    <cacheHierarchy uniqueName="[Measures].[Kamut]" caption="ע.נ" measure="1" displayFolder="" measureGroup="Yitrot" count="0" hidden="1"/>
    <cacheHierarchy uniqueName="[Measures].[Shaar]" caption="Shaar" measure="1" displayFolder="" measureGroup="Yitrot" count="0" hidden="1"/>
    <cacheHierarchy uniqueName="[Measures].[Macham]" caption="Macham" measure="1" displayFolder="" measureGroup="Yitrot" count="0" hidden="1"/>
    <cacheHierarchy uniqueName="[Measures].[Machmam]" caption="Machmam" measure="1" displayFolder="" measureGroup="Yitrot" count="0" hidden="1"/>
    <cacheHierarchy uniqueName="[Measures].[Tesua Le Pidyon]" caption="Tesua Le Pidyon" measure="1" displayFolder="" measureGroup="Yitrot" count="0" hidden="1"/>
    <cacheHierarchy uniqueName="[Measures].[Shovi Macham]" caption="Shovi Macham" measure="1" displayFolder="" measureGroup="Yitrot" count="0" hidden="1"/>
    <cacheHierarchy uniqueName="[Measures].[Shovi Machmam]" caption="Shovi Machmam" measure="1" displayFolder="" measureGroup="Yitrot" count="0" hidden="1"/>
    <cacheHierarchy uniqueName="[Measures].[Shovi Tesua Le Pidyon]" caption="Shovi Tesua Le Pidyon" measure="1" displayFolder="" measureGroup="Yitrot" count="0" hidden="1"/>
    <cacheHierarchy uniqueName="[Measures].[Macham Kaful Shovi]" caption="Macham Kaful Shovi" measure="1" displayFolder="" measureGroup="Yitrot" count="0" hidden="1"/>
    <cacheHierarchy uniqueName="[Measures].[Machmam Kaful Shovi]" caption="Machmam Kaful Shovi" measure="1" displayFolder="" measureGroup="Yitrot" count="0" hidden="1"/>
    <cacheHierarchy uniqueName="[Measures].[Tesua Kaful Shovi]" caption="Tesua Kaful Shovi" measure="1" displayFolder="" measureGroup="Yitrot" count="0" hidden="1"/>
    <cacheHierarchy uniqueName="[Measures].[Delta NIS]" caption="Delta NIS" measure="1" displayFolder="" measureGroup="Yitrot" count="0" hidden="1"/>
    <cacheHierarchy uniqueName="[Measures].[Schum Iska NIS]" caption="Schum Iska NIS" measure="1" displayFolder="" measureGroup="Yitrot" count="0" hidden="1"/>
    <cacheHierarchy uniqueName="[Measures].[Chasifa Delta 1]" caption="Chasifa Delta 1" measure="1" displayFolder="" measureGroup="Yitrot" count="0" hidden="1"/>
    <cacheHierarchy uniqueName="[Measures].[Chasifa Sach]" caption="Chasifa Sach" measure="1" displayFolder="" measureGroup="Yitrot" count="0" hidden="1"/>
    <cacheHierarchy uniqueName="[Measures].[Chasifa Menayot]" caption="Chasifa Menayot" measure="1" displayFolder="" measureGroup="Yitrot" count="0" hidden="1"/>
    <cacheHierarchy uniqueName="[Measures].[Chasifa Matbea]" caption="Chasifa Matbea" measure="1" displayFolder="" measureGroup="Yitrot" count="0" hidden="1"/>
    <cacheHierarchy uniqueName="[Measures].[Chasifa Schorot]" caption="Chasifa Schorot" measure="1" displayFolder="" measureGroup="Yitrot" count="0" hidden="1"/>
    <cacheHierarchy uniqueName="[Measures].[Chasifa Ribit]" caption="Chasifa Ribit" measure="1" displayFolder="" measureGroup="Yitrot" count="0" hidden="1"/>
    <cacheHierarchy uniqueName="[Measures].[Tosefet Chasifa Menayot]" caption="Tosefet Chasifa Menayot" measure="1" displayFolder="" measureGroup="Yitrot" count="0" hidden="1"/>
    <cacheHierarchy uniqueName="[Measures].[Tosefet Chasifa Matbea]" caption="Tosefet Chasifa Matbea" measure="1" displayFolder="" measureGroup="Yitrot" count="0" hidden="1"/>
    <cacheHierarchy uniqueName="[Measures].[Tosefet Chasifa Schorot]" caption="Tosefet Chasifa Schorot" measure="1" displayFolder="" measureGroup="Yitrot" count="0" hidden="1"/>
    <cacheHierarchy uniqueName="[Measures].[Tosefet Chasifa Ribit]" caption="Tosefet Chasifa Ribit" measure="1" displayFolder="" measureGroup="Yitrot" count="0" hidden="1"/>
    <cacheHierarchy uniqueName="[Measures].[Taarich Rechisha]" caption="Taarich Rechisha" measure="1" displayFolder="" measureGroup="Yitrot" count="0" hidden="1"/>
    <cacheHierarchy uniqueName="[Measures].[Shovi Le Mimutza]" caption="Shovi Le Mimutza" measure="1" displayFolder="" measureGroup="Yitrot" count="0" hidden="1"/>
    <cacheHierarchy uniqueName="[Measures].[Chasifa Menayot Le Mimutza]" caption="Chasifa Menayot Le Mimutza" measure="1" displayFolder="" measureGroup="Yitrot" count="0" hidden="1"/>
    <cacheHierarchy uniqueName="[Measures].[Shovi Metuam]" caption="Shovi Metuam" measure="1" displayFolder="" measureGroup="Yitrot" count="0" hidden="1"/>
    <cacheHierarchy uniqueName="[Measures].[Shovi Hogen]" caption="Shovi Hogen" measure="1" displayFolder="" measureGroup="Yitrot" count="0" hidden="1"/>
    <cacheHierarchy uniqueName="[Measures].[Factor]" caption="Factor" measure="1" displayFolder="" measureGroup="Medida" count="0" hidden="1"/>
    <cacheHierarchy uniqueName="[Measures].[Kod Tik Chofshi]" caption="Kod Tik Chofshi" measure="1" displayFolder="" measureGroup="Migbalot" count="0" hidden="1"/>
    <cacheHierarchy uniqueName="[Measures].[Min Val]" caption="Min Val" measure="1" displayFolder="" measureGroup="Migbalot" count="0" hidden="1"/>
    <cacheHierarchy uniqueName="[Measures].[Target Val]" caption="Target Val" measure="1" displayFolder="" measureGroup="Migbalot" count="0" hidden="1"/>
    <cacheHierarchy uniqueName="[Measures].[Max Val]" caption="Max Val" measure="1" displayFolder="" measureGroup="Migbalot" count="0" hidden="1"/>
    <cacheHierarchy uniqueName="[Measures].[Yamim]" caption="Yamim" measure="1" displayFolder="" measureGroup="Migbalot" count="0" hidden="1"/>
    <cacheHierarchy uniqueName="[Measures].[Yamim Divuach]" caption="Yamim Divuach" measure="1" displayFolder="" measureGroup="Migbalot" count="0" hidden="1"/>
    <cacheHierarchy uniqueName="[Measures].[Sach Divuach]" caption="Sach Divuach" measure="1" displayFolder="" measureGroup="Migbalot" count="0" hidden="1"/>
    <cacheHierarchy uniqueName="[Measures].[Achuz Pitzul]" caption="פיצול %" measure="1" displayFolder="" measureGroup="Pitzulim" count="0" hidden="1"/>
    <cacheHierarchy uniqueName="[Measures].[Revach Bruto]" caption="Revach Bruto" measure="1" displayFolder="" measureGroup="Revach" count="0" hidden="1"/>
    <cacheHierarchy uniqueName="[Measures].[Revach Neto]" caption="Revach Neto" measure="1" displayFolder="" measureGroup="Revach" count="0" hidden="1"/>
    <cacheHierarchy uniqueName="[Measures].[Nikuy Mas]" caption="Nikuy Mas" measure="1" displayFolder="" measureGroup="Revach" count="0" hidden="1"/>
    <cacheHierarchy uniqueName="[Measures].[Shovi Mimutza]" caption="Shovi Mimutza" measure="1" displayFolder="" measureGroup="Revach" count="0" hidden="1"/>
    <cacheHierarchy uniqueName="[Measures].[Shovi Tchilat Tkufa]" caption="Shovi Tchilat Tkufa" measure="1" displayFolder="" measureGroup="Revach" count="0" hidden="1"/>
    <cacheHierarchy uniqueName="[Measures].[Shovi Sof Tkufa]" caption="Shovi Sof Tkufa" measure="1" displayFolder="" measureGroup="Revach" count="0" hidden="1"/>
    <cacheHierarchy uniqueName="[Measures].[Shovi Menayot Mimutza]" caption="Shovi Menayot Mimutza" measure="1" displayFolder="" measureGroup="Revach" count="0" hidden="1"/>
    <cacheHierarchy uniqueName="[Measures].[Revach Count]" caption="Revach Count" measure="1" displayFolder="" measureGroup="Revach" count="0" hidden="1"/>
    <cacheHierarchy uniqueName="[Measures].[Shaar Acharon]" caption="Shaar Acharon" measure="1" displayFolder="" measureGroup="Mishtanim" count="0" hidden="1"/>
    <cacheHierarchy uniqueName="[Measures].[Shaar Basis]" caption="Shaar Basis" measure="1" displayFolder="" measureGroup="Mishtanim" count="0" hidden="1"/>
    <cacheHierarchy uniqueName="[Measures].[Shaar Mimutza]" caption="Shaar Mimutza" measure="1" displayFolder="" measureGroup="Mishtanim" count="0" hidden="1"/>
    <cacheHierarchy uniqueName="[Measures].[Tsua Bruto]" caption="Tsua Bruto" measure="1" displayFolder="" measureGroup="Mishtanim" count="0" hidden="1"/>
    <cacheHierarchy uniqueName="[Measures].[Tsua Neto]" caption="Tsua Neto" measure="1" displayFolder="" measureGroup="Mishtanim" count="0" hidden="1"/>
    <cacheHierarchy uniqueName="[Measures].[Shanim Le Pidyon]" caption="Shanim Le Pidyon" measure="1" displayFolder="" measureGroup="Mishtanim" count="0" hidden="1"/>
    <cacheHierarchy uniqueName="[Measures].[Orech Hayim]" caption="Orech Hayim" measure="1" displayFolder="" measureGroup="Mishtanim" count="0" hidden="1"/>
    <cacheHierarchy uniqueName="[Measures].[Hon Nifra]" caption="Hon Nifra" measure="1" displayFolder="" measureGroup="Mishtanim" count="0" hidden="1"/>
    <cacheHierarchy uniqueName="[Measures].[Stiyat Teken]" caption="Stiyat Teken" measure="1" displayFolder="" measureGroup="Mishtanim" count="0" hidden="1"/>
    <cacheHierarchy uniqueName="[Measures].[Beta]" caption="Beta" measure="1" displayFolder="" measureGroup="Mishtanim" count="0" hidden="1"/>
    <cacheHierarchy uniqueName="[Measures].[Delta]" caption="Delta" measure="1" displayFolder="" measureGroup="Mishtanim" count="0" hidden="1"/>
    <cacheHierarchy uniqueName="[Measures].[Mishkal TA100]" caption="Mishkal TA100" measure="1" displayFolder="" measureGroup="Mishtanim" count="0" hidden="1"/>
    <cacheHierarchy uniqueName="[Measures].[Hefresh Synteti Bruto]" caption="Hefresh Synteti Bruto" measure="1" displayFolder="" measureGroup="Mishtanim" count="0" hidden="1"/>
    <cacheHierarchy uniqueName="[Measures].[Tsua Tchilat Chodesh]" caption="Tsua Tchilat Chodesh" measure="1" displayFolder="" measureGroup="Mishtanim" count="0" hidden="1"/>
    <cacheHierarchy uniqueName="[Measures].[Tsua Tchilat Shana]" caption="Tsua Tchilat Shana" measure="1" displayFolder="" measureGroup="Mishtanim" count="0" hidden="1"/>
    <cacheHierarchy uniqueName="[Measures].[Machzor]" caption="Machzor" measure="1" displayFolder="" measureGroup="Mishtanim" count="0" hidden="1"/>
    <cacheHierarchy uniqueName="[Measures].[Achuz Ribit Shnatit]" caption="Achuz Ribit Shnatit" measure="1" displayFolder="" measureGroup="Mishtanim" count="0" hidden="1"/>
    <cacheHierarchy uniqueName="[Measures].[Mishtanim Count]" caption="Mishtanim Count" measure="1" displayFolder="" measureGroup="Mishtanim" count="0" hidden="1"/>
    <cacheHierarchy uniqueName="[Measures].[Shovi Maslulim]" caption="Shovi Maslulim" measure="1" displayFolder="" measureGroup="Yitrot Maslulim" count="0" hidden="1"/>
    <cacheHierarchy uniqueName="[Measures].[Kamut Maslulim]" caption="Kamut Maslulim" measure="1" displayFolder="" measureGroup="Yitrot Maslulim" count="0" hidden="1"/>
    <cacheHierarchy uniqueName="[Measures].[Shaar Maslulim]" caption="Shaar Maslulim" measure="1" displayFolder="" measureGroup="Yitrot Maslulim" count="0" hidden="1"/>
    <cacheHierarchy uniqueName="[Measures].[Macham Maslulim]" caption="Macham Maslulim" measure="1" displayFolder="" measureGroup="Yitrot Maslulim" count="0" hidden="1"/>
    <cacheHierarchy uniqueName="[Measures].[Machmam Maslulim]" caption="Machmam Maslulim" measure="1" displayFolder="" measureGroup="Yitrot Maslulim" count="0" hidden="1"/>
    <cacheHierarchy uniqueName="[Measures].[Tesua Le Pidyon Maslulim]" caption="Tesua Le Pidyon Maslulim" measure="1" displayFolder="" measureGroup="Yitrot Maslulim" count="0" hidden="1"/>
    <cacheHierarchy uniqueName="[Measures].[Delta NIS Maslulim]" caption="Delta NIS Maslulim" measure="1" displayFolder="" measureGroup="Yitrot Maslulim" count="0" hidden="1"/>
    <cacheHierarchy uniqueName="[Measures].[Schum Iska NIS Maslulim]" caption="Schum Iska NIS Maslulim" measure="1" displayFolder="" measureGroup="Yitrot Maslulim" count="0" hidden="1"/>
    <cacheHierarchy uniqueName="[Measures].[Chasifa Delta 1 Maslulim]" caption="Chasifa Delta 1 Maslulim" measure="1" displayFolder="" measureGroup="Yitrot Maslulim" count="0" hidden="1"/>
    <cacheHierarchy uniqueName="[Measures].[Chasifa Sach Maslulim]" caption="Chasifa Sach Maslulim" measure="1" displayFolder="" measureGroup="Yitrot Maslulim" count="0" hidden="1"/>
    <cacheHierarchy uniqueName="[Measures].[Chasifa Menayot Maslulim]" caption="Chasifa Menayot Maslulim" measure="1" displayFolder="" measureGroup="Yitrot Maslulim" count="0" hidden="1"/>
    <cacheHierarchy uniqueName="[Measures].[Chasifa Matbea Maslulim]" caption="Chasifa Matbea Maslulim" measure="1" displayFolder="" measureGroup="Yitrot Maslulim" count="0" hidden="1"/>
    <cacheHierarchy uniqueName="[Measures].[Chasifa Schorot Maslulim]" caption="Chasifa Schorot Maslulim" measure="1" displayFolder="" measureGroup="Yitrot Maslulim" count="0" hidden="1"/>
    <cacheHierarchy uniqueName="[Measures].[Chasifa Ribit Maslulim]" caption="Chasifa Ribit Maslulim" measure="1" displayFolder="" measureGroup="Yitrot Maslulim" count="0" hidden="1"/>
    <cacheHierarchy uniqueName="[Measures].[Tosefet Chasifa Menayot Maslulim]" caption="Tosefet Chasifa Menayot Maslulim" measure="1" displayFolder="" measureGroup="Yitrot Maslulim" count="0" hidden="1"/>
    <cacheHierarchy uniqueName="[Measures].[Tosefet Chasifa Matbea Maslulim]" caption="Tosefet Chasifa Matbea Maslulim" measure="1" displayFolder="" measureGroup="Yitrot Maslulim" count="0" hidden="1"/>
    <cacheHierarchy uniqueName="[Measures].[Tosefet Chasifa Schorot Maslulim]" caption="Tosefet Chasifa Schorot Maslulim" measure="1" displayFolder="" measureGroup="Yitrot Maslulim" count="0" hidden="1"/>
    <cacheHierarchy uniqueName="[Measures].[Tosefet Chasifa Ribit Maslulim]" caption="Tosefet Chasifa Ribit Maslulim" measure="1" displayFolder="" measureGroup="Yitrot Maslulim" count="0" hidden="1"/>
    <cacheHierarchy uniqueName="[Measures].[Macham Kaful Shovi Maslulim]" caption="Macham Kaful Shovi Maslulim" measure="1" displayFolder="" measureGroup="Yitrot Maslulim" count="0" hidden="1"/>
    <cacheHierarchy uniqueName="[Measures].[Machmam Kaful Shovi Maslulim]" caption="Machmam Kaful Shovi Maslulim" measure="1" displayFolder="" measureGroup="Yitrot Maslulim" count="0" hidden="1"/>
    <cacheHierarchy uniqueName="[Measures].[Tesua Kaful Shovi Maslulim]" caption="Tesua Kaful Shovi Maslulim" measure="1" displayFolder="" measureGroup="Yitrot Maslulim" count="0" hidden="1"/>
    <cacheHierarchy uniqueName="[Measures].[Shovi Macham Maslulim]" caption="Shovi Macham Maslulim" measure="1" displayFolder="" measureGroup="Yitrot Maslulim" count="0" hidden="1"/>
    <cacheHierarchy uniqueName="[Measures].[Shovi Machmam Maslulim]" caption="Shovi Machmam Maslulim" measure="1" displayFolder="" measureGroup="Yitrot Maslulim" count="0" hidden="1"/>
    <cacheHierarchy uniqueName="[Measures].[Shovi Tesua Le Pidyon Maslulim]" caption="Shovi Tesua Le Pidyon Maslulim" measure="1" displayFolder="" measureGroup="Yitrot Maslulim" count="0" hidden="1"/>
    <cacheHierarchy uniqueName="[Measures].[Taarich Rechisha Maslulim]" caption="Taarich Rechisha Maslulim" measure="1" displayFolder="" measureGroup="Yitrot Maslulim" count="0" hidden="1"/>
    <cacheHierarchy uniqueName="[Measures].[Shovi Le Mimutza Maslulim]" caption="Shovi Le Mimutza Maslulim" measure="1" displayFolder="" measureGroup="Yitrot Maslulim" count="0" hidden="1"/>
    <cacheHierarchy uniqueName="[Measures].[Shovi Metuam Maslulim]" caption="Shovi Metuam Maslulim" measure="1" displayFolder="" measureGroup="Yitrot Maslulim" count="0" hidden="1"/>
    <cacheHierarchy uniqueName="[Measures].[Shovi Hogen Maslulim]" caption="Shovi Hogen Maslulim" measure="1" displayFolder="" measureGroup="Yitrot Maslulim" count="0" hidden="1"/>
    <cacheHierarchy uniqueName="[Measures].[Shovi Keren]" caption="Shovi Keren" measure="1" displayFolder="" measureGroup="Yitrot Keren" count="0" hidden="1"/>
    <cacheHierarchy uniqueName="[Measures].[Kamut Keren]" caption="Kamut Keren" measure="1" displayFolder="" measureGroup="Yitrot Keren" count="0" hidden="1"/>
    <cacheHierarchy uniqueName="[Measures].[Shaar Keren]" caption="Shaar Keren" measure="1" displayFolder="" measureGroup="Yitrot Keren" count="0" hidden="1"/>
    <cacheHierarchy uniqueName="[Measures].[Macham Keren]" caption="Macham Keren" measure="1" displayFolder="" measureGroup="Yitrot Keren" count="0" hidden="1"/>
    <cacheHierarchy uniqueName="[Measures].[Machmam Keren]" caption="Machmam Keren" measure="1" displayFolder="" measureGroup="Yitrot Keren" count="0" hidden="1"/>
    <cacheHierarchy uniqueName="[Measures].[Tesua Le Pidyon Keren]" caption="Tesua Le Pidyon Keren" measure="1" displayFolder="" measureGroup="Yitrot Keren" count="0" hidden="1"/>
    <cacheHierarchy uniqueName="[Measures].[Delta NIS Keren]" caption="Delta NIS Keren" measure="1" displayFolder="" measureGroup="Yitrot Keren" count="0" hidden="1"/>
    <cacheHierarchy uniqueName="[Measures].[Schum Iska NIS Keren]" caption="Schum Iska NIS Keren" measure="1" displayFolder="" measureGroup="Yitrot Keren" count="0" hidden="1"/>
    <cacheHierarchy uniqueName="[Measures].[Chasifa Delta 1 Keren]" caption="Chasifa Delta 1 Keren" measure="1" displayFolder="" measureGroup="Yitrot Keren" count="0" hidden="1"/>
    <cacheHierarchy uniqueName="[Measures].[Chasifa Sach Keren]" caption="Chasifa Sach Keren" measure="1" displayFolder="" measureGroup="Yitrot Keren" count="0" hidden="1"/>
    <cacheHierarchy uniqueName="[Measures].[Chasifa Menayot Keren]" caption="Chasifa Menayot Keren" measure="1" displayFolder="" measureGroup="Yitrot Keren" count="0" hidden="1"/>
    <cacheHierarchy uniqueName="[Measures].[Chasifa Matbea Keren]" caption="Chasifa Matbea Keren" measure="1" displayFolder="" measureGroup="Yitrot Keren" count="0" hidden="1"/>
    <cacheHierarchy uniqueName="[Measures].[Chasifa Schorot Keren]" caption="Chasifa Schorot Keren" measure="1" displayFolder="" measureGroup="Yitrot Keren" count="0" hidden="1"/>
    <cacheHierarchy uniqueName="[Measures].[Chasifa Ribit Keren]" caption="Chasifa Ribit Keren" measure="1" displayFolder="" measureGroup="Yitrot Keren" count="0" hidden="1"/>
    <cacheHierarchy uniqueName="[Measures].[Tosefet Chasifa Menayot Keren]" caption="Tosefet Chasifa Menayot Keren" measure="1" displayFolder="" measureGroup="Yitrot Keren" count="0" hidden="1"/>
    <cacheHierarchy uniqueName="[Measures].[Tosefet Chasifa Matbea Keren]" caption="Tosefet Chasifa Matbea Keren" measure="1" displayFolder="" measureGroup="Yitrot Keren" count="0" hidden="1"/>
    <cacheHierarchy uniqueName="[Measures].[Tosefet Chasifa Schorot Keren]" caption="Tosefet Chasifa Schorot Keren" measure="1" displayFolder="" measureGroup="Yitrot Keren" count="0" hidden="1"/>
    <cacheHierarchy uniqueName="[Measures].[Tosefet Chasifa Ribit Keren]" caption="Tosefet Chasifa Ribit Keren" measure="1" displayFolder="" measureGroup="Yitrot Keren" count="0" hidden="1"/>
    <cacheHierarchy uniqueName="[Measures].[Macham Kaful Shovi Keren]" caption="Macham Kaful Shovi Keren" measure="1" displayFolder="" measureGroup="Yitrot Keren" count="0" hidden="1"/>
    <cacheHierarchy uniqueName="[Measures].[Machmam Kaful Shovi Keren]" caption="Machmam Kaful Shovi Keren" measure="1" displayFolder="" measureGroup="Yitrot Keren" count="0" hidden="1"/>
    <cacheHierarchy uniqueName="[Measures].[Tesua Kaful Shovi Keren]" caption="Tesua Kaful Shovi Keren" measure="1" displayFolder="" measureGroup="Yitrot Keren" count="0" hidden="1"/>
    <cacheHierarchy uniqueName="[Measures].[Shovi Macham Keren]" caption="Shovi Macham Keren" measure="1" displayFolder="" measureGroup="Yitrot Keren" count="0" hidden="1"/>
    <cacheHierarchy uniqueName="[Measures].[Shovi Machmam Keren]" caption="Shovi Machmam Keren" measure="1" displayFolder="" measureGroup="Yitrot Keren" count="0" hidden="1"/>
    <cacheHierarchy uniqueName="[Measures].[Shovi Tesua Le Pidyon Keren]" caption="Shovi Tesua Le Pidyon Keren" measure="1" displayFolder="" measureGroup="Yitrot Keren" count="0" hidden="1"/>
    <cacheHierarchy uniqueName="[Measures].[Taarich Rechisha Keren]" caption="Taarich Rechisha Keren" measure="1" displayFolder="" measureGroup="Yitrot Keren" count="0" hidden="1"/>
    <cacheHierarchy uniqueName="[Measures].[Shovi Le Mimutza Keren]" caption="Shovi Le Mimutza Keren" measure="1" displayFolder="" measureGroup="Yitrot Keren" count="0" hidden="1"/>
    <cacheHierarchy uniqueName="[Measures].[Shovi Metuam Keren]" caption="Shovi Metuam Keren" measure="1" displayFolder="" measureGroup="Yitrot Keren" count="0" hidden="1"/>
    <cacheHierarchy uniqueName="[Measures].[Shovi Hogen Keren]" caption="Shovi Hogen Keren" measure="1" displayFolder="" measureGroup="Yitrot Keren" count="0" hidden="1"/>
    <cacheHierarchy uniqueName="[Measures].[Erech Nakuv]" caption="Erech Nakuv" measure="1" displayFolder="" measureGroup="Tnuot" count="0" hidden="1"/>
    <cacheHierarchy uniqueName="[Measures].[ABS Erech Nakuv]" caption="ABS Erech Nakuv" measure="1" displayFolder="" measureGroup="Tnuot" count="0" hidden="1"/>
    <cacheHierarchy uniqueName="[Measures].[Shaar Peula]" caption="Shaar Peula" measure="1" displayFolder="" measureGroup="Tnuot" count="0" hidden="1"/>
    <cacheHierarchy uniqueName="[Measures].[Shaar Peula Makor]" caption="Shaar Peula Makor" measure="1" displayFolder="" measureGroup="Tnuot" count="0" hidden="1"/>
    <cacheHierarchy uniqueName="[Measures].[Shaar Matbea]" caption="Shaar Matbea" measure="1" displayFolder="" measureGroup="Tnuot" count="0" hidden="1"/>
    <cacheHierarchy uniqueName="[Measures].[Schum Peula]" caption="Schum Peula" measure="1" displayFolder="" measureGroup="Tnuot" count="0" hidden="1"/>
    <cacheHierarchy uniqueName="[Measures].[Schum Peula Makor]" caption="Schum Peula Makor" measure="1" displayFolder="" measureGroup="Tnuot" count="0" hidden="1"/>
    <cacheHierarchy uniqueName="[Measures].[Schum Peula Le Meshuklal]" caption="Schum Peula Le Meshuklal" measure="1" displayFolder="" measureGroup="Tnuot" count="0" hidden="1"/>
    <cacheHierarchy uniqueName="[Measures].[Schum Peula Le Revach]" caption="Schum Peula Le Revach" measure="1" displayFolder="" measureGroup="Tnuot" count="0" hidden="1"/>
    <cacheHierarchy uniqueName="[Measures].[Schum Peula Le Mas]" caption="Schum Peula Le Mas" measure="1" displayFolder="" measureGroup="Tnuot" count="0" hidden="1"/>
    <cacheHierarchy uniqueName="[Measures].[Schum Kaspi La Osh]" caption="Schum Kaspi La Osh" measure="1" displayFolder="" measureGroup="Tnuot" count="0" hidden="1"/>
    <cacheHierarchy uniqueName="[Measures].[Ribit Nominal]" caption="Ribit Nominal" measure="1" displayFolder="" measureGroup="Tnuot" count="0" hidden="1"/>
    <cacheHierarchy uniqueName="[Measures].[Ribit Hazmada]" caption="Ribit Hazmada" measure="1" displayFolder="" measureGroup="Tnuot" count="0" hidden="1"/>
    <cacheHierarchy uniqueName="[Measures].[Amala Knia Mechira]" caption="Amala Knia Mechira" measure="1" displayFolder="" measureGroup="Tnuot" count="0" hidden="1"/>
    <cacheHierarchy uniqueName="[Measures].[Amala Korespondent]" caption="Amala Korespondent" measure="1" displayFolder="" measureGroup="Tnuot" count="0" hidden="1"/>
    <cacheHierarchy uniqueName="[Measures].[Dmey Mishmeret]" caption="Dmey Mishmeret" measure="1" displayFolder="" measureGroup="Tnuot" count="0" hidden="1"/>
    <cacheHierarchy uniqueName="[Measures].[Mas Ba Makor]" caption="Mas Ba Makor" measure="1" displayFolder="" measureGroup="Tnuot" count="0" hidden="1"/>
    <cacheHierarchy uniqueName="[Measures].[Yom Divuach BI]" caption="Yom Divuach BI" measure="1" displayFolder="" measureGroup="Tnuot" count="0" hidden="1"/>
    <cacheHierarchy uniqueName="[Measures].[Tnuot Count]" caption="Tnuot Count" measure="1" displayFolder="" measureGroup="Tnuot" count="0" hidden="1"/>
    <cacheHierarchy uniqueName="[Measures].[Shaar Netunei Shuk]" caption="Shaar Netunei Shuk" measure="1" displayFolder="" measureGroup="Netunei Shuk" count="0" hidden="1"/>
    <cacheHierarchy uniqueName="[Measures].[Netunei Shuk Count]" caption="Netunei Shuk Count" measure="1" displayFolder="" measureGroup="Netunei Shuk" count="0" hidden="1"/>
    <cacheHierarchy uniqueName="[Measures].[Revach Bruto Maslulim]" caption="Revach Bruto Maslulim" measure="1" displayFolder="" measureGroup="Revach Maslulim" count="0" hidden="1"/>
    <cacheHierarchy uniqueName="[Measures].[Revach Neto Maslulim]" caption="Revach Neto Maslulim" measure="1" displayFolder="" measureGroup="Revach Maslulim" count="0" hidden="1"/>
    <cacheHierarchy uniqueName="[Measures].[Nikuy Mas Maslulim]" caption="Nikuy Mas Maslulim" measure="1" displayFolder="" measureGroup="Revach Maslulim" count="0" hidden="1"/>
    <cacheHierarchy uniqueName="[Measures].[Shovi Mimutza Maslulim]" caption="Shovi Mimutza Maslulim" measure="1" displayFolder="" measureGroup="Revach Maslulim" count="0" hidden="1"/>
    <cacheHierarchy uniqueName="[Measures].[Shovi Tchilat Tkufa Maslulim]" caption="Shovi Tchilat Tkufa Maslulim" measure="1" displayFolder="" measureGroup="Revach Maslulim" count="0" hidden="1"/>
    <cacheHierarchy uniqueName="[Measures].[Shovi Sof Tkufa Maslulim]" caption="Shovi Sof Tkufa Maslulim" measure="1" displayFolder="" measureGroup="Revach Maslulim" count="0" hidden="1"/>
    <cacheHierarchy uniqueName="[Measures].[Shovi Menayot Mimutza Maslulim]" caption="Shovi Menayot Mimutza Maslulim" measure="1" displayFolder="" measureGroup="Revach Maslulim" count="0" hidden="1"/>
    <cacheHierarchy uniqueName="[Measures].[Mechir Yaad Min]" caption="Mechir Yaad Min" measure="1" displayFolder="" measureGroup="Analiza" count="0" hidden="1"/>
    <cacheHierarchy uniqueName="[Measures].[Mechir Yaad Max]" caption="Mechir Yaad Max" measure="1" displayFolder="" measureGroup="Analiza" count="0" hidden="1"/>
    <cacheHierarchy uniqueName="[Measures].[Mirvach Sikun]" caption="Mirvach Sikun" measure="1" displayFolder="" measureGroup="Analiza" count="0" hidden="1"/>
    <cacheHierarchy uniqueName="[Measures].[Taarich Idkun]" caption="Taarich Idkun" measure="1" displayFolder="" measureGroup="Analiza" count="0" hidden="1"/>
    <cacheHierarchy uniqueName="[Measures].[Analiza Count]" caption="Analiza Count" measure="1" displayFolder="" measureGroup="Analiza" count="0" hidden="1"/>
  </cacheHierarchies>
  <kpis count="0"/>
  <tupleCache>
    <entries count="45">
      <m>
        <tpls c="8">
          <tpl hier="4" item="3"/>
          <tpl fld="8" item="2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hier="32" item="4294967295"/>
          <tpl hier="34" item="4"/>
          <tpl hier="40" item="2"/>
          <tpl hier="41" item="5"/>
          <tpl hier="42" item="0"/>
        </tpls>
      </m>
    </entries>
    <sets count="6">
      <set count="1" maxRank="1" setDefinition="{[Time].[Hie Time].[Shana].&amp;[2010]}">
        <tpls c="1">
          <tpl hier="42" item="4294967295"/>
        </tpls>
      </set>
      <set count="1" maxRank="1" setDefinition="{[Medida].[Medida].&amp;[2]}">
        <tpls c="1">
          <tpl fld="9" item="0"/>
        </tpls>
      </set>
      <set count="1" maxRank="1" setDefinition="{[Neches].[Tik Chofshi].[All]}">
        <tpls c="1">
          <tpl hier="40" item="4294967295"/>
        </tpls>
      </set>
      <set count="1" maxRank="1" setDefinition="{[Cheshbon KM].[Hie Peilut].[Peilut 1].&amp;[Kod_Peilut_L1_182]}">
        <tpls c="1">
          <tpl fld="10" item="0"/>
        </tpls>
      </set>
      <set count="1" maxRank="1" setDefinition="{[Neches].[Manpik Neches Boded].&amp;[אמות]}">
        <tpls c="1">
          <tpl fld="11" item="0"/>
        </tpls>
      </set>
      <set count="1" maxRank="1" setDefinition="{[Salim Maslulim].[Salim Maslulim].&amp;[1]}">
        <tpls c="1">
          <tpl hier="41" item="4294967295"/>
        </tpls>
      </set>
    </sets>
    <queryCache count="20">
      <query mdx="[Neches].[Hie Neches Boded].[Neches ID].&amp;[40077]">
        <tpls c="1">
          <tpl fld="7" item="0"/>
        </tpls>
      </query>
      <query mdx="[Neches].[Hie Neches Boded].[Neches ID].&amp;[40912]">
        <tpls c="1">
          <tpl fld="7" item="1"/>
        </tpls>
      </query>
      <query mdx="[Neches].[Hie Neches Boded].[All]">
        <tpls c="1">
          <tpl hier="32" item="4294967295"/>
        </tpls>
      </query>
      <query mdx="[Neches].[Hie Neches Boded].[Neches ID].&amp;[49831]">
        <tpls c="1">
          <tpl fld="7" item="2"/>
        </tpls>
      </query>
      <query mdx="[Measures].[c_Tesua_Le_Pidyon]">
        <tpls c="1">
          <tpl fld="8" item="0"/>
        </tpls>
      </query>
      <query mdx="[Neches].[Hie Neches Boded].[Neches Boded L5].&amp;[NechesBoded_L5_118]&amp;[NechesBoded_L4_116]&amp;[NechesBoded_L3_106]&amp;[NechesBoded_L2_102]&amp;[NechesBoded_L1_101]">
        <tpls c="1">
          <tpl fld="5" item="0"/>
        </tpls>
      </query>
      <query mdx="[Neches].[Hie Neches Boded].[Neches Boded L3].&amp;[]&amp;[]&amp;[NechesBoded_L1_102]">
        <tpls c="1">
          <tpl fld="3" item="0"/>
        </tpls>
      </query>
      <query mdx="[Measures].[c_Hon_Nifra_Pct_Keren]">
        <tpls c="1">
          <tpl fld="8" item="1"/>
        </tpls>
      </query>
      <query mdx="[Neches].[Hie Neches Boded].[Neches ID].&amp;[82051]">
        <tpls c="1">
          <tpl fld="7" item="3"/>
        </tpls>
      </query>
      <query mdx="[Neches].[Hie Neches Boded].[Neches Boded L3].&amp;[NechesBoded_L3_109]&amp;[NechesBoded_L2_102]&amp;[NechesBoded_L1_101]">
        <tpls c="1">
          <tpl fld="3" item="1"/>
        </tpls>
      </query>
      <query mdx="[Neches].[Hie Neches Boded].[Neches Boded L1].&amp;[NechesBoded_L1_101]">
        <tpls c="1">
          <tpl fld="1" item="0"/>
        </tpls>
      </query>
      <query mdx="[Measures].[c_Macham]">
        <tpls c="1">
          <tpl fld="8" item="2"/>
        </tpls>
      </query>
      <query mdx="[Neches].[Hie Neches Boded].[Neches Boded L2].&amp;[NechesBoded_L2_102]&amp;[NechesBoded_L1_101]">
        <tpls c="1">
          <tpl fld="2" item="0"/>
        </tpls>
      </query>
      <query mdx="[Neches].[Hie Neches Boded].[Neches Boded L5].&amp;[NechesBoded_L5_122]&amp;[NechesBoded_L4_122]&amp;[NechesBoded_L3_109]&amp;[NechesBoded_L2_102]&amp;[NechesBoded_L1_101]">
        <tpls c="1">
          <tpl fld="5" item="1"/>
        </tpls>
      </query>
      <query mdx="[Neches].[Hie Neches Boded].[Neches Boded L5].&amp;[]&amp;[]&amp;[]&amp;[]&amp;[NechesBoded_L1_102]">
        <tpls c="1">
          <tpl fld="5" item="2"/>
        </tpls>
      </query>
      <query mdx="[Neches].[Hie Neches Boded].[Neches Boded L2].&amp;[]&amp;[NechesBoded_L1_102]">
        <tpls c="1">
          <tpl fld="2" item="1"/>
        </tpls>
      </query>
      <query mdx="[Measures].[c_Shovi_Keren]">
        <tpls c="1">
          <tpl fld="8" item="3"/>
        </tpls>
      </query>
      <query mdx="[Neches].[Hie Neches Boded].[Neches Boded L1].&amp;[NechesBoded_L1_102]">
        <tpls c="1">
          <tpl fld="1" item="1"/>
        </tpls>
      </query>
      <query mdx="[Measures].[c_Achuz_Portfolio_Me_Tik]">
        <tpls c="1">
          <tpl fld="8" item="4"/>
        </tpls>
      </query>
      <query mdx="[Neches].[Hie Neches Boded].[Neches Boded L3].&amp;[NechesBoded_L3_106]&amp;[NechesBoded_L2_102]&amp;[NechesBoded_L1_101]">
        <tpls c="1">
          <tpl fld="3" item="2"/>
        </tpls>
      </query>
    </queryCache>
  </tupleCache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09" applyNumberFormats="0" applyBorderFormats="0" applyFontFormats="0" applyPatternFormats="0" applyAlignmentFormats="0" applyWidthHeightFormats="1" dataCaption="ערכים" updatedVersion="4" minRefreshableVersion="3" showCalcMbrs="0" subtotalHiddenItems="1" itemPrintTitles="1" createdVersion="3" indent="0" outline="1" outlineData="1" multipleFieldFilters="0" fieldListSortAscending="1">
  <location ref="B10" firstHeaderRow="0" firstDataRow="0" firstDataCol="0" rowPageCount="6" colPageCount="1"/>
  <pivotFields count="46"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llDrilled="1" showAll="0" dataSourceSort="1">
      <items count="2">
        <item s="1" c="1" x="0"/>
        <item t="default"/>
      </items>
    </pivotField>
    <pivotField showAll="0" dataSourceSort="1"/>
    <pivotField showAll="0" dataSourceSort="1"/>
    <pivotField showAll="0" dataSourceSort="1"/>
    <pivotField showAll="0" dataSourceSort="1"/>
    <pivotField showAll="0" dataSourceSort="1"/>
    <pivotField showAll="0" dataSourceSort="1"/>
    <pivotField axis="axisPage" allDrilled="1" showAll="0" dataSourceSort="1" defaultAttributeDrillState="1">
      <items count="1">
        <item t="default"/>
      </items>
    </pivotField>
    <pivotField showAll="0" dataSourceSort="1" defaultSubtotal="0" showPropTip="1"/>
    <pivotField showAll="0" dataSourceSort="1" defaultSubtotal="0" showPropTip="1"/>
  </pivotFields>
  <pageFields count="6">
    <pageField fld="0" hier="41" name="[Time].[Hie Time].[Shana].&amp;[2010]" cap="2010"/>
    <pageField fld="5" hier="25" name="[Medida].[Medida].&amp;[2]" cap="אלפי ש&quot;ח"/>
    <pageField fld="6" hier="39" name="[Neches].[Tik Chofshi].[All]" cap="סה&quot;כ נכסים"/>
    <pageField fld="7" hier="4" name="[Cheshbon KM].[Hie Peilut].[Peilut 1].&amp;[Kod_Peilut_L1_182]" cap="קבוצת מגדל"/>
    <pageField fld="43" hier="33" name="[Neches].[Manpik Neches Boded].&amp;[אמות]" cap="אמות"/>
    <pageField fld="35" hier="40" name="[Salim Maslulim].[Salim Maslulim].&amp;[1]" cap="לפי סלים"/>
  </pageFields>
  <pivotHierarchies count="391">
    <pivotHierarchy/>
    <pivotHierarchy/>
    <pivotHierarchy/>
    <pivotHierarchy/>
    <pivotHierarchy>
      <mps count="21">
        <mp field="16"/>
        <mp field="17"/>
        <mp field="18"/>
        <mp field="19"/>
        <mp field="20"/>
        <mp field="21"/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44"/>
        <mp field="45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" level="1">
        <member name="[Neches].[Manpik Neches Boded].&amp;[אמות]"/>
      </members>
    </pivotHierarchy>
    <pivotHierarchy/>
    <pivotHierarchy/>
    <pivotHierarchy/>
    <pivotHierarchy/>
    <pivotHierarchy/>
    <pivotHierarchy/>
    <pivotHierarchy/>
    <pivotHierarchy>
      <mps count="2">
        <mp field="3"/>
        <mp field="4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visualTotalsForSets="1"/>
    </ext>
  </extLst>
</pivotTableDefinition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B2:L14"/>
  <sheetViews>
    <sheetView showGridLines="0" showZeros="0" rightToLeft="1" tabSelected="1" zoomScaleNormal="100" workbookViewId="0"/>
  </sheetViews>
  <sheetFormatPr defaultRowHeight="14.25" x14ac:dyDescent="0.2"/>
  <cols>
    <col min="1" max="1" width="3.125" customWidth="1"/>
    <col min="2" max="2" width="23.75" hidden="1" customWidth="1"/>
    <col min="3" max="3" width="50.75" customWidth="1"/>
    <col min="4" max="4" width="10.5" customWidth="1"/>
    <col min="5" max="5" width="14.625" bestFit="1" customWidth="1"/>
    <col min="6" max="6" width="10.875" customWidth="1"/>
    <col min="7" max="7" width="11.625" customWidth="1"/>
    <col min="8" max="8" width="13.5" bestFit="1" customWidth="1"/>
    <col min="9" max="9" width="10.5" bestFit="1" customWidth="1"/>
    <col min="12" max="12" width="17.125" customWidth="1"/>
  </cols>
  <sheetData>
    <row r="2" spans="2:12" ht="15" x14ac:dyDescent="0.25">
      <c r="C2" s="22" t="s">
        <v>126</v>
      </c>
      <c r="D2" s="6"/>
      <c r="E2" s="6"/>
      <c r="F2" s="6"/>
      <c r="G2" s="6"/>
      <c r="H2" s="6"/>
      <c r="I2" s="6"/>
      <c r="J2" s="6"/>
      <c r="K2" s="6"/>
      <c r="L2" s="6"/>
    </row>
    <row r="3" spans="2:12" ht="15" x14ac:dyDescent="0.25">
      <c r="C3" s="6"/>
      <c r="D3" s="6"/>
      <c r="E3" s="6"/>
      <c r="F3" s="6"/>
      <c r="G3" s="6"/>
      <c r="H3" s="6"/>
      <c r="I3" s="6"/>
      <c r="J3" s="6"/>
      <c r="K3" s="6"/>
      <c r="L3" s="6"/>
    </row>
    <row r="4" spans="2:12" ht="15" x14ac:dyDescent="0.25">
      <c r="C4" s="6"/>
      <c r="D4" s="6"/>
      <c r="E4" s="6"/>
      <c r="F4" s="6"/>
      <c r="G4" s="6"/>
      <c r="H4" s="6"/>
      <c r="I4" s="6"/>
      <c r="J4" s="6"/>
      <c r="K4" s="6"/>
      <c r="L4" s="6"/>
    </row>
    <row r="5" spans="2:12" ht="15" x14ac:dyDescent="0.25">
      <c r="C5" s="94" t="s">
        <v>9</v>
      </c>
      <c r="D5" s="9" t="s">
        <v>20</v>
      </c>
      <c r="E5" s="9"/>
      <c r="F5" s="9" t="s">
        <v>26</v>
      </c>
      <c r="G5" s="9"/>
      <c r="H5" s="9"/>
      <c r="I5" s="9"/>
      <c r="J5" s="9"/>
      <c r="K5" s="9"/>
      <c r="L5" s="93" t="s">
        <v>27</v>
      </c>
    </row>
    <row r="6" spans="2:12" ht="72.75" customHeight="1" x14ac:dyDescent="0.2">
      <c r="C6" s="95"/>
      <c r="D6" s="91" t="s">
        <v>13</v>
      </c>
      <c r="E6" s="91" t="s">
        <v>14</v>
      </c>
      <c r="F6" s="12" t="s">
        <v>23</v>
      </c>
      <c r="G6" s="12"/>
      <c r="H6" s="12" t="s">
        <v>24</v>
      </c>
      <c r="I6" s="12"/>
      <c r="J6" s="12" t="s">
        <v>25</v>
      </c>
      <c r="K6" s="12"/>
      <c r="L6" s="93"/>
    </row>
    <row r="7" spans="2:12" ht="14.25" customHeight="1" x14ac:dyDescent="0.2">
      <c r="C7" s="95"/>
      <c r="D7" s="92"/>
      <c r="E7" s="92"/>
      <c r="F7" s="11" t="s">
        <v>21</v>
      </c>
      <c r="G7" s="11" t="s">
        <v>22</v>
      </c>
      <c r="H7" s="11" t="s">
        <v>21</v>
      </c>
      <c r="I7" s="11" t="s">
        <v>22</v>
      </c>
      <c r="J7" s="11" t="s">
        <v>21</v>
      </c>
      <c r="K7" s="11" t="s">
        <v>22</v>
      </c>
      <c r="L7" s="93"/>
    </row>
    <row r="8" spans="2:12" ht="14.25" customHeight="1" x14ac:dyDescent="0.2">
      <c r="C8" s="95"/>
      <c r="D8" s="7" t="s">
        <v>10</v>
      </c>
      <c r="E8" s="7" t="s">
        <v>12</v>
      </c>
      <c r="F8" s="10" t="s">
        <v>10</v>
      </c>
      <c r="G8" s="8"/>
      <c r="H8" s="10" t="s">
        <v>10</v>
      </c>
      <c r="I8" s="8"/>
      <c r="J8" s="10" t="s">
        <v>10</v>
      </c>
      <c r="K8" s="8"/>
      <c r="L8" s="7" t="s">
        <v>10</v>
      </c>
    </row>
    <row r="9" spans="2:12" ht="14.25" customHeight="1" x14ac:dyDescent="0.2">
      <c r="C9" s="96"/>
      <c r="D9" s="8" t="s">
        <v>11</v>
      </c>
      <c r="E9" s="8"/>
      <c r="F9" s="8" t="s">
        <v>15</v>
      </c>
      <c r="G9" s="8"/>
      <c r="H9" s="8" t="s">
        <v>16</v>
      </c>
      <c r="I9" s="8"/>
      <c r="J9" s="8" t="s">
        <v>17</v>
      </c>
      <c r="K9" s="8"/>
      <c r="L9" s="13" t="s">
        <v>18</v>
      </c>
    </row>
    <row r="10" spans="2:12" s="45" customFormat="1" ht="15" x14ac:dyDescent="0.25">
      <c r="B10" s="44" t="s">
        <v>103</v>
      </c>
      <c r="C10" s="43" t="s">
        <v>102</v>
      </c>
      <c r="D10" s="21">
        <v>623.89816999999994</v>
      </c>
      <c r="E10" s="54">
        <v>1.7503734696008557E-4</v>
      </c>
      <c r="F10" s="47">
        <v>0</v>
      </c>
      <c r="G10" s="47"/>
      <c r="H10" s="85">
        <v>668.34704999999997</v>
      </c>
      <c r="I10" s="48"/>
      <c r="J10" s="48"/>
      <c r="K10" s="48"/>
      <c r="L10" s="49">
        <v>0</v>
      </c>
    </row>
    <row r="11" spans="2:12" s="50" customFormat="1" ht="15" x14ac:dyDescent="0.25">
      <c r="B11" s="60"/>
      <c r="C11" s="43" t="s">
        <v>85</v>
      </c>
      <c r="D11" s="47"/>
      <c r="E11" s="61"/>
      <c r="F11" s="47">
        <v>0</v>
      </c>
      <c r="G11" s="47">
        <v>0</v>
      </c>
      <c r="H11" s="83"/>
      <c r="I11" s="48"/>
      <c r="J11" s="48"/>
      <c r="K11" s="48"/>
      <c r="L11" s="49"/>
    </row>
    <row r="12" spans="2:12" s="62" customFormat="1" ht="15" x14ac:dyDescent="0.25">
      <c r="B12" s="60"/>
      <c r="C12" s="43" t="s">
        <v>111</v>
      </c>
      <c r="D12" s="47"/>
      <c r="E12" s="61"/>
      <c r="F12" s="47"/>
      <c r="G12" s="47"/>
      <c r="H12" s="83"/>
      <c r="I12" s="48"/>
      <c r="J12" s="85">
        <v>11.131920399575469</v>
      </c>
      <c r="K12" s="48"/>
      <c r="L12" s="49"/>
    </row>
    <row r="13" spans="2:12" s="62" customFormat="1" ht="15" x14ac:dyDescent="0.25">
      <c r="B13" s="60"/>
      <c r="C13" s="43" t="s">
        <v>120</v>
      </c>
      <c r="D13" s="47"/>
      <c r="E13" s="61"/>
      <c r="F13" s="47"/>
      <c r="G13" s="47"/>
      <c r="H13" s="83"/>
      <c r="I13" s="48"/>
      <c r="J13" s="86"/>
      <c r="K13" s="48"/>
      <c r="L13" s="49"/>
    </row>
    <row r="14" spans="2:12" ht="19.5" customHeight="1" x14ac:dyDescent="0.2">
      <c r="C14" s="14" t="s">
        <v>28</v>
      </c>
      <c r="D14" s="33">
        <v>623.89816999999994</v>
      </c>
      <c r="E14" s="40">
        <v>1.7503734696008557E-4</v>
      </c>
      <c r="F14" s="33">
        <v>0</v>
      </c>
      <c r="G14" s="33">
        <v>0</v>
      </c>
      <c r="H14" s="33">
        <v>668.34704999999997</v>
      </c>
      <c r="I14" s="33">
        <v>0</v>
      </c>
      <c r="J14" s="87">
        <v>11.131920399575469</v>
      </c>
      <c r="K14" s="33">
        <v>0</v>
      </c>
      <c r="L14" s="33">
        <v>0</v>
      </c>
    </row>
  </sheetData>
  <mergeCells count="4">
    <mergeCell ref="D6:D7"/>
    <mergeCell ref="E6:E7"/>
    <mergeCell ref="L5:L7"/>
    <mergeCell ref="C5:C9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/>
  <dimension ref="B2:K28"/>
  <sheetViews>
    <sheetView rightToLeft="1" zoomScale="90" zoomScaleNormal="90" workbookViewId="0">
      <selection activeCell="B2" sqref="B2"/>
    </sheetView>
  </sheetViews>
  <sheetFormatPr defaultRowHeight="14.25" x14ac:dyDescent="0.2"/>
  <cols>
    <col min="1" max="1" width="5.5" customWidth="1"/>
    <col min="2" max="2" width="21.25" customWidth="1"/>
    <col min="3" max="3" width="13" customWidth="1"/>
    <col min="4" max="4" width="10" bestFit="1" customWidth="1"/>
    <col min="5" max="5" width="7.875" customWidth="1"/>
    <col min="6" max="6" width="9.75" customWidth="1"/>
    <col min="7" max="7" width="7.875" customWidth="1"/>
    <col min="8" max="8" width="7.875" bestFit="1" customWidth="1"/>
    <col min="9" max="9" width="13.5" customWidth="1"/>
    <col min="10" max="10" width="11.25" customWidth="1"/>
    <col min="11" max="11" width="11.375" customWidth="1"/>
  </cols>
  <sheetData>
    <row r="2" spans="2:11" ht="15" x14ac:dyDescent="0.25">
      <c r="B2" s="6" t="e">
        <f>CONCATENATE(#REF!," ",#REF!," ",#REF!," ",#REF!)</f>
        <v>#REF!</v>
      </c>
      <c r="C2" s="5"/>
      <c r="D2" s="5"/>
      <c r="E2" s="5"/>
      <c r="F2" s="5"/>
      <c r="G2" s="5"/>
      <c r="H2" s="5"/>
      <c r="I2" s="5"/>
      <c r="J2" s="5"/>
      <c r="K2" s="5"/>
    </row>
    <row r="3" spans="2:11" x14ac:dyDescent="0.2">
      <c r="B3" s="1" t="s">
        <v>4</v>
      </c>
      <c r="C3" s="2" t="s" vm="26">
        <v>95</v>
      </c>
    </row>
    <row r="4" spans="2:11" x14ac:dyDescent="0.2">
      <c r="B4" s="1" t="s">
        <v>1</v>
      </c>
      <c r="C4" s="2" t="s" vm="1">
        <v>7</v>
      </c>
    </row>
    <row r="5" spans="2:11" x14ac:dyDescent="0.2">
      <c r="B5" s="1" t="s">
        <v>8</v>
      </c>
      <c r="C5" s="2" t="s" vm="2">
        <v>5</v>
      </c>
    </row>
    <row r="6" spans="2:11" x14ac:dyDescent="0.2">
      <c r="B6" s="1" t="s">
        <v>0</v>
      </c>
      <c r="C6" s="2" t="s" vm="3">
        <v>6</v>
      </c>
    </row>
    <row r="7" spans="2:11" x14ac:dyDescent="0.2">
      <c r="B7" s="1" t="s">
        <v>30</v>
      </c>
      <c r="C7" s="2" t="s" vm="5">
        <v>19</v>
      </c>
    </row>
    <row r="8" spans="2:11" x14ac:dyDescent="0.2">
      <c r="B8" s="1" t="s">
        <v>2</v>
      </c>
      <c r="C8" s="2" t="s" vm="4">
        <v>3</v>
      </c>
    </row>
    <row r="10" spans="2:11" ht="60" x14ac:dyDescent="0.2">
      <c r="C10" s="17" t="s">
        <v>35</v>
      </c>
      <c r="D10" s="17" t="s">
        <v>37</v>
      </c>
      <c r="E10" s="17" t="s">
        <v>38</v>
      </c>
      <c r="F10" s="17" t="s">
        <v>36</v>
      </c>
      <c r="G10" s="17" t="s">
        <v>39</v>
      </c>
      <c r="H10" s="17" t="s">
        <v>40</v>
      </c>
      <c r="I10" s="17" t="s">
        <v>41</v>
      </c>
      <c r="J10" s="17" t="s">
        <v>43</v>
      </c>
      <c r="K10" s="17" t="s">
        <v>42</v>
      </c>
    </row>
    <row r="11" spans="2:11" x14ac:dyDescent="0.2">
      <c r="B11" s="18" t="s">
        <v>44</v>
      </c>
      <c r="C11" t="s">
        <v>31</v>
      </c>
      <c r="D11" t="s">
        <v>33</v>
      </c>
      <c r="E11" t="s">
        <v>34</v>
      </c>
      <c r="F11" t="s">
        <v>32</v>
      </c>
      <c r="G11" t="str" vm="10">
        <f>CUBEMEMBER("Migdal Hashkaot Neches Boded","[Measures].[c_Macham]")</f>
        <v>מח"מ</v>
      </c>
      <c r="H11" t="str" vm="17">
        <f>CUBEMEMBER("Migdal Hashkaot Neches Boded","[Measures].[c_Tesua_Le_Pidyon]")</f>
        <v>ת. לפדיון</v>
      </c>
      <c r="I11" t="str" vm="19">
        <f>CUBEMEMBER("Migdal Hashkaot Neches Boded","[Measures].[c_Hon_Nifra_Pct_Keren]")</f>
        <v>שיעור מהע.נ המונפק</v>
      </c>
      <c r="J11" t="str" vm="9">
        <f>CUBEMEMBER("Migdal Hashkaot Neches Boded","[Measures].[c_Shovi_Keren]")</f>
        <v>שווי שוק</v>
      </c>
      <c r="K11" t="str" vm="12">
        <f>CUBEMEMBER("Migdal Hashkaot Neches Boded","[Measures].[c_Achuz_Portfolio_Me_Tik]")</f>
        <v>מתיק %</v>
      </c>
    </row>
    <row r="12" spans="2:11" ht="15.75" x14ac:dyDescent="0.25">
      <c r="B12" s="19" t="s">
        <v>45</v>
      </c>
      <c r="C12" s="20"/>
      <c r="D12" s="20"/>
      <c r="E12" s="20"/>
      <c r="F12" s="20"/>
      <c r="G12" s="20"/>
      <c r="H12" s="20"/>
      <c r="I12" s="20"/>
      <c r="J12" s="20"/>
      <c r="K12" s="20"/>
    </row>
    <row r="13" spans="2:11" x14ac:dyDescent="0.2">
      <c r="B13" s="2" t="str" vm="16">
        <f>CUBEMEMBER("Migdal Hashkaot Neches Boded","[Neches].[Hie Neches Boded].[Neches Boded L1].&amp;[NechesBoded_L1_101]")</f>
        <v>סה"כ נכסים</v>
      </c>
      <c r="G13" t="str" vm="56">
        <f t="shared" ref="G13:K14" si="0">CUBEVALUE("Migdal Hashkaot Neches Boded",$C$3,$C$4,$C$5,$C$6,$C$7,$C$8,$B13,G$11)</f>
        <v/>
      </c>
      <c r="H13" t="str" vm="55">
        <f t="shared" si="0"/>
        <v/>
      </c>
      <c r="I13" t="str" vm="49">
        <f t="shared" si="0"/>
        <v/>
      </c>
      <c r="J13" t="str" vm="61">
        <f t="shared" si="0"/>
        <v/>
      </c>
      <c r="K13" t="str" vm="67">
        <f t="shared" si="0"/>
        <v/>
      </c>
    </row>
    <row r="14" spans="2:11" x14ac:dyDescent="0.2">
      <c r="B14" s="3" t="str" vm="18">
        <f>CUBEMEMBER("Migdal Hashkaot Neches Boded","[Neches].[Hie Neches Boded].[Neches Boded L2].&amp;[NechesBoded_L2_102]&amp;[NechesBoded_L1_101]")</f>
        <v>ב. ניירות ערך סחירים</v>
      </c>
      <c r="G14" t="str" vm="29">
        <f t="shared" si="0"/>
        <v/>
      </c>
      <c r="H14" t="str" vm="63">
        <f t="shared" si="0"/>
        <v/>
      </c>
      <c r="I14" t="str" vm="34">
        <f t="shared" si="0"/>
        <v/>
      </c>
      <c r="J14" t="str" vm="45">
        <f t="shared" si="0"/>
        <v/>
      </c>
      <c r="K14" t="str" vm="40">
        <f t="shared" si="0"/>
        <v/>
      </c>
    </row>
    <row r="15" spans="2:11" x14ac:dyDescent="0.2">
      <c r="B15" s="4" t="s">
        <v>46</v>
      </c>
    </row>
    <row r="16" spans="2:11" x14ac:dyDescent="0.2">
      <c r="B16" s="16" t="str" vm="24">
        <f>CUBEMEMBER("Migdal Hashkaot Neches Boded","[Neches].[Hie Neches Boded].[Neches ID].&amp;[49831]")</f>
        <v>clP 4500 JAN</v>
      </c>
      <c r="C16" s="2" t="e">
        <f>CUBEMEMBERPROPERTY("Migdal Hashkaot Neches Boded","[Neches].[Hie Neches Boded].[Neches ID].&amp;[49831]","קוד נכס")</f>
        <v>#N/A</v>
      </c>
      <c r="D16" s="2" t="e">
        <f>CUBEMEMBERPROPERTY("Migdal Hashkaot Neches Boded","[Neches].[Hie Neches Boded].[Neches ID].&amp;[49831]","שם מדרג")</f>
        <v>#N/A</v>
      </c>
      <c r="E16" s="2" t="e">
        <f>CUBEMEMBERPROPERTY("Migdal Hashkaot Neches Boded","[Neches].[Hie Neches Boded].[Neches ID].&amp;[49831]","שיעור ריבית")</f>
        <v>#N/A</v>
      </c>
      <c r="F16" s="2" t="e">
        <f>CUBEMEMBERPROPERTY("Migdal Hashkaot Neches Boded","[Neches].[Hie Neches Boded].[Neches ID].&amp;[49831]","דרוג מחושב")</f>
        <v>#N/A</v>
      </c>
      <c r="G16" t="str" vm="30">
        <f>CUBEVALUE("Migdal Hashkaot Neches Boded",$C$3,$C$4,$C$5,$C$6,$C$7,$C$8,$B16,G$11)</f>
        <v/>
      </c>
      <c r="H16" t="str" vm="39">
        <f>CUBEVALUE("Migdal Hashkaot Neches Boded",$C$3,$C$4,$C$5,$C$6,$C$7,$C$8,$B16,H$11)</f>
        <v/>
      </c>
      <c r="I16" t="str" vm="65">
        <f>CUBEVALUE("Migdal Hashkaot Neches Boded",$C$3,$C$4,$C$5,$C$6,$C$7,$C$8,$B16,I$11)</f>
        <v/>
      </c>
      <c r="J16" t="str" vm="44">
        <f>CUBEVALUE("Migdal Hashkaot Neches Boded",$C$3,$C$4,$C$5,$C$6,$C$7,$C$8,$B16,J$11)</f>
        <v/>
      </c>
      <c r="K16" t="str" vm="41">
        <f>CUBEVALUE("Migdal Hashkaot Neches Boded",$C$3,$C$4,$C$5,$C$6,$C$7,$C$8,$B16,K$11)</f>
        <v/>
      </c>
    </row>
    <row r="17" spans="2:11" x14ac:dyDescent="0.2">
      <c r="B17" s="4" t="str" vm="22">
        <f>CUBEMEMBER("Migdal Hashkaot Neches Boded","[Neches].[Hie Neches Boded].[Neches Boded L3].&amp;[NechesBoded_L3_106]&amp;[NechesBoded_L2_102]&amp;[NechesBoded_L1_101]")</f>
        <v>מניות (4)</v>
      </c>
    </row>
    <row r="18" spans="2:11" x14ac:dyDescent="0.2">
      <c r="B18" s="15" t="str" vm="8">
        <f>CUBEMEMBER("Migdal Hashkaot Neches Boded","[Neches].[Hie Neches Boded].[Neches Boded L5].&amp;[NechesBoded_L5_118]&amp;[NechesBoded_L4_116]&amp;[NechesBoded_L3_106]&amp;[NechesBoded_L2_102]&amp;[NechesBoded_L1_101]")</f>
        <v>תל אביב 75</v>
      </c>
    </row>
    <row r="19" spans="2:11" x14ac:dyDescent="0.2">
      <c r="B19" s="16" t="str" vm="23">
        <f>CUBEMEMBER("Migdal Hashkaot Neches Boded","[Neches].[Hie Neches Boded].[Neches ID].&amp;[40912]")</f>
        <v>כלל פיננס א ק1</v>
      </c>
      <c r="C19" s="2" t="e">
        <f>CUBEMEMBERPROPERTY("Migdal Hashkaot Neches Boded","[Neches].[Hie Neches Boded].[Neches ID].&amp;[40912]","קוד נכס")</f>
        <v>#N/A</v>
      </c>
      <c r="D19" s="2" t="e">
        <f>CUBEMEMBERPROPERTY("Migdal Hashkaot Neches Boded","[Neches].[Hie Neches Boded].[Neches ID].&amp;[40912]","שם מדרג")</f>
        <v>#N/A</v>
      </c>
      <c r="E19" s="2" t="e">
        <f>CUBEMEMBERPROPERTY("Migdal Hashkaot Neches Boded","[Neches].[Hie Neches Boded].[Neches ID].&amp;[40912]","שיעור ריבית")</f>
        <v>#N/A</v>
      </c>
      <c r="F19" s="2" t="e">
        <f>CUBEMEMBERPROPERTY("Migdal Hashkaot Neches Boded","[Neches].[Hie Neches Boded].[Neches ID].&amp;[40912]","דרוג מחושב")</f>
        <v>#N/A</v>
      </c>
      <c r="G19" t="str" vm="68">
        <f>CUBEVALUE("Migdal Hashkaot Neches Boded",$C$3,$C$4,$C$5,$C$6,$C$7,$C$8,$B19,G$11)</f>
        <v/>
      </c>
      <c r="H19" t="str" vm="43">
        <f>CUBEVALUE("Migdal Hashkaot Neches Boded",$C$3,$C$4,$C$5,$C$6,$C$7,$C$8,$B19,H$11)</f>
        <v/>
      </c>
      <c r="I19" t="str" vm="50">
        <f>CUBEVALUE("Migdal Hashkaot Neches Boded",$C$3,$C$4,$C$5,$C$6,$C$7,$C$8,$B19,I$11)</f>
        <v/>
      </c>
      <c r="J19" t="str" vm="66">
        <f>CUBEVALUE("Migdal Hashkaot Neches Boded",$C$3,$C$4,$C$5,$C$6,$C$7,$C$8,$B19,J$11)</f>
        <v/>
      </c>
      <c r="K19" t="str" vm="60">
        <f>CUBEVALUE("Migdal Hashkaot Neches Boded",$C$3,$C$4,$C$5,$C$6,$C$7,$C$8,$B19,K$11)</f>
        <v/>
      </c>
    </row>
    <row r="20" spans="2:11" x14ac:dyDescent="0.2">
      <c r="B20" s="4" t="str" vm="15">
        <f>CUBEMEMBER("Migdal Hashkaot Neches Boded","[Neches].[Hie Neches Boded].[Neches Boded L3].&amp;[NechesBoded_L3_109]&amp;[NechesBoded_L2_102]&amp;[NechesBoded_L1_101]")</f>
        <v>כתבי אופציה (7)</v>
      </c>
    </row>
    <row r="21" spans="2:11" x14ac:dyDescent="0.2">
      <c r="B21" s="15" t="str" vm="21">
        <f>CUBEMEMBER("Migdal Hashkaot Neches Boded","[Neches].[Hie Neches Boded].[Neches Boded L5].&amp;[NechesBoded_L5_122]&amp;[NechesBoded_L4_122]&amp;[NechesBoded_L3_109]&amp;[NechesBoded_L2_102]&amp;[NechesBoded_L1_101]")</f>
        <v>בישראל</v>
      </c>
    </row>
    <row r="22" spans="2:11" x14ac:dyDescent="0.2">
      <c r="B22" s="16" t="str" vm="7">
        <f>CUBEMEMBER("Migdal Hashkaot Neches Boded","[Neches].[Hie Neches Boded].[Neches ID].&amp;[40077]")</f>
        <v>פיקדון לזמן קצוב</v>
      </c>
      <c r="C22" s="2" t="e">
        <f>CUBEMEMBERPROPERTY("Migdal Hashkaot Neches Boded","[Neches].[Hie Neches Boded].[Neches ID].&amp;[40077]","קוד נכס")</f>
        <v>#N/A</v>
      </c>
      <c r="D22" s="2" t="e">
        <f>CUBEMEMBERPROPERTY("Migdal Hashkaot Neches Boded","[Neches].[Hie Neches Boded].[Neches ID].&amp;[40077]","שם מדרג")</f>
        <v>#N/A</v>
      </c>
      <c r="E22" s="2" t="e">
        <f>CUBEMEMBERPROPERTY("Migdal Hashkaot Neches Boded","[Neches].[Hie Neches Boded].[Neches ID].&amp;[40077]","שיעור ריבית")</f>
        <v>#N/A</v>
      </c>
      <c r="F22" s="2" t="e">
        <f>CUBEMEMBERPROPERTY("Migdal Hashkaot Neches Boded","[Neches].[Hie Neches Boded].[Neches ID].&amp;[40077]","דרוג מחושב")</f>
        <v>#N/A</v>
      </c>
      <c r="G22" t="str" vm="27">
        <f t="shared" ref="G22:K24" si="1">CUBEVALUE("Migdal Hashkaot Neches Boded",$C$3,$C$4,$C$5,$C$6,$C$7,$C$8,$B22,G$11)</f>
        <v/>
      </c>
      <c r="H22" t="str" vm="53">
        <f t="shared" si="1"/>
        <v/>
      </c>
      <c r="I22" t="str" vm="58">
        <f t="shared" si="1"/>
        <v/>
      </c>
      <c r="J22" t="str" vm="28">
        <f t="shared" si="1"/>
        <v/>
      </c>
      <c r="K22" t="str" vm="31">
        <f t="shared" si="1"/>
        <v/>
      </c>
    </row>
    <row r="23" spans="2:11" x14ac:dyDescent="0.2">
      <c r="B23" s="2" t="str" vm="11">
        <f>CUBEMEMBER("Migdal Hashkaot Neches Boded","[Neches].[Hie Neches Boded].[Neches Boded L1].&amp;[NechesBoded_L1_102]")</f>
        <v>לא בשימוש</v>
      </c>
      <c r="G23" t="str" vm="57">
        <f t="shared" si="1"/>
        <v/>
      </c>
      <c r="H23" t="str" vm="48">
        <f t="shared" si="1"/>
        <v/>
      </c>
      <c r="I23" t="str" vm="52">
        <f t="shared" si="1"/>
        <v/>
      </c>
      <c r="J23" t="str" vm="47">
        <f t="shared" si="1"/>
        <v/>
      </c>
      <c r="K23" t="str" vm="62">
        <f t="shared" si="1"/>
        <v/>
      </c>
    </row>
    <row r="24" spans="2:11" x14ac:dyDescent="0.2">
      <c r="B24" s="3" t="str" vm="14">
        <f>CUBEMEMBER("Migdal Hashkaot Neches Boded","[Neches].[Hie Neches Boded].[Neches Boded L2].&amp;[]&amp;[NechesBoded_L1_102]")</f>
        <v/>
      </c>
      <c r="G24" t="str" vm="37">
        <f t="shared" si="1"/>
        <v/>
      </c>
      <c r="H24" t="str" vm="54">
        <f t="shared" si="1"/>
        <v/>
      </c>
      <c r="I24" t="str" vm="38">
        <f t="shared" si="1"/>
        <v/>
      </c>
      <c r="J24" t="str" vm="42">
        <f t="shared" si="1"/>
        <v/>
      </c>
      <c r="K24" t="str" vm="32">
        <f t="shared" si="1"/>
        <v/>
      </c>
    </row>
    <row r="25" spans="2:11" x14ac:dyDescent="0.2">
      <c r="B25" s="4" t="str" vm="20">
        <f>CUBEMEMBER("Migdal Hashkaot Neches Boded","[Neches].[Hie Neches Boded].[Neches Boded L3].&amp;[]&amp;[]&amp;[NechesBoded_L1_102]")</f>
        <v/>
      </c>
    </row>
    <row r="26" spans="2:11" x14ac:dyDescent="0.2">
      <c r="B26" s="15" t="str" vm="6">
        <f>CUBEMEMBER("Migdal Hashkaot Neches Boded","[Neches].[Hie Neches Boded].[Neches Boded L5].&amp;[]&amp;[]&amp;[]&amp;[]&amp;[NechesBoded_L1_102]")</f>
        <v/>
      </c>
    </row>
    <row r="27" spans="2:11" x14ac:dyDescent="0.2">
      <c r="B27" s="16" t="str" vm="25">
        <f>CUBEMEMBER("Migdal Hashkaot Neches Boded","[Neches].[Hie Neches Boded].[Neches ID].&amp;[82051]")</f>
        <v>פיקדון לזמן קצוב</v>
      </c>
      <c r="C27" s="2" t="e">
        <f>CUBEMEMBERPROPERTY("Migdal Hashkaot Neches Boded","[Neches].[Hie Neches Boded].[Neches ID].&amp;[82051]","קוד נכס")</f>
        <v>#N/A</v>
      </c>
      <c r="D27" s="2" t="e">
        <f>CUBEMEMBERPROPERTY("Migdal Hashkaot Neches Boded","[Neches].[Hie Neches Boded].[Neches ID].&amp;[82051]","שם מדרג")</f>
        <v>#N/A</v>
      </c>
      <c r="E27" s="2" t="e">
        <f>CUBEMEMBERPROPERTY("Migdal Hashkaot Neches Boded","[Neches].[Hie Neches Boded].[Neches ID].&amp;[82051]","שיעור ריבית")</f>
        <v>#N/A</v>
      </c>
      <c r="F27" s="2" t="e">
        <f>CUBEMEMBERPROPERTY("Migdal Hashkaot Neches Boded","[Neches].[Hie Neches Boded].[Neches ID].&amp;[82051]","דרוג מחושב")</f>
        <v>#N/A</v>
      </c>
      <c r="G27" t="str" vm="46">
        <f t="shared" ref="G27:K28" si="2">CUBEVALUE("Migdal Hashkaot Neches Boded",$C$3,$C$4,$C$5,$C$6,$C$7,$C$8,$B27,G$11)</f>
        <v/>
      </c>
      <c r="H27" t="str" vm="51">
        <f t="shared" si="2"/>
        <v/>
      </c>
      <c r="I27" t="str" vm="35">
        <f t="shared" si="2"/>
        <v/>
      </c>
      <c r="J27" t="str" vm="64">
        <f t="shared" si="2"/>
        <v/>
      </c>
      <c r="K27" t="str" vm="70">
        <f t="shared" si="2"/>
        <v/>
      </c>
    </row>
    <row r="28" spans="2:11" x14ac:dyDescent="0.2">
      <c r="B28" s="2" t="str" vm="13">
        <f>CUBEMEMBER("Migdal Hashkaot Neches Boded","[Neches].[Hie Neches Boded].[All]","סכום כולל")</f>
        <v>סכום כולל</v>
      </c>
      <c r="G28" t="str" vm="33">
        <f t="shared" si="2"/>
        <v/>
      </c>
      <c r="H28" t="str" vm="69">
        <f t="shared" si="2"/>
        <v/>
      </c>
      <c r="I28" t="str" vm="59">
        <f t="shared" si="2"/>
        <v/>
      </c>
      <c r="J28" t="str" vm="36">
        <f t="shared" si="2"/>
        <v/>
      </c>
      <c r="K28" t="str" vm="71">
        <f t="shared" si="2"/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/>
  <dimension ref="B1:L17"/>
  <sheetViews>
    <sheetView showGridLines="0" rightToLeft="1" zoomScaleNormal="100" workbookViewId="0"/>
  </sheetViews>
  <sheetFormatPr defaultRowHeight="14.25" outlineLevelRow="1" x14ac:dyDescent="0.2"/>
  <cols>
    <col min="1" max="1" width="2.25" customWidth="1"/>
    <col min="2" max="2" width="30.125" customWidth="1"/>
    <col min="3" max="3" width="27.375" customWidth="1"/>
    <col min="4" max="4" width="15.375" customWidth="1"/>
    <col min="5" max="5" width="8.75" customWidth="1"/>
    <col min="6" max="6" width="9.5" customWidth="1"/>
    <col min="7" max="7" width="10.25" customWidth="1"/>
    <col min="8" max="8" width="5.125" customWidth="1"/>
    <col min="9" max="9" width="7.625" customWidth="1"/>
    <col min="10" max="10" width="16.75" customWidth="1"/>
    <col min="11" max="11" width="10.5" customWidth="1"/>
    <col min="12" max="12" width="9.125" customWidth="1"/>
    <col min="13" max="16" width="7" customWidth="1"/>
  </cols>
  <sheetData>
    <row r="1" spans="2:12" ht="15" x14ac:dyDescent="0.25">
      <c r="B1" s="22" t="s">
        <v>125</v>
      </c>
      <c r="C1" s="5"/>
      <c r="D1" s="5"/>
      <c r="E1" s="5"/>
      <c r="F1" s="5"/>
      <c r="G1" s="5"/>
      <c r="H1" s="5"/>
      <c r="I1" s="5"/>
      <c r="J1" s="5"/>
      <c r="K1" s="5"/>
    </row>
    <row r="3" spans="2:12" x14ac:dyDescent="0.2">
      <c r="F3" s="45"/>
    </row>
    <row r="4" spans="2:12" ht="60" x14ac:dyDescent="0.2">
      <c r="B4" s="46" t="s">
        <v>84</v>
      </c>
      <c r="C4" s="41" t="s">
        <v>119</v>
      </c>
      <c r="D4" s="41" t="s">
        <v>35</v>
      </c>
      <c r="E4" s="41" t="s">
        <v>36</v>
      </c>
      <c r="F4" s="41" t="s">
        <v>33</v>
      </c>
      <c r="G4" s="39" t="s">
        <v>34</v>
      </c>
      <c r="H4" s="41" t="s">
        <v>39</v>
      </c>
      <c r="I4" s="41" t="s">
        <v>47</v>
      </c>
      <c r="J4" s="41" t="s">
        <v>51</v>
      </c>
      <c r="K4" s="42" t="s">
        <v>52</v>
      </c>
      <c r="L4" s="41" t="s">
        <v>14</v>
      </c>
    </row>
    <row r="5" spans="2:12" hidden="1" outlineLevel="1" x14ac:dyDescent="0.2"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2:12" hidden="1" outlineLevel="1" x14ac:dyDescent="0.2">
      <c r="B6" s="1" t="s">
        <v>4</v>
      </c>
      <c r="C6" s="63" t="s" vm="75">
        <v>106</v>
      </c>
      <c r="D6" s="45"/>
      <c r="E6" s="45"/>
      <c r="F6" s="45"/>
      <c r="G6" s="45"/>
      <c r="H6" s="45"/>
      <c r="I6" s="45"/>
      <c r="J6" s="45"/>
      <c r="K6" s="45"/>
    </row>
    <row r="7" spans="2:12" hidden="1" outlineLevel="1" x14ac:dyDescent="0.2">
      <c r="B7" s="1" t="s">
        <v>1</v>
      </c>
      <c r="C7" s="63" t="s" vm="72">
        <v>7</v>
      </c>
      <c r="D7" s="45"/>
      <c r="E7" s="45"/>
      <c r="F7" s="45"/>
      <c r="G7" s="45"/>
      <c r="H7" s="45"/>
      <c r="I7" s="45"/>
      <c r="J7" s="45"/>
      <c r="K7" s="45"/>
    </row>
    <row r="8" spans="2:12" hidden="1" outlineLevel="1" x14ac:dyDescent="0.2">
      <c r="B8" s="1" t="s">
        <v>8</v>
      </c>
      <c r="C8" s="63" t="s" vm="73">
        <v>5</v>
      </c>
      <c r="D8" s="45"/>
      <c r="E8" s="45"/>
      <c r="F8" s="45"/>
      <c r="G8" s="45"/>
      <c r="H8" s="45"/>
      <c r="I8" s="45"/>
      <c r="J8" s="45"/>
      <c r="K8" s="45"/>
    </row>
    <row r="9" spans="2:12" hidden="1" outlineLevel="1" x14ac:dyDescent="0.2">
      <c r="B9" s="1" t="s">
        <v>0</v>
      </c>
      <c r="C9" s="63" t="s" vm="76">
        <v>94</v>
      </c>
      <c r="D9" s="45"/>
      <c r="E9" s="45"/>
      <c r="F9" s="45"/>
      <c r="G9" s="45"/>
      <c r="H9" s="45"/>
      <c r="I9" s="45"/>
      <c r="J9" s="45"/>
      <c r="K9" s="45"/>
    </row>
    <row r="10" spans="2:12" hidden="1" outlineLevel="1" x14ac:dyDescent="0.2">
      <c r="B10" s="1" t="s">
        <v>2</v>
      </c>
      <c r="C10" s="63" t="s" vm="74">
        <v>101</v>
      </c>
      <c r="D10" s="45"/>
      <c r="E10" s="45"/>
      <c r="F10" s="45"/>
      <c r="G10" s="45"/>
      <c r="H10" s="45"/>
      <c r="I10" s="45"/>
      <c r="J10" s="45"/>
      <c r="K10" s="45"/>
    </row>
    <row r="11" spans="2:12" hidden="1" outlineLevel="1" x14ac:dyDescent="0.2">
      <c r="B11" s="45"/>
      <c r="C11" s="45"/>
      <c r="D11" s="45"/>
      <c r="E11" s="45"/>
      <c r="F11" s="45"/>
      <c r="G11" s="45"/>
      <c r="H11" s="45"/>
      <c r="I11" s="45"/>
      <c r="J11" s="45"/>
      <c r="K11" s="45"/>
    </row>
    <row r="12" spans="2:12" hidden="1" outlineLevel="1" x14ac:dyDescent="0.2">
      <c r="G12" s="1" t="s">
        <v>29</v>
      </c>
    </row>
    <row r="13" spans="2:12" hidden="1" outlineLevel="1" x14ac:dyDescent="0.2">
      <c r="B13" s="1" t="s">
        <v>30</v>
      </c>
      <c r="C13" s="1" t="s">
        <v>97</v>
      </c>
      <c r="D13" s="1" t="s">
        <v>105</v>
      </c>
      <c r="E13" s="1" t="s">
        <v>98</v>
      </c>
      <c r="F13" s="1" t="s">
        <v>33</v>
      </c>
      <c r="G13" s="62" t="s">
        <v>34</v>
      </c>
      <c r="H13" s="62" t="s">
        <v>89</v>
      </c>
      <c r="I13" s="62" t="s">
        <v>90</v>
      </c>
      <c r="J13" s="62" t="s">
        <v>91</v>
      </c>
      <c r="K13" s="62" t="s">
        <v>92</v>
      </c>
      <c r="L13" s="62" t="s">
        <v>93</v>
      </c>
    </row>
    <row r="14" spans="2:12" collapsed="1" x14ac:dyDescent="0.2">
      <c r="B14" s="18" t="s">
        <v>102</v>
      </c>
      <c r="C14" s="18" t="s">
        <v>113</v>
      </c>
      <c r="D14" s="18">
        <v>7411</v>
      </c>
      <c r="E14" s="18" t="s">
        <v>117</v>
      </c>
      <c r="F14" s="18" t="s">
        <v>118</v>
      </c>
      <c r="G14" s="88"/>
      <c r="H14" s="88"/>
      <c r="I14" s="88"/>
      <c r="J14" s="89">
        <v>2.9855158461538462E-4</v>
      </c>
      <c r="K14" s="90">
        <v>623.89816999999994</v>
      </c>
      <c r="L14" s="89">
        <v>1.7503734696008557E-4</v>
      </c>
    </row>
    <row r="15" spans="2:12" x14ac:dyDescent="0.2">
      <c r="B15" s="18" t="s">
        <v>103</v>
      </c>
      <c r="C15" s="18"/>
      <c r="D15" s="18"/>
      <c r="E15" s="18"/>
      <c r="F15" s="18"/>
      <c r="G15" s="88"/>
      <c r="H15" s="88"/>
      <c r="I15" s="88"/>
      <c r="J15" s="88"/>
      <c r="K15" s="90">
        <v>623.89816999999994</v>
      </c>
      <c r="L15" s="89">
        <v>1.7503734696008557E-4</v>
      </c>
    </row>
    <row r="16" spans="2:12" x14ac:dyDescent="0.2">
      <c r="B16" s="18"/>
      <c r="C16" s="18"/>
      <c r="D16" s="18"/>
      <c r="E16" s="18"/>
      <c r="F16" s="18"/>
      <c r="G16" s="88"/>
      <c r="H16" s="88"/>
      <c r="I16" s="88"/>
      <c r="J16" s="88"/>
      <c r="K16" s="88"/>
      <c r="L16" s="88"/>
    </row>
    <row r="17" spans="2:12" x14ac:dyDescent="0.2">
      <c r="B17" s="18" t="s">
        <v>116</v>
      </c>
      <c r="C17" s="18"/>
      <c r="D17" s="18"/>
      <c r="E17" s="18"/>
      <c r="F17" s="18"/>
      <c r="G17" s="88"/>
      <c r="H17" s="88"/>
      <c r="I17" s="88"/>
      <c r="J17" s="88"/>
      <c r="K17" s="90">
        <v>623.89816999999994</v>
      </c>
      <c r="L17" s="89">
        <v>1.7503734696008557E-4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pageSetUpPr fitToPage="1"/>
  </sheetPr>
  <dimension ref="A2:C13"/>
  <sheetViews>
    <sheetView showGridLines="0" showZeros="0" rightToLeft="1" zoomScaleNormal="100" workbookViewId="0"/>
  </sheetViews>
  <sheetFormatPr defaultRowHeight="14.25" x14ac:dyDescent="0.2"/>
  <cols>
    <col min="1" max="1" width="29.375" customWidth="1"/>
    <col min="2" max="2" width="17.625" customWidth="1"/>
    <col min="3" max="3" width="18.5" customWidth="1"/>
    <col min="5" max="5" width="8.875" bestFit="1" customWidth="1"/>
    <col min="6" max="6" width="24.375" bestFit="1" customWidth="1"/>
  </cols>
  <sheetData>
    <row r="2" spans="1:3" ht="15" x14ac:dyDescent="0.25">
      <c r="A2" s="22" t="s">
        <v>124</v>
      </c>
    </row>
    <row r="3" spans="1:3" ht="15" x14ac:dyDescent="0.25">
      <c r="A3" s="22"/>
    </row>
    <row r="4" spans="1:3" ht="15" x14ac:dyDescent="0.25">
      <c r="A4" s="38" t="s" vm="76">
        <v>94</v>
      </c>
    </row>
    <row r="6" spans="1:3" ht="30" x14ac:dyDescent="0.25">
      <c r="A6" s="65" t="s">
        <v>57</v>
      </c>
      <c r="B6" s="66">
        <v>0</v>
      </c>
      <c r="C6" s="67">
        <v>0</v>
      </c>
    </row>
    <row r="7" spans="1:3" ht="30" x14ac:dyDescent="0.2">
      <c r="A7" s="68" t="s">
        <v>87</v>
      </c>
      <c r="B7" s="69" t="s">
        <v>55</v>
      </c>
      <c r="C7" s="69" t="s">
        <v>56</v>
      </c>
    </row>
    <row r="8" spans="1:3" ht="15" x14ac:dyDescent="0.25">
      <c r="A8" s="70" t="s">
        <v>48</v>
      </c>
      <c r="B8" s="71"/>
      <c r="C8" s="72"/>
    </row>
    <row r="9" spans="1:3" s="62" customFormat="1" ht="15" x14ac:dyDescent="0.25">
      <c r="A9" s="73" t="s">
        <v>49</v>
      </c>
      <c r="B9" s="64"/>
      <c r="C9" s="74"/>
    </row>
    <row r="10" spans="1:3" ht="15" x14ac:dyDescent="0.25">
      <c r="A10" s="75" t="s">
        <v>88</v>
      </c>
      <c r="B10" s="28">
        <v>0</v>
      </c>
      <c r="C10" s="76">
        <v>0</v>
      </c>
    </row>
    <row r="11" spans="1:3" ht="14.25" customHeight="1" x14ac:dyDescent="0.25">
      <c r="A11" s="77" t="s">
        <v>107</v>
      </c>
      <c r="B11" s="28">
        <v>0</v>
      </c>
      <c r="C11" s="76">
        <v>0</v>
      </c>
    </row>
    <row r="12" spans="1:3" ht="15" x14ac:dyDescent="0.25">
      <c r="A12" s="77" t="s">
        <v>108</v>
      </c>
      <c r="B12" s="30"/>
      <c r="C12" s="78"/>
    </row>
    <row r="13" spans="1:3" ht="30" x14ac:dyDescent="0.25">
      <c r="A13" s="65" t="s">
        <v>57</v>
      </c>
      <c r="B13" s="66">
        <v>0</v>
      </c>
      <c r="C13" s="67">
        <v>0</v>
      </c>
    </row>
  </sheetData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/>
  <dimension ref="A2:G38"/>
  <sheetViews>
    <sheetView showGridLines="0" showZeros="0" rightToLeft="1" zoomScaleNormal="100" workbookViewId="0"/>
  </sheetViews>
  <sheetFormatPr defaultRowHeight="14.25" x14ac:dyDescent="0.2"/>
  <cols>
    <col min="1" max="1" width="29.375" customWidth="1"/>
    <col min="2" max="2" width="9.625" customWidth="1"/>
    <col min="3" max="4" width="10" customWidth="1"/>
    <col min="5" max="5" width="13.875" customWidth="1"/>
    <col min="6" max="6" width="16.75" customWidth="1"/>
    <col min="7" max="7" width="16.5" bestFit="1" customWidth="1"/>
  </cols>
  <sheetData>
    <row r="2" spans="1:7" ht="15" x14ac:dyDescent="0.25">
      <c r="A2" s="22" t="s">
        <v>123</v>
      </c>
      <c r="B2" s="22"/>
      <c r="C2" s="22"/>
      <c r="D2" s="22"/>
      <c r="E2" s="22"/>
      <c r="F2" s="22"/>
      <c r="G2" s="22"/>
    </row>
    <row r="3" spans="1:7" ht="15" x14ac:dyDescent="0.25">
      <c r="A3" s="22"/>
      <c r="B3" s="22"/>
      <c r="C3" s="22"/>
      <c r="D3" s="22"/>
      <c r="E3" s="22"/>
      <c r="F3" s="22"/>
      <c r="G3" s="22"/>
    </row>
    <row r="4" spans="1:7" ht="15" x14ac:dyDescent="0.25">
      <c r="A4" s="22" t="s" vm="76">
        <v>94</v>
      </c>
      <c r="B4" s="22"/>
      <c r="C4" s="22"/>
      <c r="D4" s="22"/>
      <c r="E4" s="22"/>
      <c r="F4" s="22"/>
      <c r="G4" s="22"/>
    </row>
    <row r="6" spans="1:7" ht="42" customHeight="1" x14ac:dyDescent="0.2">
      <c r="A6" s="23" t="s">
        <v>84</v>
      </c>
      <c r="B6" s="23" t="s">
        <v>61</v>
      </c>
      <c r="C6" s="23" t="s">
        <v>36</v>
      </c>
      <c r="D6" s="23" t="s">
        <v>33</v>
      </c>
      <c r="E6" s="23" t="s">
        <v>34</v>
      </c>
      <c r="F6" s="23" t="s">
        <v>51</v>
      </c>
      <c r="G6" s="23" t="s">
        <v>62</v>
      </c>
    </row>
    <row r="7" spans="1:7" ht="15" x14ac:dyDescent="0.25">
      <c r="A7" s="31" t="s">
        <v>58</v>
      </c>
      <c r="B7" s="31"/>
      <c r="C7" s="31"/>
      <c r="D7" s="31"/>
      <c r="E7" s="31"/>
      <c r="F7" s="31"/>
      <c r="G7" s="31"/>
    </row>
    <row r="8" spans="1:7" ht="15" x14ac:dyDescent="0.25">
      <c r="A8" s="27" t="s">
        <v>59</v>
      </c>
      <c r="B8" s="27"/>
      <c r="C8" s="27"/>
      <c r="D8" s="27"/>
      <c r="E8" s="27"/>
      <c r="F8" s="27"/>
      <c r="G8" s="27"/>
    </row>
    <row r="9" spans="1:7" x14ac:dyDescent="0.2">
      <c r="A9" s="26"/>
      <c r="B9" s="26"/>
      <c r="C9" s="26"/>
      <c r="D9" s="26"/>
      <c r="E9" s="26"/>
      <c r="F9" s="26"/>
      <c r="G9" s="26">
        <v>0</v>
      </c>
    </row>
    <row r="10" spans="1:7" x14ac:dyDescent="0.2">
      <c r="A10" s="26"/>
      <c r="B10" s="26"/>
      <c r="C10" s="26"/>
      <c r="D10" s="26"/>
      <c r="E10" s="26"/>
      <c r="F10" s="26"/>
      <c r="G10" s="26"/>
    </row>
    <row r="11" spans="1:7" ht="15" x14ac:dyDescent="0.25">
      <c r="A11" s="24" t="s">
        <v>53</v>
      </c>
      <c r="B11" s="24"/>
      <c r="C11" s="24"/>
      <c r="D11" s="24"/>
      <c r="E11" s="24"/>
      <c r="F11" s="24"/>
      <c r="G11" s="24"/>
    </row>
    <row r="12" spans="1:7" x14ac:dyDescent="0.2">
      <c r="A12" s="25"/>
      <c r="B12" s="25"/>
      <c r="C12" s="25"/>
      <c r="D12" s="25"/>
      <c r="E12" s="25"/>
      <c r="F12" s="25"/>
      <c r="G12" s="26">
        <v>0</v>
      </c>
    </row>
    <row r="13" spans="1:7" x14ac:dyDescent="0.2">
      <c r="A13" s="25"/>
      <c r="B13" s="25"/>
      <c r="C13" s="25"/>
      <c r="D13" s="25"/>
      <c r="E13" s="25"/>
      <c r="F13" s="25"/>
      <c r="G13" s="25"/>
    </row>
    <row r="14" spans="1:7" ht="15" x14ac:dyDescent="0.25">
      <c r="A14" s="24" t="s">
        <v>60</v>
      </c>
      <c r="B14" s="24"/>
      <c r="C14" s="24"/>
      <c r="D14" s="24"/>
      <c r="E14" s="24"/>
      <c r="F14" s="24"/>
      <c r="G14" s="24"/>
    </row>
    <row r="15" spans="1:7" x14ac:dyDescent="0.2">
      <c r="A15" s="25"/>
      <c r="B15" s="25"/>
      <c r="C15" s="25"/>
      <c r="D15" s="25"/>
      <c r="E15" s="25"/>
      <c r="F15" s="25"/>
      <c r="G15" s="26">
        <v>0</v>
      </c>
    </row>
    <row r="17" spans="1:7" ht="20.25" customHeight="1" x14ac:dyDescent="0.25">
      <c r="A17" s="32" t="s">
        <v>63</v>
      </c>
      <c r="B17" s="32"/>
      <c r="C17" s="32"/>
      <c r="D17" s="32"/>
      <c r="E17" s="32"/>
      <c r="F17" s="32"/>
      <c r="G17" s="32">
        <v>0</v>
      </c>
    </row>
    <row r="19" spans="1:7" ht="15" x14ac:dyDescent="0.25">
      <c r="A19" s="31" t="s">
        <v>64</v>
      </c>
      <c r="B19" s="31"/>
      <c r="C19" s="31"/>
      <c r="D19" s="31"/>
      <c r="E19" s="31"/>
      <c r="F19" s="31"/>
      <c r="G19" s="31"/>
    </row>
    <row r="20" spans="1:7" x14ac:dyDescent="0.2">
      <c r="A20" s="26"/>
      <c r="B20" s="26"/>
      <c r="C20" s="26"/>
      <c r="D20" s="26"/>
      <c r="E20" s="26"/>
      <c r="F20" s="26"/>
      <c r="G20" s="26">
        <v>0</v>
      </c>
    </row>
    <row r="21" spans="1:7" x14ac:dyDescent="0.2">
      <c r="A21" s="26"/>
      <c r="B21" s="26"/>
      <c r="C21" s="26"/>
      <c r="D21" s="26"/>
      <c r="E21" s="26"/>
      <c r="F21" s="26"/>
      <c r="G21" s="26"/>
    </row>
    <row r="22" spans="1:7" ht="20.25" customHeight="1" x14ac:dyDescent="0.25">
      <c r="A22" s="32" t="s">
        <v>65</v>
      </c>
      <c r="B22" s="32"/>
      <c r="C22" s="32"/>
      <c r="D22" s="32"/>
      <c r="E22" s="32"/>
      <c r="F22" s="32"/>
      <c r="G22" s="32">
        <v>0</v>
      </c>
    </row>
    <row r="24" spans="1:7" ht="15" x14ac:dyDescent="0.25">
      <c r="A24" s="31" t="s">
        <v>67</v>
      </c>
      <c r="B24" s="31"/>
      <c r="C24" s="31"/>
      <c r="D24" s="31"/>
      <c r="E24" s="31"/>
      <c r="F24" s="31"/>
      <c r="G24" s="31"/>
    </row>
    <row r="25" spans="1:7" x14ac:dyDescent="0.2">
      <c r="A25" s="26"/>
      <c r="B25" s="26"/>
      <c r="C25" s="26"/>
      <c r="D25" s="26"/>
      <c r="E25" s="26"/>
      <c r="F25" s="26"/>
      <c r="G25" s="26">
        <v>0</v>
      </c>
    </row>
    <row r="26" spans="1:7" x14ac:dyDescent="0.2">
      <c r="A26" s="26"/>
      <c r="B26" s="26"/>
      <c r="C26" s="26"/>
      <c r="D26" s="26"/>
      <c r="E26" s="26"/>
      <c r="F26" s="26"/>
      <c r="G26" s="26"/>
    </row>
    <row r="27" spans="1:7" ht="20.25" customHeight="1" x14ac:dyDescent="0.25">
      <c r="A27" s="32" t="s">
        <v>66</v>
      </c>
      <c r="B27" s="32"/>
      <c r="C27" s="32"/>
      <c r="D27" s="32"/>
      <c r="E27" s="32"/>
      <c r="F27" s="32"/>
      <c r="G27" s="32">
        <v>0</v>
      </c>
    </row>
    <row r="29" spans="1:7" ht="15" x14ac:dyDescent="0.25">
      <c r="A29" s="31" t="s">
        <v>68</v>
      </c>
      <c r="B29" s="31"/>
      <c r="C29" s="31"/>
      <c r="D29" s="31"/>
      <c r="E29" s="31"/>
      <c r="F29" s="31"/>
      <c r="G29" s="31"/>
    </row>
    <row r="30" spans="1:7" s="50" customFormat="1" ht="15" x14ac:dyDescent="0.25">
      <c r="A30" s="55" t="s">
        <v>104</v>
      </c>
      <c r="B30" s="26"/>
      <c r="C30" s="56"/>
      <c r="D30" s="26"/>
      <c r="E30" s="26"/>
      <c r="F30" s="26"/>
      <c r="G30" s="59"/>
    </row>
    <row r="31" spans="1:7" s="50" customFormat="1" ht="15" x14ac:dyDescent="0.25">
      <c r="A31" s="55" t="s">
        <v>113</v>
      </c>
      <c r="B31" s="51" t="s">
        <v>112</v>
      </c>
      <c r="C31" s="56"/>
      <c r="D31" s="26"/>
      <c r="E31" s="26"/>
      <c r="F31" s="26"/>
      <c r="G31" s="82">
        <v>170.10876999999999</v>
      </c>
    </row>
    <row r="32" spans="1:7" s="62" customFormat="1" ht="15" x14ac:dyDescent="0.25">
      <c r="A32" s="55" t="s">
        <v>113</v>
      </c>
      <c r="B32" s="51" t="s">
        <v>114</v>
      </c>
      <c r="C32" s="56"/>
      <c r="D32" s="26"/>
      <c r="E32" s="26"/>
      <c r="F32" s="26"/>
      <c r="G32" s="82">
        <v>328.19565</v>
      </c>
    </row>
    <row r="33" spans="1:7" s="50" customFormat="1" ht="15" x14ac:dyDescent="0.25">
      <c r="A33" s="55" t="s">
        <v>113</v>
      </c>
      <c r="B33" s="51" t="s">
        <v>115</v>
      </c>
      <c r="C33" s="56"/>
      <c r="D33" s="26"/>
      <c r="E33" s="26"/>
      <c r="F33" s="26"/>
      <c r="G33" s="82">
        <v>170.04263</v>
      </c>
    </row>
    <row r="34" spans="1:7" ht="15" x14ac:dyDescent="0.25">
      <c r="A34" s="55" t="s">
        <v>99</v>
      </c>
      <c r="B34" s="26"/>
      <c r="C34" s="56"/>
      <c r="D34" s="26"/>
      <c r="E34" s="26"/>
      <c r="F34" s="26"/>
      <c r="G34" s="59"/>
    </row>
    <row r="35" spans="1:7" ht="15" x14ac:dyDescent="0.25">
      <c r="A35" s="57" t="s">
        <v>100</v>
      </c>
      <c r="B35" s="26"/>
      <c r="C35" s="56"/>
      <c r="D35" s="26"/>
      <c r="E35" s="26"/>
      <c r="F35" s="26"/>
      <c r="G35" s="59"/>
    </row>
    <row r="36" spans="1:7" ht="20.25" customHeight="1" x14ac:dyDescent="0.25">
      <c r="A36" s="32" t="s">
        <v>69</v>
      </c>
      <c r="B36" s="32"/>
      <c r="C36" s="32"/>
      <c r="D36" s="32"/>
      <c r="E36" s="32"/>
      <c r="F36" s="32"/>
      <c r="G36" s="58">
        <v>668.34704999999997</v>
      </c>
    </row>
    <row r="38" spans="1:7" ht="20.25" customHeight="1" x14ac:dyDescent="0.25">
      <c r="A38" s="32" t="s">
        <v>77</v>
      </c>
      <c r="B38" s="32"/>
      <c r="C38" s="32"/>
      <c r="D38" s="32"/>
      <c r="E38" s="32"/>
      <c r="F38" s="32"/>
      <c r="G38" s="58"/>
    </row>
  </sheetData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/>
  <dimension ref="A2:G25"/>
  <sheetViews>
    <sheetView showGridLines="0" showZeros="0" rightToLeft="1" zoomScaleNormal="100" workbookViewId="0"/>
  </sheetViews>
  <sheetFormatPr defaultRowHeight="14.25" x14ac:dyDescent="0.2"/>
  <cols>
    <col min="1" max="1" width="29.375" customWidth="1"/>
    <col min="2" max="2" width="9.625" customWidth="1"/>
    <col min="3" max="3" width="10" customWidth="1"/>
    <col min="4" max="5" width="13.875" customWidth="1"/>
    <col min="6" max="6" width="16.75" customWidth="1"/>
    <col min="7" max="7" width="17.5" customWidth="1"/>
  </cols>
  <sheetData>
    <row r="2" spans="1:7" ht="15" x14ac:dyDescent="0.25">
      <c r="A2" s="22" t="s">
        <v>122</v>
      </c>
      <c r="B2" s="22"/>
      <c r="C2" s="22"/>
      <c r="D2" s="22"/>
      <c r="E2" s="22"/>
      <c r="F2" s="22"/>
      <c r="G2" s="22"/>
    </row>
    <row r="3" spans="1:7" ht="15" x14ac:dyDescent="0.25">
      <c r="A3" s="22"/>
      <c r="B3" s="22"/>
      <c r="C3" s="22"/>
      <c r="D3" s="22"/>
      <c r="E3" s="22"/>
      <c r="F3" s="22"/>
      <c r="G3" s="22"/>
    </row>
    <row r="4" spans="1:7" ht="15" x14ac:dyDescent="0.25">
      <c r="A4" s="22" t="s" vm="76">
        <v>94</v>
      </c>
      <c r="B4" s="22"/>
      <c r="C4" s="22"/>
      <c r="D4" s="22"/>
      <c r="E4" s="22"/>
      <c r="F4" s="22"/>
      <c r="G4" s="22"/>
    </row>
    <row r="6" spans="1:7" ht="42" customHeight="1" x14ac:dyDescent="0.2">
      <c r="A6" s="23" t="s">
        <v>84</v>
      </c>
      <c r="B6" s="23" t="s">
        <v>61</v>
      </c>
      <c r="C6" s="23" t="s">
        <v>54</v>
      </c>
      <c r="D6" s="23" t="s">
        <v>86</v>
      </c>
      <c r="E6" s="23" t="s">
        <v>70</v>
      </c>
      <c r="F6" s="23" t="s">
        <v>51</v>
      </c>
      <c r="G6" s="23" t="s">
        <v>62</v>
      </c>
    </row>
    <row r="7" spans="1:7" ht="15" x14ac:dyDescent="0.25">
      <c r="A7" s="31" t="s">
        <v>71</v>
      </c>
      <c r="B7" s="31"/>
      <c r="C7" s="31"/>
      <c r="D7" s="31"/>
      <c r="E7" s="31"/>
      <c r="F7" s="31"/>
      <c r="G7" s="31"/>
    </row>
    <row r="8" spans="1:7" ht="15" x14ac:dyDescent="0.25">
      <c r="A8" s="27" t="s">
        <v>72</v>
      </c>
      <c r="B8" s="27"/>
      <c r="C8" s="27"/>
      <c r="D8" s="27"/>
      <c r="E8" s="27"/>
      <c r="F8" s="27"/>
      <c r="G8" s="27"/>
    </row>
    <row r="9" spans="1:7" x14ac:dyDescent="0.2">
      <c r="A9" s="26"/>
      <c r="B9" s="26"/>
      <c r="C9" s="26"/>
      <c r="D9" s="26"/>
      <c r="E9" s="26"/>
      <c r="F9" s="26"/>
      <c r="G9" s="26">
        <v>0</v>
      </c>
    </row>
    <row r="10" spans="1:7" x14ac:dyDescent="0.2">
      <c r="A10" s="26"/>
      <c r="B10" s="26"/>
      <c r="C10" s="26"/>
      <c r="D10" s="26"/>
      <c r="E10" s="26"/>
      <c r="F10" s="26"/>
      <c r="G10" s="26"/>
    </row>
    <row r="11" spans="1:7" ht="15" x14ac:dyDescent="0.25">
      <c r="A11" s="27" t="s">
        <v>73</v>
      </c>
      <c r="B11" s="24"/>
      <c r="C11" s="24"/>
      <c r="D11" s="24"/>
      <c r="E11" s="24"/>
      <c r="F11" s="24"/>
      <c r="G11" s="24"/>
    </row>
    <row r="12" spans="1:7" x14ac:dyDescent="0.2">
      <c r="A12" s="25"/>
      <c r="B12" s="25"/>
      <c r="C12" s="25"/>
      <c r="D12" s="25"/>
      <c r="E12" s="25"/>
      <c r="F12" s="25"/>
      <c r="G12" s="26">
        <v>0</v>
      </c>
    </row>
    <row r="13" spans="1:7" x14ac:dyDescent="0.2">
      <c r="A13" s="25"/>
      <c r="B13" s="25"/>
      <c r="C13" s="25"/>
      <c r="D13" s="25"/>
      <c r="E13" s="25"/>
      <c r="F13" s="25"/>
      <c r="G13" s="25"/>
    </row>
    <row r="14" spans="1:7" ht="15" x14ac:dyDescent="0.25">
      <c r="A14" s="24" t="s">
        <v>74</v>
      </c>
      <c r="B14" s="24"/>
      <c r="C14" s="24"/>
      <c r="D14" s="24"/>
      <c r="E14" s="24"/>
      <c r="F14" s="24"/>
      <c r="G14" s="24"/>
    </row>
    <row r="15" spans="1:7" x14ac:dyDescent="0.2">
      <c r="A15" s="25"/>
      <c r="B15" s="25"/>
      <c r="C15" s="25"/>
      <c r="D15" s="25"/>
      <c r="E15" s="25"/>
      <c r="F15" s="25"/>
      <c r="G15" s="26">
        <v>0</v>
      </c>
    </row>
    <row r="17" spans="1:7" ht="15" x14ac:dyDescent="0.25">
      <c r="A17" s="24" t="s">
        <v>75</v>
      </c>
      <c r="B17" s="24"/>
      <c r="C17" s="24"/>
      <c r="D17" s="24"/>
      <c r="E17" s="24"/>
      <c r="F17" s="24"/>
      <c r="G17" s="24"/>
    </row>
    <row r="18" spans="1:7" x14ac:dyDescent="0.2">
      <c r="A18" s="25"/>
      <c r="B18" s="25"/>
      <c r="C18" s="25"/>
      <c r="D18" s="25"/>
      <c r="E18" s="25"/>
      <c r="F18" s="25"/>
      <c r="G18" s="26">
        <v>0</v>
      </c>
    </row>
    <row r="21" spans="1:7" ht="15" x14ac:dyDescent="0.25">
      <c r="A21" s="31" t="s">
        <v>76</v>
      </c>
      <c r="B21" s="31"/>
      <c r="C21" s="31"/>
      <c r="D21" s="31"/>
      <c r="E21" s="31"/>
      <c r="F21" s="31"/>
      <c r="G21" s="31"/>
    </row>
    <row r="22" spans="1:7" x14ac:dyDescent="0.2">
      <c r="A22" s="79" t="s">
        <v>109</v>
      </c>
      <c r="B22" s="80"/>
      <c r="C22" s="80"/>
      <c r="D22" s="80"/>
      <c r="E22" s="80"/>
      <c r="F22" s="80"/>
      <c r="G22" s="81"/>
    </row>
    <row r="23" spans="1:7" x14ac:dyDescent="0.2">
      <c r="A23" s="79" t="s">
        <v>110</v>
      </c>
      <c r="B23" s="80"/>
      <c r="C23" s="80"/>
      <c r="D23" s="80"/>
      <c r="E23" s="80"/>
      <c r="F23" s="80"/>
      <c r="G23" s="84">
        <v>11.131920399575469</v>
      </c>
    </row>
    <row r="24" spans="1:7" x14ac:dyDescent="0.2">
      <c r="A24" s="26"/>
      <c r="B24" s="26"/>
      <c r="C24" s="26"/>
      <c r="D24" s="26"/>
      <c r="E24" s="26"/>
      <c r="F24" s="26"/>
      <c r="G24" s="26"/>
    </row>
    <row r="25" spans="1:7" ht="15" x14ac:dyDescent="0.25">
      <c r="A25" s="32" t="s">
        <v>77</v>
      </c>
      <c r="B25" s="32"/>
      <c r="C25" s="32"/>
      <c r="D25" s="32"/>
      <c r="E25" s="32"/>
      <c r="F25" s="32"/>
      <c r="G25" s="37">
        <v>11.131920399575469</v>
      </c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/>
  <dimension ref="A2:E27"/>
  <sheetViews>
    <sheetView showGridLines="0" showZeros="0" rightToLeft="1" zoomScale="85" zoomScaleNormal="85" workbookViewId="0"/>
  </sheetViews>
  <sheetFormatPr defaultRowHeight="14.25" x14ac:dyDescent="0.2"/>
  <cols>
    <col min="1" max="1" width="29.375" customWidth="1"/>
    <col min="2" max="2" width="13.875" customWidth="1"/>
    <col min="3" max="3" width="10" customWidth="1"/>
    <col min="4" max="4" width="16.75" customWidth="1"/>
    <col min="5" max="5" width="17.5" customWidth="1"/>
    <col min="9" max="9" width="11.125" bestFit="1" customWidth="1"/>
  </cols>
  <sheetData>
    <row r="2" spans="1:5" ht="15" x14ac:dyDescent="0.25">
      <c r="A2" s="22" t="s">
        <v>121</v>
      </c>
      <c r="B2" s="22"/>
      <c r="C2" s="22"/>
      <c r="D2" s="22"/>
      <c r="E2" s="22"/>
    </row>
    <row r="3" spans="1:5" ht="15" x14ac:dyDescent="0.25">
      <c r="A3" s="22"/>
      <c r="B3" s="22"/>
      <c r="C3" s="22"/>
      <c r="D3" s="22"/>
      <c r="E3" s="22"/>
    </row>
    <row r="4" spans="1:5" ht="15" x14ac:dyDescent="0.25">
      <c r="A4" s="38" t="s" vm="76">
        <v>94</v>
      </c>
      <c r="B4" s="22"/>
      <c r="C4" s="22"/>
      <c r="D4" s="22"/>
      <c r="E4" s="22"/>
    </row>
    <row r="6" spans="1:5" ht="42" customHeight="1" x14ac:dyDescent="0.2">
      <c r="A6" s="23" t="s">
        <v>96</v>
      </c>
      <c r="B6" s="23" t="s">
        <v>78</v>
      </c>
      <c r="C6" s="23" t="s">
        <v>54</v>
      </c>
      <c r="D6" s="23" t="s">
        <v>51</v>
      </c>
      <c r="E6" s="23" t="s">
        <v>79</v>
      </c>
    </row>
    <row r="7" spans="1:5" ht="15" x14ac:dyDescent="0.25">
      <c r="A7" s="31" t="s">
        <v>48</v>
      </c>
      <c r="B7" s="31"/>
      <c r="C7" s="31"/>
      <c r="D7" s="31"/>
      <c r="E7" s="31"/>
    </row>
    <row r="8" spans="1:5" ht="15" x14ac:dyDescent="0.25">
      <c r="A8" s="27" t="s">
        <v>74</v>
      </c>
      <c r="B8" s="27"/>
      <c r="C8" s="27"/>
      <c r="D8" s="27"/>
      <c r="E8" s="27"/>
    </row>
    <row r="9" spans="1:5" ht="15" x14ac:dyDescent="0.25">
      <c r="A9" s="26"/>
      <c r="B9" s="51"/>
      <c r="C9" s="53"/>
      <c r="D9" s="34"/>
      <c r="E9" s="52"/>
    </row>
    <row r="10" spans="1:5" ht="15" x14ac:dyDescent="0.25">
      <c r="A10" s="26"/>
      <c r="B10" s="51"/>
      <c r="C10" s="26"/>
      <c r="D10" s="26"/>
      <c r="E10" s="52"/>
    </row>
    <row r="11" spans="1:5" ht="15" x14ac:dyDescent="0.25">
      <c r="A11" s="26"/>
      <c r="B11" s="51"/>
      <c r="C11" s="26"/>
      <c r="D11" s="34"/>
      <c r="E11" s="52"/>
    </row>
    <row r="12" spans="1:5" ht="15" x14ac:dyDescent="0.25">
      <c r="A12" s="26"/>
      <c r="B12" s="51"/>
      <c r="C12" s="26"/>
      <c r="D12" s="26"/>
      <c r="E12" s="52"/>
    </row>
    <row r="13" spans="1:5" ht="15" x14ac:dyDescent="0.25">
      <c r="A13" s="27" t="s">
        <v>75</v>
      </c>
      <c r="B13" s="24"/>
      <c r="C13" s="24"/>
      <c r="D13" s="24"/>
      <c r="E13" s="24"/>
    </row>
    <row r="14" spans="1:5" x14ac:dyDescent="0.2">
      <c r="A14" s="25"/>
      <c r="B14" s="25"/>
      <c r="C14" s="25"/>
      <c r="D14" s="25"/>
      <c r="E14" s="26">
        <v>0</v>
      </c>
    </row>
    <row r="15" spans="1:5" x14ac:dyDescent="0.2">
      <c r="A15" s="25"/>
      <c r="B15" s="25"/>
      <c r="C15" s="25"/>
      <c r="D15" s="25"/>
      <c r="E15" s="25"/>
    </row>
    <row r="16" spans="1:5" ht="20.25" customHeight="1" x14ac:dyDescent="0.2">
      <c r="A16" s="35" t="s">
        <v>50</v>
      </c>
      <c r="B16" s="35"/>
      <c r="C16" s="35"/>
      <c r="D16" s="35"/>
      <c r="E16" s="36">
        <v>0</v>
      </c>
    </row>
    <row r="17" spans="1:5" ht="20.25" customHeight="1" x14ac:dyDescent="0.25">
      <c r="A17" s="29"/>
      <c r="B17" s="29"/>
      <c r="C17" s="29"/>
      <c r="D17" s="29"/>
      <c r="E17" s="29"/>
    </row>
    <row r="18" spans="1:5" ht="15" x14ac:dyDescent="0.25">
      <c r="A18" s="31" t="s">
        <v>80</v>
      </c>
      <c r="B18" s="31"/>
      <c r="C18" s="31"/>
      <c r="D18" s="31"/>
      <c r="E18" s="31"/>
    </row>
    <row r="19" spans="1:5" ht="15" x14ac:dyDescent="0.25">
      <c r="A19" s="24" t="s">
        <v>81</v>
      </c>
      <c r="B19" s="24"/>
      <c r="C19" s="24"/>
      <c r="D19" s="24"/>
      <c r="E19" s="24"/>
    </row>
    <row r="20" spans="1:5" x14ac:dyDescent="0.2">
      <c r="A20" s="25"/>
      <c r="B20" s="25"/>
      <c r="C20" s="25"/>
      <c r="D20" s="25"/>
      <c r="E20" s="26">
        <v>0</v>
      </c>
    </row>
    <row r="22" spans="1:5" ht="15" x14ac:dyDescent="0.25">
      <c r="A22" s="24" t="s">
        <v>82</v>
      </c>
      <c r="B22" s="24"/>
      <c r="C22" s="24"/>
      <c r="D22" s="24"/>
      <c r="E22" s="24"/>
    </row>
    <row r="23" spans="1:5" x14ac:dyDescent="0.2">
      <c r="A23" s="25"/>
      <c r="B23" s="25"/>
      <c r="C23" s="25"/>
      <c r="D23" s="25"/>
      <c r="E23" s="26">
        <v>0</v>
      </c>
    </row>
    <row r="25" spans="1:5" ht="20.25" customHeight="1" x14ac:dyDescent="0.25">
      <c r="A25" s="32" t="s">
        <v>63</v>
      </c>
      <c r="B25" s="32"/>
      <c r="C25" s="32"/>
      <c r="D25" s="32"/>
      <c r="E25" s="32"/>
    </row>
    <row r="26" spans="1:5" ht="20.25" customHeight="1" x14ac:dyDescent="0.25">
      <c r="A26" s="29"/>
      <c r="B26" s="29"/>
      <c r="C26" s="29"/>
      <c r="D26" s="29"/>
      <c r="E26" s="29"/>
    </row>
    <row r="27" spans="1:5" ht="20.25" customHeight="1" x14ac:dyDescent="0.2">
      <c r="A27" s="35" t="s">
        <v>83</v>
      </c>
      <c r="B27" s="35"/>
      <c r="C27" s="35"/>
      <c r="D27" s="35"/>
      <c r="E27" s="36">
        <v>0</v>
      </c>
    </row>
  </sheetData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7</vt:i4>
      </vt:variant>
      <vt:variant>
        <vt:lpstr>טווחים בעלי שם</vt:lpstr>
      </vt:variant>
      <vt:variant>
        <vt:i4>3</vt:i4>
      </vt:variant>
    </vt:vector>
  </HeadingPairs>
  <TitlesOfParts>
    <vt:vector size="10" baseType="lpstr">
      <vt:lpstr>נספח 1</vt:lpstr>
      <vt:lpstr>נספח 2 - </vt:lpstr>
      <vt:lpstr>נספח 2</vt:lpstr>
      <vt:lpstr>נספח 3א</vt:lpstr>
      <vt:lpstr>נספח 3ב</vt:lpstr>
      <vt:lpstr>נספח 3ג</vt:lpstr>
      <vt:lpstr>נספח 4</vt:lpstr>
      <vt:lpstr>'נספח 3א'!WPrint_Area_W</vt:lpstr>
      <vt:lpstr>'נספח 3ב'!WPrint_Area_W</vt:lpstr>
      <vt:lpstr>'נספח 3ג'!WPrint_Area_W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Shayms</dc:creator>
  <cp:lastModifiedBy>לירן שמואלי</cp:lastModifiedBy>
  <cp:lastPrinted>2013-08-20T07:58:27Z</cp:lastPrinted>
  <dcterms:created xsi:type="dcterms:W3CDTF">2009-03-02T07:05:25Z</dcterms:created>
  <dcterms:modified xsi:type="dcterms:W3CDTF">2021-03-25T12:34:49Z</dcterms:modified>
</cp:coreProperties>
</file>