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4"/>
  </bookViews>
  <sheets>
    <sheet name="9896" sheetId="12" r:id="rId1"/>
    <sheet name="9897" sheetId="15" r:id="rId2"/>
    <sheet name="9898" sheetId="16" r:id="rId3"/>
    <sheet name="9895" sheetId="18" r:id="rId4"/>
    <sheet name="מגדל חסכון לילד- נספח 1" sheetId="17" r:id="rId5"/>
    <sheet name="מגדל חסכון לילד- נספח 2" sheetId="13" r:id="rId6"/>
    <sheet name="מגדל חסכון לילד- נספח 3" sheetId="14" r:id="rId7"/>
  </sheets>
  <calcPr calcId="145621"/>
</workbook>
</file>

<file path=xl/calcChain.xml><?xml version="1.0" encoding="utf-8"?>
<calcChain xmlns="http://schemas.openxmlformats.org/spreadsheetml/2006/main">
  <c r="D67" i="13" l="1"/>
  <c r="C59" i="14" l="1"/>
  <c r="C30" i="14"/>
  <c r="C20" i="17"/>
  <c r="C28" i="17"/>
  <c r="C36" i="14"/>
  <c r="C12" i="14"/>
  <c r="C22" i="17"/>
  <c r="C49" i="14"/>
  <c r="C15" i="14"/>
  <c r="D19" i="13"/>
  <c r="D35" i="13"/>
  <c r="D46" i="13"/>
  <c r="D57" i="13"/>
  <c r="C45" i="17" l="1"/>
  <c r="C40" i="17"/>
  <c r="C34" i="17"/>
  <c r="C33" i="17"/>
  <c r="C32" i="17"/>
  <c r="C37" i="17" s="1"/>
  <c r="C31" i="17"/>
  <c r="C30" i="17"/>
  <c r="C29" i="17"/>
  <c r="C27" i="17"/>
  <c r="C26" i="17"/>
  <c r="C25" i="17"/>
  <c r="C24" i="17"/>
  <c r="C23" i="17"/>
  <c r="C21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5" i="18"/>
  <c r="C30" i="18"/>
  <c r="C34" i="18" s="1"/>
  <c r="C38" i="18" s="1"/>
  <c r="C20" i="18"/>
  <c r="C37" i="18" s="1"/>
  <c r="C15" i="18"/>
  <c r="C11" i="18"/>
  <c r="C7" i="18"/>
  <c r="C45" i="16"/>
  <c r="C30" i="16"/>
  <c r="C20" i="16"/>
  <c r="C37" i="16" s="1"/>
  <c r="C15" i="16"/>
  <c r="C11" i="16"/>
  <c r="C7" i="16"/>
  <c r="C45" i="15"/>
  <c r="C30" i="15"/>
  <c r="C20" i="15"/>
  <c r="C15" i="15"/>
  <c r="C11" i="15"/>
  <c r="C7" i="15"/>
  <c r="C34" i="15" l="1"/>
  <c r="C38" i="15" s="1"/>
  <c r="C34" i="16"/>
  <c r="C38" i="16" s="1"/>
  <c r="C38" i="17"/>
  <c r="C37" i="15"/>
  <c r="C45" i="12"/>
  <c r="C15" i="12"/>
  <c r="C20" i="12"/>
  <c r="C37" i="12" s="1"/>
  <c r="C30" i="12"/>
  <c r="C34" i="12" s="1"/>
  <c r="C38" i="12" s="1"/>
  <c r="C11" i="12"/>
  <c r="C7" i="12"/>
</calcChain>
</file>

<file path=xl/sharedStrings.xml><?xml version="1.0" encoding="utf-8"?>
<sst xmlns="http://schemas.openxmlformats.org/spreadsheetml/2006/main" count="360" uniqueCount="107">
  <si>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</si>
  <si>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</si>
  <si>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</si>
  <si>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</si>
  <si>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</si>
  <si>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</si>
  <si>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</si>
  <si>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</si>
  <si>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</si>
  <si>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</si>
  <si>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</si>
  <si>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</si>
  <si>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</si>
  <si>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</si>
  <si>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</si>
  <si>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</si>
  <si>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</si>
  <si>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</si>
  <si>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</si>
  <si>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</si>
  <si>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</si>
  <si>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</si>
  <si>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</si>
  <si>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</si>
  <si>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</si>
  <si>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</si>
  <si>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</si>
  <si>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</si>
  <si>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</si>
  <si>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</si>
  <si>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</si>
  <si>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</si>
  <si>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</si>
  <si>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</si>
  <si>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</si>
  <si>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</si>
  <si>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</si>
  <si>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</si>
  <si>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גמל להשקעה</t>
  </si>
  <si>
    <t>מגדל חסכון לילד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</si>
  <si>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</si>
  <si>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</si>
  <si>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</si>
  <si>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</si>
  <si>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</si>
  <si>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</si>
  <si>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</si>
  <si>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</si>
  <si>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</si>
  <si>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</si>
  <si>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</si>
  <si>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</si>
  <si>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</si>
  <si>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</si>
  <si>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</si>
  <si>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</si>
  <si>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אחר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</si>
  <si>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</si>
  <si>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</si>
  <si>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</si>
  <si>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</si>
  <si>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</si>
  <si>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</si>
  <si>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</si>
  <si>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</si>
  <si>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</si>
  <si>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</si>
  <si>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</si>
  <si>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</si>
  <si>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</si>
  <si>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</si>
  <si>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</si>
  <si>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</si>
  <si>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</si>
  <si>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KARTESIA</t>
  </si>
  <si>
    <t>ICG</t>
  </si>
  <si>
    <t>Insight Partners</t>
  </si>
  <si>
    <t>Accelmed</t>
  </si>
  <si>
    <t>SVB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</si>
  <si>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</si>
  <si>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</si>
  <si>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</si>
  <si>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</si>
  <si>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</si>
  <si>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</si>
  <si>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</si>
  <si>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</si>
  <si>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</si>
  <si>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</si>
  <si>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</si>
  <si>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</si>
  <si>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</si>
  <si>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</si>
  <si>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</si>
  <si>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</si>
  <si>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</si>
  <si>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</si>
  <si>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</si>
  <si>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</si>
  <si>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</si>
  <si>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</si>
  <si>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מגדל חסכון לילד- מצרפי (מספרים באוצר- 9895, 9896, 9897, 9898)</t>
  </si>
  <si>
    <t>מגדל חסכון לילד- מסלול הלכתי- מספר באוצר 9895</t>
  </si>
  <si>
    <t>מגדל חסכון לילד- מסלול חוסכים המעדיפים סיכון מוגבר- מספר באוצר 9898</t>
  </si>
  <si>
    <t>מגדל חסכון לילד- מסלול חוסכים המעדיפים סיכון בינוני- מספר באוצר 9897</t>
  </si>
  <si>
    <t>מגדל חסכון לילד- מסלול חוסכים המעדיפים סיכון מועט- מספר באוצר 9896</t>
  </si>
  <si>
    <t xml:space="preserve"> מגדל חסכון לילד- מצרפי (מספרים באוצר- 9895, 9896, 9897, 9898)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</si>
</sst>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000_ ;_ * \-#,##0.000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4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164" fontId="5" fillId="3" borderId="7" xfId="1" applyNumberFormat="1" applyFont="1" applyFill="1" applyBorder="1"/>
    <xf numFmtId="164" fontId="0" fillId="4" borderId="7" xfId="1" applyNumberFormat="1" applyFont="1" applyFill="1" applyBorder="1"/>
    <xf numFmtId="164" fontId="0" fillId="2" borderId="7" xfId="1" applyNumberFormat="1" applyFont="1" applyFill="1" applyBorder="1"/>
    <xf numFmtId="164" fontId="5" fillId="3" borderId="13" xfId="1" applyNumberFormat="1" applyFont="1" applyFill="1" applyBorder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0" fillId="0" borderId="23" xfId="0" applyBorder="1" applyProtection="1"/>
    <xf numFmtId="165" fontId="0" fillId="4" borderId="7" xfId="1" applyNumberFormat="1" applyFont="1" applyFill="1" applyBorder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22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22" fillId="2" borderId="29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2" fillId="2" borderId="30" xfId="0" applyNumberFormat="1" applyFont="1" applyFill="1" applyBorder="1" applyAlignment="1">
      <alignment horizontal="right" readingOrder="2"/>
    </xf>
    <xf numFmtId="0" fontId="22" fillId="2" borderId="9" xfId="0" applyNumberFormat="1" applyFont="1" applyFill="1" applyBorder="1" applyAlignment="1">
      <alignment horizontal="right" readingOrder="2"/>
    </xf>
    <xf numFmtId="0" fontId="22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right"/>
    </xf>
    <xf numFmtId="0" fontId="22" fillId="2" borderId="27" xfId="0" applyNumberFormat="1" applyFont="1" applyFill="1" applyBorder="1" applyAlignment="1">
      <alignment horizontal="right" readingOrder="2"/>
    </xf>
    <xf numFmtId="0" fontId="22" fillId="2" borderId="28" xfId="0" applyNumberFormat="1" applyFont="1" applyFill="1" applyBorder="1" applyAlignment="1">
      <alignment horizontal="right" readingOrder="2"/>
    </xf>
    <xf numFmtId="0" fontId="4" fillId="2" borderId="30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4" fontId="25" fillId="2" borderId="7" xfId="1" applyNumberFormat="1" applyFont="1" applyFill="1" applyBorder="1" applyAlignment="1">
      <alignment horizontal="right"/>
    </xf>
    <xf numFmtId="0" fontId="22" fillId="2" borderId="31" xfId="0" applyFont="1" applyFill="1" applyBorder="1" applyAlignment="1">
      <alignment horizontal="right"/>
    </xf>
    <xf numFmtId="0" fontId="0" fillId="0" borderId="0" xfId="0" applyBorder="1"/>
    <xf numFmtId="0" fontId="22" fillId="2" borderId="9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164" fontId="0" fillId="0" borderId="0" xfId="0" applyNumberFormat="1"/>
    <xf numFmtId="0" fontId="4" fillId="2" borderId="33" xfId="0" applyFont="1" applyFill="1" applyBorder="1" applyAlignment="1">
      <alignment horizontal="right"/>
    </xf>
    <xf numFmtId="0" fontId="22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34" xfId="0" applyFont="1" applyFill="1" applyBorder="1" applyAlignment="1">
      <alignment horizontal="right"/>
    </xf>
    <xf numFmtId="164" fontId="0" fillId="4" borderId="35" xfId="1" applyNumberFormat="1" applyFont="1" applyFill="1" applyBorder="1" applyAlignment="1">
      <alignment horizontal="right"/>
    </xf>
    <xf numFmtId="164" fontId="4" fillId="2" borderId="35" xfId="0" applyNumberFormat="1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right"/>
    </xf>
    <xf numFmtId="0" fontId="22" fillId="2" borderId="35" xfId="0" applyFont="1" applyFill="1" applyBorder="1" applyAlignment="1">
      <alignment horizontal="right"/>
    </xf>
    <xf numFmtId="0" fontId="4" fillId="2" borderId="36" xfId="0" applyFont="1" applyFill="1" applyBorder="1" applyAlignment="1">
      <alignment horizontal="right"/>
    </xf>
    <xf numFmtId="0" fontId="22" fillId="2" borderId="36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2" fillId="2" borderId="31" xfId="0" applyNumberFormat="1" applyFont="1" applyFill="1" applyBorder="1" applyAlignment="1">
      <alignment horizontal="right" readingOrder="2"/>
    </xf>
    <xf numFmtId="0" fontId="22" fillId="2" borderId="37" xfId="0" applyFont="1" applyFill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5" fillId="0" borderId="38" xfId="0" applyFont="1" applyBorder="1" applyAlignment="1"/>
    <xf numFmtId="164" fontId="0" fillId="0" borderId="0" xfId="1" applyNumberFormat="1" applyFont="1" applyAlignment="1" applyProtection="1"/>
    <xf numFmtId="0" fontId="26" fillId="0" borderId="0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workbookViewId="0">
      <pane xSplit="2" ySplit="6" topLeftCell="C7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B14" sqref="B14"/>
    </sheetView>
  </sheetViews>
  <sheetFormatPr defaultRowHeight="14.25" x14ac:dyDescent="0.2"/>
  <cols>
    <col min="1" max="1" width="1.875" style="2" bestFit="1" customWidth="1"/>
    <col min="2" max="2" width="61.875" style="2" bestFit="1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3" t="s">
        <v>97</v>
      </c>
      <c r="I1" s="2" t="s">
        <v>1</v>
      </c>
    </row>
    <row r="2" spans="1:9" x14ac:dyDescent="0.2">
      <c r="A2" s="4"/>
      <c r="B2" s="81" t="s">
        <v>98</v>
      </c>
      <c r="C2" s="3">
        <v>44196</v>
      </c>
    </row>
    <row r="3" spans="1:9" ht="15" x14ac:dyDescent="0.25">
      <c r="A3" s="5"/>
      <c r="B3" s="82" t="s">
        <v>2</v>
      </c>
      <c r="D3" s="29"/>
      <c r="I3" s="2" t="s">
        <v>3</v>
      </c>
    </row>
    <row r="4" spans="1:9" ht="16.5" thickBot="1" x14ac:dyDescent="0.3">
      <c r="A4" s="7"/>
      <c r="B4" s="85" t="s">
        <v>105</v>
      </c>
      <c r="I4" s="2" t="s">
        <v>0</v>
      </c>
    </row>
    <row r="5" spans="1:9" x14ac:dyDescent="0.2">
      <c r="A5" s="88"/>
      <c r="B5" s="90"/>
      <c r="C5" s="86" t="s">
        <v>4</v>
      </c>
      <c r="I5" s="2" t="s">
        <v>5</v>
      </c>
    </row>
    <row r="6" spans="1:9" x14ac:dyDescent="0.2">
      <c r="A6" s="89"/>
      <c r="B6" s="91"/>
      <c r="C6" s="87"/>
      <c r="I6" s="2" t="s">
        <v>6</v>
      </c>
    </row>
    <row r="7" spans="1:9" ht="15" x14ac:dyDescent="0.25">
      <c r="A7" s="8">
        <v>1</v>
      </c>
      <c r="B7" s="9" t="s">
        <v>7</v>
      </c>
      <c r="C7" s="23">
        <f t="shared" ref="C7" si="0">SUM(C8:C9)</f>
        <v>49.426658492727725</v>
      </c>
      <c r="I7" s="2" t="s">
        <v>8</v>
      </c>
    </row>
    <row r="8" spans="1:9" x14ac:dyDescent="0.2">
      <c r="A8" s="11"/>
      <c r="B8" s="12" t="s">
        <v>9</v>
      </c>
      <c r="C8" s="24">
        <v>0</v>
      </c>
      <c r="I8" s="2" t="s">
        <v>10</v>
      </c>
    </row>
    <row r="9" spans="1:9" x14ac:dyDescent="0.2">
      <c r="A9" s="11"/>
      <c r="B9" s="12" t="s">
        <v>11</v>
      </c>
      <c r="C9" s="24">
        <v>49.426658492727725</v>
      </c>
      <c r="I9" s="2">
        <v>164</v>
      </c>
    </row>
    <row r="10" spans="1:9" x14ac:dyDescent="0.2">
      <c r="A10" s="11"/>
      <c r="B10" s="12"/>
      <c r="C10" s="25"/>
      <c r="I10" s="2">
        <v>167</v>
      </c>
    </row>
    <row r="11" spans="1:9" ht="15" x14ac:dyDescent="0.25">
      <c r="A11" s="8">
        <v>2</v>
      </c>
      <c r="B11" s="9" t="s">
        <v>12</v>
      </c>
      <c r="C11" s="23">
        <f t="shared" ref="C11" si="1">SUM(C12:C13)</f>
        <v>7.9250334166683407</v>
      </c>
      <c r="I11" s="2">
        <v>394</v>
      </c>
    </row>
    <row r="12" spans="1:9" x14ac:dyDescent="0.2">
      <c r="A12" s="11"/>
      <c r="B12" s="15" t="s">
        <v>13</v>
      </c>
      <c r="C12" s="24">
        <v>0</v>
      </c>
      <c r="I12" s="2" t="s">
        <v>38</v>
      </c>
    </row>
    <row r="13" spans="1:9" x14ac:dyDescent="0.2">
      <c r="A13" s="11"/>
      <c r="B13" s="15" t="s">
        <v>14</v>
      </c>
      <c r="C13" s="24">
        <v>7.9250334166683407</v>
      </c>
      <c r="I13" s="2" t="s">
        <v>39</v>
      </c>
    </row>
    <row r="14" spans="1:9" x14ac:dyDescent="0.2">
      <c r="A14" s="27"/>
      <c r="B14" s="28"/>
      <c r="C14" s="25"/>
    </row>
    <row r="15" spans="1:9" ht="15" x14ac:dyDescent="0.25">
      <c r="A15" s="8">
        <v>3</v>
      </c>
      <c r="B15" s="9" t="s">
        <v>15</v>
      </c>
      <c r="C15" s="23">
        <f t="shared" ref="C15" si="2">SUM(C16:C18)</f>
        <v>10.764329142489885</v>
      </c>
    </row>
    <row r="16" spans="1:9" ht="25.5" x14ac:dyDescent="0.2">
      <c r="A16" s="11" t="s">
        <v>16</v>
      </c>
      <c r="B16" s="16" t="s">
        <v>17</v>
      </c>
      <c r="C16" s="24">
        <v>2.3315921581376298</v>
      </c>
    </row>
    <row r="17" spans="1:3" x14ac:dyDescent="0.2">
      <c r="A17" s="11" t="s">
        <v>18</v>
      </c>
      <c r="B17" s="16" t="s">
        <v>19</v>
      </c>
      <c r="C17" s="24">
        <v>0</v>
      </c>
    </row>
    <row r="18" spans="1:3" x14ac:dyDescent="0.2">
      <c r="A18" s="11" t="s">
        <v>20</v>
      </c>
      <c r="B18" s="12" t="s">
        <v>21</v>
      </c>
      <c r="C18" s="24">
        <v>8.432736984352255</v>
      </c>
    </row>
    <row r="19" spans="1:3" x14ac:dyDescent="0.2">
      <c r="A19" s="17"/>
      <c r="B19" s="28"/>
      <c r="C19" s="25"/>
    </row>
    <row r="20" spans="1:3" ht="15" x14ac:dyDescent="0.25">
      <c r="A20" s="18">
        <v>4</v>
      </c>
      <c r="B20" s="9" t="s">
        <v>22</v>
      </c>
      <c r="C20" s="23">
        <f t="shared" ref="C20" si="3">SUM(C21:C28)</f>
        <v>61.721475968279073</v>
      </c>
    </row>
    <row r="21" spans="1:3" x14ac:dyDescent="0.2">
      <c r="A21" s="11"/>
      <c r="B21" s="12" t="s">
        <v>23</v>
      </c>
      <c r="C21" s="30">
        <v>1.7867315702713367</v>
      </c>
    </row>
    <row r="22" spans="1:3" x14ac:dyDescent="0.2">
      <c r="A22" s="11"/>
      <c r="B22" s="12" t="s">
        <v>24</v>
      </c>
      <c r="C22" s="30">
        <v>11.181721942833368</v>
      </c>
    </row>
    <row r="23" spans="1:3" x14ac:dyDescent="0.2">
      <c r="A23" s="11"/>
      <c r="B23" s="12" t="s">
        <v>25</v>
      </c>
      <c r="C23" s="24"/>
    </row>
    <row r="24" spans="1:3" x14ac:dyDescent="0.2">
      <c r="A24" s="11"/>
      <c r="B24" s="12" t="s">
        <v>26</v>
      </c>
      <c r="C24" s="24"/>
    </row>
    <row r="25" spans="1:3" x14ac:dyDescent="0.2">
      <c r="A25" s="11"/>
      <c r="B25" s="12" t="s">
        <v>27</v>
      </c>
      <c r="C25" s="24">
        <v>3.6648143125000006E-4</v>
      </c>
    </row>
    <row r="26" spans="1:3" x14ac:dyDescent="0.2">
      <c r="A26" s="11"/>
      <c r="B26" s="12" t="s">
        <v>28</v>
      </c>
      <c r="C26" s="24">
        <v>27.729884802611139</v>
      </c>
    </row>
    <row r="27" spans="1:3" x14ac:dyDescent="0.2">
      <c r="A27" s="11"/>
      <c r="B27" s="12" t="s">
        <v>29</v>
      </c>
      <c r="C27" s="24">
        <v>0</v>
      </c>
    </row>
    <row r="28" spans="1:3" x14ac:dyDescent="0.2">
      <c r="A28" s="11"/>
      <c r="B28" s="12" t="s">
        <v>30</v>
      </c>
      <c r="C28" s="24">
        <v>21.022771171131978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31</v>
      </c>
      <c r="C30" s="23">
        <f t="shared" ref="C30" si="4">SUM(C31:C32)</f>
        <v>0</v>
      </c>
    </row>
    <row r="31" spans="1:3" x14ac:dyDescent="0.2">
      <c r="A31" s="11" t="s">
        <v>16</v>
      </c>
      <c r="B31" s="12" t="s">
        <v>32</v>
      </c>
      <c r="C31" s="24"/>
    </row>
    <row r="32" spans="1:3" x14ac:dyDescent="0.2">
      <c r="A32" s="11" t="s">
        <v>18</v>
      </c>
      <c r="B32" s="12" t="s">
        <v>33</v>
      </c>
      <c r="C32" s="24"/>
    </row>
    <row r="33" spans="1:3" x14ac:dyDescent="0.2">
      <c r="A33" s="11"/>
      <c r="B33" s="12"/>
      <c r="C33" s="25"/>
    </row>
    <row r="34" spans="1:3" ht="15" x14ac:dyDescent="0.25">
      <c r="A34" s="11">
        <v>6</v>
      </c>
      <c r="B34" s="9" t="s">
        <v>34</v>
      </c>
      <c r="C34" s="10">
        <f t="shared" ref="C34" si="5">C30+C20+C15+C11+C7</f>
        <v>129.83749702016502</v>
      </c>
    </row>
    <row r="35" spans="1:3" x14ac:dyDescent="0.2">
      <c r="A35" s="11"/>
      <c r="B35" s="12"/>
      <c r="C35" s="25"/>
    </row>
    <row r="36" spans="1:3" ht="15" x14ac:dyDescent="0.25">
      <c r="A36" s="11">
        <v>7</v>
      </c>
      <c r="B36" s="9" t="s">
        <v>35</v>
      </c>
      <c r="C36" s="25"/>
    </row>
    <row r="37" spans="1:3" ht="26.25" x14ac:dyDescent="0.25">
      <c r="A37" s="11" t="s">
        <v>16</v>
      </c>
      <c r="B37" s="16" t="s">
        <v>36</v>
      </c>
      <c r="C37" s="19">
        <f t="shared" ref="C37" si="6">(C32+C20+C16)/C40</f>
        <v>2.9556224794854421E-4</v>
      </c>
    </row>
    <row r="38" spans="1:3" ht="15" x14ac:dyDescent="0.25">
      <c r="A38" s="11" t="s">
        <v>18</v>
      </c>
      <c r="B38" s="12" t="s">
        <v>40</v>
      </c>
      <c r="C38" s="19">
        <f t="shared" ref="C38" si="7">C34/C45</f>
        <v>5.207790056722247E-4</v>
      </c>
    </row>
    <row r="39" spans="1:3" x14ac:dyDescent="0.2">
      <c r="A39" s="11"/>
      <c r="B39" s="12"/>
      <c r="C39" s="25"/>
    </row>
    <row r="40" spans="1:3" ht="15.75" thickBot="1" x14ac:dyDescent="0.3">
      <c r="A40" s="20"/>
      <c r="B40" s="21" t="s">
        <v>37</v>
      </c>
      <c r="C40" s="26">
        <v>216716</v>
      </c>
    </row>
    <row r="45" spans="1:3" x14ac:dyDescent="0.2">
      <c r="C45" s="2">
        <f>(216716+281912)/2</f>
        <v>249314</v>
      </c>
    </row>
  </sheetData>
  <mergeCells count="3">
    <mergeCell ref="C5:C6"/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workbookViewId="0">
      <pane xSplit="2" ySplit="6" topLeftCell="C7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B10" sqref="B10"/>
    </sheetView>
  </sheetViews>
  <sheetFormatPr defaultRowHeight="14.25" x14ac:dyDescent="0.2"/>
  <cols>
    <col min="1" max="1" width="1.875" style="2" bestFit="1" customWidth="1"/>
    <col min="2" max="2" width="61.875" style="2" bestFit="1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3" t="s">
        <v>97</v>
      </c>
      <c r="I1" s="2" t="s">
        <v>1</v>
      </c>
    </row>
    <row r="2" spans="1:9" x14ac:dyDescent="0.2">
      <c r="A2" s="4"/>
      <c r="B2" s="81" t="s">
        <v>98</v>
      </c>
      <c r="C2" s="3">
        <v>44196</v>
      </c>
    </row>
    <row r="3" spans="1:9" ht="15" x14ac:dyDescent="0.25">
      <c r="A3" s="5"/>
      <c r="B3" s="82" t="s">
        <v>2</v>
      </c>
      <c r="D3" s="29"/>
      <c r="I3" s="2" t="s">
        <v>3</v>
      </c>
    </row>
    <row r="4" spans="1:9" ht="16.5" thickBot="1" x14ac:dyDescent="0.3">
      <c r="A4" s="7"/>
      <c r="B4" s="85" t="s">
        <v>104</v>
      </c>
      <c r="I4" s="2" t="s">
        <v>0</v>
      </c>
    </row>
    <row r="5" spans="1:9" x14ac:dyDescent="0.2">
      <c r="A5" s="88"/>
      <c r="B5" s="90"/>
      <c r="C5" s="86" t="s">
        <v>4</v>
      </c>
      <c r="I5" s="2" t="s">
        <v>5</v>
      </c>
    </row>
    <row r="6" spans="1:9" x14ac:dyDescent="0.2">
      <c r="A6" s="89"/>
      <c r="B6" s="91"/>
      <c r="C6" s="87"/>
      <c r="I6" s="2" t="s">
        <v>6</v>
      </c>
    </row>
    <row r="7" spans="1:9" ht="15" x14ac:dyDescent="0.25">
      <c r="A7" s="8">
        <v>1</v>
      </c>
      <c r="B7" s="9" t="s">
        <v>7</v>
      </c>
      <c r="C7" s="23">
        <f t="shared" ref="C7" si="0">SUM(C8:C9)</f>
        <v>12.721760091426248</v>
      </c>
      <c r="I7" s="2" t="s">
        <v>8</v>
      </c>
    </row>
    <row r="8" spans="1:9" x14ac:dyDescent="0.2">
      <c r="A8" s="11"/>
      <c r="B8" s="12" t="s">
        <v>9</v>
      </c>
      <c r="C8" s="24">
        <v>0</v>
      </c>
      <c r="I8" s="2" t="s">
        <v>10</v>
      </c>
    </row>
    <row r="9" spans="1:9" x14ac:dyDescent="0.2">
      <c r="A9" s="11"/>
      <c r="B9" s="12" t="s">
        <v>11</v>
      </c>
      <c r="C9" s="24">
        <v>12.721760091426248</v>
      </c>
      <c r="I9" s="2">
        <v>164</v>
      </c>
    </row>
    <row r="10" spans="1:9" x14ac:dyDescent="0.2">
      <c r="A10" s="11"/>
      <c r="B10" s="12"/>
      <c r="C10" s="25"/>
      <c r="I10" s="2">
        <v>167</v>
      </c>
    </row>
    <row r="11" spans="1:9" ht="15" x14ac:dyDescent="0.25">
      <c r="A11" s="8">
        <v>2</v>
      </c>
      <c r="B11" s="9" t="s">
        <v>12</v>
      </c>
      <c r="C11" s="23">
        <f t="shared" ref="C11" si="1">SUM(C12:C13)</f>
        <v>1.5115443552250696</v>
      </c>
      <c r="I11" s="2">
        <v>394</v>
      </c>
    </row>
    <row r="12" spans="1:9" x14ac:dyDescent="0.2">
      <c r="A12" s="11"/>
      <c r="B12" s="15" t="s">
        <v>13</v>
      </c>
      <c r="C12" s="24">
        <v>0</v>
      </c>
      <c r="I12" s="2" t="s">
        <v>38</v>
      </c>
    </row>
    <row r="13" spans="1:9" x14ac:dyDescent="0.2">
      <c r="A13" s="11"/>
      <c r="B13" s="15" t="s">
        <v>14</v>
      </c>
      <c r="C13" s="24">
        <v>1.5115443552250696</v>
      </c>
      <c r="I13" s="2" t="s">
        <v>39</v>
      </c>
    </row>
    <row r="14" spans="1:9" x14ac:dyDescent="0.2">
      <c r="A14" s="31"/>
      <c r="B14" s="32"/>
      <c r="C14" s="25"/>
    </row>
    <row r="15" spans="1:9" ht="15" x14ac:dyDescent="0.25">
      <c r="A15" s="8">
        <v>3</v>
      </c>
      <c r="B15" s="9" t="s">
        <v>15</v>
      </c>
      <c r="C15" s="23">
        <f t="shared" ref="C15" si="2">SUM(C16:C18)</f>
        <v>0.88407311735094019</v>
      </c>
    </row>
    <row r="16" spans="1:9" ht="25.5" x14ac:dyDescent="0.2">
      <c r="A16" s="11" t="s">
        <v>16</v>
      </c>
      <c r="B16" s="16" t="s">
        <v>17</v>
      </c>
      <c r="C16" s="24">
        <v>0.56603792195094016</v>
      </c>
    </row>
    <row r="17" spans="1:3" x14ac:dyDescent="0.2">
      <c r="A17" s="11" t="s">
        <v>18</v>
      </c>
      <c r="B17" s="16" t="s">
        <v>19</v>
      </c>
      <c r="C17" s="24">
        <v>0</v>
      </c>
    </row>
    <row r="18" spans="1:3" x14ac:dyDescent="0.2">
      <c r="A18" s="11" t="s">
        <v>20</v>
      </c>
      <c r="B18" s="12" t="s">
        <v>21</v>
      </c>
      <c r="C18" s="24">
        <v>0.31803519540000003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22</v>
      </c>
      <c r="C20" s="23">
        <f t="shared" ref="C20" si="3">SUM(C21:C28)</f>
        <v>27.610353870332755</v>
      </c>
    </row>
    <row r="21" spans="1:3" x14ac:dyDescent="0.2">
      <c r="A21" s="11"/>
      <c r="B21" s="12" t="s">
        <v>23</v>
      </c>
      <c r="C21" s="24">
        <v>0.77865024550532314</v>
      </c>
    </row>
    <row r="22" spans="1:3" x14ac:dyDescent="0.2">
      <c r="A22" s="11"/>
      <c r="B22" s="12" t="s">
        <v>24</v>
      </c>
      <c r="C22" s="24">
        <v>1.3317338006619504</v>
      </c>
    </row>
    <row r="23" spans="1:3" x14ac:dyDescent="0.2">
      <c r="A23" s="11"/>
      <c r="B23" s="12" t="s">
        <v>25</v>
      </c>
      <c r="C23" s="24"/>
    </row>
    <row r="24" spans="1:3" x14ac:dyDescent="0.2">
      <c r="A24" s="11"/>
      <c r="B24" s="12" t="s">
        <v>26</v>
      </c>
      <c r="C24" s="24"/>
    </row>
    <row r="25" spans="1:3" x14ac:dyDescent="0.2">
      <c r="A25" s="11"/>
      <c r="B25" s="12" t="s">
        <v>27</v>
      </c>
      <c r="C25" s="24">
        <v>2.1692086743000007E-4</v>
      </c>
    </row>
    <row r="26" spans="1:3" x14ac:dyDescent="0.2">
      <c r="A26" s="11"/>
      <c r="B26" s="12" t="s">
        <v>28</v>
      </c>
      <c r="C26" s="24">
        <v>12.429317720503809</v>
      </c>
    </row>
    <row r="27" spans="1:3" x14ac:dyDescent="0.2">
      <c r="A27" s="11"/>
      <c r="B27" s="12" t="s">
        <v>29</v>
      </c>
      <c r="C27" s="24">
        <v>0</v>
      </c>
    </row>
    <row r="28" spans="1:3" x14ac:dyDescent="0.2">
      <c r="A28" s="11"/>
      <c r="B28" s="12" t="s">
        <v>30</v>
      </c>
      <c r="C28" s="24">
        <v>13.070435182794244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31</v>
      </c>
      <c r="C30" s="23">
        <f t="shared" ref="C30" si="4">SUM(C31:C32)</f>
        <v>0</v>
      </c>
    </row>
    <row r="31" spans="1:3" x14ac:dyDescent="0.2">
      <c r="A31" s="11" t="s">
        <v>16</v>
      </c>
      <c r="B31" s="12" t="s">
        <v>32</v>
      </c>
      <c r="C31" s="24"/>
    </row>
    <row r="32" spans="1:3" x14ac:dyDescent="0.2">
      <c r="A32" s="11" t="s">
        <v>18</v>
      </c>
      <c r="B32" s="12" t="s">
        <v>33</v>
      </c>
      <c r="C32" s="24"/>
    </row>
    <row r="33" spans="1:3" x14ac:dyDescent="0.2">
      <c r="A33" s="11"/>
      <c r="B33" s="12"/>
      <c r="C33" s="25"/>
    </row>
    <row r="34" spans="1:3" ht="15" x14ac:dyDescent="0.25">
      <c r="A34" s="11">
        <v>6</v>
      </c>
      <c r="B34" s="9" t="s">
        <v>34</v>
      </c>
      <c r="C34" s="10">
        <f t="shared" ref="C34" si="5">C30+C20+C15+C11+C7</f>
        <v>42.727731434335013</v>
      </c>
    </row>
    <row r="35" spans="1:3" x14ac:dyDescent="0.2">
      <c r="A35" s="11"/>
      <c r="B35" s="12"/>
      <c r="C35" s="25"/>
    </row>
    <row r="36" spans="1:3" ht="15" x14ac:dyDescent="0.25">
      <c r="A36" s="11">
        <v>7</v>
      </c>
      <c r="B36" s="9" t="s">
        <v>35</v>
      </c>
      <c r="C36" s="25"/>
    </row>
    <row r="37" spans="1:3" ht="26.25" x14ac:dyDescent="0.25">
      <c r="A37" s="11" t="s">
        <v>16</v>
      </c>
      <c r="B37" s="16" t="s">
        <v>36</v>
      </c>
      <c r="C37" s="19">
        <f t="shared" ref="C37" si="6">(C32+C20+C16)/C40</f>
        <v>5.6168550738146272E-4</v>
      </c>
    </row>
    <row r="38" spans="1:3" ht="15" x14ac:dyDescent="0.25">
      <c r="A38" s="11" t="s">
        <v>18</v>
      </c>
      <c r="B38" s="12" t="s">
        <v>40</v>
      </c>
      <c r="C38" s="19">
        <f t="shared" ref="C38" si="7">C34/C45</f>
        <v>7.452749611354144E-4</v>
      </c>
    </row>
    <row r="39" spans="1:3" x14ac:dyDescent="0.2">
      <c r="A39" s="11"/>
      <c r="B39" s="12"/>
      <c r="C39" s="25"/>
    </row>
    <row r="40" spans="1:3" ht="15.75" thickBot="1" x14ac:dyDescent="0.3">
      <c r="A40" s="20"/>
      <c r="B40" s="21" t="s">
        <v>37</v>
      </c>
      <c r="C40" s="26">
        <v>50164</v>
      </c>
    </row>
    <row r="45" spans="1:3" x14ac:dyDescent="0.2">
      <c r="C45" s="2">
        <f>(50164+64499)/2</f>
        <v>57331.5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workbookViewId="0">
      <pane xSplit="2" ySplit="6" topLeftCell="C7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B1" sqref="A1:B1048576"/>
    </sheetView>
  </sheetViews>
  <sheetFormatPr defaultRowHeight="14.25" x14ac:dyDescent="0.2"/>
  <cols>
    <col min="1" max="1" width="1.875" style="2" bestFit="1" customWidth="1"/>
    <col min="2" max="2" width="62.5" style="2" bestFit="1" customWidth="1"/>
    <col min="3" max="3" width="12.625" style="2" bestFit="1" customWidth="1"/>
    <col min="4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3" t="s">
        <v>97</v>
      </c>
      <c r="I1" s="2" t="s">
        <v>1</v>
      </c>
    </row>
    <row r="2" spans="1:9" x14ac:dyDescent="0.2">
      <c r="A2" s="4"/>
      <c r="B2" s="81" t="s">
        <v>98</v>
      </c>
      <c r="C2" s="3">
        <v>44196</v>
      </c>
    </row>
    <row r="3" spans="1:9" ht="15" x14ac:dyDescent="0.25">
      <c r="A3" s="5"/>
      <c r="B3" s="82" t="s">
        <v>2</v>
      </c>
      <c r="D3" s="29"/>
      <c r="I3" s="2" t="s">
        <v>3</v>
      </c>
    </row>
    <row r="4" spans="1:9" ht="16.5" thickBot="1" x14ac:dyDescent="0.3">
      <c r="A4" s="7"/>
      <c r="B4" s="85" t="s">
        <v>103</v>
      </c>
      <c r="I4" s="2" t="s">
        <v>0</v>
      </c>
    </row>
    <row r="5" spans="1:9" x14ac:dyDescent="0.2">
      <c r="A5" s="88"/>
      <c r="B5" s="90"/>
      <c r="C5" s="86" t="s">
        <v>4</v>
      </c>
      <c r="I5" s="2" t="s">
        <v>5</v>
      </c>
    </row>
    <row r="6" spans="1:9" x14ac:dyDescent="0.2">
      <c r="A6" s="89"/>
      <c r="B6" s="91"/>
      <c r="C6" s="87"/>
      <c r="I6" s="2" t="s">
        <v>6</v>
      </c>
    </row>
    <row r="7" spans="1:9" ht="15" x14ac:dyDescent="0.25">
      <c r="A7" s="8">
        <v>1</v>
      </c>
      <c r="B7" s="9" t="s">
        <v>7</v>
      </c>
      <c r="C7" s="23">
        <f t="shared" ref="C7" si="0">SUM(C8:C9)</f>
        <v>15.122937363369571</v>
      </c>
      <c r="I7" s="2" t="s">
        <v>8</v>
      </c>
    </row>
    <row r="8" spans="1:9" x14ac:dyDescent="0.2">
      <c r="A8" s="11"/>
      <c r="B8" s="12" t="s">
        <v>9</v>
      </c>
      <c r="C8" s="24">
        <v>0</v>
      </c>
      <c r="I8" s="2" t="s">
        <v>10</v>
      </c>
    </row>
    <row r="9" spans="1:9" x14ac:dyDescent="0.2">
      <c r="A9" s="11"/>
      <c r="B9" s="12" t="s">
        <v>11</v>
      </c>
      <c r="C9" s="24">
        <v>15.122937363369571</v>
      </c>
      <c r="I9" s="2">
        <v>164</v>
      </c>
    </row>
    <row r="10" spans="1:9" x14ac:dyDescent="0.2">
      <c r="A10" s="11"/>
      <c r="B10" s="12"/>
      <c r="C10" s="25"/>
      <c r="I10" s="2">
        <v>167</v>
      </c>
    </row>
    <row r="11" spans="1:9" ht="15" x14ac:dyDescent="0.25">
      <c r="A11" s="8">
        <v>2</v>
      </c>
      <c r="B11" s="9" t="s">
        <v>12</v>
      </c>
      <c r="C11" s="23">
        <f t="shared" ref="C11" si="1">SUM(C12:C13)</f>
        <v>0.77636984718713986</v>
      </c>
      <c r="I11" s="2">
        <v>394</v>
      </c>
    </row>
    <row r="12" spans="1:9" x14ac:dyDescent="0.2">
      <c r="A12" s="11"/>
      <c r="B12" s="15" t="s">
        <v>13</v>
      </c>
      <c r="C12" s="24">
        <v>0</v>
      </c>
      <c r="I12" s="2" t="s">
        <v>38</v>
      </c>
    </row>
    <row r="13" spans="1:9" x14ac:dyDescent="0.2">
      <c r="A13" s="11"/>
      <c r="B13" s="15" t="s">
        <v>14</v>
      </c>
      <c r="C13" s="24">
        <v>0.77636984718713986</v>
      </c>
      <c r="I13" s="2" t="s">
        <v>39</v>
      </c>
    </row>
    <row r="14" spans="1:9" x14ac:dyDescent="0.2">
      <c r="A14" s="31"/>
      <c r="B14" s="32"/>
      <c r="C14" s="25"/>
    </row>
    <row r="15" spans="1:9" ht="15" x14ac:dyDescent="0.25">
      <c r="A15" s="8">
        <v>3</v>
      </c>
      <c r="B15" s="9" t="s">
        <v>15</v>
      </c>
      <c r="C15" s="23">
        <f t="shared" ref="C15" si="2">SUM(C16:C18)</f>
        <v>0.10805209327501999</v>
      </c>
    </row>
    <row r="16" spans="1:9" ht="25.5" x14ac:dyDescent="0.2">
      <c r="A16" s="11" t="s">
        <v>16</v>
      </c>
      <c r="B16" s="16" t="s">
        <v>17</v>
      </c>
      <c r="C16" s="24">
        <v>0.10805209327501999</v>
      </c>
    </row>
    <row r="17" spans="1:3" x14ac:dyDescent="0.2">
      <c r="A17" s="11" t="s">
        <v>18</v>
      </c>
      <c r="B17" s="16" t="s">
        <v>19</v>
      </c>
      <c r="C17" s="24">
        <v>0</v>
      </c>
    </row>
    <row r="18" spans="1:3" x14ac:dyDescent="0.2">
      <c r="A18" s="11" t="s">
        <v>20</v>
      </c>
      <c r="B18" s="12" t="s">
        <v>21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22</v>
      </c>
      <c r="C20" s="23">
        <f t="shared" ref="C20" si="3">SUM(C21:C28)</f>
        <v>21.38722341120172</v>
      </c>
    </row>
    <row r="21" spans="1:3" x14ac:dyDescent="0.2">
      <c r="A21" s="11"/>
      <c r="B21" s="12" t="s">
        <v>23</v>
      </c>
      <c r="C21" s="24">
        <v>0</v>
      </c>
    </row>
    <row r="22" spans="1:3" x14ac:dyDescent="0.2">
      <c r="A22" s="11"/>
      <c r="B22" s="12" t="s">
        <v>24</v>
      </c>
      <c r="C22" s="24">
        <v>0</v>
      </c>
    </row>
    <row r="23" spans="1:3" x14ac:dyDescent="0.2">
      <c r="A23" s="11"/>
      <c r="B23" s="12" t="s">
        <v>25</v>
      </c>
      <c r="C23" s="24"/>
    </row>
    <row r="24" spans="1:3" x14ac:dyDescent="0.2">
      <c r="A24" s="11"/>
      <c r="B24" s="12" t="s">
        <v>26</v>
      </c>
      <c r="C24" s="24"/>
    </row>
    <row r="25" spans="1:3" x14ac:dyDescent="0.2">
      <c r="A25" s="11"/>
      <c r="B25" s="12" t="s">
        <v>27</v>
      </c>
      <c r="C25" s="24">
        <v>3.2648805072000003E-4</v>
      </c>
    </row>
    <row r="26" spans="1:3" x14ac:dyDescent="0.2">
      <c r="A26" s="11"/>
      <c r="B26" s="12" t="s">
        <v>28</v>
      </c>
      <c r="C26" s="24">
        <v>17.91902564532128</v>
      </c>
    </row>
    <row r="27" spans="1:3" x14ac:dyDescent="0.2">
      <c r="A27" s="11"/>
      <c r="B27" s="12" t="s">
        <v>29</v>
      </c>
      <c r="C27" s="24">
        <v>0</v>
      </c>
    </row>
    <row r="28" spans="1:3" x14ac:dyDescent="0.2">
      <c r="A28" s="11"/>
      <c r="B28" s="12" t="s">
        <v>30</v>
      </c>
      <c r="C28" s="24">
        <v>3.4678712778297198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31</v>
      </c>
      <c r="C30" s="23">
        <f t="shared" ref="C30" si="4">SUM(C31:C32)</f>
        <v>0</v>
      </c>
    </row>
    <row r="31" spans="1:3" x14ac:dyDescent="0.2">
      <c r="A31" s="11" t="s">
        <v>16</v>
      </c>
      <c r="B31" s="12" t="s">
        <v>32</v>
      </c>
      <c r="C31" s="24"/>
    </row>
    <row r="32" spans="1:3" x14ac:dyDescent="0.2">
      <c r="A32" s="11" t="s">
        <v>18</v>
      </c>
      <c r="B32" s="12" t="s">
        <v>33</v>
      </c>
      <c r="C32" s="24"/>
    </row>
    <row r="33" spans="1:3" x14ac:dyDescent="0.2">
      <c r="A33" s="11"/>
      <c r="B33" s="12"/>
      <c r="C33" s="25"/>
    </row>
    <row r="34" spans="1:3" ht="15" x14ac:dyDescent="0.25">
      <c r="A34" s="11">
        <v>6</v>
      </c>
      <c r="B34" s="9" t="s">
        <v>34</v>
      </c>
      <c r="C34" s="10">
        <f t="shared" ref="C34" si="5">C30+C20+C15+C11+C7</f>
        <v>37.394582715033451</v>
      </c>
    </row>
    <row r="35" spans="1:3" x14ac:dyDescent="0.2">
      <c r="A35" s="11"/>
      <c r="B35" s="12"/>
      <c r="C35" s="25"/>
    </row>
    <row r="36" spans="1:3" ht="15" x14ac:dyDescent="0.25">
      <c r="A36" s="11">
        <v>7</v>
      </c>
      <c r="B36" s="9" t="s">
        <v>35</v>
      </c>
      <c r="C36" s="25"/>
    </row>
    <row r="37" spans="1:3" ht="26.25" x14ac:dyDescent="0.25">
      <c r="A37" s="11" t="s">
        <v>16</v>
      </c>
      <c r="B37" s="16" t="s">
        <v>36</v>
      </c>
      <c r="C37" s="19">
        <f t="shared" ref="C37" si="6">(C32+C20+C16)/C40</f>
        <v>6.4111415844896025E-4</v>
      </c>
    </row>
    <row r="38" spans="1:3" ht="15" x14ac:dyDescent="0.25">
      <c r="A38" s="11" t="s">
        <v>18</v>
      </c>
      <c r="B38" s="12" t="s">
        <v>40</v>
      </c>
      <c r="C38" s="19">
        <f t="shared" ref="C38" si="7">C34/C45</f>
        <v>9.4636287682931246E-4</v>
      </c>
    </row>
    <row r="39" spans="1:3" x14ac:dyDescent="0.2">
      <c r="A39" s="11"/>
      <c r="B39" s="12"/>
      <c r="C39" s="25"/>
    </row>
    <row r="40" spans="1:3" ht="15.75" thickBot="1" x14ac:dyDescent="0.3">
      <c r="A40" s="20"/>
      <c r="B40" s="21" t="s">
        <v>37</v>
      </c>
      <c r="C40" s="26">
        <v>33528</v>
      </c>
    </row>
    <row r="45" spans="1:3" x14ac:dyDescent="0.2">
      <c r="C45" s="2">
        <f>(33528+45500)/2</f>
        <v>39514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workbookViewId="0">
      <pane xSplit="2" ySplit="6" topLeftCell="C7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B12" sqref="B12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7" width="9" style="2"/>
    <col min="8" max="8" width="9" style="2" customWidth="1"/>
    <col min="9" max="9" width="20.5" style="2" hidden="1" customWidth="1"/>
    <col min="10" max="10" width="9" style="2" customWidth="1"/>
    <col min="11" max="16384" width="9" style="2"/>
  </cols>
  <sheetData>
    <row r="1" spans="1:9" ht="15" x14ac:dyDescent="0.25">
      <c r="A1" s="1"/>
      <c r="B1" s="33" t="s">
        <v>97</v>
      </c>
      <c r="I1" s="2" t="s">
        <v>1</v>
      </c>
    </row>
    <row r="2" spans="1:9" x14ac:dyDescent="0.2">
      <c r="A2" s="4"/>
      <c r="B2" s="81" t="s">
        <v>98</v>
      </c>
      <c r="C2" s="3">
        <v>44196</v>
      </c>
    </row>
    <row r="3" spans="1:9" ht="15" x14ac:dyDescent="0.25">
      <c r="A3" s="5"/>
      <c r="B3" s="82" t="s">
        <v>2</v>
      </c>
      <c r="D3" s="29"/>
      <c r="I3" s="2" t="s">
        <v>3</v>
      </c>
    </row>
    <row r="4" spans="1:9" ht="16.5" thickBot="1" x14ac:dyDescent="0.3">
      <c r="A4" s="7"/>
      <c r="B4" s="85" t="s">
        <v>102</v>
      </c>
      <c r="I4" s="2" t="s">
        <v>0</v>
      </c>
    </row>
    <row r="5" spans="1:9" x14ac:dyDescent="0.2">
      <c r="A5" s="88"/>
      <c r="B5" s="90"/>
      <c r="C5" s="86" t="s">
        <v>4</v>
      </c>
      <c r="I5" s="2" t="s">
        <v>5</v>
      </c>
    </row>
    <row r="6" spans="1:9" x14ac:dyDescent="0.2">
      <c r="A6" s="89"/>
      <c r="B6" s="91"/>
      <c r="C6" s="87"/>
      <c r="I6" s="2" t="s">
        <v>6</v>
      </c>
    </row>
    <row r="7" spans="1:9" ht="15" x14ac:dyDescent="0.25">
      <c r="A7" s="8">
        <v>1</v>
      </c>
      <c r="B7" s="9" t="s">
        <v>7</v>
      </c>
      <c r="C7" s="23">
        <f>SUM(C8:C9)</f>
        <v>14.804830884758777</v>
      </c>
      <c r="I7" s="2" t="s">
        <v>8</v>
      </c>
    </row>
    <row r="8" spans="1:9" x14ac:dyDescent="0.2">
      <c r="A8" s="11"/>
      <c r="B8" s="12" t="s">
        <v>9</v>
      </c>
      <c r="C8" s="24">
        <v>0</v>
      </c>
      <c r="I8" s="2" t="s">
        <v>10</v>
      </c>
    </row>
    <row r="9" spans="1:9" x14ac:dyDescent="0.2">
      <c r="A9" s="11"/>
      <c r="B9" s="12" t="s">
        <v>11</v>
      </c>
      <c r="C9" s="24">
        <v>14.804830884758777</v>
      </c>
      <c r="I9" s="2">
        <v>164</v>
      </c>
    </row>
    <row r="10" spans="1:9" x14ac:dyDescent="0.2">
      <c r="A10" s="11"/>
      <c r="B10" s="12"/>
      <c r="C10" s="25"/>
      <c r="I10" s="2">
        <v>167</v>
      </c>
    </row>
    <row r="11" spans="1:9" ht="15" x14ac:dyDescent="0.25">
      <c r="A11" s="8">
        <v>2</v>
      </c>
      <c r="B11" s="9" t="s">
        <v>12</v>
      </c>
      <c r="C11" s="23">
        <f t="shared" ref="C11" si="0">SUM(C12:C13)</f>
        <v>9.735824463362E-2</v>
      </c>
      <c r="I11" s="2">
        <v>394</v>
      </c>
    </row>
    <row r="12" spans="1:9" x14ac:dyDescent="0.2">
      <c r="A12" s="11"/>
      <c r="B12" s="15" t="s">
        <v>13</v>
      </c>
      <c r="C12" s="24">
        <v>0</v>
      </c>
      <c r="I12" s="2" t="s">
        <v>38</v>
      </c>
    </row>
    <row r="13" spans="1:9" x14ac:dyDescent="0.2">
      <c r="A13" s="11"/>
      <c r="B13" s="15" t="s">
        <v>14</v>
      </c>
      <c r="C13" s="24">
        <v>9.735824463362E-2</v>
      </c>
      <c r="I13" s="2" t="s">
        <v>39</v>
      </c>
    </row>
    <row r="14" spans="1:9" x14ac:dyDescent="0.2">
      <c r="A14" s="31"/>
      <c r="B14" s="32"/>
      <c r="C14" s="25"/>
    </row>
    <row r="15" spans="1:9" ht="15" x14ac:dyDescent="0.25">
      <c r="A15" s="8">
        <v>3</v>
      </c>
      <c r="B15" s="9" t="s">
        <v>15</v>
      </c>
      <c r="C15" s="23">
        <f>SUM(C16:C18)</f>
        <v>0</v>
      </c>
    </row>
    <row r="16" spans="1:9" ht="25.5" x14ac:dyDescent="0.2">
      <c r="A16" s="11" t="s">
        <v>16</v>
      </c>
      <c r="B16" s="16" t="s">
        <v>17</v>
      </c>
      <c r="C16" s="24">
        <v>0</v>
      </c>
    </row>
    <row r="17" spans="1:3" x14ac:dyDescent="0.2">
      <c r="A17" s="11" t="s">
        <v>18</v>
      </c>
      <c r="B17" s="16" t="s">
        <v>19</v>
      </c>
      <c r="C17" s="24">
        <v>0</v>
      </c>
    </row>
    <row r="18" spans="1:3" x14ac:dyDescent="0.2">
      <c r="A18" s="11" t="s">
        <v>20</v>
      </c>
      <c r="B18" s="12" t="s">
        <v>21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22</v>
      </c>
      <c r="C20" s="23">
        <f>SUM(C21:C28)</f>
        <v>35.756329999999998</v>
      </c>
    </row>
    <row r="21" spans="1:3" x14ac:dyDescent="0.2">
      <c r="A21" s="11"/>
      <c r="B21" s="12" t="s">
        <v>23</v>
      </c>
      <c r="C21" s="24">
        <v>0</v>
      </c>
    </row>
    <row r="22" spans="1:3" x14ac:dyDescent="0.2">
      <c r="A22" s="11"/>
      <c r="B22" s="12" t="s">
        <v>24</v>
      </c>
      <c r="C22" s="24">
        <v>0</v>
      </c>
    </row>
    <row r="23" spans="1:3" x14ac:dyDescent="0.2">
      <c r="A23" s="11"/>
      <c r="B23" s="12" t="s">
        <v>25</v>
      </c>
      <c r="C23" s="24"/>
    </row>
    <row r="24" spans="1:3" x14ac:dyDescent="0.2">
      <c r="A24" s="11"/>
      <c r="B24" s="12" t="s">
        <v>26</v>
      </c>
      <c r="C24" s="24"/>
    </row>
    <row r="25" spans="1:3" x14ac:dyDescent="0.2">
      <c r="A25" s="11"/>
      <c r="B25" s="12" t="s">
        <v>27</v>
      </c>
      <c r="C25" s="24">
        <v>0</v>
      </c>
    </row>
    <row r="26" spans="1:3" x14ac:dyDescent="0.2">
      <c r="A26" s="11"/>
      <c r="B26" s="12" t="s">
        <v>28</v>
      </c>
      <c r="C26" s="24">
        <v>35.756329999999998</v>
      </c>
    </row>
    <row r="27" spans="1:3" x14ac:dyDescent="0.2">
      <c r="A27" s="11"/>
      <c r="B27" s="12" t="s">
        <v>29</v>
      </c>
      <c r="C27" s="24">
        <v>0</v>
      </c>
    </row>
    <row r="28" spans="1:3" x14ac:dyDescent="0.2">
      <c r="A28" s="11"/>
      <c r="B28" s="12" t="s">
        <v>30</v>
      </c>
      <c r="C28" s="24">
        <v>0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31</v>
      </c>
      <c r="C30" s="23">
        <f t="shared" ref="C30" si="1">SUM(C31:C32)</f>
        <v>0</v>
      </c>
    </row>
    <row r="31" spans="1:3" x14ac:dyDescent="0.2">
      <c r="A31" s="11" t="s">
        <v>16</v>
      </c>
      <c r="B31" s="12" t="s">
        <v>32</v>
      </c>
      <c r="C31" s="24"/>
    </row>
    <row r="32" spans="1:3" x14ac:dyDescent="0.2">
      <c r="A32" s="11" t="s">
        <v>18</v>
      </c>
      <c r="B32" s="12" t="s">
        <v>33</v>
      </c>
      <c r="C32" s="24"/>
    </row>
    <row r="33" spans="1:3" x14ac:dyDescent="0.2">
      <c r="A33" s="11"/>
      <c r="B33" s="12"/>
      <c r="C33" s="25"/>
    </row>
    <row r="34" spans="1:3" ht="15" x14ac:dyDescent="0.25">
      <c r="A34" s="11">
        <v>6</v>
      </c>
      <c r="B34" s="9" t="s">
        <v>34</v>
      </c>
      <c r="C34" s="10">
        <f t="shared" ref="C34" si="2">C30+C20+C15+C11+C7</f>
        <v>50.658519129392396</v>
      </c>
    </row>
    <row r="35" spans="1:3" x14ac:dyDescent="0.2">
      <c r="A35" s="11"/>
      <c r="B35" s="12"/>
      <c r="C35" s="25"/>
    </row>
    <row r="36" spans="1:3" ht="15" x14ac:dyDescent="0.25">
      <c r="A36" s="11">
        <v>7</v>
      </c>
      <c r="B36" s="9" t="s">
        <v>35</v>
      </c>
      <c r="C36" s="25"/>
    </row>
    <row r="37" spans="1:3" ht="26.25" x14ac:dyDescent="0.25">
      <c r="A37" s="11" t="s">
        <v>16</v>
      </c>
      <c r="B37" s="16" t="s">
        <v>36</v>
      </c>
      <c r="C37" s="19">
        <f t="shared" ref="C37" si="3">(C32+C20+C16)/C40</f>
        <v>7.3735033922421795E-4</v>
      </c>
    </row>
    <row r="38" spans="1:3" ht="15" x14ac:dyDescent="0.25">
      <c r="A38" s="11" t="s">
        <v>18</v>
      </c>
      <c r="B38" s="12" t="s">
        <v>40</v>
      </c>
      <c r="C38" s="19">
        <f t="shared" ref="C38" si="4">C34/C45</f>
        <v>9.1735287481357051E-4</v>
      </c>
    </row>
    <row r="39" spans="1:3" x14ac:dyDescent="0.2">
      <c r="A39" s="11"/>
      <c r="B39" s="12"/>
      <c r="C39" s="25"/>
    </row>
    <row r="40" spans="1:3" ht="15.75" thickBot="1" x14ac:dyDescent="0.3">
      <c r="A40" s="20"/>
      <c r="B40" s="21" t="s">
        <v>37</v>
      </c>
      <c r="C40" s="26">
        <v>48493</v>
      </c>
    </row>
    <row r="45" spans="1:3" x14ac:dyDescent="0.2">
      <c r="C45" s="2">
        <f>(48493+61952)/2</f>
        <v>55222.5</v>
      </c>
    </row>
  </sheetData>
  <mergeCells count="3">
    <mergeCell ref="C5:C6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rightToLeft="1" tabSelected="1" workbookViewId="0">
      <pane xSplit="2" ySplit="6" topLeftCell="C7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B1" sqref="B1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2.125" style="2" customWidth="1"/>
    <col min="4" max="5" width="9" style="2"/>
    <col min="6" max="6" width="9" style="2" customWidth="1"/>
    <col min="7" max="7" width="20.5" style="2" hidden="1" customWidth="1"/>
    <col min="8" max="8" width="9" style="2" customWidth="1"/>
    <col min="9" max="16384" width="9" style="2"/>
  </cols>
  <sheetData>
    <row r="1" spans="1:7" ht="15" x14ac:dyDescent="0.25">
      <c r="A1" s="1"/>
      <c r="B1" s="33" t="s">
        <v>97</v>
      </c>
      <c r="G1" s="2" t="s">
        <v>1</v>
      </c>
    </row>
    <row r="2" spans="1:7" x14ac:dyDescent="0.2">
      <c r="A2" s="4"/>
      <c r="B2" s="81" t="s">
        <v>98</v>
      </c>
      <c r="C2" s="3">
        <v>44196</v>
      </c>
    </row>
    <row r="3" spans="1:7" ht="15" x14ac:dyDescent="0.25">
      <c r="B3" s="82" t="s">
        <v>2</v>
      </c>
      <c r="C3" s="6"/>
      <c r="G3" s="2" t="s">
        <v>3</v>
      </c>
    </row>
    <row r="4" spans="1:7" ht="15.75" thickBot="1" x14ac:dyDescent="0.3">
      <c r="B4" s="83" t="s">
        <v>101</v>
      </c>
      <c r="C4" s="84"/>
      <c r="G4" s="2" t="s">
        <v>0</v>
      </c>
    </row>
    <row r="5" spans="1:7" x14ac:dyDescent="0.2">
      <c r="A5" s="88"/>
      <c r="B5" s="90"/>
      <c r="C5" s="92" t="s">
        <v>4</v>
      </c>
      <c r="G5" s="2" t="s">
        <v>5</v>
      </c>
    </row>
    <row r="6" spans="1:7" x14ac:dyDescent="0.2">
      <c r="A6" s="89"/>
      <c r="B6" s="91"/>
      <c r="C6" s="93"/>
      <c r="G6" s="2" t="s">
        <v>6</v>
      </c>
    </row>
    <row r="7" spans="1:7" ht="15" x14ac:dyDescent="0.25">
      <c r="A7" s="8">
        <v>1</v>
      </c>
      <c r="B7" s="9" t="s">
        <v>7</v>
      </c>
      <c r="C7" s="23">
        <f>'9895'!C7+'9898'!C7+'9897'!C7+'9896'!C7</f>
        <v>92.076186832282318</v>
      </c>
      <c r="G7" s="2" t="s">
        <v>8</v>
      </c>
    </row>
    <row r="8" spans="1:7" x14ac:dyDescent="0.2">
      <c r="A8" s="11"/>
      <c r="B8" s="12" t="s">
        <v>9</v>
      </c>
      <c r="C8" s="13">
        <f>'9895'!C8+'9898'!C8+'9897'!C8+'9896'!C8</f>
        <v>0</v>
      </c>
      <c r="G8" s="2" t="s">
        <v>10</v>
      </c>
    </row>
    <row r="9" spans="1:7" x14ac:dyDescent="0.2">
      <c r="A9" s="11"/>
      <c r="B9" s="12" t="s">
        <v>11</v>
      </c>
      <c r="C9" s="13">
        <f>'9895'!C9+'9898'!C9+'9897'!C9+'9896'!C9</f>
        <v>92.076186832282318</v>
      </c>
      <c r="G9" s="2">
        <v>164</v>
      </c>
    </row>
    <row r="10" spans="1:7" x14ac:dyDescent="0.2">
      <c r="A10" s="11"/>
      <c r="B10" s="12"/>
      <c r="C10" s="14">
        <f>'9895'!C10+'9898'!C10+'9897'!C10+'9896'!C10</f>
        <v>0</v>
      </c>
      <c r="G10" s="2">
        <v>167</v>
      </c>
    </row>
    <row r="11" spans="1:7" ht="15" x14ac:dyDescent="0.25">
      <c r="A11" s="8">
        <v>2</v>
      </c>
      <c r="B11" s="9" t="s">
        <v>12</v>
      </c>
      <c r="C11" s="23">
        <f>'9895'!C11+'9898'!C11+'9897'!C11+'9896'!C11</f>
        <v>10.31030586371417</v>
      </c>
      <c r="G11" s="2">
        <v>394</v>
      </c>
    </row>
    <row r="12" spans="1:7" x14ac:dyDescent="0.2">
      <c r="A12" s="11"/>
      <c r="B12" s="15" t="s">
        <v>13</v>
      </c>
      <c r="C12" s="13">
        <f>'9895'!C12+'9898'!C12+'9897'!C12+'9896'!C12</f>
        <v>0</v>
      </c>
      <c r="G12" s="2" t="s">
        <v>38</v>
      </c>
    </row>
    <row r="13" spans="1:7" x14ac:dyDescent="0.2">
      <c r="A13" s="11"/>
      <c r="B13" s="15" t="s">
        <v>14</v>
      </c>
      <c r="C13" s="13">
        <f>'9895'!C13+'9898'!C13+'9897'!C13+'9896'!C13</f>
        <v>10.31030586371417</v>
      </c>
      <c r="G13" s="2" t="s">
        <v>39</v>
      </c>
    </row>
    <row r="14" spans="1:7" x14ac:dyDescent="0.2">
      <c r="A14" s="31"/>
      <c r="B14" s="32"/>
      <c r="C14" s="14">
        <f>'9895'!C14+'9898'!C14+'9897'!C14+'9896'!C14</f>
        <v>0</v>
      </c>
    </row>
    <row r="15" spans="1:7" ht="15" x14ac:dyDescent="0.25">
      <c r="A15" s="8">
        <v>3</v>
      </c>
      <c r="B15" s="9" t="s">
        <v>15</v>
      </c>
      <c r="C15" s="23">
        <f>'9895'!C15+'9898'!C15+'9897'!C15+'9896'!C15</f>
        <v>11.756454353115846</v>
      </c>
    </row>
    <row r="16" spans="1:7" ht="25.5" x14ac:dyDescent="0.2">
      <c r="A16" s="11" t="s">
        <v>16</v>
      </c>
      <c r="B16" s="16" t="s">
        <v>17</v>
      </c>
      <c r="C16" s="13">
        <f>'9895'!C16+'9898'!C16+'9897'!C16+'9896'!C16</f>
        <v>3.0056821733635899</v>
      </c>
    </row>
    <row r="17" spans="1:3" x14ac:dyDescent="0.2">
      <c r="A17" s="11" t="s">
        <v>18</v>
      </c>
      <c r="B17" s="16" t="s">
        <v>19</v>
      </c>
      <c r="C17" s="13">
        <f>'9895'!C17+'9898'!C17+'9897'!C17+'9896'!C17</f>
        <v>0</v>
      </c>
    </row>
    <row r="18" spans="1:3" x14ac:dyDescent="0.2">
      <c r="A18" s="11" t="s">
        <v>20</v>
      </c>
      <c r="B18" s="12" t="s">
        <v>21</v>
      </c>
      <c r="C18" s="13">
        <f>'9895'!C18+'9898'!C18+'9897'!C18+'9896'!C18</f>
        <v>8.7507721797522553</v>
      </c>
    </row>
    <row r="19" spans="1:3" x14ac:dyDescent="0.2">
      <c r="A19" s="17"/>
      <c r="B19" s="32"/>
      <c r="C19" s="14">
        <f>'9895'!C19+'9898'!C19+'9897'!C19+'9896'!C19</f>
        <v>0</v>
      </c>
    </row>
    <row r="20" spans="1:3" ht="15" x14ac:dyDescent="0.25">
      <c r="A20" s="18">
        <v>4</v>
      </c>
      <c r="B20" s="9" t="s">
        <v>22</v>
      </c>
      <c r="C20" s="23">
        <f>'9895'!C20+'9898'!C20+'9897'!C20+'9896'!C20+0.2</f>
        <v>146.67538324981354</v>
      </c>
    </row>
    <row r="21" spans="1:3" x14ac:dyDescent="0.2">
      <c r="A21" s="11"/>
      <c r="B21" s="12" t="s">
        <v>23</v>
      </c>
      <c r="C21" s="13">
        <f>'9895'!C21+'9898'!C21+'9897'!C21+'9896'!C21</f>
        <v>2.5653818157766599</v>
      </c>
    </row>
    <row r="22" spans="1:3" x14ac:dyDescent="0.2">
      <c r="A22" s="11"/>
      <c r="B22" s="12" t="s">
        <v>24</v>
      </c>
      <c r="C22" s="13">
        <f>'9895'!C22+'9898'!C22+'9897'!C22+'9896'!C22-0.2</f>
        <v>12.31345574349532</v>
      </c>
    </row>
    <row r="23" spans="1:3" x14ac:dyDescent="0.2">
      <c r="A23" s="11"/>
      <c r="B23" s="12" t="s">
        <v>25</v>
      </c>
      <c r="C23" s="13">
        <f>'9895'!C23+'9898'!C23+'9897'!C23+'9896'!C23</f>
        <v>0</v>
      </c>
    </row>
    <row r="24" spans="1:3" x14ac:dyDescent="0.2">
      <c r="A24" s="11"/>
      <c r="B24" s="12" t="s">
        <v>26</v>
      </c>
      <c r="C24" s="13">
        <f>'9895'!C24+'9898'!C24+'9897'!C24+'9896'!C24</f>
        <v>0</v>
      </c>
    </row>
    <row r="25" spans="1:3" x14ac:dyDescent="0.2">
      <c r="A25" s="11"/>
      <c r="B25" s="12" t="s">
        <v>27</v>
      </c>
      <c r="C25" s="13">
        <f>'9895'!C25+'9898'!C25+'9897'!C25+'9896'!C25</f>
        <v>9.0989034940000004E-4</v>
      </c>
    </row>
    <row r="26" spans="1:3" x14ac:dyDescent="0.2">
      <c r="A26" s="11"/>
      <c r="B26" s="12" t="s">
        <v>28</v>
      </c>
      <c r="C26" s="13">
        <f>'9895'!C26+'9898'!C26+'9897'!C26+'9896'!C26</f>
        <v>93.834558168436217</v>
      </c>
    </row>
    <row r="27" spans="1:3" x14ac:dyDescent="0.2">
      <c r="A27" s="11"/>
      <c r="B27" s="12" t="s">
        <v>29</v>
      </c>
      <c r="C27" s="13">
        <f>'9895'!C27+'9898'!C27+'9897'!C27+'9896'!C27</f>
        <v>0</v>
      </c>
    </row>
    <row r="28" spans="1:3" x14ac:dyDescent="0.2">
      <c r="A28" s="11"/>
      <c r="B28" s="12" t="s">
        <v>30</v>
      </c>
      <c r="C28" s="13">
        <f>'9895'!C28+'9898'!C28+'9897'!C28+'9896'!C28</f>
        <v>37.561077631755943</v>
      </c>
    </row>
    <row r="29" spans="1:3" x14ac:dyDescent="0.2">
      <c r="A29" s="11"/>
      <c r="B29" s="12"/>
      <c r="C29" s="14">
        <f>'9895'!C29+'9898'!C29+'9897'!C29+'9896'!C29</f>
        <v>0</v>
      </c>
    </row>
    <row r="30" spans="1:3" ht="15" x14ac:dyDescent="0.25">
      <c r="A30" s="11">
        <v>5</v>
      </c>
      <c r="B30" s="9" t="s">
        <v>31</v>
      </c>
      <c r="C30" s="23">
        <f>'9895'!C30+'9898'!C30+'9897'!C30+'9896'!C30</f>
        <v>0</v>
      </c>
    </row>
    <row r="31" spans="1:3" x14ac:dyDescent="0.2">
      <c r="A31" s="11" t="s">
        <v>16</v>
      </c>
      <c r="B31" s="12" t="s">
        <v>32</v>
      </c>
      <c r="C31" s="13">
        <f>'9895'!C31+'9898'!C31+'9897'!C31+'9896'!C31</f>
        <v>0</v>
      </c>
    </row>
    <row r="32" spans="1:3" x14ac:dyDescent="0.2">
      <c r="A32" s="11" t="s">
        <v>18</v>
      </c>
      <c r="B32" s="12" t="s">
        <v>33</v>
      </c>
      <c r="C32" s="13">
        <f>'9895'!C32+'9898'!C32+'9897'!C32+'9896'!C32</f>
        <v>0</v>
      </c>
    </row>
    <row r="33" spans="1:3" x14ac:dyDescent="0.2">
      <c r="A33" s="11"/>
      <c r="B33" s="12"/>
      <c r="C33" s="14">
        <f>'9895'!C33+'9898'!C33+'9897'!C33+'9896'!C33</f>
        <v>0</v>
      </c>
    </row>
    <row r="34" spans="1:3" ht="15" x14ac:dyDescent="0.25">
      <c r="A34" s="11">
        <v>6</v>
      </c>
      <c r="B34" s="9" t="s">
        <v>34</v>
      </c>
      <c r="C34" s="10">
        <f>'9895'!C34+'9898'!C34+'9897'!C34+'9896'!C34</f>
        <v>260.61833029892586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35</v>
      </c>
      <c r="C36" s="14"/>
    </row>
    <row r="37" spans="1:3" ht="26.25" x14ac:dyDescent="0.25">
      <c r="A37" s="11" t="s">
        <v>16</v>
      </c>
      <c r="B37" s="16" t="s">
        <v>36</v>
      </c>
      <c r="C37" s="19">
        <f>(C32+C20+C16)/C40</f>
        <v>4.2900726975037944E-4</v>
      </c>
    </row>
    <row r="38" spans="1:3" ht="15" x14ac:dyDescent="0.25">
      <c r="A38" s="11" t="s">
        <v>18</v>
      </c>
      <c r="B38" s="12" t="s">
        <v>40</v>
      </c>
      <c r="C38" s="19">
        <f>C34/C45</f>
        <v>6.4930248565936151E-4</v>
      </c>
    </row>
    <row r="39" spans="1:3" x14ac:dyDescent="0.2">
      <c r="A39" s="11"/>
      <c r="B39" s="12"/>
      <c r="C39" s="14"/>
    </row>
    <row r="40" spans="1:3" ht="15.75" thickBot="1" x14ac:dyDescent="0.3">
      <c r="A40" s="20"/>
      <c r="B40" s="21" t="s">
        <v>37</v>
      </c>
      <c r="C40" s="22">
        <f>'9895'!C40+'9898'!C40+'9897'!C40+'9896'!C40</f>
        <v>348901</v>
      </c>
    </row>
    <row r="45" spans="1:3" x14ac:dyDescent="0.2">
      <c r="C45" s="2">
        <f>'9895'!C45+'9898'!C45+'9897'!C45+'9896'!C45</f>
        <v>401382</v>
      </c>
    </row>
  </sheetData>
  <mergeCells count="3">
    <mergeCell ref="A5:A6"/>
    <mergeCell ref="B5:B6"/>
    <mergeCell ref="C5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52" workbookViewId="0">
      <selection activeCell="G16" sqref="G16"/>
    </sheetView>
  </sheetViews>
  <sheetFormatPr defaultRowHeight="14.25" x14ac:dyDescent="0.2"/>
  <cols>
    <col min="1" max="1" width="4.5" customWidth="1"/>
    <col min="2" max="2" width="3.375" customWidth="1"/>
    <col min="3" max="3" width="44.625" customWidth="1"/>
    <col min="4" max="4" width="11" customWidth="1"/>
  </cols>
  <sheetData>
    <row r="1" spans="1:4" ht="15" x14ac:dyDescent="0.25">
      <c r="A1" s="33" t="s">
        <v>97</v>
      </c>
      <c r="B1" s="33"/>
    </row>
    <row r="2" spans="1:4" x14ac:dyDescent="0.2">
      <c r="A2" s="34" t="s">
        <v>99</v>
      </c>
      <c r="B2" s="35"/>
      <c r="C2" s="36"/>
      <c r="D2" s="3">
        <v>44196</v>
      </c>
    </row>
    <row r="3" spans="1:4" x14ac:dyDescent="0.2">
      <c r="A3" s="34" t="s">
        <v>2</v>
      </c>
      <c r="B3" s="34"/>
      <c r="C3" s="37"/>
    </row>
    <row r="4" spans="1:4" ht="15.75" thickBot="1" x14ac:dyDescent="0.3">
      <c r="A4" s="83" t="s">
        <v>106</v>
      </c>
    </row>
    <row r="5" spans="1:4" ht="15" customHeight="1" x14ac:dyDescent="0.2">
      <c r="A5" s="38" t="s">
        <v>41</v>
      </c>
      <c r="B5" s="39"/>
      <c r="C5" s="40"/>
      <c r="D5" s="68" t="s">
        <v>4</v>
      </c>
    </row>
    <row r="6" spans="1:4" x14ac:dyDescent="0.2">
      <c r="A6" s="41" t="s">
        <v>42</v>
      </c>
      <c r="B6" s="42"/>
      <c r="C6" s="43"/>
      <c r="D6" s="44"/>
    </row>
    <row r="7" spans="1:4" x14ac:dyDescent="0.2">
      <c r="A7" s="45"/>
      <c r="B7" s="46">
        <v>1</v>
      </c>
      <c r="C7" s="47" t="s">
        <v>43</v>
      </c>
      <c r="D7" s="48">
        <v>0</v>
      </c>
    </row>
    <row r="8" spans="1:4" x14ac:dyDescent="0.2">
      <c r="A8" s="45"/>
      <c r="B8" s="46">
        <v>2</v>
      </c>
      <c r="C8" s="47" t="s">
        <v>43</v>
      </c>
      <c r="D8" s="48">
        <v>0</v>
      </c>
    </row>
    <row r="9" spans="1:4" x14ac:dyDescent="0.2">
      <c r="A9" s="45"/>
      <c r="B9" s="46">
        <v>3</v>
      </c>
      <c r="C9" s="47" t="s">
        <v>43</v>
      </c>
      <c r="D9" s="48">
        <v>0</v>
      </c>
    </row>
    <row r="10" spans="1:4" x14ac:dyDescent="0.2">
      <c r="A10" s="49" t="s">
        <v>44</v>
      </c>
      <c r="B10" s="50"/>
      <c r="C10" s="51"/>
      <c r="D10" s="44"/>
    </row>
    <row r="11" spans="1:4" x14ac:dyDescent="0.2">
      <c r="A11" s="52"/>
      <c r="B11" s="53">
        <v>1</v>
      </c>
      <c r="C11" s="47" t="s">
        <v>45</v>
      </c>
      <c r="D11" s="48">
        <v>68.906053210585839</v>
      </c>
    </row>
    <row r="12" spans="1:4" x14ac:dyDescent="0.2">
      <c r="A12" s="52"/>
      <c r="B12" s="46">
        <v>2</v>
      </c>
      <c r="C12" s="47" t="s">
        <v>46</v>
      </c>
      <c r="D12" s="48">
        <v>13.422313023766929</v>
      </c>
    </row>
    <row r="13" spans="1:4" x14ac:dyDescent="0.2">
      <c r="A13" s="52"/>
      <c r="B13" s="53">
        <v>3</v>
      </c>
      <c r="C13" s="47" t="s">
        <v>47</v>
      </c>
      <c r="D13" s="48">
        <v>9.7478205979295556</v>
      </c>
    </row>
    <row r="14" spans="1:4" x14ac:dyDescent="0.2">
      <c r="A14" s="52"/>
      <c r="B14" s="46">
        <v>4</v>
      </c>
      <c r="C14" s="47" t="s">
        <v>43</v>
      </c>
      <c r="D14" s="48">
        <v>0</v>
      </c>
    </row>
    <row r="15" spans="1:4" x14ac:dyDescent="0.2">
      <c r="A15" s="52"/>
      <c r="B15" s="53">
        <v>5</v>
      </c>
      <c r="C15" s="47" t="s">
        <v>43</v>
      </c>
      <c r="D15" s="48">
        <v>0</v>
      </c>
    </row>
    <row r="16" spans="1:4" x14ac:dyDescent="0.2">
      <c r="A16" s="52"/>
      <c r="B16" s="46">
        <v>6</v>
      </c>
      <c r="C16" s="47" t="s">
        <v>43</v>
      </c>
      <c r="D16" s="48">
        <v>0</v>
      </c>
    </row>
    <row r="17" spans="1:5" x14ac:dyDescent="0.2">
      <c r="A17" s="52"/>
      <c r="B17" s="53">
        <v>7</v>
      </c>
      <c r="C17" s="47" t="s">
        <v>43</v>
      </c>
      <c r="D17" s="48">
        <v>0</v>
      </c>
    </row>
    <row r="18" spans="1:5" x14ac:dyDescent="0.2">
      <c r="A18" s="52"/>
      <c r="B18" s="46">
        <v>8</v>
      </c>
      <c r="C18" s="47" t="s">
        <v>43</v>
      </c>
      <c r="D18" s="48">
        <v>0</v>
      </c>
    </row>
    <row r="19" spans="1:5" x14ac:dyDescent="0.2">
      <c r="A19" s="54" t="s">
        <v>48</v>
      </c>
      <c r="B19" s="50"/>
      <c r="C19" s="55"/>
      <c r="D19" s="56">
        <f>SUM(D11:D18)</f>
        <v>92.076186832282332</v>
      </c>
    </row>
    <row r="20" spans="1:5" x14ac:dyDescent="0.2">
      <c r="A20" s="54"/>
      <c r="B20" s="57"/>
      <c r="C20" s="57"/>
      <c r="D20" s="44"/>
    </row>
    <row r="21" spans="1:5" x14ac:dyDescent="0.2">
      <c r="A21" s="54" t="s">
        <v>49</v>
      </c>
      <c r="B21" s="57"/>
      <c r="C21" s="43"/>
      <c r="D21" s="44"/>
    </row>
    <row r="22" spans="1:5" x14ac:dyDescent="0.2">
      <c r="A22" s="54" t="s">
        <v>42</v>
      </c>
      <c r="B22" s="57"/>
      <c r="C22" s="51"/>
      <c r="D22" s="58"/>
    </row>
    <row r="23" spans="1:5" x14ac:dyDescent="0.2">
      <c r="A23" s="59"/>
      <c r="B23" s="47">
        <v>1</v>
      </c>
      <c r="C23" s="47" t="s">
        <v>43</v>
      </c>
      <c r="D23" s="48">
        <v>0</v>
      </c>
    </row>
    <row r="24" spans="1:5" x14ac:dyDescent="0.2">
      <c r="A24" s="59"/>
      <c r="B24" s="47">
        <v>2</v>
      </c>
      <c r="C24" s="47" t="s">
        <v>43</v>
      </c>
      <c r="D24" s="48">
        <v>0</v>
      </c>
    </row>
    <row r="25" spans="1:5" x14ac:dyDescent="0.2">
      <c r="A25" s="59"/>
      <c r="B25" s="47">
        <v>3</v>
      </c>
      <c r="C25" s="47" t="s">
        <v>43</v>
      </c>
      <c r="D25" s="48">
        <v>0</v>
      </c>
    </row>
    <row r="26" spans="1:5" x14ac:dyDescent="0.2">
      <c r="A26" s="54" t="s">
        <v>44</v>
      </c>
      <c r="B26" s="57"/>
      <c r="C26" s="51"/>
      <c r="D26" s="44"/>
    </row>
    <row r="27" spans="1:5" x14ac:dyDescent="0.2">
      <c r="A27" s="59"/>
      <c r="B27" s="47">
        <v>1</v>
      </c>
      <c r="C27" s="47" t="s">
        <v>50</v>
      </c>
      <c r="D27" s="48">
        <v>9.1035768356256792</v>
      </c>
      <c r="E27" s="60"/>
    </row>
    <row r="28" spans="1:5" x14ac:dyDescent="0.2">
      <c r="A28" s="59"/>
      <c r="B28" s="47">
        <v>2</v>
      </c>
      <c r="C28" s="47" t="s">
        <v>51</v>
      </c>
      <c r="D28" s="48">
        <v>1.1372567277476804</v>
      </c>
    </row>
    <row r="29" spans="1:5" x14ac:dyDescent="0.2">
      <c r="A29" s="59"/>
      <c r="B29" s="47">
        <v>3</v>
      </c>
      <c r="C29" s="47" t="s">
        <v>52</v>
      </c>
      <c r="D29" s="48">
        <v>4.3417849850719996E-2</v>
      </c>
    </row>
    <row r="30" spans="1:5" x14ac:dyDescent="0.2">
      <c r="A30" s="59"/>
      <c r="B30" s="47">
        <v>4</v>
      </c>
      <c r="C30" s="47" t="s">
        <v>45</v>
      </c>
      <c r="D30" s="48">
        <v>2.6054450490091093E-2</v>
      </c>
    </row>
    <row r="31" spans="1:5" x14ac:dyDescent="0.2">
      <c r="A31" s="59"/>
      <c r="B31" s="47">
        <v>5</v>
      </c>
      <c r="C31" s="47" t="s">
        <v>43</v>
      </c>
      <c r="D31" s="48">
        <v>0</v>
      </c>
    </row>
    <row r="32" spans="1:5" x14ac:dyDescent="0.2">
      <c r="A32" s="59"/>
      <c r="B32" s="47">
        <v>6</v>
      </c>
      <c r="C32" s="47" t="s">
        <v>43</v>
      </c>
      <c r="D32" s="48">
        <v>0</v>
      </c>
    </row>
    <row r="33" spans="1:4" x14ac:dyDescent="0.2">
      <c r="A33" s="59"/>
      <c r="B33" s="47">
        <v>7</v>
      </c>
      <c r="C33" s="47" t="s">
        <v>43</v>
      </c>
      <c r="D33" s="48">
        <v>0</v>
      </c>
    </row>
    <row r="34" spans="1:4" x14ac:dyDescent="0.2">
      <c r="A34" s="59"/>
      <c r="B34" s="47">
        <v>8</v>
      </c>
      <c r="C34" s="47" t="s">
        <v>43</v>
      </c>
      <c r="D34" s="48">
        <v>0</v>
      </c>
    </row>
    <row r="35" spans="1:4" x14ac:dyDescent="0.2">
      <c r="A35" s="54" t="s">
        <v>53</v>
      </c>
      <c r="B35" s="50"/>
      <c r="C35" s="55"/>
      <c r="D35" s="56">
        <f>SUM(D27:D34)</f>
        <v>10.31030586371417</v>
      </c>
    </row>
    <row r="36" spans="1:4" x14ac:dyDescent="0.2">
      <c r="A36" s="54"/>
      <c r="B36" s="57"/>
      <c r="C36" s="57"/>
      <c r="D36" s="44"/>
    </row>
    <row r="37" spans="1:4" x14ac:dyDescent="0.2">
      <c r="A37" s="54" t="s">
        <v>54</v>
      </c>
      <c r="B37" s="50"/>
      <c r="C37" s="55"/>
      <c r="D37" s="44"/>
    </row>
    <row r="38" spans="1:4" x14ac:dyDescent="0.2">
      <c r="A38" s="52"/>
      <c r="B38" s="53">
        <v>1</v>
      </c>
      <c r="C38" s="61" t="s">
        <v>55</v>
      </c>
      <c r="D38" s="48">
        <v>2.1451721733635902</v>
      </c>
    </row>
    <row r="39" spans="1:4" x14ac:dyDescent="0.2">
      <c r="A39" s="52"/>
      <c r="B39" s="53">
        <v>2</v>
      </c>
      <c r="C39" s="61" t="s">
        <v>56</v>
      </c>
      <c r="D39" s="48">
        <v>0.43045000000000011</v>
      </c>
    </row>
    <row r="40" spans="1:4" x14ac:dyDescent="0.2">
      <c r="A40" s="52"/>
      <c r="B40" s="53">
        <v>3</v>
      </c>
      <c r="C40" s="61" t="s">
        <v>57</v>
      </c>
      <c r="D40" s="48">
        <v>0.21881999999999999</v>
      </c>
    </row>
    <row r="41" spans="1:4" x14ac:dyDescent="0.2">
      <c r="A41" s="52"/>
      <c r="B41" s="53">
        <v>4</v>
      </c>
      <c r="C41" s="61" t="s">
        <v>58</v>
      </c>
      <c r="D41" s="48">
        <v>0.21123999999999998</v>
      </c>
    </row>
    <row r="42" spans="1:4" x14ac:dyDescent="0.2">
      <c r="A42" s="52"/>
      <c r="B42" s="53">
        <v>5</v>
      </c>
      <c r="C42" s="61" t="s">
        <v>43</v>
      </c>
      <c r="D42" s="48">
        <v>0</v>
      </c>
    </row>
    <row r="43" spans="1:4" x14ac:dyDescent="0.2">
      <c r="A43" s="52"/>
      <c r="B43" s="53">
        <v>6</v>
      </c>
      <c r="C43" s="61" t="s">
        <v>43</v>
      </c>
      <c r="D43" s="48">
        <v>0</v>
      </c>
    </row>
    <row r="44" spans="1:4" x14ac:dyDescent="0.2">
      <c r="A44" s="52"/>
      <c r="B44" s="53">
        <v>7</v>
      </c>
      <c r="C44" s="61" t="s">
        <v>43</v>
      </c>
      <c r="D44" s="48">
        <v>0</v>
      </c>
    </row>
    <row r="45" spans="1:4" x14ac:dyDescent="0.2">
      <c r="A45" s="52"/>
      <c r="B45" s="46">
        <v>8</v>
      </c>
      <c r="C45" s="61" t="s">
        <v>43</v>
      </c>
      <c r="D45" s="48">
        <v>0</v>
      </c>
    </row>
    <row r="46" spans="1:4" x14ac:dyDescent="0.2">
      <c r="A46" s="54" t="s">
        <v>59</v>
      </c>
      <c r="B46" s="50"/>
      <c r="C46" s="55"/>
      <c r="D46" s="56">
        <f>SUM(D38:D45)</f>
        <v>3.0056821733635903</v>
      </c>
    </row>
    <row r="47" spans="1:4" x14ac:dyDescent="0.2">
      <c r="A47" s="54"/>
      <c r="B47" s="57"/>
      <c r="C47" s="57"/>
      <c r="D47" s="44"/>
    </row>
    <row r="48" spans="1:4" x14ac:dyDescent="0.2">
      <c r="A48" s="54" t="s">
        <v>60</v>
      </c>
      <c r="B48" s="50"/>
      <c r="C48" s="55"/>
      <c r="D48" s="44"/>
    </row>
    <row r="49" spans="1:4" x14ac:dyDescent="0.2">
      <c r="A49" s="52"/>
      <c r="B49" s="53">
        <v>1</v>
      </c>
      <c r="C49" s="61" t="s">
        <v>61</v>
      </c>
      <c r="D49" s="48">
        <v>3.8025000000000002</v>
      </c>
    </row>
    <row r="50" spans="1:4" x14ac:dyDescent="0.2">
      <c r="A50" s="52"/>
      <c r="B50" s="53">
        <v>2</v>
      </c>
      <c r="C50" s="61" t="s">
        <v>62</v>
      </c>
      <c r="D50" s="48">
        <v>1.5093824872957824</v>
      </c>
    </row>
    <row r="51" spans="1:4" x14ac:dyDescent="0.2">
      <c r="A51" s="52"/>
      <c r="B51" s="53">
        <v>3</v>
      </c>
      <c r="C51" s="61" t="s">
        <v>63</v>
      </c>
      <c r="D51" s="48">
        <v>1.5011999999999999</v>
      </c>
    </row>
    <row r="52" spans="1:4" x14ac:dyDescent="0.2">
      <c r="A52" s="52"/>
      <c r="B52" s="53">
        <v>4</v>
      </c>
      <c r="C52" s="61" t="s">
        <v>64</v>
      </c>
      <c r="D52" s="48">
        <v>1.0656342119330089</v>
      </c>
    </row>
    <row r="53" spans="1:4" x14ac:dyDescent="0.2">
      <c r="A53" s="52"/>
      <c r="B53" s="53">
        <v>5</v>
      </c>
      <c r="C53" s="61" t="s">
        <v>65</v>
      </c>
      <c r="D53" s="48">
        <v>0.59482879552346335</v>
      </c>
    </row>
    <row r="54" spans="1:4" x14ac:dyDescent="0.2">
      <c r="A54" s="52"/>
      <c r="B54" s="53">
        <v>6</v>
      </c>
      <c r="C54" s="61" t="s">
        <v>66</v>
      </c>
      <c r="D54" s="48">
        <v>0.260768685</v>
      </c>
    </row>
    <row r="55" spans="1:4" x14ac:dyDescent="0.2">
      <c r="A55" s="52"/>
      <c r="B55" s="53">
        <v>7</v>
      </c>
      <c r="C55" s="61" t="s">
        <v>67</v>
      </c>
      <c r="D55" s="48">
        <v>1.645800000000075E-2</v>
      </c>
    </row>
    <row r="56" spans="1:4" x14ac:dyDescent="0.2">
      <c r="A56" s="52"/>
      <c r="B56" s="53">
        <v>8</v>
      </c>
      <c r="C56" s="61" t="s">
        <v>43</v>
      </c>
      <c r="D56" s="48">
        <v>0</v>
      </c>
    </row>
    <row r="57" spans="1:4" x14ac:dyDescent="0.2">
      <c r="A57" s="54" t="s">
        <v>21</v>
      </c>
      <c r="B57" s="57"/>
      <c r="C57" s="57"/>
      <c r="D57" s="56">
        <f>SUM(D49:D56)</f>
        <v>8.7507721797522553</v>
      </c>
    </row>
    <row r="58" spans="1:4" x14ac:dyDescent="0.2">
      <c r="A58" s="54"/>
      <c r="B58" s="57"/>
      <c r="C58" s="57"/>
      <c r="D58" s="44"/>
    </row>
    <row r="59" spans="1:4" x14ac:dyDescent="0.2">
      <c r="A59" s="54" t="s">
        <v>68</v>
      </c>
      <c r="B59" s="57"/>
      <c r="C59" s="57"/>
      <c r="D59" s="44"/>
    </row>
    <row r="60" spans="1:4" x14ac:dyDescent="0.2">
      <c r="A60" s="52"/>
      <c r="B60" s="53">
        <v>1</v>
      </c>
      <c r="C60" s="61" t="s">
        <v>45</v>
      </c>
      <c r="D60" s="48"/>
    </row>
    <row r="61" spans="1:4" x14ac:dyDescent="0.2">
      <c r="A61" s="52"/>
      <c r="B61" s="53"/>
      <c r="C61" s="57" t="s">
        <v>69</v>
      </c>
      <c r="D61" s="56"/>
    </row>
    <row r="62" spans="1:4" x14ac:dyDescent="0.2">
      <c r="A62" s="54"/>
      <c r="B62" s="57"/>
      <c r="C62" s="61"/>
      <c r="D62" s="44"/>
    </row>
    <row r="63" spans="1:4" x14ac:dyDescent="0.2">
      <c r="A63" s="54" t="s">
        <v>70</v>
      </c>
      <c r="B63" s="57"/>
      <c r="C63" s="57"/>
      <c r="D63" s="44"/>
    </row>
    <row r="64" spans="1:4" x14ac:dyDescent="0.2">
      <c r="A64" s="52"/>
      <c r="B64" s="53">
        <v>1</v>
      </c>
      <c r="C64" s="61" t="s">
        <v>71</v>
      </c>
      <c r="D64" s="48"/>
    </row>
    <row r="65" spans="1:4" x14ac:dyDescent="0.2">
      <c r="A65" s="52"/>
      <c r="B65" s="53"/>
      <c r="C65" s="57" t="s">
        <v>33</v>
      </c>
      <c r="D65" s="56"/>
    </row>
    <row r="66" spans="1:4" x14ac:dyDescent="0.2">
      <c r="A66" s="52"/>
      <c r="B66" s="53"/>
      <c r="C66" s="57"/>
      <c r="D66" s="44"/>
    </row>
    <row r="67" spans="1:4" x14ac:dyDescent="0.2">
      <c r="A67" s="54"/>
      <c r="B67" s="57"/>
      <c r="C67" s="57" t="s">
        <v>72</v>
      </c>
      <c r="D67" s="56">
        <f>D57+D46+D35+D19</f>
        <v>114.14294704911235</v>
      </c>
    </row>
    <row r="68" spans="1:4" x14ac:dyDescent="0.2">
      <c r="A68" s="54"/>
      <c r="B68" s="57"/>
      <c r="C68" s="57"/>
      <c r="D68" s="44"/>
    </row>
    <row r="69" spans="1:4" ht="15.75" thickBot="1" x14ac:dyDescent="0.3">
      <c r="A69" s="62"/>
      <c r="B69" s="63"/>
      <c r="C69" s="64" t="s">
        <v>37</v>
      </c>
      <c r="D69" s="22">
        <v>348901</v>
      </c>
    </row>
    <row r="71" spans="1:4" x14ac:dyDescent="0.2">
      <c r="D71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opLeftCell="A7" workbookViewId="0">
      <selection activeCell="I47" sqref="I47"/>
    </sheetView>
  </sheetViews>
  <sheetFormatPr defaultRowHeight="14.25" x14ac:dyDescent="0.2"/>
  <cols>
    <col min="1" max="1" width="4.5" customWidth="1"/>
    <col min="2" max="2" width="50" customWidth="1"/>
    <col min="3" max="3" width="9.875" bestFit="1" customWidth="1"/>
  </cols>
  <sheetData>
    <row r="1" spans="1:3" ht="15" x14ac:dyDescent="0.25">
      <c r="A1" s="33" t="s">
        <v>97</v>
      </c>
      <c r="B1" s="35"/>
    </row>
    <row r="2" spans="1:3" x14ac:dyDescent="0.2">
      <c r="A2" s="34" t="s">
        <v>100</v>
      </c>
      <c r="B2" s="35"/>
      <c r="C2" s="3">
        <v>44196</v>
      </c>
    </row>
    <row r="3" spans="1:3" x14ac:dyDescent="0.2">
      <c r="A3" s="34" t="s">
        <v>2</v>
      </c>
      <c r="B3" s="34"/>
      <c r="C3" s="37"/>
    </row>
    <row r="4" spans="1:3" ht="15.75" thickBot="1" x14ac:dyDescent="0.3">
      <c r="A4" s="83" t="s">
        <v>106</v>
      </c>
    </row>
    <row r="5" spans="1:3" x14ac:dyDescent="0.2">
      <c r="A5" s="66"/>
      <c r="B5" s="67"/>
      <c r="C5" s="68" t="s">
        <v>4</v>
      </c>
    </row>
    <row r="6" spans="1:3" x14ac:dyDescent="0.2">
      <c r="A6" s="54" t="s">
        <v>73</v>
      </c>
      <c r="B6" s="51"/>
      <c r="C6" s="69"/>
    </row>
    <row r="7" spans="1:3" x14ac:dyDescent="0.2">
      <c r="A7" s="52">
        <v>1</v>
      </c>
      <c r="B7" s="70" t="s">
        <v>74</v>
      </c>
      <c r="C7" s="71">
        <v>5.2832432393560911</v>
      </c>
    </row>
    <row r="8" spans="1:3" x14ac:dyDescent="0.2">
      <c r="A8" s="52">
        <v>2</v>
      </c>
      <c r="B8" s="70" t="s">
        <v>75</v>
      </c>
      <c r="C8" s="71">
        <v>3.0711134320655691</v>
      </c>
    </row>
    <row r="9" spans="1:3" x14ac:dyDescent="0.2">
      <c r="A9" s="52">
        <v>3</v>
      </c>
      <c r="B9" s="70" t="s">
        <v>76</v>
      </c>
      <c r="C9" s="71">
        <v>3.0692215843606405</v>
      </c>
    </row>
    <row r="10" spans="1:3" x14ac:dyDescent="0.2">
      <c r="A10" s="52">
        <v>4</v>
      </c>
      <c r="B10" s="70" t="s">
        <v>77</v>
      </c>
      <c r="C10" s="71">
        <v>2.5653818157766599</v>
      </c>
    </row>
    <row r="11" spans="1:3" x14ac:dyDescent="0.2">
      <c r="A11" s="52">
        <v>5</v>
      </c>
      <c r="B11" s="70" t="s">
        <v>78</v>
      </c>
      <c r="C11" s="71">
        <v>1.0891317217948151</v>
      </c>
    </row>
    <row r="12" spans="1:3" x14ac:dyDescent="0.2">
      <c r="A12" s="52">
        <v>6</v>
      </c>
      <c r="B12" s="70" t="s">
        <v>56</v>
      </c>
      <c r="C12" s="71">
        <f>0.000745765918202856</f>
        <v>7.4576591820285599E-4</v>
      </c>
    </row>
    <row r="13" spans="1:3" x14ac:dyDescent="0.2">
      <c r="A13" s="52">
        <v>7</v>
      </c>
      <c r="B13" s="70" t="s">
        <v>43</v>
      </c>
      <c r="C13" s="71">
        <v>0</v>
      </c>
    </row>
    <row r="14" spans="1:3" x14ac:dyDescent="0.2">
      <c r="A14" s="52">
        <v>8</v>
      </c>
      <c r="B14" s="70" t="s">
        <v>43</v>
      </c>
      <c r="C14" s="71">
        <v>0</v>
      </c>
    </row>
    <row r="15" spans="1:3" x14ac:dyDescent="0.2">
      <c r="A15" s="41" t="s">
        <v>79</v>
      </c>
      <c r="B15" s="70"/>
      <c r="C15" s="72">
        <f>SUM(C7:C14)</f>
        <v>15.078837559271978</v>
      </c>
    </row>
    <row r="16" spans="1:3" x14ac:dyDescent="0.2">
      <c r="A16" s="73"/>
      <c r="B16" s="74"/>
      <c r="C16" s="75"/>
    </row>
    <row r="17" spans="1:3" x14ac:dyDescent="0.2">
      <c r="A17" s="41" t="s">
        <v>80</v>
      </c>
      <c r="B17" s="70"/>
      <c r="C17" s="75"/>
    </row>
    <row r="18" spans="1:3" x14ac:dyDescent="0.2">
      <c r="A18" s="52">
        <v>1</v>
      </c>
      <c r="B18" s="70" t="s">
        <v>45</v>
      </c>
      <c r="C18" s="71"/>
    </row>
    <row r="19" spans="1:3" x14ac:dyDescent="0.2">
      <c r="A19" s="54" t="s">
        <v>81</v>
      </c>
      <c r="B19" s="51"/>
      <c r="C19" s="72"/>
    </row>
    <row r="20" spans="1:3" x14ac:dyDescent="0.2">
      <c r="A20" s="59"/>
      <c r="B20" s="76"/>
      <c r="C20" s="75"/>
    </row>
    <row r="21" spans="1:3" x14ac:dyDescent="0.2">
      <c r="A21" s="49" t="s">
        <v>82</v>
      </c>
      <c r="B21" s="77"/>
      <c r="C21" s="75"/>
    </row>
    <row r="22" spans="1:3" x14ac:dyDescent="0.2">
      <c r="A22" s="52">
        <v>1</v>
      </c>
      <c r="B22" s="70" t="s">
        <v>45</v>
      </c>
      <c r="C22" s="71"/>
    </row>
    <row r="23" spans="1:3" x14ac:dyDescent="0.2">
      <c r="A23" s="41" t="s">
        <v>26</v>
      </c>
      <c r="B23" s="70"/>
      <c r="C23" s="72"/>
    </row>
    <row r="24" spans="1:3" x14ac:dyDescent="0.2">
      <c r="A24" s="73"/>
      <c r="B24" s="70"/>
      <c r="C24" s="75"/>
    </row>
    <row r="25" spans="1:3" x14ac:dyDescent="0.2">
      <c r="A25" s="41" t="s">
        <v>83</v>
      </c>
      <c r="B25" s="70"/>
      <c r="C25" s="75"/>
    </row>
    <row r="26" spans="1:3" x14ac:dyDescent="0.2">
      <c r="A26" s="41" t="s">
        <v>84</v>
      </c>
      <c r="B26" s="74" t="s">
        <v>85</v>
      </c>
      <c r="C26" s="75"/>
    </row>
    <row r="27" spans="1:3" x14ac:dyDescent="0.2">
      <c r="A27" s="52">
        <v>1</v>
      </c>
      <c r="B27" s="70"/>
      <c r="C27" s="71"/>
    </row>
    <row r="28" spans="1:3" x14ac:dyDescent="0.2">
      <c r="A28" s="52">
        <v>2</v>
      </c>
      <c r="B28" s="70"/>
      <c r="C28" s="71"/>
    </row>
    <row r="29" spans="1:3" x14ac:dyDescent="0.2">
      <c r="A29" s="54" t="s">
        <v>86</v>
      </c>
      <c r="B29" s="78" t="s">
        <v>87</v>
      </c>
      <c r="C29" s="75"/>
    </row>
    <row r="30" spans="1:3" x14ac:dyDescent="0.2">
      <c r="A30" s="79">
        <v>1</v>
      </c>
      <c r="B30" s="77" t="s">
        <v>56</v>
      </c>
      <c r="C30" s="71">
        <f>31.2183157939034+0.3</f>
        <v>31.518315793903401</v>
      </c>
    </row>
    <row r="31" spans="1:3" x14ac:dyDescent="0.2">
      <c r="A31" s="79">
        <v>2</v>
      </c>
      <c r="B31" s="77" t="s">
        <v>88</v>
      </c>
      <c r="C31" s="71">
        <v>6.3427618378525699</v>
      </c>
    </row>
    <row r="32" spans="1:3" x14ac:dyDescent="0.2">
      <c r="A32" s="79">
        <v>3</v>
      </c>
      <c r="B32" s="77" t="s">
        <v>43</v>
      </c>
      <c r="C32" s="71">
        <v>0</v>
      </c>
    </row>
    <row r="33" spans="1:3" x14ac:dyDescent="0.2">
      <c r="A33" s="79">
        <v>4</v>
      </c>
      <c r="B33" s="77" t="s">
        <v>43</v>
      </c>
      <c r="C33" s="71">
        <v>0</v>
      </c>
    </row>
    <row r="34" spans="1:3" x14ac:dyDescent="0.2">
      <c r="A34" s="79">
        <v>5</v>
      </c>
      <c r="B34" s="77" t="s">
        <v>43</v>
      </c>
      <c r="C34" s="71">
        <v>0</v>
      </c>
    </row>
    <row r="35" spans="1:3" x14ac:dyDescent="0.2">
      <c r="A35" s="79">
        <v>6</v>
      </c>
      <c r="B35" s="77" t="s">
        <v>43</v>
      </c>
      <c r="C35" s="71">
        <v>0</v>
      </c>
    </row>
    <row r="36" spans="1:3" x14ac:dyDescent="0.2">
      <c r="A36" s="49" t="s">
        <v>89</v>
      </c>
      <c r="B36" s="76"/>
      <c r="C36" s="72">
        <f>SUM(C30:C35)-0.2</f>
        <v>37.661077631755965</v>
      </c>
    </row>
    <row r="37" spans="1:3" x14ac:dyDescent="0.2">
      <c r="A37" s="49"/>
      <c r="B37" s="77"/>
      <c r="C37" s="75"/>
    </row>
    <row r="38" spans="1:3" x14ac:dyDescent="0.2">
      <c r="A38" s="41" t="s">
        <v>90</v>
      </c>
      <c r="B38" s="70"/>
      <c r="C38" s="75"/>
    </row>
    <row r="39" spans="1:3" x14ac:dyDescent="0.2">
      <c r="A39" s="41" t="s">
        <v>84</v>
      </c>
      <c r="B39" s="74" t="s">
        <v>91</v>
      </c>
      <c r="C39" s="75"/>
    </row>
    <row r="40" spans="1:3" x14ac:dyDescent="0.2">
      <c r="A40" s="52">
        <v>1</v>
      </c>
      <c r="B40" s="51" t="s">
        <v>43</v>
      </c>
      <c r="C40" s="71">
        <v>0</v>
      </c>
    </row>
    <row r="41" spans="1:3" x14ac:dyDescent="0.2">
      <c r="A41" s="52">
        <v>2</v>
      </c>
      <c r="B41" s="51" t="s">
        <v>43</v>
      </c>
      <c r="C41" s="71">
        <v>0</v>
      </c>
    </row>
    <row r="42" spans="1:3" x14ac:dyDescent="0.2">
      <c r="A42" s="52">
        <v>3</v>
      </c>
      <c r="B42" s="51" t="s">
        <v>43</v>
      </c>
      <c r="C42" s="71">
        <v>0</v>
      </c>
    </row>
    <row r="43" spans="1:3" x14ac:dyDescent="0.2">
      <c r="A43" s="52">
        <v>4</v>
      </c>
      <c r="B43" s="51" t="s">
        <v>43</v>
      </c>
      <c r="C43" s="71">
        <v>0</v>
      </c>
    </row>
    <row r="44" spans="1:3" x14ac:dyDescent="0.2">
      <c r="A44" s="52">
        <v>5</v>
      </c>
      <c r="B44" s="51" t="s">
        <v>43</v>
      </c>
      <c r="C44" s="71">
        <v>0</v>
      </c>
    </row>
    <row r="45" spans="1:3" x14ac:dyDescent="0.2">
      <c r="A45" s="52">
        <v>6</v>
      </c>
      <c r="B45" s="51" t="s">
        <v>43</v>
      </c>
      <c r="C45" s="71">
        <v>0</v>
      </c>
    </row>
    <row r="46" spans="1:3" x14ac:dyDescent="0.2">
      <c r="A46" s="52">
        <v>7</v>
      </c>
      <c r="B46" s="51" t="s">
        <v>43</v>
      </c>
      <c r="C46" s="71">
        <v>0</v>
      </c>
    </row>
    <row r="47" spans="1:3" x14ac:dyDescent="0.2">
      <c r="A47" s="52">
        <v>8</v>
      </c>
      <c r="B47" s="51" t="s">
        <v>43</v>
      </c>
      <c r="C47" s="71">
        <v>0</v>
      </c>
    </row>
    <row r="48" spans="1:3" x14ac:dyDescent="0.2">
      <c r="A48" s="54" t="s">
        <v>86</v>
      </c>
      <c r="B48" s="74" t="s">
        <v>92</v>
      </c>
      <c r="C48" s="75"/>
    </row>
    <row r="49" spans="1:5" x14ac:dyDescent="0.2">
      <c r="A49" s="79">
        <v>1</v>
      </c>
      <c r="B49" s="51" t="s">
        <v>45</v>
      </c>
      <c r="C49" s="71">
        <f>57.3590779028779+0.2</f>
        <v>57.559077902877902</v>
      </c>
    </row>
    <row r="50" spans="1:5" x14ac:dyDescent="0.2">
      <c r="A50" s="79">
        <v>2</v>
      </c>
      <c r="B50" s="51" t="s">
        <v>93</v>
      </c>
      <c r="C50" s="71">
        <v>22.379918970085711</v>
      </c>
    </row>
    <row r="51" spans="1:5" x14ac:dyDescent="0.2">
      <c r="A51" s="79">
        <v>3</v>
      </c>
      <c r="B51" s="51" t="s">
        <v>94</v>
      </c>
      <c r="C51" s="71">
        <v>14.096471185822011</v>
      </c>
    </row>
    <row r="52" spans="1:5" x14ac:dyDescent="0.2">
      <c r="A52" s="79">
        <v>4</v>
      </c>
      <c r="B52" s="51" t="s">
        <v>43</v>
      </c>
      <c r="C52" s="71">
        <v>0</v>
      </c>
    </row>
    <row r="53" spans="1:5" x14ac:dyDescent="0.2">
      <c r="A53" s="79">
        <v>5</v>
      </c>
      <c r="B53" s="51" t="s">
        <v>43</v>
      </c>
      <c r="C53" s="71">
        <v>0</v>
      </c>
    </row>
    <row r="54" spans="1:5" x14ac:dyDescent="0.2">
      <c r="A54" s="79">
        <v>6</v>
      </c>
      <c r="B54" s="51" t="s">
        <v>43</v>
      </c>
      <c r="C54" s="71">
        <v>0</v>
      </c>
    </row>
    <row r="55" spans="1:5" x14ac:dyDescent="0.2">
      <c r="A55" s="79">
        <v>7</v>
      </c>
      <c r="B55" s="51" t="s">
        <v>43</v>
      </c>
      <c r="C55" s="71">
        <v>0</v>
      </c>
    </row>
    <row r="56" spans="1:5" x14ac:dyDescent="0.2">
      <c r="A56" s="79">
        <v>8</v>
      </c>
      <c r="B56" s="51" t="s">
        <v>43</v>
      </c>
      <c r="C56" s="71">
        <v>0</v>
      </c>
    </row>
    <row r="57" spans="1:5" x14ac:dyDescent="0.2">
      <c r="A57" s="54" t="s">
        <v>95</v>
      </c>
      <c r="B57" s="76"/>
      <c r="C57" s="72">
        <v>93.835468058785622</v>
      </c>
      <c r="E57" s="65"/>
    </row>
    <row r="58" spans="1:5" x14ac:dyDescent="0.2">
      <c r="A58" s="59"/>
      <c r="B58" s="76"/>
      <c r="C58" s="72"/>
    </row>
    <row r="59" spans="1:5" x14ac:dyDescent="0.2">
      <c r="A59" s="49" t="s">
        <v>96</v>
      </c>
      <c r="B59" s="77"/>
      <c r="C59" s="72">
        <f>C57+C36+C15</f>
        <v>146.57538324981357</v>
      </c>
    </row>
    <row r="60" spans="1:5" x14ac:dyDescent="0.2">
      <c r="A60" s="59"/>
      <c r="B60" s="76"/>
      <c r="C60" s="75"/>
    </row>
    <row r="61" spans="1:5" ht="15.75" thickBot="1" x14ac:dyDescent="0.3">
      <c r="A61" s="64" t="s">
        <v>37</v>
      </c>
      <c r="B61" s="80"/>
      <c r="C61" s="22">
        <v>348901</v>
      </c>
    </row>
    <row r="63" spans="1:5" x14ac:dyDescent="0.2">
      <c r="C63" s="65"/>
    </row>
    <row r="65" spans="3:3" x14ac:dyDescent="0.2">
      <c r="C65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9896</vt:lpstr>
      <vt:lpstr>9897</vt:lpstr>
      <vt:lpstr>9898</vt:lpstr>
      <vt:lpstr>9895</vt:lpstr>
      <vt:lpstr>מגדל חסכון לילד- נספח 1</vt:lpstr>
      <vt:lpstr>מגדל חסכון לילד- נספח 2</vt:lpstr>
      <vt:lpstr>מגדל חסכון לילד- 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2021-03-21T12:59:58Z</dcterms:modified>
</cp:coreProperties>
</file>