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מזומנים!$B$6:$K$38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2" i="58" l="1"/>
  <c r="J19" i="58"/>
  <c r="Q51" i="59"/>
  <c r="Q50" i="59"/>
  <c r="Q49" i="59"/>
  <c r="Q48" i="59"/>
  <c r="Q47" i="59"/>
  <c r="Q45" i="59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R12" i="61"/>
  <c r="R11" i="61"/>
  <c r="T348" i="61" s="1"/>
  <c r="Q152" i="61"/>
  <c r="Q13" i="61"/>
  <c r="Q12" i="61" s="1"/>
  <c r="Q11" i="61" s="1"/>
  <c r="R13" i="61"/>
  <c r="R152" i="61"/>
  <c r="R234" i="61"/>
  <c r="R242" i="61"/>
  <c r="R243" i="61"/>
  <c r="R252" i="61"/>
  <c r="T349" i="61"/>
  <c r="T347" i="61"/>
  <c r="T346" i="61"/>
  <c r="T345" i="61"/>
  <c r="T343" i="61"/>
  <c r="T342" i="61"/>
  <c r="T341" i="61"/>
  <c r="T339" i="61"/>
  <c r="T338" i="61"/>
  <c r="T337" i="61"/>
  <c r="T335" i="61"/>
  <c r="T334" i="61"/>
  <c r="T333" i="61"/>
  <c r="T331" i="61"/>
  <c r="T330" i="61"/>
  <c r="T329" i="61"/>
  <c r="T327" i="61"/>
  <c r="T326" i="61"/>
  <c r="T325" i="61"/>
  <c r="T323" i="61"/>
  <c r="T322" i="61"/>
  <c r="T321" i="61"/>
  <c r="T319" i="61"/>
  <c r="T318" i="61"/>
  <c r="T317" i="61"/>
  <c r="T315" i="61"/>
  <c r="T314" i="61"/>
  <c r="T313" i="61"/>
  <c r="T311" i="61"/>
  <c r="T310" i="61"/>
  <c r="T309" i="61"/>
  <c r="T307" i="61"/>
  <c r="T306" i="61"/>
  <c r="T305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70" i="61"/>
  <c r="T269" i="61"/>
  <c r="T268" i="61"/>
  <c r="T267" i="61"/>
  <c r="T266" i="61"/>
  <c r="T265" i="61"/>
  <c r="T264" i="61"/>
  <c r="T263" i="61"/>
  <c r="T262" i="61"/>
  <c r="T261" i="61"/>
  <c r="T260" i="61"/>
  <c r="T259" i="61"/>
  <c r="T258" i="61"/>
  <c r="T257" i="61"/>
  <c r="T256" i="61"/>
  <c r="T255" i="61"/>
  <c r="T254" i="61"/>
  <c r="T253" i="61"/>
  <c r="T252" i="61"/>
  <c r="T250" i="61"/>
  <c r="T249" i="61"/>
  <c r="T248" i="61"/>
  <c r="T247" i="61"/>
  <c r="T246" i="61"/>
  <c r="T245" i="61"/>
  <c r="T244" i="61"/>
  <c r="T243" i="61"/>
  <c r="T242" i="61"/>
  <c r="T240" i="61"/>
  <c r="T239" i="61"/>
  <c r="T238" i="61"/>
  <c r="T237" i="61"/>
  <c r="T236" i="61"/>
  <c r="T235" i="61"/>
  <c r="T234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J11" i="58" l="1"/>
  <c r="J10" i="58" s="1"/>
  <c r="T350" i="61"/>
  <c r="T304" i="61"/>
  <c r="T308" i="61"/>
  <c r="T312" i="61"/>
  <c r="T316" i="61"/>
  <c r="T320" i="61"/>
  <c r="T324" i="61"/>
  <c r="T328" i="61"/>
  <c r="T332" i="61"/>
  <c r="T336" i="61"/>
  <c r="T340" i="61"/>
  <c r="T344" i="61"/>
  <c r="I11" i="81"/>
  <c r="K137" i="62"/>
  <c r="K165" i="62"/>
  <c r="L165" i="62"/>
  <c r="L137" i="62"/>
  <c r="L94" i="62"/>
  <c r="L46" i="62"/>
  <c r="K13" i="62"/>
  <c r="K12" i="62" s="1"/>
  <c r="L13" i="62"/>
  <c r="I10" i="81"/>
  <c r="J14" i="81" s="1"/>
  <c r="M90" i="63"/>
  <c r="M89" i="63"/>
  <c r="M88" i="63"/>
  <c r="M87" i="63"/>
  <c r="M86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40" i="64"/>
  <c r="N39" i="64"/>
  <c r="N38" i="64"/>
  <c r="N37" i="64"/>
  <c r="N36" i="64"/>
  <c r="N35" i="64"/>
  <c r="N34" i="64"/>
  <c r="N33" i="64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K14" i="65"/>
  <c r="K13" i="65"/>
  <c r="K12" i="65"/>
  <c r="K11" i="65"/>
  <c r="K22" i="66"/>
  <c r="K21" i="66"/>
  <c r="K20" i="66"/>
  <c r="K19" i="66"/>
  <c r="K18" i="66"/>
  <c r="K17" i="66"/>
  <c r="K15" i="66"/>
  <c r="K14" i="66"/>
  <c r="K13" i="66"/>
  <c r="K12" i="66"/>
  <c r="K11" i="66"/>
  <c r="J16" i="67"/>
  <c r="J15" i="67"/>
  <c r="J14" i="67"/>
  <c r="J13" i="67"/>
  <c r="J12" i="67"/>
  <c r="J11" i="67"/>
  <c r="C35" i="88"/>
  <c r="C31" i="88"/>
  <c r="C29" i="88"/>
  <c r="C28" i="88"/>
  <c r="C27" i="88"/>
  <c r="C26" i="88"/>
  <c r="C24" i="88"/>
  <c r="C21" i="88"/>
  <c r="C20" i="88"/>
  <c r="C19" i="88"/>
  <c r="C18" i="88"/>
  <c r="C17" i="88"/>
  <c r="C15" i="88"/>
  <c r="C13" i="88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R34" i="71"/>
  <c r="R33" i="71"/>
  <c r="R32" i="71"/>
  <c r="R31" i="71"/>
  <c r="R30" i="71"/>
  <c r="R29" i="71"/>
  <c r="R28" i="71"/>
  <c r="R27" i="71"/>
  <c r="R25" i="71"/>
  <c r="R24" i="71"/>
  <c r="R23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L20" i="72"/>
  <c r="L19" i="72"/>
  <c r="L18" i="72"/>
  <c r="L17" i="72"/>
  <c r="L16" i="72"/>
  <c r="L15" i="72"/>
  <c r="L14" i="72"/>
  <c r="L13" i="72"/>
  <c r="L12" i="72"/>
  <c r="L11" i="72"/>
  <c r="K11" i="58" l="1"/>
  <c r="K41" i="58"/>
  <c r="C11" i="88"/>
  <c r="K42" i="58"/>
  <c r="K37" i="58"/>
  <c r="K33" i="58"/>
  <c r="K29" i="58"/>
  <c r="K25" i="58"/>
  <c r="K21" i="58"/>
  <c r="K15" i="58"/>
  <c r="K38" i="58"/>
  <c r="K26" i="58"/>
  <c r="K16" i="58"/>
  <c r="K40" i="58"/>
  <c r="K36" i="58"/>
  <c r="K32" i="58"/>
  <c r="K28" i="58"/>
  <c r="K24" i="58"/>
  <c r="K20" i="58"/>
  <c r="K14" i="58"/>
  <c r="K10" i="58"/>
  <c r="K43" i="58"/>
  <c r="K22" i="58"/>
  <c r="K12" i="58"/>
  <c r="K44" i="58"/>
  <c r="K39" i="58"/>
  <c r="K35" i="58"/>
  <c r="K31" i="58"/>
  <c r="K27" i="58"/>
  <c r="K23" i="58"/>
  <c r="K19" i="58"/>
  <c r="K13" i="58"/>
  <c r="K34" i="58"/>
  <c r="K30" i="58"/>
  <c r="K17" i="58"/>
  <c r="C23" i="88"/>
  <c r="C37" i="88"/>
  <c r="J10" i="81"/>
  <c r="J13" i="81"/>
  <c r="L136" i="62"/>
  <c r="L12" i="62"/>
  <c r="K136" i="62"/>
  <c r="K11" i="62" s="1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0" i="73"/>
  <c r="J29" i="73"/>
  <c r="J27" i="73"/>
  <c r="J26" i="73"/>
  <c r="J25" i="73"/>
  <c r="J23" i="73"/>
  <c r="J22" i="73"/>
  <c r="J21" i="73"/>
  <c r="J20" i="73"/>
  <c r="J19" i="73"/>
  <c r="J17" i="73"/>
  <c r="J16" i="73"/>
  <c r="J14" i="73"/>
  <c r="J13" i="73"/>
  <c r="J12" i="73"/>
  <c r="J11" i="73"/>
  <c r="K15" i="74"/>
  <c r="K14" i="74"/>
  <c r="K13" i="74"/>
  <c r="K12" i="74"/>
  <c r="K11" i="74"/>
  <c r="J247" i="76"/>
  <c r="J246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0" i="76"/>
  <c r="J229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P33" i="78"/>
  <c r="P86" i="78"/>
  <c r="P30" i="78"/>
  <c r="P18" i="78"/>
  <c r="P28" i="78"/>
  <c r="P25" i="78"/>
  <c r="P15" i="78"/>
  <c r="P22" i="78"/>
  <c r="P85" i="78"/>
  <c r="H17" i="80"/>
  <c r="H16" i="80"/>
  <c r="H14" i="80"/>
  <c r="H13" i="80"/>
  <c r="H12" i="80"/>
  <c r="H11" i="80"/>
  <c r="H10" i="80"/>
  <c r="C43" i="88"/>
  <c r="P12" i="78" l="1"/>
  <c r="P11" i="78" s="1"/>
  <c r="L11" i="62"/>
  <c r="N247" i="62" s="1"/>
  <c r="N223" i="62"/>
  <c r="N200" i="62"/>
  <c r="N182" i="62"/>
  <c r="N151" i="62"/>
  <c r="N138" i="62"/>
  <c r="N121" i="62"/>
  <c r="N88" i="62"/>
  <c r="N72" i="62"/>
  <c r="N56" i="62"/>
  <c r="N39" i="62"/>
  <c r="N23" i="62"/>
  <c r="N256" i="62"/>
  <c r="N235" i="62"/>
  <c r="N210" i="62"/>
  <c r="N189" i="62"/>
  <c r="N173" i="62"/>
  <c r="N156" i="62"/>
  <c r="N193" i="62"/>
  <c r="N128" i="62"/>
  <c r="N112" i="62"/>
  <c r="N96" i="62"/>
  <c r="N79" i="62"/>
  <c r="N63" i="62"/>
  <c r="N47" i="62"/>
  <c r="N30" i="62"/>
  <c r="N14" i="62"/>
  <c r="N239" i="62"/>
  <c r="N215" i="62"/>
  <c r="N192" i="62"/>
  <c r="N176" i="62"/>
  <c r="N159" i="62"/>
  <c r="N146" i="62"/>
  <c r="N131" i="62"/>
  <c r="N115" i="62"/>
  <c r="N99" i="62"/>
  <c r="N82" i="62"/>
  <c r="N66" i="62"/>
  <c r="N50" i="62"/>
  <c r="N33" i="62"/>
  <c r="N17" i="62"/>
  <c r="N248" i="62"/>
  <c r="N225" i="62"/>
  <c r="N201" i="62"/>
  <c r="N183" i="62"/>
  <c r="N167" i="62"/>
  <c r="N152" i="62"/>
  <c r="N139" i="62"/>
  <c r="N122" i="62"/>
  <c r="N106" i="62"/>
  <c r="N89" i="62"/>
  <c r="N73" i="62"/>
  <c r="N57" i="62"/>
  <c r="N40" i="62"/>
  <c r="N24" i="62"/>
  <c r="N257" i="62"/>
  <c r="N212" i="62"/>
  <c r="N228" i="62"/>
  <c r="N246" i="62"/>
  <c r="N258" i="62"/>
  <c r="N241" i="62"/>
  <c r="N218" i="62"/>
  <c r="N195" i="62"/>
  <c r="N178" i="62"/>
  <c r="N161" i="62"/>
  <c r="N148" i="62"/>
  <c r="N133" i="62"/>
  <c r="N117" i="62"/>
  <c r="N101" i="62"/>
  <c r="N84" i="62"/>
  <c r="N68" i="62"/>
  <c r="N52" i="62"/>
  <c r="N35" i="62"/>
  <c r="N19" i="62"/>
  <c r="N251" i="62"/>
  <c r="N227" i="62"/>
  <c r="N204" i="62"/>
  <c r="N185" i="62"/>
  <c r="N169" i="62"/>
  <c r="N153" i="62"/>
  <c r="N141" i="62"/>
  <c r="N124" i="62"/>
  <c r="N108" i="62"/>
  <c r="N91" i="62"/>
  <c r="N75" i="62"/>
  <c r="N59" i="62"/>
  <c r="N42" i="62"/>
  <c r="N26" i="62"/>
  <c r="N255" i="62"/>
  <c r="N232" i="62"/>
  <c r="N209" i="62"/>
  <c r="N188" i="62"/>
  <c r="N172" i="62"/>
  <c r="N155" i="62"/>
  <c r="N144" i="62"/>
  <c r="N127" i="62"/>
  <c r="N111" i="62"/>
  <c r="N95" i="62"/>
  <c r="N78" i="62"/>
  <c r="N62" i="62"/>
  <c r="N46" i="62"/>
  <c r="N29" i="62"/>
  <c r="N13" i="62"/>
  <c r="N243" i="62"/>
  <c r="N219" i="62"/>
  <c r="N196" i="62"/>
  <c r="N179" i="62"/>
  <c r="N162" i="62"/>
  <c r="N149" i="62"/>
  <c r="N134" i="62"/>
  <c r="N118" i="62"/>
  <c r="N102" i="62"/>
  <c r="N85" i="62"/>
  <c r="N69" i="62"/>
  <c r="N53" i="62"/>
  <c r="N36" i="62"/>
  <c r="N20" i="62"/>
  <c r="N198" i="62"/>
  <c r="N216" i="62"/>
  <c r="N234" i="62"/>
  <c r="N250" i="62"/>
  <c r="N259" i="62"/>
  <c r="N236" i="62"/>
  <c r="N213" i="62"/>
  <c r="N190" i="62"/>
  <c r="N174" i="62"/>
  <c r="N157" i="62"/>
  <c r="N145" i="62"/>
  <c r="N129" i="62"/>
  <c r="N113" i="62"/>
  <c r="N97" i="62"/>
  <c r="N80" i="62"/>
  <c r="N64" i="62"/>
  <c r="N48" i="62"/>
  <c r="N31" i="62"/>
  <c r="N15" i="62"/>
  <c r="N245" i="62"/>
  <c r="N222" i="62"/>
  <c r="N199" i="62"/>
  <c r="N181" i="62"/>
  <c r="N165" i="62"/>
  <c r="N150" i="62"/>
  <c r="N137" i="62"/>
  <c r="N120" i="62"/>
  <c r="N104" i="62"/>
  <c r="N87" i="62"/>
  <c r="N71" i="62"/>
  <c r="N55" i="62"/>
  <c r="N38" i="62"/>
  <c r="N22" i="62"/>
  <c r="N249" i="62"/>
  <c r="N226" i="62"/>
  <c r="N203" i="62"/>
  <c r="N184" i="62"/>
  <c r="N168" i="62"/>
  <c r="N229" i="62"/>
  <c r="N140" i="62"/>
  <c r="N123" i="62"/>
  <c r="N107" i="62"/>
  <c r="N90" i="62"/>
  <c r="N74" i="62"/>
  <c r="N58" i="62"/>
  <c r="N41" i="62"/>
  <c r="N25" i="62"/>
  <c r="C16" i="88"/>
  <c r="N237" i="62"/>
  <c r="N214" i="62"/>
  <c r="N191" i="62"/>
  <c r="N175" i="62"/>
  <c r="N158" i="62"/>
  <c r="N207" i="62"/>
  <c r="N130" i="62"/>
  <c r="N114" i="62"/>
  <c r="N98" i="62"/>
  <c r="N81" i="62"/>
  <c r="N65" i="62"/>
  <c r="N49" i="62"/>
  <c r="N32" i="62"/>
  <c r="N16" i="62"/>
  <c r="N202" i="62"/>
  <c r="N220" i="62"/>
  <c r="N238" i="62"/>
  <c r="N254" i="62"/>
  <c r="N252" i="62"/>
  <c r="N230" i="62"/>
  <c r="N205" i="62"/>
  <c r="N186" i="62"/>
  <c r="N170" i="62"/>
  <c r="N233" i="62"/>
  <c r="N142" i="62"/>
  <c r="N125" i="62"/>
  <c r="N109" i="62"/>
  <c r="N92" i="62"/>
  <c r="N76" i="62"/>
  <c r="N60" i="62"/>
  <c r="N43" i="62"/>
  <c r="N27" i="62"/>
  <c r="N11" i="62"/>
  <c r="N240" i="62"/>
  <c r="N217" i="62"/>
  <c r="N194" i="62"/>
  <c r="N177" i="62"/>
  <c r="N160" i="62"/>
  <c r="N147" i="62"/>
  <c r="N132" i="62"/>
  <c r="N116" i="62"/>
  <c r="N100" i="62"/>
  <c r="N83" i="62"/>
  <c r="N67" i="62"/>
  <c r="N51" i="62"/>
  <c r="N34" i="62"/>
  <c r="N18" i="62"/>
  <c r="N244" i="62"/>
  <c r="N221" i="62"/>
  <c r="N197" i="62"/>
  <c r="N180" i="62"/>
  <c r="N163" i="62"/>
  <c r="N211" i="62"/>
  <c r="N136" i="62"/>
  <c r="N119" i="62"/>
  <c r="N103" i="62"/>
  <c r="N86" i="62"/>
  <c r="N70" i="62"/>
  <c r="N54" i="62"/>
  <c r="N37" i="62"/>
  <c r="N21" i="62"/>
  <c r="N253" i="62"/>
  <c r="N231" i="62"/>
  <c r="N208" i="62"/>
  <c r="N187" i="62"/>
  <c r="N171" i="62"/>
  <c r="N154" i="62"/>
  <c r="N143" i="62"/>
  <c r="N126" i="62"/>
  <c r="N110" i="62"/>
  <c r="N94" i="62"/>
  <c r="N77" i="62"/>
  <c r="N61" i="62"/>
  <c r="N44" i="62"/>
  <c r="N28" i="62"/>
  <c r="N12" i="62"/>
  <c r="N206" i="62"/>
  <c r="N224" i="62"/>
  <c r="N242" i="62"/>
  <c r="J11" i="81"/>
  <c r="N105" i="62" l="1"/>
  <c r="N166" i="62"/>
  <c r="C12" i="88"/>
  <c r="J12" i="81"/>
  <c r="P10" i="78"/>
  <c r="Q10" i="78" l="1"/>
  <c r="C33" i="88"/>
  <c r="C10" i="88" s="1"/>
  <c r="C42" i="88" s="1"/>
  <c r="L41" i="58" s="1"/>
  <c r="Q130" i="78"/>
  <c r="Q126" i="78"/>
  <c r="Q122" i="78"/>
  <c r="Q118" i="78"/>
  <c r="Q114" i="78"/>
  <c r="Q110" i="78"/>
  <c r="Q106" i="78"/>
  <c r="Q102" i="78"/>
  <c r="Q98" i="78"/>
  <c r="Q94" i="78"/>
  <c r="Q90" i="78"/>
  <c r="Q81" i="78"/>
  <c r="Q77" i="78"/>
  <c r="Q73" i="78"/>
  <c r="Q69" i="78"/>
  <c r="Q65" i="78"/>
  <c r="Q61" i="78"/>
  <c r="Q57" i="78"/>
  <c r="Q53" i="78"/>
  <c r="Q49" i="78"/>
  <c r="Q45" i="78"/>
  <c r="Q41" i="78"/>
  <c r="Q37" i="78"/>
  <c r="Q33" i="78"/>
  <c r="Q24" i="78"/>
  <c r="Q20" i="78"/>
  <c r="Q16" i="78"/>
  <c r="Q123" i="78"/>
  <c r="Q82" i="78"/>
  <c r="Q74" i="78"/>
  <c r="Q66" i="78"/>
  <c r="Q54" i="78"/>
  <c r="Q46" i="78"/>
  <c r="Q34" i="78"/>
  <c r="Q21" i="78"/>
  <c r="Q17" i="78"/>
  <c r="Q129" i="78"/>
  <c r="Q125" i="78"/>
  <c r="Q121" i="78"/>
  <c r="Q117" i="78"/>
  <c r="Q113" i="78"/>
  <c r="Q109" i="78"/>
  <c r="Q105" i="78"/>
  <c r="Q101" i="78"/>
  <c r="Q97" i="78"/>
  <c r="Q93" i="78"/>
  <c r="Q89" i="78"/>
  <c r="Q80" i="78"/>
  <c r="Q76" i="78"/>
  <c r="Q72" i="78"/>
  <c r="Q68" i="78"/>
  <c r="Q64" i="78"/>
  <c r="Q60" i="78"/>
  <c r="Q56" i="78"/>
  <c r="Q52" i="78"/>
  <c r="Q48" i="78"/>
  <c r="Q44" i="78"/>
  <c r="Q40" i="78"/>
  <c r="Q36" i="78"/>
  <c r="Q31" i="78"/>
  <c r="Q27" i="78"/>
  <c r="Q23" i="78"/>
  <c r="Q19" i="78"/>
  <c r="Q128" i="78"/>
  <c r="Q124" i="78"/>
  <c r="Q120" i="78"/>
  <c r="Q116" i="78"/>
  <c r="Q112" i="78"/>
  <c r="Q108" i="78"/>
  <c r="Q104" i="78"/>
  <c r="Q100" i="78"/>
  <c r="Q96" i="78"/>
  <c r="Q92" i="78"/>
  <c r="Q88" i="78"/>
  <c r="Q83" i="78"/>
  <c r="Q79" i="78"/>
  <c r="Q75" i="78"/>
  <c r="Q71" i="78"/>
  <c r="Q67" i="78"/>
  <c r="Q63" i="78"/>
  <c r="Q59" i="78"/>
  <c r="Q55" i="78"/>
  <c r="Q51" i="78"/>
  <c r="Q47" i="78"/>
  <c r="Q43" i="78"/>
  <c r="Q39" i="78"/>
  <c r="Q35" i="78"/>
  <c r="Q26" i="78"/>
  <c r="Q14" i="78"/>
  <c r="Q127" i="78"/>
  <c r="Q119" i="78"/>
  <c r="Q115" i="78"/>
  <c r="Q111" i="78"/>
  <c r="Q107" i="78"/>
  <c r="Q103" i="78"/>
  <c r="Q99" i="78"/>
  <c r="Q95" i="78"/>
  <c r="Q91" i="78"/>
  <c r="Q87" i="78"/>
  <c r="Q78" i="78"/>
  <c r="Q70" i="78"/>
  <c r="Q62" i="78"/>
  <c r="Q58" i="78"/>
  <c r="Q50" i="78"/>
  <c r="Q42" i="78"/>
  <c r="Q38" i="78"/>
  <c r="Q29" i="78"/>
  <c r="Q25" i="78"/>
  <c r="Q13" i="78"/>
  <c r="Q12" i="78"/>
  <c r="Q30" i="78"/>
  <c r="Q15" i="78"/>
  <c r="Q18" i="78"/>
  <c r="Q85" i="78"/>
  <c r="Q22" i="78"/>
  <c r="Q86" i="78"/>
  <c r="Q28" i="78"/>
  <c r="Q11" i="78"/>
  <c r="L44" i="58" l="1"/>
  <c r="L39" i="58"/>
  <c r="L35" i="58"/>
  <c r="L31" i="58"/>
  <c r="L27" i="58"/>
  <c r="L23" i="58"/>
  <c r="L15" i="58"/>
  <c r="L12" i="58"/>
  <c r="R50" i="59"/>
  <c r="R47" i="59"/>
  <c r="R42" i="59"/>
  <c r="R38" i="59"/>
  <c r="R34" i="59"/>
  <c r="R30" i="59"/>
  <c r="R25" i="59"/>
  <c r="R21" i="59"/>
  <c r="R17" i="59"/>
  <c r="R13" i="59"/>
  <c r="L40" i="58"/>
  <c r="L28" i="58"/>
  <c r="L20" i="58"/>
  <c r="R51" i="59"/>
  <c r="R39" i="59"/>
  <c r="R31" i="59"/>
  <c r="R18" i="59"/>
  <c r="L43" i="58"/>
  <c r="L38" i="58"/>
  <c r="L34" i="58"/>
  <c r="L30" i="58"/>
  <c r="L26" i="58"/>
  <c r="L22" i="58"/>
  <c r="L19" i="58"/>
  <c r="L14" i="58"/>
  <c r="L11" i="58"/>
  <c r="R49" i="59"/>
  <c r="R45" i="59"/>
  <c r="R41" i="59"/>
  <c r="R37" i="59"/>
  <c r="R33" i="59"/>
  <c r="R29" i="59"/>
  <c r="R24" i="59"/>
  <c r="R20" i="59"/>
  <c r="R16" i="59"/>
  <c r="R12" i="59"/>
  <c r="L36" i="58"/>
  <c r="L24" i="58"/>
  <c r="R27" i="59"/>
  <c r="L42" i="58"/>
  <c r="L37" i="58"/>
  <c r="L33" i="58"/>
  <c r="L29" i="58"/>
  <c r="L25" i="58"/>
  <c r="L21" i="58"/>
  <c r="L17" i="58"/>
  <c r="L13" i="58"/>
  <c r="L10" i="58"/>
  <c r="R48" i="59"/>
  <c r="R44" i="59"/>
  <c r="R40" i="59"/>
  <c r="R36" i="59"/>
  <c r="R32" i="59"/>
  <c r="R28" i="59"/>
  <c r="R23" i="59"/>
  <c r="R19" i="59"/>
  <c r="R15" i="59"/>
  <c r="R11" i="59"/>
  <c r="L32" i="58"/>
  <c r="L16" i="58"/>
  <c r="R43" i="59"/>
  <c r="R35" i="59"/>
  <c r="R22" i="59"/>
  <c r="R14" i="59"/>
  <c r="K14" i="81"/>
  <c r="U350" i="61"/>
  <c r="U346" i="61"/>
  <c r="U342" i="61"/>
  <c r="U338" i="61"/>
  <c r="U334" i="61"/>
  <c r="U330" i="61"/>
  <c r="U326" i="61"/>
  <c r="U322" i="61"/>
  <c r="U318" i="61"/>
  <c r="U314" i="61"/>
  <c r="U310" i="61"/>
  <c r="U306" i="61"/>
  <c r="U302" i="61"/>
  <c r="U298" i="61"/>
  <c r="U294" i="61"/>
  <c r="U290" i="61"/>
  <c r="U286" i="61"/>
  <c r="U282" i="61"/>
  <c r="U278" i="61"/>
  <c r="U274" i="61"/>
  <c r="U270" i="61"/>
  <c r="U266" i="61"/>
  <c r="U262" i="61"/>
  <c r="U258" i="61"/>
  <c r="U254" i="61"/>
  <c r="U249" i="61"/>
  <c r="U245" i="61"/>
  <c r="U240" i="61"/>
  <c r="U236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3" i="61"/>
  <c r="U159" i="61"/>
  <c r="U155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U349" i="61"/>
  <c r="U345" i="61"/>
  <c r="U341" i="61"/>
  <c r="U337" i="61"/>
  <c r="U333" i="61"/>
  <c r="U329" i="61"/>
  <c r="U325" i="61"/>
  <c r="U321" i="61"/>
  <c r="U317" i="61"/>
  <c r="U313" i="61"/>
  <c r="U309" i="61"/>
  <c r="U305" i="61"/>
  <c r="U301" i="61"/>
  <c r="U297" i="61"/>
  <c r="U293" i="61"/>
  <c r="U289" i="61"/>
  <c r="U285" i="61"/>
  <c r="U281" i="61"/>
  <c r="U277" i="61"/>
  <c r="U273" i="61"/>
  <c r="U269" i="61"/>
  <c r="U265" i="61"/>
  <c r="U261" i="61"/>
  <c r="U257" i="61"/>
  <c r="U253" i="61"/>
  <c r="U248" i="61"/>
  <c r="U244" i="61"/>
  <c r="U239" i="61"/>
  <c r="U235" i="61"/>
  <c r="U230" i="61"/>
  <c r="U226" i="61"/>
  <c r="U222" i="61"/>
  <c r="U218" i="61"/>
  <c r="U214" i="61"/>
  <c r="U210" i="61"/>
  <c r="U206" i="61"/>
  <c r="U202" i="61"/>
  <c r="U198" i="61"/>
  <c r="U194" i="61"/>
  <c r="U190" i="61"/>
  <c r="U186" i="61"/>
  <c r="U182" i="61"/>
  <c r="U178" i="61"/>
  <c r="U174" i="61"/>
  <c r="U170" i="61"/>
  <c r="U166" i="61"/>
  <c r="U162" i="61"/>
  <c r="U158" i="61"/>
  <c r="U154" i="61"/>
  <c r="U149" i="61"/>
  <c r="U145" i="61"/>
  <c r="U141" i="61"/>
  <c r="U137" i="61"/>
  <c r="U133" i="61"/>
  <c r="U129" i="61"/>
  <c r="U125" i="61"/>
  <c r="U121" i="61"/>
  <c r="U117" i="61"/>
  <c r="U113" i="61"/>
  <c r="U109" i="61"/>
  <c r="U105" i="61"/>
  <c r="U101" i="61"/>
  <c r="U97" i="61"/>
  <c r="U93" i="61"/>
  <c r="U89" i="61"/>
  <c r="U85" i="61"/>
  <c r="U81" i="61"/>
  <c r="U77" i="61"/>
  <c r="U73" i="61"/>
  <c r="U69" i="61"/>
  <c r="U65" i="61"/>
  <c r="U61" i="61"/>
  <c r="U57" i="61"/>
  <c r="U53" i="61"/>
  <c r="U348" i="61"/>
  <c r="U344" i="61"/>
  <c r="U340" i="61"/>
  <c r="U336" i="61"/>
  <c r="U332" i="61"/>
  <c r="U328" i="61"/>
  <c r="U324" i="61"/>
  <c r="U320" i="61"/>
  <c r="U316" i="61"/>
  <c r="U312" i="61"/>
  <c r="U308" i="61"/>
  <c r="U304" i="61"/>
  <c r="U300" i="61"/>
  <c r="U296" i="61"/>
  <c r="U292" i="61"/>
  <c r="U288" i="61"/>
  <c r="U284" i="61"/>
  <c r="U280" i="61"/>
  <c r="U276" i="61"/>
  <c r="U272" i="61"/>
  <c r="U268" i="61"/>
  <c r="U264" i="61"/>
  <c r="U260" i="61"/>
  <c r="U256" i="61"/>
  <c r="U252" i="61"/>
  <c r="U247" i="61"/>
  <c r="U243" i="61"/>
  <c r="U238" i="61"/>
  <c r="U234" i="61"/>
  <c r="U229" i="61"/>
  <c r="U225" i="61"/>
  <c r="U221" i="61"/>
  <c r="U217" i="61"/>
  <c r="U213" i="61"/>
  <c r="U209" i="61"/>
  <c r="U205" i="61"/>
  <c r="U201" i="61"/>
  <c r="U197" i="61"/>
  <c r="U193" i="61"/>
  <c r="U189" i="61"/>
  <c r="U185" i="61"/>
  <c r="U181" i="61"/>
  <c r="U177" i="61"/>
  <c r="U173" i="61"/>
  <c r="U169" i="61"/>
  <c r="U165" i="61"/>
  <c r="U161" i="61"/>
  <c r="U157" i="61"/>
  <c r="U153" i="61"/>
  <c r="U148" i="61"/>
  <c r="U144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8" i="61"/>
  <c r="U24" i="61"/>
  <c r="U20" i="61"/>
  <c r="U16" i="61"/>
  <c r="U12" i="61"/>
  <c r="U63" i="61"/>
  <c r="U347" i="61"/>
  <c r="U343" i="61"/>
  <c r="U339" i="61"/>
  <c r="U335" i="61"/>
  <c r="U331" i="61"/>
  <c r="U327" i="61"/>
  <c r="U323" i="61"/>
  <c r="U319" i="61"/>
  <c r="U315" i="61"/>
  <c r="U311" i="61"/>
  <c r="U307" i="61"/>
  <c r="U303" i="61"/>
  <c r="U299" i="61"/>
  <c r="U295" i="61"/>
  <c r="U291" i="61"/>
  <c r="U287" i="61"/>
  <c r="U283" i="61"/>
  <c r="U279" i="61"/>
  <c r="U275" i="61"/>
  <c r="U271" i="61"/>
  <c r="U267" i="61"/>
  <c r="U263" i="61"/>
  <c r="U259" i="61"/>
  <c r="U255" i="61"/>
  <c r="U250" i="61"/>
  <c r="U246" i="61"/>
  <c r="U242" i="61"/>
  <c r="U237" i="61"/>
  <c r="U232" i="61"/>
  <c r="U228" i="61"/>
  <c r="U224" i="61"/>
  <c r="U220" i="61"/>
  <c r="U216" i="61"/>
  <c r="U212" i="61"/>
  <c r="U208" i="61"/>
  <c r="U204" i="61"/>
  <c r="U200" i="61"/>
  <c r="U196" i="61"/>
  <c r="U192" i="61"/>
  <c r="U188" i="61"/>
  <c r="U184" i="61"/>
  <c r="U180" i="61"/>
  <c r="U176" i="61"/>
  <c r="U172" i="61"/>
  <c r="U168" i="61"/>
  <c r="U164" i="61"/>
  <c r="U160" i="61"/>
  <c r="U156" i="61"/>
  <c r="U152" i="61"/>
  <c r="U147" i="61"/>
  <c r="U143" i="61"/>
  <c r="U139" i="61"/>
  <c r="U135" i="61"/>
  <c r="U131" i="61"/>
  <c r="U127" i="61"/>
  <c r="U123" i="61"/>
  <c r="U119" i="61"/>
  <c r="U115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59" i="61"/>
  <c r="U55" i="61"/>
  <c r="U51" i="61"/>
  <c r="U43" i="61"/>
  <c r="U35" i="61"/>
  <c r="U27" i="61"/>
  <c r="U19" i="61"/>
  <c r="U11" i="61"/>
  <c r="U49" i="61"/>
  <c r="U41" i="61"/>
  <c r="U25" i="61"/>
  <c r="U17" i="61"/>
  <c r="U23" i="61"/>
  <c r="U33" i="61"/>
  <c r="U31" i="61"/>
  <c r="U47" i="61"/>
  <c r="U45" i="61"/>
  <c r="U37" i="61"/>
  <c r="U29" i="61"/>
  <c r="U21" i="61"/>
  <c r="U13" i="61"/>
  <c r="U39" i="61"/>
  <c r="U15" i="61"/>
  <c r="O257" i="62"/>
  <c r="O253" i="62"/>
  <c r="O249" i="62"/>
  <c r="O245" i="62"/>
  <c r="O241" i="62"/>
  <c r="O237" i="62"/>
  <c r="O232" i="62"/>
  <c r="O227" i="62"/>
  <c r="O223" i="62"/>
  <c r="O219" i="62"/>
  <c r="O215" i="62"/>
  <c r="O210" i="62"/>
  <c r="O205" i="62"/>
  <c r="O201" i="62"/>
  <c r="O197" i="62"/>
  <c r="O192" i="62"/>
  <c r="O188" i="62"/>
  <c r="O184" i="62"/>
  <c r="O180" i="62"/>
  <c r="O176" i="62"/>
  <c r="O172" i="62"/>
  <c r="O168" i="62"/>
  <c r="O163" i="62"/>
  <c r="O159" i="62"/>
  <c r="O155" i="62"/>
  <c r="O229" i="62"/>
  <c r="O211" i="62"/>
  <c r="O146" i="62"/>
  <c r="O144" i="62"/>
  <c r="O140" i="62"/>
  <c r="O136" i="62"/>
  <c r="O131" i="62"/>
  <c r="O127" i="62"/>
  <c r="O123" i="62"/>
  <c r="O119" i="62"/>
  <c r="O115" i="62"/>
  <c r="O111" i="62"/>
  <c r="O107" i="62"/>
  <c r="O103" i="62"/>
  <c r="O99" i="62"/>
  <c r="O95" i="62"/>
  <c r="O90" i="62"/>
  <c r="O86" i="62"/>
  <c r="O82" i="62"/>
  <c r="O78" i="62"/>
  <c r="O74" i="62"/>
  <c r="O70" i="62"/>
  <c r="O66" i="62"/>
  <c r="O62" i="62"/>
  <c r="O58" i="62"/>
  <c r="O54" i="62"/>
  <c r="O50" i="62"/>
  <c r="O46" i="62"/>
  <c r="O41" i="62"/>
  <c r="O37" i="62"/>
  <c r="O33" i="62"/>
  <c r="O29" i="62"/>
  <c r="O25" i="62"/>
  <c r="O21" i="62"/>
  <c r="O17" i="62"/>
  <c r="O13" i="62"/>
  <c r="O250" i="62"/>
  <c r="O228" i="62"/>
  <c r="O220" i="62"/>
  <c r="O206" i="62"/>
  <c r="O189" i="62"/>
  <c r="O169" i="62"/>
  <c r="O153" i="62"/>
  <c r="O141" i="62"/>
  <c r="O128" i="62"/>
  <c r="O112" i="62"/>
  <c r="O96" i="62"/>
  <c r="O79" i="62"/>
  <c r="O63" i="62"/>
  <c r="O256" i="62"/>
  <c r="O252" i="62"/>
  <c r="O248" i="62"/>
  <c r="O244" i="62"/>
  <c r="O240" i="62"/>
  <c r="O236" i="62"/>
  <c r="O231" i="62"/>
  <c r="O226" i="62"/>
  <c r="O222" i="62"/>
  <c r="O218" i="62"/>
  <c r="O214" i="62"/>
  <c r="O209" i="62"/>
  <c r="O204" i="62"/>
  <c r="O200" i="62"/>
  <c r="O196" i="62"/>
  <c r="O191" i="62"/>
  <c r="O187" i="62"/>
  <c r="O183" i="62"/>
  <c r="O179" i="62"/>
  <c r="O175" i="62"/>
  <c r="O171" i="62"/>
  <c r="O167" i="62"/>
  <c r="O162" i="62"/>
  <c r="O158" i="62"/>
  <c r="O154" i="62"/>
  <c r="O152" i="62"/>
  <c r="O149" i="62"/>
  <c r="O207" i="62"/>
  <c r="O143" i="62"/>
  <c r="O139" i="62"/>
  <c r="O134" i="62"/>
  <c r="O130" i="62"/>
  <c r="O126" i="62"/>
  <c r="O122" i="62"/>
  <c r="O118" i="62"/>
  <c r="O114" i="62"/>
  <c r="O110" i="62"/>
  <c r="O106" i="62"/>
  <c r="O102" i="62"/>
  <c r="O98" i="62"/>
  <c r="O94" i="62"/>
  <c r="O89" i="62"/>
  <c r="O85" i="62"/>
  <c r="O81" i="62"/>
  <c r="O77" i="62"/>
  <c r="O73" i="62"/>
  <c r="O69" i="62"/>
  <c r="O65" i="62"/>
  <c r="O61" i="62"/>
  <c r="O57" i="62"/>
  <c r="O53" i="62"/>
  <c r="O49" i="62"/>
  <c r="O44" i="62"/>
  <c r="O40" i="62"/>
  <c r="O36" i="62"/>
  <c r="O32" i="62"/>
  <c r="O28" i="62"/>
  <c r="O24" i="62"/>
  <c r="O20" i="62"/>
  <c r="O16" i="62"/>
  <c r="O12" i="62"/>
  <c r="O258" i="62"/>
  <c r="O246" i="62"/>
  <c r="O234" i="62"/>
  <c r="O224" i="62"/>
  <c r="O212" i="62"/>
  <c r="O194" i="62"/>
  <c r="O181" i="62"/>
  <c r="O173" i="62"/>
  <c r="O156" i="62"/>
  <c r="O193" i="62"/>
  <c r="O132" i="62"/>
  <c r="O116" i="62"/>
  <c r="O100" i="62"/>
  <c r="O83" i="62"/>
  <c r="O59" i="62"/>
  <c r="O47" i="62"/>
  <c r="O259" i="62"/>
  <c r="O255" i="62"/>
  <c r="O251" i="62"/>
  <c r="O247" i="62"/>
  <c r="O243" i="62"/>
  <c r="O239" i="62"/>
  <c r="O235" i="62"/>
  <c r="O230" i="62"/>
  <c r="O225" i="62"/>
  <c r="O221" i="62"/>
  <c r="O217" i="62"/>
  <c r="O213" i="62"/>
  <c r="O208" i="62"/>
  <c r="O203" i="62"/>
  <c r="O199" i="62"/>
  <c r="O195" i="62"/>
  <c r="O190" i="62"/>
  <c r="O186" i="62"/>
  <c r="O182" i="62"/>
  <c r="O178" i="62"/>
  <c r="O174" i="62"/>
  <c r="O170" i="62"/>
  <c r="O166" i="62"/>
  <c r="O161" i="62"/>
  <c r="O157" i="62"/>
  <c r="O233" i="62"/>
  <c r="O151" i="62"/>
  <c r="O148" i="62"/>
  <c r="O145" i="62"/>
  <c r="O142" i="62"/>
  <c r="O138" i="62"/>
  <c r="O133" i="62"/>
  <c r="O129" i="62"/>
  <c r="O125" i="62"/>
  <c r="O121" i="62"/>
  <c r="O117" i="62"/>
  <c r="O113" i="62"/>
  <c r="O109" i="62"/>
  <c r="O105" i="62"/>
  <c r="O101" i="62"/>
  <c r="O97" i="62"/>
  <c r="O92" i="62"/>
  <c r="O88" i="62"/>
  <c r="O84" i="62"/>
  <c r="O80" i="62"/>
  <c r="O76" i="62"/>
  <c r="O72" i="62"/>
  <c r="O68" i="62"/>
  <c r="O64" i="62"/>
  <c r="O60" i="62"/>
  <c r="O56" i="62"/>
  <c r="O52" i="62"/>
  <c r="O48" i="62"/>
  <c r="O43" i="62"/>
  <c r="O39" i="62"/>
  <c r="O35" i="62"/>
  <c r="O31" i="62"/>
  <c r="O27" i="62"/>
  <c r="O23" i="62"/>
  <c r="O19" i="62"/>
  <c r="O15" i="62"/>
  <c r="O11" i="62"/>
  <c r="O254" i="62"/>
  <c r="O242" i="62"/>
  <c r="O238" i="62"/>
  <c r="O216" i="62"/>
  <c r="O202" i="62"/>
  <c r="O198" i="62"/>
  <c r="O185" i="62"/>
  <c r="O177" i="62"/>
  <c r="O165" i="62"/>
  <c r="O160" i="62"/>
  <c r="O150" i="62"/>
  <c r="O147" i="62"/>
  <c r="O137" i="62"/>
  <c r="O124" i="62"/>
  <c r="O120" i="62"/>
  <c r="O108" i="62"/>
  <c r="O104" i="62"/>
  <c r="O91" i="62"/>
  <c r="O87" i="62"/>
  <c r="O75" i="62"/>
  <c r="O71" i="62"/>
  <c r="O67" i="62"/>
  <c r="O55" i="62"/>
  <c r="O38" i="62"/>
  <c r="O22" i="62"/>
  <c r="O18" i="62"/>
  <c r="O34" i="62"/>
  <c r="O51" i="62"/>
  <c r="O30" i="62"/>
  <c r="O14" i="62"/>
  <c r="O42" i="62"/>
  <c r="O26" i="62"/>
  <c r="K10" i="81"/>
  <c r="K13" i="81"/>
  <c r="D10" i="88"/>
  <c r="N87" i="63" l="1"/>
  <c r="N82" i="63"/>
  <c r="N78" i="63"/>
  <c r="N74" i="63"/>
  <c r="N70" i="63"/>
  <c r="N66" i="63"/>
  <c r="N62" i="63"/>
  <c r="N58" i="63"/>
  <c r="N54" i="63"/>
  <c r="N50" i="63"/>
  <c r="N46" i="63"/>
  <c r="N42" i="63"/>
  <c r="N38" i="63"/>
  <c r="N33" i="63"/>
  <c r="N29" i="63"/>
  <c r="N25" i="63"/>
  <c r="N20" i="63"/>
  <c r="N16" i="63"/>
  <c r="N12" i="63"/>
  <c r="O39" i="64"/>
  <c r="O35" i="64"/>
  <c r="O30" i="64"/>
  <c r="O26" i="64"/>
  <c r="O22" i="64"/>
  <c r="O18" i="64"/>
  <c r="O14" i="64"/>
  <c r="L14" i="65"/>
  <c r="L21" i="66"/>
  <c r="L17" i="66"/>
  <c r="L12" i="66"/>
  <c r="K16" i="67"/>
  <c r="K12" i="67"/>
  <c r="P47" i="69"/>
  <c r="P43" i="69"/>
  <c r="P39" i="69"/>
  <c r="P35" i="69"/>
  <c r="P31" i="69"/>
  <c r="P27" i="69"/>
  <c r="P23" i="69"/>
  <c r="P19" i="69"/>
  <c r="P15" i="69"/>
  <c r="P11" i="69"/>
  <c r="S34" i="71"/>
  <c r="S30" i="71"/>
  <c r="S25" i="71"/>
  <c r="S21" i="71"/>
  <c r="S17" i="71"/>
  <c r="S13" i="71"/>
  <c r="M17" i="72"/>
  <c r="M13" i="72"/>
  <c r="N80" i="63"/>
  <c r="N68" i="63"/>
  <c r="N56" i="63"/>
  <c r="N48" i="63"/>
  <c r="N27" i="63"/>
  <c r="N14" i="63"/>
  <c r="O33" i="64"/>
  <c r="O20" i="64"/>
  <c r="L12" i="65"/>
  <c r="K14" i="67"/>
  <c r="P49" i="69"/>
  <c r="P33" i="69"/>
  <c r="P25" i="69"/>
  <c r="P13" i="69"/>
  <c r="S23" i="71"/>
  <c r="S11" i="71"/>
  <c r="M11" i="72"/>
  <c r="N90" i="63"/>
  <c r="N86" i="63"/>
  <c r="N81" i="63"/>
  <c r="N77" i="63"/>
  <c r="N73" i="63"/>
  <c r="N69" i="63"/>
  <c r="N65" i="63"/>
  <c r="N61" i="63"/>
  <c r="N57" i="63"/>
  <c r="N53" i="63"/>
  <c r="N49" i="63"/>
  <c r="N45" i="63"/>
  <c r="N41" i="63"/>
  <c r="N37" i="63"/>
  <c r="N32" i="63"/>
  <c r="N28" i="63"/>
  <c r="N23" i="63"/>
  <c r="N19" i="63"/>
  <c r="N15" i="63"/>
  <c r="N11" i="63"/>
  <c r="O38" i="64"/>
  <c r="O34" i="64"/>
  <c r="O29" i="64"/>
  <c r="O25" i="64"/>
  <c r="O21" i="64"/>
  <c r="O17" i="64"/>
  <c r="O13" i="64"/>
  <c r="L13" i="65"/>
  <c r="L20" i="66"/>
  <c r="L15" i="66"/>
  <c r="L11" i="66"/>
  <c r="K15" i="67"/>
  <c r="K11" i="67"/>
  <c r="P50" i="69"/>
  <c r="P46" i="69"/>
  <c r="P42" i="69"/>
  <c r="P38" i="69"/>
  <c r="P34" i="69"/>
  <c r="P30" i="69"/>
  <c r="P26" i="69"/>
  <c r="P22" i="69"/>
  <c r="P18" i="69"/>
  <c r="P14" i="69"/>
  <c r="S33" i="71"/>
  <c r="S29" i="71"/>
  <c r="S24" i="71"/>
  <c r="S20" i="71"/>
  <c r="S16" i="71"/>
  <c r="S12" i="71"/>
  <c r="M20" i="72"/>
  <c r="M16" i="72"/>
  <c r="N89" i="63"/>
  <c r="N76" i="63"/>
  <c r="N60" i="63"/>
  <c r="N44" i="63"/>
  <c r="N35" i="63"/>
  <c r="N22" i="63"/>
  <c r="O28" i="64"/>
  <c r="O16" i="64"/>
  <c r="L19" i="66"/>
  <c r="P41" i="69"/>
  <c r="P29" i="69"/>
  <c r="P17" i="69"/>
  <c r="S32" i="71"/>
  <c r="S15" i="71"/>
  <c r="M15" i="72"/>
  <c r="N88" i="63"/>
  <c r="N83" i="63"/>
  <c r="N79" i="63"/>
  <c r="N75" i="63"/>
  <c r="N71" i="63"/>
  <c r="N67" i="63"/>
  <c r="N63" i="63"/>
  <c r="N59" i="63"/>
  <c r="N55" i="63"/>
  <c r="N51" i="63"/>
  <c r="N47" i="63"/>
  <c r="N43" i="63"/>
  <c r="N39" i="63"/>
  <c r="N34" i="63"/>
  <c r="N30" i="63"/>
  <c r="N26" i="63"/>
  <c r="N21" i="63"/>
  <c r="N17" i="63"/>
  <c r="N13" i="63"/>
  <c r="O40" i="64"/>
  <c r="O36" i="64"/>
  <c r="O31" i="64"/>
  <c r="O27" i="64"/>
  <c r="O23" i="64"/>
  <c r="O19" i="64"/>
  <c r="O15" i="64"/>
  <c r="O11" i="64"/>
  <c r="L11" i="65"/>
  <c r="L22" i="66"/>
  <c r="L18" i="66"/>
  <c r="L13" i="66"/>
  <c r="K13" i="67"/>
  <c r="P48" i="69"/>
  <c r="P44" i="69"/>
  <c r="P40" i="69"/>
  <c r="P36" i="69"/>
  <c r="P32" i="69"/>
  <c r="P28" i="69"/>
  <c r="P24" i="69"/>
  <c r="P20" i="69"/>
  <c r="P16" i="69"/>
  <c r="P12" i="69"/>
  <c r="S31" i="71"/>
  <c r="S27" i="71"/>
  <c r="S22" i="71"/>
  <c r="S18" i="71"/>
  <c r="S14" i="71"/>
  <c r="M18" i="72"/>
  <c r="M14" i="72"/>
  <c r="M12" i="72"/>
  <c r="N84" i="63"/>
  <c r="N72" i="63"/>
  <c r="N64" i="63"/>
  <c r="N52" i="63"/>
  <c r="N40" i="63"/>
  <c r="N31" i="63"/>
  <c r="N18" i="63"/>
  <c r="O37" i="64"/>
  <c r="O24" i="64"/>
  <c r="O12" i="64"/>
  <c r="L14" i="66"/>
  <c r="P45" i="69"/>
  <c r="P37" i="69"/>
  <c r="P21" i="69"/>
  <c r="S28" i="71"/>
  <c r="S19" i="71"/>
  <c r="M19" i="72"/>
  <c r="K65" i="73"/>
  <c r="K61" i="73"/>
  <c r="K57" i="73"/>
  <c r="K53" i="73"/>
  <c r="K49" i="73"/>
  <c r="K45" i="73"/>
  <c r="K41" i="73"/>
  <c r="K37" i="73"/>
  <c r="K33" i="73"/>
  <c r="K27" i="73"/>
  <c r="K22" i="73"/>
  <c r="K17" i="73"/>
  <c r="K12" i="73"/>
  <c r="L14" i="74"/>
  <c r="K243" i="76"/>
  <c r="K239" i="76"/>
  <c r="K235" i="76"/>
  <c r="K230" i="76"/>
  <c r="K225" i="76"/>
  <c r="K221" i="76"/>
  <c r="K217" i="76"/>
  <c r="K213" i="76"/>
  <c r="K209" i="76"/>
  <c r="K205" i="76"/>
  <c r="K201" i="76"/>
  <c r="K197" i="76"/>
  <c r="K193" i="76"/>
  <c r="K189" i="76"/>
  <c r="K185" i="76"/>
  <c r="K181" i="76"/>
  <c r="K177" i="76"/>
  <c r="K173" i="76"/>
  <c r="K169" i="76"/>
  <c r="K164" i="76"/>
  <c r="K160" i="76"/>
  <c r="K156" i="76"/>
  <c r="K64" i="73"/>
  <c r="K60" i="73"/>
  <c r="K56" i="73"/>
  <c r="K52" i="73"/>
  <c r="K48" i="73"/>
  <c r="K44" i="73"/>
  <c r="K40" i="73"/>
  <c r="K36" i="73"/>
  <c r="K32" i="73"/>
  <c r="K26" i="73"/>
  <c r="K21" i="73"/>
  <c r="K16" i="73"/>
  <c r="K11" i="73"/>
  <c r="L13" i="74"/>
  <c r="K247" i="76"/>
  <c r="K242" i="76"/>
  <c r="K238" i="76"/>
  <c r="K234" i="76"/>
  <c r="K229" i="76"/>
  <c r="K224" i="76"/>
  <c r="K220" i="76"/>
  <c r="K216" i="76"/>
  <c r="K212" i="76"/>
  <c r="K208" i="76"/>
  <c r="K204" i="76"/>
  <c r="K200" i="76"/>
  <c r="K62" i="73"/>
  <c r="K58" i="73"/>
  <c r="K54" i="73"/>
  <c r="K50" i="73"/>
  <c r="K46" i="73"/>
  <c r="K42" i="73"/>
  <c r="K38" i="73"/>
  <c r="K34" i="73"/>
  <c r="K29" i="73"/>
  <c r="K23" i="73"/>
  <c r="K19" i="73"/>
  <c r="K13" i="73"/>
  <c r="L15" i="74"/>
  <c r="L11" i="74"/>
  <c r="K244" i="76"/>
  <c r="K240" i="76"/>
  <c r="K236" i="76"/>
  <c r="K232" i="76"/>
  <c r="K226" i="76"/>
  <c r="K222" i="76"/>
  <c r="K218" i="76"/>
  <c r="K214" i="76"/>
  <c r="K210" i="76"/>
  <c r="K206" i="76"/>
  <c r="K202" i="76"/>
  <c r="K198" i="76"/>
  <c r="K194" i="76"/>
  <c r="K190" i="76"/>
  <c r="K186" i="76"/>
  <c r="K182" i="76"/>
  <c r="K178" i="76"/>
  <c r="K174" i="76"/>
  <c r="K170" i="76"/>
  <c r="K166" i="76"/>
  <c r="K161" i="76"/>
  <c r="K157" i="76"/>
  <c r="K153" i="76"/>
  <c r="K149" i="76"/>
  <c r="K145" i="76"/>
  <c r="K141" i="76"/>
  <c r="K137" i="76"/>
  <c r="K133" i="76"/>
  <c r="K129" i="76"/>
  <c r="K125" i="76"/>
  <c r="K121" i="76"/>
  <c r="K117" i="76"/>
  <c r="K113" i="76"/>
  <c r="K109" i="76"/>
  <c r="K105" i="76"/>
  <c r="K101" i="76"/>
  <c r="K97" i="76"/>
  <c r="K93" i="76"/>
  <c r="K89" i="76"/>
  <c r="K85" i="76"/>
  <c r="K81" i="76"/>
  <c r="K77" i="76"/>
  <c r="K73" i="76"/>
  <c r="K69" i="76"/>
  <c r="K65" i="76"/>
  <c r="K61" i="76"/>
  <c r="K57" i="76"/>
  <c r="K53" i="76"/>
  <c r="K49" i="76"/>
  <c r="K45" i="76"/>
  <c r="K41" i="76"/>
  <c r="K37" i="76"/>
  <c r="K33" i="76"/>
  <c r="K29" i="76"/>
  <c r="K25" i="76"/>
  <c r="K21" i="76"/>
  <c r="K17" i="76"/>
  <c r="K13" i="76"/>
  <c r="R130" i="78"/>
  <c r="R126" i="78"/>
  <c r="R122" i="78"/>
  <c r="R118" i="78"/>
  <c r="R114" i="78"/>
  <c r="R110" i="78"/>
  <c r="R106" i="78"/>
  <c r="R102" i="78"/>
  <c r="R98" i="78"/>
  <c r="R94" i="78"/>
  <c r="R90" i="78"/>
  <c r="R86" i="78"/>
  <c r="R80" i="78"/>
  <c r="K59" i="73"/>
  <c r="K43" i="73"/>
  <c r="K25" i="73"/>
  <c r="L12" i="74"/>
  <c r="K237" i="76"/>
  <c r="K219" i="76"/>
  <c r="K203" i="76"/>
  <c r="K192" i="76"/>
  <c r="K184" i="76"/>
  <c r="K176" i="76"/>
  <c r="K168" i="76"/>
  <c r="K159" i="76"/>
  <c r="K152" i="76"/>
  <c r="K147" i="76"/>
  <c r="K142" i="76"/>
  <c r="K136" i="76"/>
  <c r="K131" i="76"/>
  <c r="K126" i="76"/>
  <c r="K120" i="76"/>
  <c r="K115" i="76"/>
  <c r="K110" i="76"/>
  <c r="K104" i="76"/>
  <c r="K99" i="76"/>
  <c r="K94" i="76"/>
  <c r="K88" i="76"/>
  <c r="K83" i="76"/>
  <c r="K78" i="76"/>
  <c r="K72" i="76"/>
  <c r="K67" i="76"/>
  <c r="K62" i="76"/>
  <c r="K56" i="76"/>
  <c r="K51" i="76"/>
  <c r="K46" i="76"/>
  <c r="K40" i="76"/>
  <c r="K35" i="76"/>
  <c r="K30" i="76"/>
  <c r="K24" i="76"/>
  <c r="K19" i="76"/>
  <c r="K14" i="76"/>
  <c r="R129" i="78"/>
  <c r="R124" i="78"/>
  <c r="R119" i="78"/>
  <c r="R113" i="78"/>
  <c r="R108" i="78"/>
  <c r="R103" i="78"/>
  <c r="R97" i="78"/>
  <c r="R92" i="78"/>
  <c r="R87" i="78"/>
  <c r="R79" i="78"/>
  <c r="R75" i="78"/>
  <c r="R71" i="78"/>
  <c r="R67" i="78"/>
  <c r="R63" i="78"/>
  <c r="R59" i="78"/>
  <c r="R55" i="78"/>
  <c r="R51" i="78"/>
  <c r="R47" i="78"/>
  <c r="R43" i="78"/>
  <c r="R39" i="78"/>
  <c r="R35" i="78"/>
  <c r="R29" i="78"/>
  <c r="R25" i="78"/>
  <c r="R20" i="78"/>
  <c r="R15" i="78"/>
  <c r="I14" i="80"/>
  <c r="I10" i="80"/>
  <c r="R24" i="78"/>
  <c r="R14" i="78"/>
  <c r="K187" i="76"/>
  <c r="K171" i="76"/>
  <c r="K148" i="76"/>
  <c r="K55" i="73"/>
  <c r="K39" i="73"/>
  <c r="K20" i="73"/>
  <c r="K233" i="76"/>
  <c r="K215" i="76"/>
  <c r="K199" i="76"/>
  <c r="K191" i="76"/>
  <c r="K183" i="76"/>
  <c r="K175" i="76"/>
  <c r="K167" i="76"/>
  <c r="K158" i="76"/>
  <c r="K151" i="76"/>
  <c r="K146" i="76"/>
  <c r="K140" i="76"/>
  <c r="K135" i="76"/>
  <c r="K130" i="76"/>
  <c r="K124" i="76"/>
  <c r="K119" i="76"/>
  <c r="K114" i="76"/>
  <c r="K108" i="76"/>
  <c r="K103" i="76"/>
  <c r="K98" i="76"/>
  <c r="K92" i="76"/>
  <c r="K87" i="76"/>
  <c r="K82" i="76"/>
  <c r="K76" i="76"/>
  <c r="K71" i="76"/>
  <c r="K66" i="76"/>
  <c r="K60" i="76"/>
  <c r="K55" i="76"/>
  <c r="K50" i="76"/>
  <c r="K44" i="76"/>
  <c r="K39" i="76"/>
  <c r="K34" i="76"/>
  <c r="K28" i="76"/>
  <c r="K23" i="76"/>
  <c r="K18" i="76"/>
  <c r="K12" i="76"/>
  <c r="R128" i="78"/>
  <c r="R123" i="78"/>
  <c r="R117" i="78"/>
  <c r="R112" i="78"/>
  <c r="R107" i="78"/>
  <c r="R101" i="78"/>
  <c r="R96" i="78"/>
  <c r="R91" i="78"/>
  <c r="R83" i="78"/>
  <c r="R78" i="78"/>
  <c r="R74" i="78"/>
  <c r="R70" i="78"/>
  <c r="R66" i="78"/>
  <c r="R62" i="78"/>
  <c r="R58" i="78"/>
  <c r="R54" i="78"/>
  <c r="R50" i="78"/>
  <c r="R46" i="78"/>
  <c r="R42" i="78"/>
  <c r="R38" i="78"/>
  <c r="R34" i="78"/>
  <c r="R28" i="78"/>
  <c r="R19" i="78"/>
  <c r="I13" i="80"/>
  <c r="K223" i="76"/>
  <c r="K143" i="76"/>
  <c r="K51" i="73"/>
  <c r="K35" i="73"/>
  <c r="K14" i="73"/>
  <c r="K246" i="76"/>
  <c r="K227" i="76"/>
  <c r="K211" i="76"/>
  <c r="K196" i="76"/>
  <c r="K188" i="76"/>
  <c r="K180" i="76"/>
  <c r="K172" i="76"/>
  <c r="K163" i="76"/>
  <c r="K155" i="76"/>
  <c r="K150" i="76"/>
  <c r="K144" i="76"/>
  <c r="K139" i="76"/>
  <c r="K134" i="76"/>
  <c r="K128" i="76"/>
  <c r="K123" i="76"/>
  <c r="K118" i="76"/>
  <c r="K112" i="76"/>
  <c r="K107" i="76"/>
  <c r="K102" i="76"/>
  <c r="K96" i="76"/>
  <c r="K91" i="76"/>
  <c r="K86" i="76"/>
  <c r="K80" i="76"/>
  <c r="K75" i="76"/>
  <c r="K70" i="76"/>
  <c r="K64" i="76"/>
  <c r="K59" i="76"/>
  <c r="K54" i="76"/>
  <c r="K48" i="76"/>
  <c r="K43" i="76"/>
  <c r="K38" i="76"/>
  <c r="K32" i="76"/>
  <c r="K27" i="76"/>
  <c r="K22" i="76"/>
  <c r="K16" i="76"/>
  <c r="K11" i="76"/>
  <c r="R127" i="78"/>
  <c r="R121" i="78"/>
  <c r="R116" i="78"/>
  <c r="R111" i="78"/>
  <c r="R105" i="78"/>
  <c r="R100" i="78"/>
  <c r="R95" i="78"/>
  <c r="R89" i="78"/>
  <c r="R82" i="78"/>
  <c r="R77" i="78"/>
  <c r="R73" i="78"/>
  <c r="R69" i="78"/>
  <c r="R65" i="78"/>
  <c r="R61" i="78"/>
  <c r="R57" i="78"/>
  <c r="R53" i="78"/>
  <c r="R49" i="78"/>
  <c r="R45" i="78"/>
  <c r="R41" i="78"/>
  <c r="R37" i="78"/>
  <c r="R33" i="78"/>
  <c r="R27" i="78"/>
  <c r="R23" i="78"/>
  <c r="R17" i="78"/>
  <c r="R13" i="78"/>
  <c r="I17" i="80"/>
  <c r="I12" i="80"/>
  <c r="K63" i="73"/>
  <c r="K47" i="73"/>
  <c r="K30" i="73"/>
  <c r="K241" i="76"/>
  <c r="K207" i="76"/>
  <c r="K195" i="76"/>
  <c r="K179" i="76"/>
  <c r="K162" i="76"/>
  <c r="K154" i="76"/>
  <c r="K122" i="76"/>
  <c r="K100" i="76"/>
  <c r="K79" i="76"/>
  <c r="K58" i="76"/>
  <c r="K36" i="76"/>
  <c r="K15" i="76"/>
  <c r="R115" i="78"/>
  <c r="R93" i="78"/>
  <c r="R72" i="78"/>
  <c r="R56" i="78"/>
  <c r="R40" i="78"/>
  <c r="R21" i="78"/>
  <c r="R109" i="78"/>
  <c r="R88" i="78"/>
  <c r="R52" i="78"/>
  <c r="R36" i="78"/>
  <c r="I16" i="80"/>
  <c r="K63" i="76"/>
  <c r="R120" i="78"/>
  <c r="R76" i="78"/>
  <c r="R26" i="78"/>
  <c r="K138" i="76"/>
  <c r="K116" i="76"/>
  <c r="K95" i="76"/>
  <c r="K74" i="76"/>
  <c r="K52" i="76"/>
  <c r="K31" i="76"/>
  <c r="R68" i="78"/>
  <c r="R16" i="78"/>
  <c r="K106" i="76"/>
  <c r="K20" i="76"/>
  <c r="R60" i="78"/>
  <c r="K132" i="76"/>
  <c r="K111" i="76"/>
  <c r="K90" i="76"/>
  <c r="K68" i="76"/>
  <c r="K47" i="76"/>
  <c r="K26" i="76"/>
  <c r="R125" i="78"/>
  <c r="R104" i="78"/>
  <c r="R81" i="78"/>
  <c r="R64" i="78"/>
  <c r="R48" i="78"/>
  <c r="R31" i="78"/>
  <c r="I11" i="80"/>
  <c r="K12" i="81"/>
  <c r="K127" i="76"/>
  <c r="K84" i="76"/>
  <c r="K42" i="76"/>
  <c r="R99" i="78"/>
  <c r="R44" i="78"/>
  <c r="R85" i="78"/>
  <c r="R22" i="78"/>
  <c r="D35" i="88"/>
  <c r="D28" i="88"/>
  <c r="D23" i="88"/>
  <c r="D18" i="88"/>
  <c r="D13" i="88"/>
  <c r="D33" i="88"/>
  <c r="D21" i="88"/>
  <c r="D17" i="88"/>
  <c r="D12" i="88"/>
  <c r="D11" i="88"/>
  <c r="R12" i="78"/>
  <c r="D19" i="88"/>
  <c r="R18" i="78"/>
  <c r="D42" i="88"/>
  <c r="D27" i="88"/>
  <c r="D20" i="88"/>
  <c r="K11" i="81"/>
  <c r="R30" i="78"/>
  <c r="D38" i="88"/>
  <c r="D31" i="88"/>
  <c r="D26" i="88"/>
  <c r="D16" i="88"/>
  <c r="D29" i="88"/>
  <c r="D24" i="88"/>
  <c r="D15" i="88"/>
  <c r="R11" i="78"/>
  <c r="R10" i="78"/>
  <c r="D37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Migdal Hashkaot Neches Boded"/>
    <s v="{[Time].[Hie Time].[Yom].&amp;[20200930]}"/>
    <s v="{[Medida].[Medida].&amp;[2]}"/>
    <s v="{[Keren].[Keren].[All]}"/>
    <s v="{[Cheshbon KM].[Hie Peilut].[Peilut 7].&amp;[Kod_Peilut_L7_1040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3" si="20">
        <n x="1" s="1"/>
        <n x="18"/>
        <n x="19"/>
      </t>
    </mdx>
    <mdx n="0" f="v">
      <t c="3" si="20">
        <n x="1" s="1"/>
        <n x="21"/>
        <n x="19"/>
      </t>
    </mdx>
    <mdx n="0" f="v">
      <t c="3" si="20">
        <n x="1" s="1"/>
        <n x="22"/>
        <n x="19"/>
      </t>
    </mdx>
    <mdx n="0" f="v">
      <t c="3" si="20">
        <n x="1" s="1"/>
        <n x="23"/>
        <n x="19"/>
      </t>
    </mdx>
    <mdx n="0" f="v">
      <t c="3" si="20">
        <n x="1" s="1"/>
        <n x="24"/>
        <n x="19"/>
      </t>
    </mdx>
    <mdx n="0" f="v">
      <t c="3" si="20">
        <n x="1" s="1"/>
        <n x="25"/>
        <n x="19"/>
      </t>
    </mdx>
    <mdx n="0" f="v">
      <t c="3" si="20">
        <n x="1" s="1"/>
        <n x="26"/>
        <n x="19"/>
      </t>
    </mdx>
    <mdx n="0" f="v">
      <t c="3" si="20">
        <n x="1" s="1"/>
        <n x="27"/>
        <n x="19"/>
      </t>
    </mdx>
    <mdx n="0" f="v">
      <t c="3" si="20">
        <n x="1" s="1"/>
        <n x="28"/>
        <n x="19"/>
      </t>
    </mdx>
    <mdx n="0" f="v">
      <t c="3" si="20">
        <n x="1" s="1"/>
        <n x="29"/>
        <n x="19"/>
      </t>
    </mdx>
    <mdx n="0" f="v">
      <t c="3" si="20">
        <n x="1" s="1"/>
        <n x="30"/>
        <n x="19"/>
      </t>
    </mdx>
  </mdxMetadata>
  <valueMetadata count="3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</valueMetadata>
</metadata>
</file>

<file path=xl/sharedStrings.xml><?xml version="1.0" encoding="utf-8"?>
<sst xmlns="http://schemas.openxmlformats.org/spreadsheetml/2006/main" count="8906" uniqueCount="2683">
  <si>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</si>
  <si>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</si>
  <si>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</si>
  <si>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</si>
  <si>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</si>
  <si>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</si>
  <si>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</si>
  <si>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</si>
  <si>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</si>
  <si>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</si>
  <si>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</si>
  <si>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</si>
  <si>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</si>
  <si>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</si>
  <si>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</si>
  <si>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</si>
  <si>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</si>
  <si>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</si>
  <si>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</si>
  <si>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</si>
  <si>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</si>
  <si>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</si>
  <si>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</si>
  <si>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</si>
  <si>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</si>
  <si>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</si>
  <si>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</si>
  <si>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</si>
  <si>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</si>
  <si>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</si>
  <si>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</si>
  <si>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</si>
  <si>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</si>
  <si>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</si>
  <si>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</si>
  <si>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</si>
  <si>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</si>
  <si>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</si>
  <si>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</si>
  <si>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</si>
  <si>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</si>
  <si>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</si>
  <si>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</si>
  <si>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</si>
  <si>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</si>
  <si>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</si>
  <si>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</si>
  <si>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</si>
  <si>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</si>
  <si>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</si>
  <si>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</si>
  <si>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</si>
  <si>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</si>
  <si>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</si>
  <si>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</si>
  <si>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</si>
  <si>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</si>
  <si>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</si>
  <si>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</si>
  <si>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</si>
  <si>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</si>
  <si>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</si>
  <si>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</si>
  <si>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</si>
  <si>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</si>
  <si>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</si>
  <si>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</si>
  <si>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</si>
  <si>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</si>
  <si>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</si>
  <si>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</si>
  <si>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</si>
  <si>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</si>
  <si>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</si>
  <si>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</si>
  <si>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</si>
  <si>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</si>
  <si>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</si>
  <si>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</si>
  <si>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</si>
  <si>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</si>
  <si>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</si>
  <si>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</si>
  <si>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</si>
  <si>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</si>
  <si>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</si>
  <si>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</si>
  <si>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</si>
  <si>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</si>
  <si>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</si>
  <si>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</si>
  <si>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</si>
  <si>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</si>
  <si>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</si>
  <si>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</si>
  <si>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</si>
  <si>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</si>
  <si>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</si>
  <si>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</si>
  <si>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</si>
  <si>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</si>
  <si>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</si>
  <si>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</si>
  <si>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</si>
  <si>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</si>
  <si>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</si>
  <si>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</si>
  <si>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</si>
  <si>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</si>
  <si>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</si>
  <si>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</si>
  <si>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</si>
  <si>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</si>
  <si>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</si>
  <si>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</si>
  <si>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</si>
  <si>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</si>
  <si>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</si>
  <si>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</si>
  <si>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</si>
  <si>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</si>
  <si>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</si>
  <si>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</si>
  <si>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</si>
  <si>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</si>
  <si>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</si>
  <si>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</si>
  <si>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</si>
  <si>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</si>
  <si>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</si>
  <si>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</si>
  <si>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</si>
  <si>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</si>
  <si>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</si>
  <si>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</si>
  <si>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</si>
  <si>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</si>
  <si>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</si>
  <si>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</si>
  <si>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</si>
  <si>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</si>
  <si>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</si>
  <si>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</si>
  <si>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</si>
  <si>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</si>
  <si>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</si>
  <si>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</si>
  <si>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</si>
  <si>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</si>
  <si>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</si>
  <si>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</si>
  <si>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</si>
  <si>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</si>
  <si>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</si>
  <si>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</si>
  <si>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</si>
  <si>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</si>
  <si>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</si>
  <si>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</si>
  <si>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</si>
  <si>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</si>
  <si>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</si>
  <si>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</si>
  <si>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</si>
  <si>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</si>
  <si>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</si>
  <si>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</si>
  <si>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</si>
  <si>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</si>
  <si>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</si>
  <si>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</si>
  <si>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</si>
  <si>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</si>
  <si>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</si>
  <si>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</si>
  <si>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</si>
  <si>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</si>
  <si>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</si>
  <si>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</si>
  <si>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</si>
  <si>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</si>
  <si>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</si>
  <si>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</si>
  <si>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</si>
  <si>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</si>
  <si>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</si>
  <si>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</si>
  <si>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</si>
  <si>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</si>
  <si>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</si>
  <si>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</si>
  <si>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</si>
  <si>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</si>
  <si>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</si>
  <si>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</si>
  <si>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</si>
  <si>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</si>
  <si>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</si>
  <si>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</si>
  <si>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</si>
  <si>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</si>
  <si>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</si>
  <si>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</si>
  <si>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</si>
  <si>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</si>
  <si>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</si>
  <si>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</si>
  <si>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</si>
  <si>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</si>
  <si>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</si>
  <si>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</si>
  <si>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</si>
  <si>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</si>
  <si>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</si>
  <si>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</si>
  <si>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</si>
  <si>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</si>
  <si>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</si>
  <si>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</si>
  <si>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</si>
  <si>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</si>
  <si>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</si>
  <si>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</si>
  <si>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</si>
  <si>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</si>
  <si>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</si>
  <si>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</si>
  <si>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</si>
  <si>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</si>
  <si>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</si>
  <si>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</si>
  <si>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</si>
  <si>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</si>
  <si>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</si>
  <si>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</si>
  <si>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</si>
  <si>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</si>
  <si>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</si>
  <si>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</si>
  <si>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</si>
  <si>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</si>
  <si>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</si>
  <si>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</si>
  <si>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</si>
  <si>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</si>
  <si>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</si>
  <si>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</si>
  <si>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</si>
  <si>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</si>
  <si>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</si>
  <si>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</si>
  <si>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</si>
  <si>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</si>
  <si>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</si>
  <si>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</si>
  <si>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</si>
  <si>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</si>
  <si>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</si>
  <si>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</si>
  <si>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</si>
  <si>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</si>
  <si>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</si>
  <si>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</si>
  <si>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</si>
  <si>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</si>
  <si>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30/09/2020</t>
  </si>
  <si>
    <t>מגדל מקפת קרנות פנסיה וקופות גמל בע"מ</t>
  </si>
  <si>
    <t>מגדל מקפת אישית (מספר אוצר 162) - מסלול כללי למקבלי קצבה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</si>
  <si>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</si>
  <si>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</si>
  <si>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</si>
  <si>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</si>
  <si>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</si>
  <si>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</si>
  <si>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</si>
  <si>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</si>
  <si>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</si>
  <si>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</si>
  <si>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</si>
  <si>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</si>
  <si>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</si>
  <si>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</si>
  <si>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</si>
  <si>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</si>
  <si>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</si>
  <si>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</si>
  <si>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</si>
  <si>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</si>
  <si>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</si>
  <si>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</si>
  <si>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</si>
  <si>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</si>
  <si>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</si>
  <si>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</si>
  <si>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</si>
  <si>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</si>
  <si>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</si>
  <si>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</si>
  <si>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</si>
  <si>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</si>
  <si>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</si>
  <si>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</si>
  <si>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</si>
  <si>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</si>
  <si>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</si>
  <si>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</si>
  <si>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</si>
  <si>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</si>
  <si>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</si>
  <si>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</si>
  <si>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</si>
  <si>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</si>
  <si>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</si>
  <si>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</si>
  <si>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</si>
  <si>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</si>
  <si>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</si>
  <si>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</si>
  <si>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</si>
  <si>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</si>
  <si>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</si>
  <si>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</si>
  <si>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</si>
  <si>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</si>
  <si>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</si>
  <si>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</si>
  <si>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</si>
  <si>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</si>
  <si>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</si>
  <si>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</si>
  <si>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</si>
  <si>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</si>
  <si>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</si>
  <si>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</si>
  <si>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</si>
  <si>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</si>
  <si>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</si>
  <si>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</si>
  <si>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</si>
  <si>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</si>
  <si>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</si>
  <si>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</si>
  <si>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</si>
  <si>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</si>
  <si>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</si>
  <si>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</si>
  <si>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</si>
  <si>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</si>
  <si>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</si>
  <si>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</si>
  <si>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</si>
  <si>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</si>
  <si>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</si>
  <si>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</si>
  <si>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</si>
  <si>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</si>
  <si>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</si>
  <si>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</si>
  <si>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</si>
  <si>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</si>
  <si>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</si>
  <si>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</si>
  <si>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</si>
  <si>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</si>
  <si>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</si>
  <si>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</si>
  <si>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</si>
  <si>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</si>
  <si>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</si>
  <si>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</si>
  <si>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</si>
  <si>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</si>
  <si>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</si>
  <si>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</si>
  <si>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</si>
  <si>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</si>
  <si>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</si>
  <si>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</si>
  <si>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</si>
  <si>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</si>
  <si>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</si>
  <si>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</si>
  <si>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</si>
  <si>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</si>
  <si>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</si>
  <si>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</si>
  <si>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</si>
  <si>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</si>
  <si>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</si>
  <si>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</si>
  <si>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</si>
  <si>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</si>
  <si>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</si>
  <si>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</si>
  <si>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</si>
  <si>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</si>
  <si>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</si>
  <si>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</si>
  <si>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</si>
  <si>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</si>
  <si>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</si>
  <si>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</si>
  <si>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</si>
  <si>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</si>
  <si>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</si>
  <si>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</si>
  <si>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</si>
  <si>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</si>
  <si>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</si>
  <si>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</si>
  <si>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</si>
  <si>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</si>
  <si>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</si>
  <si>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</si>
  <si>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</si>
  <si>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</si>
  <si>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</si>
  <si>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</si>
  <si>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</si>
  <si>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</si>
  <si>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</si>
  <si>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</si>
  <si>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</si>
  <si>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</si>
  <si>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</si>
  <si>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</si>
  <si>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</si>
  <si>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</si>
  <si>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</si>
  <si>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</si>
  <si>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</si>
  <si>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</si>
  <si>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</si>
  <si>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</si>
  <si>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</si>
  <si>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</si>
  <si>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</si>
  <si>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</si>
  <si>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</si>
  <si>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</si>
  <si>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</si>
  <si>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</si>
  <si>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</si>
  <si>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</si>
  <si>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</si>
  <si>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</si>
  <si>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</si>
  <si>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</si>
  <si>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</si>
  <si>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</si>
  <si>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</si>
  <si>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</si>
  <si>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</si>
  <si>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</si>
  <si>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</si>
  <si>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</si>
  <si>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</si>
  <si>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</si>
  <si>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</si>
  <si>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</si>
  <si>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</si>
  <si>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</si>
  <si>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</si>
  <si>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</si>
  <si>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</si>
  <si>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</si>
  <si>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</si>
  <si>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</si>
  <si>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</si>
  <si>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</si>
  <si>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</si>
  <si>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</si>
  <si>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</si>
  <si>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</si>
  <si>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</si>
  <si>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</si>
  <si>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</si>
  <si>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</si>
  <si>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</si>
  <si>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</si>
  <si>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</si>
  <si>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</si>
  <si>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</si>
  <si>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</si>
  <si>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</si>
  <si>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</si>
  <si>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</si>
  <si>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</si>
  <si>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</si>
  <si>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</si>
  <si>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</si>
  <si>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</si>
  <si>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</si>
  <si>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</si>
  <si>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</si>
  <si>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</si>
  <si>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</si>
  <si>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</si>
  <si>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</si>
  <si>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</si>
  <si>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</si>
  <si>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</si>
  <si>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</si>
  <si>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</si>
  <si>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</si>
  <si>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</si>
  <si>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</si>
  <si>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</si>
  <si>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</si>
  <si>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</si>
  <si>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</si>
  <si>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</si>
  <si>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</si>
  <si>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</si>
  <si>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</si>
  <si>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</si>
  <si>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</si>
  <si>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</si>
  <si>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</si>
  <si>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</si>
  <si>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</si>
  <si>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</si>
  <si>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</si>
  <si>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</si>
  <si>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</si>
  <si>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</si>
  <si>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</si>
  <si>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</si>
  <si>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</si>
  <si>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</si>
  <si>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</si>
  <si>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</si>
  <si>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</si>
  <si>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</si>
  <si>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</si>
  <si>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</si>
  <si>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</si>
  <si>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</si>
  <si>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</si>
  <si>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</si>
  <si>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</si>
  <si>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</si>
  <si>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</si>
  <si>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</si>
  <si>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</si>
  <si>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</si>
  <si>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</si>
  <si>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</si>
  <si>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</si>
  <si>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</si>
  <si>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</si>
  <si>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</si>
  <si>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</si>
  <si>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</si>
  <si>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</si>
  <si>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</si>
  <si>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</si>
  <si>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</si>
  <si>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</si>
  <si>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</si>
  <si>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</si>
  <si>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</si>
  <si>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</si>
  <si>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</si>
  <si>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</si>
  <si>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</si>
  <si>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</si>
  <si>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</si>
  <si>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</si>
  <si>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</si>
  <si>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</si>
  <si>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</si>
  <si>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</si>
  <si>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</si>
  <si>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</si>
  <si>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</si>
  <si>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</si>
  <si>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</si>
  <si>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</si>
  <si>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</si>
  <si>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</si>
  <si>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</si>
  <si>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</si>
  <si>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</si>
  <si>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</si>
  <si>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</si>
  <si>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</si>
  <si>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</si>
  <si>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</si>
  <si>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</si>
  <si>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</si>
  <si>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</si>
  <si>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</si>
  <si>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</si>
  <si>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</si>
  <si>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</si>
  <si>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</si>
  <si>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</si>
  <si>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</si>
  <si>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</si>
  <si>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</si>
  <si>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</si>
  <si>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</si>
  <si>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</si>
  <si>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</si>
  <si>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</si>
  <si>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</si>
  <si>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</si>
  <si>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</si>
  <si>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</si>
  <si>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</si>
  <si>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</si>
  <si>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</si>
  <si>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</si>
  <si>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</si>
  <si>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</si>
  <si>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</si>
  <si>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</si>
  <si>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</si>
  <si>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</si>
  <si>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</si>
  <si>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</si>
  <si>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גירון אגח 6</t>
  </si>
  <si>
    <t>1139849</t>
  </si>
  <si>
    <t>520044520</t>
  </si>
  <si>
    <t>גירון אגח ז</t>
  </si>
  <si>
    <t>1142629</t>
  </si>
  <si>
    <t>אזורים סדרה 9*</t>
  </si>
  <si>
    <t>7150337</t>
  </si>
  <si>
    <t>520025990</t>
  </si>
  <si>
    <t>בנייה</t>
  </si>
  <si>
    <t>A2.il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</si>
  <si>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</si>
  <si>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</si>
  <si>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</si>
  <si>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</si>
  <si>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</si>
  <si>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</si>
  <si>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</si>
  <si>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</si>
  <si>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</si>
  <si>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נדל"ן מניב בחו"ל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</si>
  <si>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</si>
  <si>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</si>
  <si>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</si>
  <si>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</si>
  <si>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</si>
  <si>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</si>
  <si>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</si>
  <si>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</si>
  <si>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</si>
  <si>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</si>
  <si>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</si>
  <si>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</si>
  <si>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</si>
  <si>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</si>
  <si>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</si>
  <si>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</si>
  <si>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</si>
  <si>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</si>
  <si>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</si>
  <si>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</si>
  <si>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דה לסר אגח ד</t>
  </si>
  <si>
    <t>1132059</t>
  </si>
  <si>
    <t>1427976</t>
  </si>
  <si>
    <t>ilA-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</si>
  <si>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</si>
  <si>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</si>
  <si>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</si>
  <si>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</si>
  <si>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</si>
  <si>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</si>
  <si>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</si>
  <si>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</si>
  <si>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</si>
  <si>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</si>
  <si>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</si>
  <si>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</si>
  <si>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</si>
  <si>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</si>
  <si>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</si>
  <si>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</si>
  <si>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</si>
  <si>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</si>
  <si>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</si>
  <si>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</si>
  <si>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</si>
  <si>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</si>
  <si>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</si>
  <si>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</si>
  <si>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</si>
  <si>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</si>
  <si>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</si>
  <si>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</si>
  <si>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</si>
  <si>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</si>
  <si>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</si>
  <si>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</si>
  <si>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</si>
  <si>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</si>
  <si>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</si>
  <si>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</si>
  <si>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</si>
  <si>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</si>
  <si>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</si>
  <si>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</si>
  <si>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</si>
  <si>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</si>
  <si>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</si>
  <si>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</si>
  <si>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</si>
  <si>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</si>
  <si>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</si>
  <si>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</si>
  <si>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</si>
  <si>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</si>
  <si>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</si>
  <si>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</si>
  <si>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</si>
  <si>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</si>
  <si>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</si>
  <si>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</si>
  <si>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</si>
  <si>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</si>
  <si>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</si>
  <si>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</si>
  <si>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</si>
  <si>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</si>
  <si>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</si>
  <si>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</si>
  <si>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</si>
  <si>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</si>
  <si>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</si>
  <si>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</si>
  <si>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</si>
  <si>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</si>
  <si>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</si>
  <si>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</si>
  <si>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</si>
  <si>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</si>
  <si>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</si>
  <si>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</si>
  <si>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</si>
  <si>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</si>
  <si>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</si>
  <si>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</si>
  <si>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</si>
  <si>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</si>
  <si>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</si>
  <si>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</si>
  <si>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</si>
  <si>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</si>
  <si>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</si>
  <si>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</si>
  <si>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</si>
  <si>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</si>
  <si>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</si>
  <si>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</si>
  <si>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</si>
  <si>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</si>
  <si>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</si>
  <si>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</si>
  <si>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</si>
  <si>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</si>
  <si>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</si>
  <si>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</si>
  <si>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</si>
  <si>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</si>
  <si>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</si>
  <si>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</si>
  <si>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</si>
  <si>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</si>
  <si>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</si>
  <si>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</si>
  <si>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</si>
  <si>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</si>
  <si>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</si>
  <si>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</si>
  <si>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</si>
  <si>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</si>
  <si>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</si>
  <si>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ט</t>
  </si>
  <si>
    <t>1168368</t>
  </si>
  <si>
    <t>511399388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</si>
  <si>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</si>
  <si>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</si>
  <si>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</si>
  <si>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</si>
  <si>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</si>
  <si>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</si>
  <si>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</si>
  <si>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</si>
  <si>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</si>
  <si>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</si>
  <si>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</si>
  <si>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</si>
  <si>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</si>
  <si>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</si>
  <si>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</si>
  <si>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</si>
  <si>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</si>
  <si>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</si>
  <si>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</si>
  <si>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</si>
  <si>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</si>
  <si>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</si>
  <si>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</si>
  <si>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</si>
  <si>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</si>
  <si>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</si>
  <si>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</si>
  <si>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</si>
  <si>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</si>
  <si>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</si>
  <si>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</si>
  <si>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</si>
  <si>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</si>
  <si>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</si>
  <si>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</si>
  <si>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</si>
  <si>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</si>
  <si>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</si>
  <si>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</si>
  <si>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</si>
  <si>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</si>
  <si>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</si>
  <si>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</si>
  <si>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</si>
  <si>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</si>
  <si>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</si>
  <si>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</si>
  <si>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</si>
  <si>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</si>
  <si>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</si>
  <si>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</si>
  <si>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</si>
  <si>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</si>
  <si>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</si>
  <si>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</si>
  <si>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</si>
  <si>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פתאל אירופה אגח ד</t>
  </si>
  <si>
    <t>1168038</t>
  </si>
  <si>
    <t>515328250</t>
  </si>
  <si>
    <t>קרסו אגח ב</t>
  </si>
  <si>
    <t>1139591</t>
  </si>
  <si>
    <t>רילייטד אגח א</t>
  </si>
  <si>
    <t>1134923</t>
  </si>
  <si>
    <t>1849766</t>
  </si>
  <si>
    <t>או.פי.סי אגח א*</t>
  </si>
  <si>
    <t>1141589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</si>
  <si>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</si>
  <si>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</si>
  <si>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</si>
  <si>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</si>
  <si>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</si>
  <si>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</si>
  <si>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</si>
  <si>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</si>
  <si>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</si>
  <si>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</si>
  <si>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</si>
  <si>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החזקות אגח ב*</t>
  </si>
  <si>
    <t>1150812</t>
  </si>
  <si>
    <t>512607888</t>
  </si>
  <si>
    <t>מלונאות ותיירות</t>
  </si>
  <si>
    <t>פתאל החזקות אגח ג*</t>
  </si>
  <si>
    <t>1161785</t>
  </si>
  <si>
    <t>אול יר אגח 3</t>
  </si>
  <si>
    <t>1140136</t>
  </si>
  <si>
    <t>1841580</t>
  </si>
  <si>
    <t>Baa1.il</t>
  </si>
  <si>
    <t>אול יר אגח ה</t>
  </si>
  <si>
    <t>1143304</t>
  </si>
  <si>
    <t>אנלייט אגח ה*</t>
  </si>
  <si>
    <t>7200116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</si>
  <si>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</si>
  <si>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</si>
  <si>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</si>
  <si>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</si>
  <si>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</si>
  <si>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</si>
  <si>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</si>
  <si>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</si>
  <si>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</si>
  <si>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</si>
  <si>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</si>
  <si>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</si>
  <si>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</si>
  <si>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</si>
  <si>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</si>
  <si>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</si>
  <si>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</si>
  <si>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</si>
  <si>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</si>
  <si>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</si>
  <si>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</si>
  <si>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</si>
  <si>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</si>
  <si>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</si>
  <si>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</si>
  <si>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</si>
  <si>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</si>
  <si>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</si>
  <si>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</si>
  <si>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</si>
  <si>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</si>
  <si>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</si>
  <si>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</si>
  <si>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</si>
  <si>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</si>
  <si>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</si>
  <si>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</si>
  <si>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</si>
  <si>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NICEIT 0 09/25</t>
  </si>
  <si>
    <t>US653656AA68</t>
  </si>
  <si>
    <t>520036872</t>
  </si>
  <si>
    <t>Oracle 3.85 04/60</t>
  </si>
  <si>
    <t>US68389XBY04</t>
  </si>
  <si>
    <t>A-</t>
  </si>
  <si>
    <t>RALPH LAUREN 2.95 06/30</t>
  </si>
  <si>
    <t>US731572AB96</t>
  </si>
  <si>
    <t>Consumer Durables &amp; Apparel</t>
  </si>
  <si>
    <t>Walt Disney 3.8 05/60</t>
  </si>
  <si>
    <t>US254687GA88</t>
  </si>
  <si>
    <t>Media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</si>
  <si>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</si>
  <si>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</si>
  <si>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</si>
  <si>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</si>
  <si>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</si>
  <si>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</si>
  <si>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</si>
  <si>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</si>
  <si>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</si>
  <si>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</si>
  <si>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</si>
  <si>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</si>
  <si>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</si>
  <si>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</si>
  <si>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</si>
  <si>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</si>
  <si>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</si>
  <si>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</si>
  <si>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</si>
  <si>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</si>
  <si>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</si>
  <si>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</si>
  <si>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</si>
  <si>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Moodys</t>
  </si>
  <si>
    <t>ABIBB 5.55 01/49</t>
  </si>
  <si>
    <t>US03523TBV98</t>
  </si>
  <si>
    <t>AMERICAN CAMPUS COM 3.875 01/31</t>
  </si>
  <si>
    <t>US024836AG36</t>
  </si>
  <si>
    <t>Real Estate</t>
  </si>
  <si>
    <t>ANHEUSER BUSCH 3.7 04/40</t>
  </si>
  <si>
    <t>BE6320936287</t>
  </si>
  <si>
    <t>AT&amp;T 3.5 02/2061</t>
  </si>
  <si>
    <t>US00206RKF81</t>
  </si>
  <si>
    <t>TELECOMMUNICATION SERVICES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</si>
  <si>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</si>
  <si>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</si>
  <si>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</si>
  <si>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</si>
  <si>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</si>
  <si>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</si>
  <si>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</si>
  <si>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DENTSPLY SIRONA 3.25 06/30</t>
  </si>
  <si>
    <t>US24906PAA75</t>
  </si>
  <si>
    <t>Health Care Equipment &amp; Services</t>
  </si>
  <si>
    <t>FEDEX 5.1 01/44</t>
  </si>
  <si>
    <t>US31428XAW65</t>
  </si>
  <si>
    <t>Transportation</t>
  </si>
  <si>
    <t>HEWLETT PACKARD 3.4 06/30</t>
  </si>
  <si>
    <t>US40434LAC90</t>
  </si>
  <si>
    <t>Technology Hardware &amp; Equipment</t>
  </si>
  <si>
    <t>KEURIG DR PEPPER 3.8 05/2050</t>
  </si>
  <si>
    <t>US49271VAK61</t>
  </si>
  <si>
    <t>PRU 4.5 PRUDENTIAL 09/47</t>
  </si>
  <si>
    <t>US744320AW24</t>
  </si>
  <si>
    <t>STARBUCKS 3.5 11/50</t>
  </si>
  <si>
    <t>US855244BA67</t>
  </si>
  <si>
    <t>TEXTRON 2.45 03/31</t>
  </si>
  <si>
    <t>US883203CC32</t>
  </si>
  <si>
    <t>Capital Goods</t>
  </si>
  <si>
    <t>VERISK ANALYTICS 3.625 5/50</t>
  </si>
  <si>
    <t>US92345YAG17</t>
  </si>
  <si>
    <t>Commercial &amp; Professional Services</t>
  </si>
  <si>
    <t>WHIRLPOOL 4.6 05/50</t>
  </si>
  <si>
    <t>US963320AX45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</si>
  <si>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</si>
  <si>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</si>
  <si>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</si>
  <si>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</si>
  <si>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</si>
  <si>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</si>
  <si>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</si>
  <si>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</si>
  <si>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</si>
  <si>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BLOCK FINANCIAL 3.875 08/30</t>
  </si>
  <si>
    <t>US093662AH70</t>
  </si>
  <si>
    <t>Baa3</t>
  </si>
  <si>
    <t>BOEING 5.93 05/60</t>
  </si>
  <si>
    <t>US097023CX16</t>
  </si>
  <si>
    <t>BROADCOM 5 04/30</t>
  </si>
  <si>
    <t>US11135FBD24</t>
  </si>
  <si>
    <t>CHCOCH 3.7 11/29</t>
  </si>
  <si>
    <t>US16412XAH89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</si>
  <si>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</si>
  <si>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</si>
  <si>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</si>
  <si>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</si>
  <si>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</si>
  <si>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</si>
  <si>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</si>
  <si>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</si>
  <si>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</si>
  <si>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</si>
  <si>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</si>
  <si>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</si>
  <si>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</si>
  <si>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</si>
  <si>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FLOWSERVE 3.5 10/30</t>
  </si>
  <si>
    <t>US34354PAF27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</si>
  <si>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</si>
  <si>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</si>
  <si>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</si>
  <si>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</si>
  <si>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</si>
  <si>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</si>
  <si>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</si>
  <si>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MACQUARIE BANK 3.624 06/30</t>
  </si>
  <si>
    <t>USQ568A9SQ14</t>
  </si>
  <si>
    <t>MARRIOT 3.5 10/32</t>
  </si>
  <si>
    <t>US571903BF91</t>
  </si>
  <si>
    <t>MERCK 2.875 06/29 06/79</t>
  </si>
  <si>
    <t>XS2011260705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</si>
  <si>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</si>
  <si>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</si>
  <si>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</si>
  <si>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</si>
  <si>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</si>
  <si>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</si>
  <si>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</si>
  <si>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</si>
  <si>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</si>
  <si>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</si>
  <si>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PVH 4.625 07/25</t>
  </si>
  <si>
    <t>US693656AB63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</si>
  <si>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</si>
  <si>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</si>
  <si>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</si>
  <si>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</si>
  <si>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</si>
  <si>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</si>
  <si>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SYSCO CORP 5.95 04/30</t>
  </si>
  <si>
    <t>US871829BL07</t>
  </si>
  <si>
    <t>Food &amp; Staples Retailing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</si>
  <si>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</si>
  <si>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</si>
  <si>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</si>
  <si>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</si>
  <si>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</si>
  <si>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</si>
  <si>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</si>
  <si>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</si>
  <si>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</si>
  <si>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</si>
  <si>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</si>
  <si>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</si>
  <si>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</si>
  <si>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</si>
  <si>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</si>
  <si>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</si>
  <si>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</si>
  <si>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</si>
  <si>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</si>
  <si>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</si>
  <si>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</si>
  <si>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QORVO 3.375 04/31</t>
  </si>
  <si>
    <t>US74736KAJ07</t>
  </si>
  <si>
    <t>RBS 3.754 11/01/29 11/24</t>
  </si>
  <si>
    <t>US780097BM20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</si>
  <si>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</si>
  <si>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</si>
  <si>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</si>
  <si>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</si>
  <si>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</si>
  <si>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</si>
  <si>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</si>
  <si>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</si>
  <si>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</si>
  <si>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</si>
  <si>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</si>
  <si>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</si>
  <si>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</si>
  <si>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</si>
  <si>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</si>
  <si>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</si>
  <si>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</si>
  <si>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</si>
  <si>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FORD 9.625 04/30</t>
  </si>
  <si>
    <t>US345370CX67</t>
  </si>
  <si>
    <t>Ba2</t>
  </si>
  <si>
    <t>MSCI 3.625 09/30 03/28</t>
  </si>
  <si>
    <t>US55354GAK67</t>
  </si>
  <si>
    <t>ALLISON TRANSM 5 10/24 10/21</t>
  </si>
  <si>
    <t>US019736AD97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</si>
  <si>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</si>
  <si>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</si>
  <si>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</si>
  <si>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</si>
  <si>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</si>
  <si>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</si>
  <si>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</si>
  <si>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</si>
  <si>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</si>
  <si>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</si>
  <si>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</si>
  <si>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</si>
  <si>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</si>
  <si>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</si>
  <si>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</si>
  <si>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</si>
  <si>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</si>
  <si>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</si>
  <si>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</si>
  <si>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</si>
  <si>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</si>
  <si>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</si>
  <si>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</si>
  <si>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</si>
  <si>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</si>
  <si>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</si>
  <si>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</si>
  <si>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</si>
  <si>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</si>
  <si>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</si>
  <si>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</si>
  <si>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</si>
  <si>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</si>
  <si>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</si>
  <si>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</si>
  <si>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</si>
  <si>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</si>
  <si>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</si>
  <si>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</si>
  <si>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</si>
  <si>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</si>
  <si>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</si>
  <si>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</si>
  <si>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</si>
  <si>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</si>
  <si>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</si>
  <si>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</si>
  <si>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</si>
  <si>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</si>
  <si>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</si>
  <si>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</si>
  <si>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</si>
  <si>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</si>
  <si>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</si>
  <si>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</si>
  <si>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</si>
  <si>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</si>
  <si>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</si>
  <si>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</si>
  <si>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513901371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</si>
  <si>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</si>
  <si>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</si>
  <si>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</si>
  <si>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</si>
  <si>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</si>
  <si>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</si>
  <si>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</si>
  <si>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</si>
  <si>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</si>
  <si>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</si>
  <si>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</si>
  <si>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</si>
  <si>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</si>
  <si>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</si>
  <si>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</si>
  <si>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</si>
  <si>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</si>
  <si>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</si>
  <si>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</si>
  <si>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</si>
  <si>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</si>
  <si>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</si>
  <si>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</si>
  <si>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</si>
  <si>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</si>
  <si>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</si>
  <si>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</si>
  <si>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</si>
  <si>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</si>
  <si>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</si>
  <si>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</si>
  <si>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</si>
  <si>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</si>
  <si>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</si>
  <si>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</si>
  <si>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</si>
  <si>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</si>
  <si>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</si>
  <si>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</si>
  <si>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</si>
  <si>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</si>
  <si>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</si>
  <si>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</si>
  <si>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</si>
  <si>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</si>
  <si>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</si>
  <si>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</si>
  <si>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</si>
  <si>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</si>
  <si>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</si>
  <si>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</si>
  <si>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</si>
  <si>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</si>
  <si>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</si>
  <si>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</si>
  <si>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</si>
  <si>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</si>
  <si>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</si>
  <si>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</si>
  <si>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</si>
  <si>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</si>
  <si>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</si>
  <si>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</si>
  <si>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</si>
  <si>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</si>
  <si>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</si>
  <si>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</si>
  <si>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</si>
  <si>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</si>
  <si>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</si>
  <si>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</si>
  <si>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</si>
  <si>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</si>
  <si>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</si>
  <si>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</si>
  <si>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</si>
  <si>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</si>
  <si>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</si>
  <si>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</si>
  <si>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</si>
  <si>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</si>
  <si>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</si>
  <si>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</si>
  <si>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</si>
  <si>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</si>
  <si>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</si>
  <si>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</si>
  <si>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</si>
  <si>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</si>
  <si>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</si>
  <si>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</si>
  <si>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</si>
  <si>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</si>
  <si>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</si>
  <si>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</si>
  <si>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</si>
  <si>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</si>
  <si>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</si>
  <si>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</si>
  <si>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</si>
  <si>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</si>
  <si>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דלק קדוחים*</t>
  </si>
  <si>
    <t>475020</t>
  </si>
  <si>
    <t>דמרי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</si>
  <si>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</si>
  <si>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</si>
  <si>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</si>
  <si>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</si>
  <si>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</si>
  <si>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</si>
  <si>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</si>
  <si>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</si>
  <si>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</si>
  <si>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</si>
  <si>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</si>
  <si>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</si>
  <si>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</si>
  <si>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</si>
  <si>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</si>
  <si>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</si>
  <si>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</si>
  <si>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</si>
  <si>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</si>
  <si>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</si>
  <si>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</si>
  <si>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</si>
  <si>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</si>
  <si>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</si>
  <si>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</si>
  <si>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</si>
  <si>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</si>
  <si>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</si>
  <si>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</si>
  <si>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</si>
  <si>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</si>
  <si>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</si>
  <si>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</si>
  <si>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</si>
  <si>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</si>
  <si>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</si>
  <si>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</si>
  <si>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</si>
  <si>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</si>
  <si>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</si>
  <si>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</si>
  <si>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</si>
  <si>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</si>
  <si>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</si>
  <si>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</si>
  <si>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</si>
  <si>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</si>
  <si>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</si>
  <si>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</si>
  <si>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</si>
  <si>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</si>
  <si>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</si>
  <si>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</si>
  <si>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</si>
  <si>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</si>
  <si>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</si>
  <si>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</si>
  <si>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</si>
  <si>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</si>
  <si>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</si>
  <si>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</si>
  <si>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</si>
  <si>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</si>
  <si>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</si>
  <si>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</si>
  <si>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</si>
  <si>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</si>
  <si>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</si>
  <si>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</si>
  <si>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</si>
  <si>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</si>
  <si>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</si>
  <si>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</si>
  <si>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</si>
  <si>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</si>
  <si>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</si>
  <si>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</si>
  <si>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</si>
  <si>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</si>
  <si>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</si>
  <si>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</si>
  <si>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</si>
  <si>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</si>
  <si>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</si>
  <si>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</si>
  <si>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</si>
  <si>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</si>
  <si>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</si>
  <si>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</si>
  <si>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</si>
  <si>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</si>
  <si>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</si>
  <si>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</si>
  <si>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</si>
  <si>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</si>
  <si>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</si>
  <si>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</si>
  <si>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</si>
  <si>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</si>
  <si>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</si>
  <si>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</si>
  <si>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</si>
  <si>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</si>
  <si>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</si>
  <si>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</si>
  <si>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</si>
  <si>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</si>
  <si>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</si>
  <si>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</si>
  <si>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</si>
  <si>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</si>
  <si>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</si>
  <si>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</si>
  <si>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</si>
  <si>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</si>
  <si>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</si>
  <si>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</si>
  <si>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</si>
  <si>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</si>
  <si>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</si>
  <si>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</si>
  <si>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</si>
  <si>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</si>
  <si>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</si>
  <si>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</si>
  <si>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</si>
  <si>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</si>
  <si>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</si>
  <si>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</si>
  <si>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</si>
  <si>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</si>
  <si>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</si>
  <si>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</si>
  <si>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</si>
  <si>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</si>
  <si>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</si>
  <si>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</si>
  <si>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</si>
  <si>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</si>
  <si>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</si>
  <si>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</si>
  <si>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</si>
  <si>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</si>
  <si>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</si>
  <si>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</si>
  <si>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מספנות*</t>
  </si>
  <si>
    <t>1168533</t>
  </si>
  <si>
    <t>516084753</t>
  </si>
  <si>
    <t>מקס סטוק</t>
  </si>
  <si>
    <t>1168558</t>
  </si>
  <si>
    <t>513618967</t>
  </si>
  <si>
    <t>משביר לצרכן</t>
  </si>
  <si>
    <t>1104959</t>
  </si>
  <si>
    <t>513389270</t>
  </si>
  <si>
    <t>משק אנרגיה*</t>
  </si>
  <si>
    <t>1166974</t>
  </si>
  <si>
    <t>516167343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</si>
  <si>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</si>
  <si>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</si>
  <si>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</si>
  <si>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</si>
  <si>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</si>
  <si>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</si>
  <si>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</si>
  <si>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</si>
  <si>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</si>
  <si>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</si>
  <si>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</si>
  <si>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</si>
  <si>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</si>
  <si>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</si>
  <si>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</si>
  <si>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</si>
  <si>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</si>
  <si>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</si>
  <si>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</si>
  <si>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</si>
  <si>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</si>
  <si>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</si>
  <si>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</si>
  <si>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</si>
  <si>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</si>
  <si>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</si>
  <si>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</si>
  <si>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</si>
  <si>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</si>
  <si>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</si>
  <si>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</si>
  <si>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</si>
  <si>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</si>
  <si>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</si>
  <si>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</si>
  <si>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</si>
  <si>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</si>
  <si>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</si>
  <si>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</si>
  <si>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</si>
  <si>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</si>
  <si>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</si>
  <si>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</si>
  <si>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</si>
  <si>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</si>
  <si>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</si>
  <si>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</si>
  <si>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</si>
  <si>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</si>
  <si>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</si>
  <si>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</si>
  <si>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</si>
  <si>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</si>
  <si>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</si>
  <si>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</si>
  <si>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</si>
  <si>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</si>
  <si>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</si>
  <si>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</si>
  <si>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</si>
  <si>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</si>
  <si>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</si>
  <si>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</si>
  <si>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</si>
  <si>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</si>
  <si>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</si>
  <si>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</si>
  <si>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</si>
  <si>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</si>
  <si>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</si>
  <si>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</si>
  <si>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</si>
  <si>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</si>
  <si>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</si>
  <si>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</si>
  <si>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</si>
  <si>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</si>
  <si>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</si>
  <si>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</si>
  <si>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</si>
  <si>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</si>
  <si>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</si>
  <si>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</si>
  <si>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</si>
  <si>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</si>
  <si>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</si>
  <si>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</si>
  <si>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</si>
  <si>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</si>
  <si>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</si>
  <si>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</si>
  <si>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</si>
  <si>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</si>
  <si>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</si>
  <si>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</si>
  <si>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</si>
  <si>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</si>
  <si>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</si>
  <si>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</si>
  <si>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53368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</si>
  <si>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</si>
  <si>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</si>
  <si>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</si>
  <si>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</si>
  <si>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</si>
  <si>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</si>
  <si>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</si>
  <si>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</si>
  <si>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</si>
  <si>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</si>
  <si>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</si>
  <si>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</si>
  <si>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</si>
  <si>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</si>
  <si>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</si>
  <si>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</si>
  <si>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</si>
  <si>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</si>
  <si>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</si>
  <si>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</si>
  <si>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</si>
  <si>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</si>
  <si>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</si>
  <si>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</si>
  <si>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</si>
  <si>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</si>
  <si>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</si>
  <si>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</si>
  <si>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</si>
  <si>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</si>
  <si>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</si>
  <si>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</si>
  <si>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</si>
  <si>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AMADEUS IT GROUP SA</t>
  </si>
  <si>
    <t>ES0109067019</t>
  </si>
  <si>
    <t>BME</t>
  </si>
  <si>
    <t>AMAZON.COM INC</t>
  </si>
  <si>
    <t>US0231351067</t>
  </si>
  <si>
    <t>AMERICAN CAMPUS COMMUNITIES</t>
  </si>
  <si>
    <t>US0248351001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</si>
  <si>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</si>
  <si>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</si>
  <si>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</si>
  <si>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</si>
  <si>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</si>
  <si>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</si>
  <si>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</si>
  <si>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</si>
  <si>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</si>
  <si>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</si>
  <si>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</si>
  <si>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</si>
  <si>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</si>
  <si>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</si>
  <si>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</si>
  <si>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</si>
  <si>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BOEING</t>
  </si>
  <si>
    <t>US0970231058</t>
  </si>
  <si>
    <t>BOOKING HOLDINGS INC</t>
  </si>
  <si>
    <t>US09857L1089</t>
  </si>
  <si>
    <t>CELLNEX TELECOM SA</t>
  </si>
  <si>
    <t>ES0105066007</t>
  </si>
  <si>
    <t>CENTENE CORP</t>
  </si>
  <si>
    <t>US15135B1017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</si>
  <si>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</si>
  <si>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</si>
  <si>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</si>
  <si>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</si>
  <si>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</si>
  <si>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</si>
  <si>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D.R. HORTON INC</t>
  </si>
  <si>
    <t>US23331A1097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</si>
  <si>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</si>
  <si>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</si>
  <si>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</si>
  <si>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</si>
  <si>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</si>
  <si>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</si>
  <si>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</si>
  <si>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</si>
  <si>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</si>
  <si>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</si>
  <si>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</si>
  <si>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</si>
  <si>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</si>
  <si>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</si>
  <si>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</si>
  <si>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</si>
  <si>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</si>
  <si>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</si>
  <si>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</si>
  <si>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</si>
  <si>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</si>
  <si>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</si>
  <si>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</si>
  <si>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</si>
  <si>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</si>
  <si>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</si>
  <si>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</si>
  <si>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</si>
  <si>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</si>
  <si>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INTERCONTINENTAL EXCHANGE IN</t>
  </si>
  <si>
    <t>US45866F1049</t>
  </si>
  <si>
    <t>INTERCONTINENTAL HOTELS</t>
  </si>
  <si>
    <t>GB00BHJYC057</t>
  </si>
  <si>
    <t>JPMORGAN CHASE</t>
  </si>
  <si>
    <t>US46625H1005</t>
  </si>
  <si>
    <t>LEMONADE</t>
  </si>
  <si>
    <t>US52567D1072</t>
  </si>
  <si>
    <t>LENNAR CORP A</t>
  </si>
  <si>
    <t>US5260571048</t>
  </si>
  <si>
    <t>LOREAL</t>
  </si>
  <si>
    <t>FR0000120321</t>
  </si>
  <si>
    <t>LOWES COS INC</t>
  </si>
  <si>
    <t>US5486611073</t>
  </si>
  <si>
    <t>MARTIN MARIETTA MATERIALS</t>
  </si>
  <si>
    <t>US5732841060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</si>
  <si>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</si>
  <si>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</si>
  <si>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</si>
  <si>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</si>
  <si>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</si>
  <si>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</si>
  <si>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</si>
  <si>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</si>
  <si>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</si>
  <si>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</si>
  <si>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</si>
  <si>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</si>
  <si>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MSCI</t>
  </si>
  <si>
    <t>US55354G1004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</si>
  <si>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</si>
  <si>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</si>
  <si>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</si>
  <si>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</si>
  <si>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</si>
  <si>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</si>
  <si>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</si>
  <si>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</si>
  <si>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</si>
  <si>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</si>
  <si>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</si>
  <si>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</si>
  <si>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</si>
  <si>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</si>
  <si>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</si>
  <si>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</si>
  <si>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</si>
  <si>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</si>
  <si>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</si>
  <si>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</si>
  <si>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</si>
  <si>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</si>
  <si>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PVH CORP</t>
  </si>
  <si>
    <t>US6936561009</t>
  </si>
  <si>
    <t>RALPH LAUREN CORP</t>
  </si>
  <si>
    <t>US7512121010</t>
  </si>
  <si>
    <t>RECKITT BENCKISER GROUP</t>
  </si>
  <si>
    <t>GB00B24CGK77</t>
  </si>
  <si>
    <t>ROSS STORES</t>
  </si>
  <si>
    <t>US7782961038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</si>
  <si>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</si>
  <si>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</si>
  <si>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</si>
  <si>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</si>
  <si>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</si>
  <si>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</si>
  <si>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</si>
  <si>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</si>
  <si>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</si>
  <si>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</si>
  <si>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</si>
  <si>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</si>
  <si>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</si>
  <si>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</si>
  <si>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</si>
  <si>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</si>
  <si>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</si>
  <si>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THALES SA</t>
  </si>
  <si>
    <t>FR0000121329</t>
  </si>
  <si>
    <t>TJX COMPANIES INC</t>
  </si>
  <si>
    <t>US8725401090</t>
  </si>
  <si>
    <t>UNITED PARCEL SERVICE CL B</t>
  </si>
  <si>
    <t>US9113121068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</si>
  <si>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</si>
  <si>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</si>
  <si>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</si>
  <si>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</si>
  <si>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</si>
  <si>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</si>
  <si>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</si>
  <si>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</si>
  <si>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</si>
  <si>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</si>
  <si>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</si>
  <si>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</si>
  <si>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</si>
  <si>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</si>
  <si>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VULCAN MATERIALS CO</t>
  </si>
  <si>
    <t>US9291601097</t>
  </si>
  <si>
    <t>WAL MART STORES INC</t>
  </si>
  <si>
    <t>US9311421039</t>
  </si>
  <si>
    <t>WALT DISNEY CO/THE</t>
  </si>
  <si>
    <t>US2546871060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</si>
  <si>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</si>
  <si>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</si>
  <si>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</si>
  <si>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</si>
  <si>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</si>
  <si>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</si>
  <si>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</si>
  <si>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</si>
  <si>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</si>
  <si>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</si>
  <si>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</si>
  <si>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</si>
  <si>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</si>
  <si>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</si>
  <si>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</si>
  <si>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</si>
  <si>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</si>
  <si>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</si>
  <si>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</si>
  <si>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</si>
  <si>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</si>
  <si>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</si>
  <si>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</si>
  <si>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</si>
  <si>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</si>
  <si>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</si>
  <si>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</si>
  <si>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</si>
  <si>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</si>
  <si>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</si>
  <si>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</si>
  <si>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</si>
  <si>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</si>
  <si>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</si>
  <si>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</si>
  <si>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</si>
  <si>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</si>
  <si>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</si>
  <si>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</si>
  <si>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</si>
  <si>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</si>
  <si>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</si>
  <si>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</si>
  <si>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</si>
  <si>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</si>
  <si>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</si>
  <si>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</si>
  <si>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</si>
  <si>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</si>
  <si>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</si>
  <si>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</si>
  <si>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</si>
  <si>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</si>
  <si>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</si>
  <si>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</si>
  <si>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</si>
  <si>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</si>
  <si>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</si>
  <si>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</si>
  <si>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</si>
  <si>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</si>
  <si>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</si>
  <si>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</si>
  <si>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</si>
  <si>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</si>
  <si>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</si>
  <si>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</si>
  <si>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</si>
  <si>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</si>
  <si>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</si>
  <si>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</si>
  <si>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</si>
  <si>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</si>
  <si>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</si>
  <si>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</si>
  <si>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</si>
  <si>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</si>
  <si>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</si>
  <si>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</si>
  <si>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</si>
  <si>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</si>
  <si>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</si>
  <si>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</si>
  <si>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</si>
  <si>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</si>
  <si>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</si>
  <si>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</si>
  <si>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</si>
  <si>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</si>
  <si>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</si>
  <si>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</si>
  <si>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</si>
  <si>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</si>
  <si>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</si>
  <si>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</si>
  <si>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</si>
  <si>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</si>
  <si>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</si>
  <si>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</si>
  <si>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</si>
  <si>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</si>
  <si>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</si>
  <si>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ISHR EUR600 IND GDS&amp;SERV (DE)</t>
  </si>
  <si>
    <t>DE000A0H08J9</t>
  </si>
  <si>
    <t>KRANESHARES CSI CHINA INTERNET</t>
  </si>
  <si>
    <t>US5007673065</t>
  </si>
  <si>
    <t>LYXOR EURSTX600 Auto&amp;Parts</t>
  </si>
  <si>
    <t>LU1834983394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</si>
  <si>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</si>
  <si>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</si>
  <si>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</si>
  <si>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</si>
  <si>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</si>
  <si>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</si>
  <si>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</si>
  <si>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</si>
  <si>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</si>
  <si>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</si>
  <si>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</si>
  <si>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</si>
  <si>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</si>
  <si>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</si>
  <si>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</si>
  <si>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</si>
  <si>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</si>
  <si>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</si>
  <si>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</si>
  <si>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</si>
  <si>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UTILITIES SELECT SECTOR SPDR</t>
  </si>
  <si>
    <t>US81369Y8865</t>
  </si>
  <si>
    <t>VANGUARD AUST SHARES IDX ETF</t>
  </si>
  <si>
    <t>AU000000VAS1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</si>
  <si>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</si>
  <si>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</si>
  <si>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</si>
  <si>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</si>
  <si>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</si>
  <si>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</si>
  <si>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</si>
  <si>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</si>
  <si>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</si>
  <si>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</si>
  <si>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</si>
  <si>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</si>
  <si>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</si>
  <si>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</si>
  <si>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</si>
  <si>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</si>
  <si>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</si>
  <si>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</si>
  <si>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</si>
  <si>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</si>
  <si>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</si>
  <si>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</si>
  <si>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</si>
  <si>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</si>
  <si>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</si>
  <si>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</si>
  <si>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</si>
  <si>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</si>
  <si>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</si>
  <si>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</si>
  <si>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</si>
  <si>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Amundi Funds Pioneer US High</t>
  </si>
  <si>
    <t>LU1883863851</t>
  </si>
  <si>
    <t>B</t>
  </si>
  <si>
    <t>CS NL GL SEN LO MC</t>
  </si>
  <si>
    <t>LU0635707705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</si>
  <si>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</si>
  <si>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</si>
  <si>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</si>
  <si>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</si>
  <si>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</si>
  <si>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</si>
  <si>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</si>
  <si>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</si>
  <si>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</si>
  <si>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</si>
  <si>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</si>
  <si>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</si>
  <si>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</si>
  <si>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</si>
  <si>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</si>
  <si>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</si>
  <si>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</si>
  <si>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</si>
  <si>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</si>
  <si>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</si>
  <si>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</si>
  <si>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</si>
  <si>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</si>
  <si>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</si>
  <si>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</si>
  <si>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</si>
  <si>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</si>
  <si>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</si>
  <si>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</si>
  <si>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</si>
  <si>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</si>
  <si>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</si>
  <si>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</si>
  <si>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</si>
  <si>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115 NOV 2020 בזק</t>
  </si>
  <si>
    <t>83278648</t>
  </si>
  <si>
    <t>P 115 NOV 2020 בזק</t>
  </si>
  <si>
    <t>83278911</t>
  </si>
  <si>
    <t>SPX US 12/18/20 C3000</t>
  </si>
  <si>
    <t>SPX1220C3000</t>
  </si>
  <si>
    <t>SPX US 12/18/20 C3600</t>
  </si>
  <si>
    <t>SPX1220C3600</t>
  </si>
  <si>
    <t>SX5E 12/18/20 C2950</t>
  </si>
  <si>
    <t>SX5E1220C295</t>
  </si>
  <si>
    <t>SX5E 12/18/20 C3475</t>
  </si>
  <si>
    <t>SX5E1220C347</t>
  </si>
  <si>
    <t>EURO STOXX 50 DEC20</t>
  </si>
  <si>
    <t>VGZ0</t>
  </si>
  <si>
    <t>S&amp;P 500 ANNL DIV DEC21</t>
  </si>
  <si>
    <t>ASDZ1</t>
  </si>
  <si>
    <t>S&amp;P500 EMINI FUT DEC20</t>
  </si>
  <si>
    <t>ESZ0</t>
  </si>
  <si>
    <t>STOXX EUROPE 600 DEC20</t>
  </si>
  <si>
    <t>SXOZ0</t>
  </si>
  <si>
    <t>ערד 8805</t>
  </si>
  <si>
    <t>ערד 8808</t>
  </si>
  <si>
    <t>3275000</t>
  </si>
  <si>
    <t>ערד 8809</t>
  </si>
  <si>
    <t>3322000</t>
  </si>
  <si>
    <t>ערד 8811</t>
  </si>
  <si>
    <t>98811000</t>
  </si>
  <si>
    <t>ערד 8813</t>
  </si>
  <si>
    <t>98813000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</si>
  <si>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</si>
  <si>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</si>
  <si>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</si>
  <si>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</si>
  <si>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</si>
  <si>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</si>
  <si>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</si>
  <si>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</si>
  <si>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</si>
  <si>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</si>
  <si>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</si>
  <si>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</si>
  <si>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</si>
  <si>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</si>
  <si>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</si>
  <si>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</si>
  <si>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</si>
  <si>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</si>
  <si>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8844</t>
  </si>
  <si>
    <t>8844000</t>
  </si>
  <si>
    <t>ערד 8851</t>
  </si>
  <si>
    <t>8851000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</si>
  <si>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</si>
  <si>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</si>
  <si>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</si>
  <si>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</si>
  <si>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</si>
  <si>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</si>
  <si>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</si>
  <si>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</si>
  <si>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</si>
  <si>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</si>
  <si>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</si>
  <si>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</si>
  <si>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</si>
  <si>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</si>
  <si>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</si>
  <si>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</si>
  <si>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</si>
  <si>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</si>
  <si>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</si>
  <si>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</si>
  <si>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</si>
  <si>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</si>
  <si>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</si>
  <si>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</si>
  <si>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</si>
  <si>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</si>
  <si>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</si>
  <si>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</si>
  <si>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</si>
  <si>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</si>
  <si>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</si>
  <si>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</si>
  <si>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8879</t>
  </si>
  <si>
    <t>88790000</t>
  </si>
  <si>
    <t>ערד 8880</t>
  </si>
  <si>
    <t>88800000</t>
  </si>
  <si>
    <t>ערד 8883</t>
  </si>
  <si>
    <t>88830000</t>
  </si>
  <si>
    <t>ערד 8888</t>
  </si>
  <si>
    <t>88880000</t>
  </si>
  <si>
    <t>ערד 8889</t>
  </si>
  <si>
    <t>88890000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</si>
  <si>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</si>
  <si>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</si>
  <si>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</si>
  <si>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</si>
  <si>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</si>
  <si>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</si>
  <si>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</si>
  <si>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</si>
  <si>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</si>
  <si>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</si>
  <si>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</si>
  <si>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</si>
  <si>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</si>
  <si>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</si>
  <si>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</si>
  <si>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</si>
  <si>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</si>
  <si>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</si>
  <si>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</si>
  <si>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</si>
  <si>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</si>
  <si>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</si>
  <si>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</si>
  <si>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</si>
  <si>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</si>
  <si>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</si>
  <si>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</si>
  <si>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</si>
  <si>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</si>
  <si>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</si>
  <si>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</si>
  <si>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</si>
  <si>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</si>
  <si>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</si>
  <si>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</si>
  <si>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</si>
  <si>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</si>
  <si>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</si>
  <si>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</si>
  <si>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</si>
  <si>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</si>
  <si>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</si>
  <si>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</si>
  <si>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</si>
  <si>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</si>
  <si>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</si>
  <si>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</si>
  <si>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1735 MARKET INVESTOR HOLDC MAKEFET*</t>
  </si>
  <si>
    <t>425 Lexington*</t>
  </si>
  <si>
    <t>901 Fifth Seattle*</t>
  </si>
  <si>
    <t>next insurance</t>
  </si>
  <si>
    <t>Tanfield 1*</t>
  </si>
  <si>
    <t>USBT INVESTOR HOLDCO 2 LP*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</si>
  <si>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</si>
  <si>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</si>
  <si>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</si>
  <si>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</si>
  <si>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</si>
  <si>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 xml:space="preserve"> Accelmed Partners II</t>
  </si>
  <si>
    <t>Fortissimo Capital Fund V L.P.</t>
  </si>
  <si>
    <t>Kedma Capital III</t>
  </si>
  <si>
    <t>Yesodot Gimmel</t>
  </si>
  <si>
    <t>סה"כ קרנות השקעה בחו"ל</t>
  </si>
  <si>
    <t>Strategic Investors Fund X</t>
  </si>
  <si>
    <t>Blackstone Real Estate Partners IX.F L.P</t>
  </si>
  <si>
    <t xml:space="preserve"> SDP IV</t>
  </si>
  <si>
    <t>ADLS</t>
  </si>
  <si>
    <t>Advent International GPE IX L.P</t>
  </si>
  <si>
    <t>ARCLIGHT AEP FEEDER FUND VII LLC</t>
  </si>
  <si>
    <t>Arcmont SLF II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</si>
  <si>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</si>
  <si>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</si>
  <si>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</si>
  <si>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</si>
  <si>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</si>
  <si>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</si>
  <si>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</si>
  <si>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EC   1</t>
  </si>
  <si>
    <t>EC   2</t>
  </si>
  <si>
    <t>GIP GEMINI FUND CAYMAN FEEDER II LP</t>
  </si>
  <si>
    <t>Global Infrastructure Partners IV L.P</t>
  </si>
  <si>
    <t>IFM GLOBAL INFRASTRUCTURE C</t>
  </si>
  <si>
    <t>Insight Partners XI</t>
  </si>
  <si>
    <t>KASS</t>
  </si>
  <si>
    <t>KCOV</t>
  </si>
  <si>
    <t>Klirmark III</t>
  </si>
  <si>
    <t>KSO</t>
  </si>
  <si>
    <t>Mayberry LP</t>
  </si>
  <si>
    <t>MTDL</t>
  </si>
  <si>
    <t>PERMIRA VII L.P.2 SCSP</t>
  </si>
  <si>
    <t>PPCSIV</t>
  </si>
  <si>
    <t>Spectrum</t>
  </si>
  <si>
    <t>SPECTRUM co inv   Saavi LP</t>
  </si>
  <si>
    <t>TDLIV</t>
  </si>
  <si>
    <t>Thoma Bravo Fund XIII</t>
  </si>
  <si>
    <t>TPG Asia VII L.P</t>
  </si>
  <si>
    <t>Warburg Pincus China II L.P</t>
  </si>
  <si>
    <t>WSREDII</t>
  </si>
  <si>
    <t>סה"כ כתבי אופציה בישראל:</t>
  </si>
  <si>
    <t>אלקטריון אופציה לא סחירה</t>
  </si>
  <si>
    <t>578779</t>
  </si>
  <si>
    <t>SOLGEL WARRANT</t>
  </si>
  <si>
    <t>565685</t>
  </si>
  <si>
    <t>₪ / מט"ח</t>
  </si>
  <si>
    <t>+ILS/-USD 3.3334 13-07-21 (11) -206</t>
  </si>
  <si>
    <t>10000189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</si>
  <si>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</si>
  <si>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</si>
  <si>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</si>
  <si>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</si>
  <si>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</si>
  <si>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</si>
  <si>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3.3465 07-07-21 (12) -205</t>
  </si>
  <si>
    <t>10000503</t>
  </si>
  <si>
    <t>+ILS/-USD 3.3472 08-07-21 (20) -203</t>
  </si>
  <si>
    <t>10000509</t>
  </si>
  <si>
    <t>+ILS/-USD 3.349 08-07-21 (10) -195</t>
  </si>
  <si>
    <t>10000508</t>
  </si>
  <si>
    <t>+ILS/-USD 3.3609 20-07-21 (11) -236</t>
  </si>
  <si>
    <t>10000191</t>
  </si>
  <si>
    <t>+ILS/-USD 3.374 14-01-21 (12) -92</t>
  </si>
  <si>
    <t>10000514</t>
  </si>
  <si>
    <t>+ILS/-USD 3.3795 06-07-21 (10) -190</t>
  </si>
  <si>
    <t>10000501</t>
  </si>
  <si>
    <t>+ILS/-USD 3.3802 06-07-21 (20) -188</t>
  </si>
  <si>
    <t>10000500</t>
  </si>
  <si>
    <t>+ILS/-USD 3.3806 22-07-21 (11) -244</t>
  </si>
  <si>
    <t>10000193</t>
  </si>
  <si>
    <t>+ILS/-USD 3.3817 06-07-21 (10) -198</t>
  </si>
  <si>
    <t>10000497</t>
  </si>
  <si>
    <t>+ILS/-USD 3.3866 26-07-21 (11) -229</t>
  </si>
  <si>
    <t>10000197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</si>
  <si>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</si>
  <si>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</si>
  <si>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</si>
  <si>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</si>
  <si>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</si>
  <si>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</si>
  <si>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</si>
  <si>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</si>
  <si>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19-01-21 (20) -98</t>
  </si>
  <si>
    <t>10000195</t>
  </si>
  <si>
    <t>+ILS/-USD 3.3933 15-12-20 (20) -72</t>
  </si>
  <si>
    <t>10000478</t>
  </si>
  <si>
    <t>+ILS/-USD 3.3935 15-12-20 (93) -70</t>
  </si>
  <si>
    <t>10000479</t>
  </si>
  <si>
    <t>+ILS/-USD 3.3944 17-12-20 (12) -76</t>
  </si>
  <si>
    <t>10000183</t>
  </si>
  <si>
    <t>10000475</t>
  </si>
  <si>
    <t>+ILS/-USD 3.395 03-03-21 (10) -125</t>
  </si>
  <si>
    <t>10000483</t>
  </si>
  <si>
    <t>+ILS/-USD 3.395 03-03-21 (20) -125</t>
  </si>
  <si>
    <t>10000485</t>
  </si>
  <si>
    <t>+ILS/-USD 3.3954 17-12-20 (20) -76</t>
  </si>
  <si>
    <t>10000477</t>
  </si>
  <si>
    <t>10000185</t>
  </si>
  <si>
    <t>+ILS/-USD 3.39645 17-12-20 (11) -75.5</t>
  </si>
  <si>
    <t>10000181</t>
  </si>
  <si>
    <t>+ILS/-USD 3.3967 10-03-21 (10) -428</t>
  </si>
  <si>
    <t>10000077</t>
  </si>
  <si>
    <t>+ILS/-USD 3.3969 15-12-20 (12) -81</t>
  </si>
  <si>
    <t>10000466</t>
  </si>
  <si>
    <t>+ILS/-USD 3.3974 06-01-21 (11) -86</t>
  </si>
  <si>
    <t>10000187</t>
  </si>
  <si>
    <t>+ILS/-USD 3.398 08-12-20 (11) -429</t>
  </si>
  <si>
    <t>10000079</t>
  </si>
  <si>
    <t>+ILS/-USD 3.3981 08-12-20 (10) -429</t>
  </si>
  <si>
    <t>10000137</t>
  </si>
  <si>
    <t>+ILS/-USD 3.399 30-11-20 (10) -410</t>
  </si>
  <si>
    <t>10000073</t>
  </si>
  <si>
    <t>+ILS/-USD 3.3991 05-01-21 (10) -109</t>
  </si>
  <si>
    <t>10000176</t>
  </si>
  <si>
    <t>+ILS/-USD 3.4 20-01-21 (12) -92</t>
  </si>
  <si>
    <t>10000173</t>
  </si>
  <si>
    <t>+ILS/-USD 3.4 21-12-20 (20) -126</t>
  </si>
  <si>
    <t>10000031</t>
  </si>
  <si>
    <t>+ILS/-USD 3.4004 21-12-20 (11) -126</t>
  </si>
  <si>
    <t>10000166</t>
  </si>
  <si>
    <t>+ILS/-USD 3.4005 08-03-21 (20) -125</t>
  </si>
  <si>
    <t>10000532</t>
  </si>
  <si>
    <t>+ILS/-USD 3.4015 03-03-21 (11) -505</t>
  </si>
  <si>
    <t>10000082</t>
  </si>
  <si>
    <t>+ILS/-USD 3.4017 16-02-21 (10) -108</t>
  </si>
  <si>
    <t>10000533</t>
  </si>
  <si>
    <t>+ILS/-USD 3.402 16-12-20 (20) -80</t>
  </si>
  <si>
    <t>10000468</t>
  </si>
  <si>
    <t>+ILS/-USD 3.4028 15-07-21 (10) -222</t>
  </si>
  <si>
    <t>10000531</t>
  </si>
  <si>
    <t>+ILS/-USD 3.403 01-10-20 (20) -44</t>
  </si>
  <si>
    <t>10000033</t>
  </si>
  <si>
    <t>+ILS/-USD 3.404 10-03-21 (11) -120</t>
  </si>
  <si>
    <t>10000208</t>
  </si>
  <si>
    <t>+ILS/-USD 3.4045 03-03-21 (12) -505</t>
  </si>
  <si>
    <t>10000006</t>
  </si>
  <si>
    <t>+ILS/-USD 3.4049 02-12-20 (20) -121</t>
  </si>
  <si>
    <t>10000450</t>
  </si>
  <si>
    <t>+ILS/-USD 3.4055 29-03-21 (11) -145</t>
  </si>
  <si>
    <t>10000205</t>
  </si>
  <si>
    <t>+ILS/-USD 3.406 03-11-20 (20) -65</t>
  </si>
  <si>
    <t>10000160</t>
  </si>
  <si>
    <t>+ILS/-USD 3.407 08-12-20 (10) -420</t>
  </si>
  <si>
    <t>10000149</t>
  </si>
  <si>
    <t>+ILS/-USD 3.407 24-11-20 (10) -100</t>
  </si>
  <si>
    <t>10000455</t>
  </si>
  <si>
    <t>+ILS/-USD 3.4075 20-01-21 (93) -94</t>
  </si>
  <si>
    <t>10000201</t>
  </si>
  <si>
    <t>+ILS/-USD 3.4086 10-12-20 (11) -84</t>
  </si>
  <si>
    <t>10000172</t>
  </si>
  <si>
    <t>+ILS/-USD 3.4094 02-12-20 (10) -86</t>
  </si>
  <si>
    <t>10000463</t>
  </si>
  <si>
    <t>+ILS/-USD 3.4097 27-10-20 (10) -58</t>
  </si>
  <si>
    <t>10000464</t>
  </si>
  <si>
    <t>+ILS/-USD 3.41 10-12-20 (20) -84</t>
  </si>
  <si>
    <t>10000163</t>
  </si>
  <si>
    <t>+ILS/-USD 3.4108 26-10-20 (10) -82</t>
  </si>
  <si>
    <t>10000451</t>
  </si>
  <si>
    <t>+ILS/-USD 3.4121 30-11-20 (10) -79</t>
  </si>
  <si>
    <t>10000465</t>
  </si>
  <si>
    <t>+ILS/-USD 3.4126 19-11-20 (10) -109</t>
  </si>
  <si>
    <t>10000452</t>
  </si>
  <si>
    <t>+ILS/-USD 3.413 03-12-20 (20) -80</t>
  </si>
  <si>
    <t>10000161</t>
  </si>
  <si>
    <t>+ILS/-USD 3.4137 06-10-20 (20) -53</t>
  </si>
  <si>
    <t>10000453</t>
  </si>
  <si>
    <t>+ILS/-USD 3.4138 15-12-20 (11) -167</t>
  </si>
  <si>
    <t>10000142</t>
  </si>
  <si>
    <t>+ILS/-USD 3.414 17-03-21 (10) -440</t>
  </si>
  <si>
    <t>+ILS/-USD 3.4147 09-02-21 (10) -103</t>
  </si>
  <si>
    <t>10000529</t>
  </si>
  <si>
    <t>+ILS/-USD 3.4148 08-10-20 (11) -52</t>
  </si>
  <si>
    <t>10000168</t>
  </si>
  <si>
    <t>+ILS/-USD 3.4148 09-02-21 (12) -102</t>
  </si>
  <si>
    <t>10000035</t>
  </si>
  <si>
    <t>+ILS/-USD 3.4158 09-02-21 (11) -102</t>
  </si>
  <si>
    <t>10000207</t>
  </si>
  <si>
    <t>+ILS/-USD 3.417 04-11-20 (20) -118</t>
  </si>
  <si>
    <t>10000372</t>
  </si>
  <si>
    <t>+ILS/-USD 3.4172 15-03-21 (10) -453</t>
  </si>
  <si>
    <t>10000083</t>
  </si>
  <si>
    <t>+ILS/-USD 3.418 08-03-21 (10) -445</t>
  </si>
  <si>
    <t>10000081</t>
  </si>
  <si>
    <t>+ILS/-USD 3.42 16-02-21 (11) -102</t>
  </si>
  <si>
    <t>10000210</t>
  </si>
  <si>
    <t>+ILS/-USD 3.4206 04-11-20 (10) -124</t>
  </si>
  <si>
    <t>10000370</t>
  </si>
  <si>
    <t>+ILS/-USD 3.4216 01-07-21 (11) -214</t>
  </si>
  <si>
    <t>10000203</t>
  </si>
  <si>
    <t>+ILS/-USD 3.425 05-10-20 (12) -74</t>
  </si>
  <si>
    <t>10000433</t>
  </si>
  <si>
    <t>+ILS/-USD 3.4258 08-07-21 (12) -222</t>
  </si>
  <si>
    <t>10000578</t>
  </si>
  <si>
    <t>+ILS/-USD 3.427 15-12-20 (10) -440</t>
  </si>
  <si>
    <t>10000162</t>
  </si>
  <si>
    <t>+ILS/-USD 3.4272 27-01-21 (12) -103</t>
  </si>
  <si>
    <t>10000525</t>
  </si>
  <si>
    <t>+ILS/-USD 3.4276 05-10-20 (20) -74</t>
  </si>
  <si>
    <t>10000164</t>
  </si>
  <si>
    <t>+ILS/-USD 3.4286 22-10-20 (20) -84</t>
  </si>
  <si>
    <t>10000441</t>
  </si>
  <si>
    <t>+ILS/-USD 3.42884 10-11-20 (93) -118</t>
  </si>
  <si>
    <t>+ILS/-USD 3.4305 04-11-20 (20) -125</t>
  </si>
  <si>
    <t>10000141</t>
  </si>
  <si>
    <t>+ILS/-USD 3.4312 23-06-21 (11) -218</t>
  </si>
  <si>
    <t>10000214</t>
  </si>
  <si>
    <t>+ILS/-USD 3.4315 01-12-20 (10) -395</t>
  </si>
  <si>
    <t>+ILS/-USD 3.4345 17-06-21 (12) -215</t>
  </si>
  <si>
    <t>10000180</t>
  </si>
  <si>
    <t>+ILS/-USD 3.436 24-11-20 (12) -140</t>
  </si>
  <si>
    <t>10000143</t>
  </si>
  <si>
    <t>+ILS/-USD 3.4364 22-02-21 (12) -116</t>
  </si>
  <si>
    <t>10000560</t>
  </si>
  <si>
    <t>+ILS/-USD 3.4368 22-02-21 (93) -117</t>
  </si>
  <si>
    <t>+ILS/-USD 3.437 27-10-20 (12) -120</t>
  </si>
  <si>
    <t>10000393</t>
  </si>
  <si>
    <t>+ILS/-USD 3.4379 04-11-20 (11) -126</t>
  </si>
  <si>
    <t>10000138</t>
  </si>
  <si>
    <t>+ILS/-USD 3.4396 22-10-20 (10) -104</t>
  </si>
  <si>
    <t>10000418</t>
  </si>
  <si>
    <t>+ILS/-USD 3.4397 29-10-20 (10) -103</t>
  </si>
  <si>
    <t>10000150</t>
  </si>
  <si>
    <t>+ILS/-USD 3.4397 29-10-20 (20) -103</t>
  </si>
  <si>
    <t>10000421</t>
  </si>
  <si>
    <t>+ILS/-USD 3.44 15-10-20 (11) -82</t>
  </si>
  <si>
    <t>+ILS/-USD 3.44135 28-01-21 (20) -86.5</t>
  </si>
  <si>
    <t>10000037</t>
  </si>
  <si>
    <t>+ILS/-USD 3.4426 12-11-20 (20) -134</t>
  </si>
  <si>
    <t>10000029</t>
  </si>
  <si>
    <t>+ILS/-USD 3.4438 01-03-21 (10) -122</t>
  </si>
  <si>
    <t>10000178</t>
  </si>
  <si>
    <t>+ILS/-USD 3.4452 16-11-20 (11) -138</t>
  </si>
  <si>
    <t>10000153</t>
  </si>
  <si>
    <t>+ILS/-USD 3.4457 12-11-20 (11) -133</t>
  </si>
  <si>
    <t>10000151</t>
  </si>
  <si>
    <t>+ILS/-USD 3.4457 18-11-20 (20) -143</t>
  </si>
  <si>
    <t>10000025</t>
  </si>
  <si>
    <t>+ILS/-USD 3.4474 18-02-21 (11) -116</t>
  </si>
  <si>
    <t>10000212</t>
  </si>
  <si>
    <t>+ILS/-USD 3.449 26-10-20 (20) -90</t>
  </si>
  <si>
    <t>10000159</t>
  </si>
  <si>
    <t>+ILS/-USD 3.4498 18-11-20 (11) -142</t>
  </si>
  <si>
    <t>+ILS/-USD 3.45 26-10-20 (12) -89</t>
  </si>
  <si>
    <t>10000152</t>
  </si>
  <si>
    <t>10000427</t>
  </si>
  <si>
    <t>+ILS/-USD 3.4506 19-11-20 (20) -144</t>
  </si>
  <si>
    <t>10000027</t>
  </si>
  <si>
    <t>+ILS/-USD 3.4517 28-10-20 (11) -103</t>
  </si>
  <si>
    <t>10000157</t>
  </si>
  <si>
    <t>+ILS/-USD 3.4666 27-01-21 (10) -104</t>
  </si>
  <si>
    <t>10000568</t>
  </si>
  <si>
    <t>+ILS/-USD 3.4679 24-02-21 (12) -121</t>
  </si>
  <si>
    <t>10000562</t>
  </si>
  <si>
    <t>+ILS/-USD 3.4707 15-12-20 (10) -63</t>
  </si>
  <si>
    <t>10000566</t>
  </si>
  <si>
    <t>+ILS/-USD 3.4707 24-02-21 (20) -121</t>
  </si>
  <si>
    <t>10000564</t>
  </si>
  <si>
    <t>+ILS/-USD 3.51765 15-03-21 (12) -418.5</t>
  </si>
  <si>
    <t>10000103</t>
  </si>
  <si>
    <t>+ILS/-USD 3.5376 16-03-21 (11) -514</t>
  </si>
  <si>
    <t>10000097</t>
  </si>
  <si>
    <t>+ILS/-USD 3.5382 16-03-21 (12) -518</t>
  </si>
  <si>
    <t>10000263</t>
  </si>
  <si>
    <t>+ILS/-USD 3.583 16-11-20 (11) -340</t>
  </si>
  <si>
    <t>10000095</t>
  </si>
  <si>
    <t>+USD/-ILS 3.4264 04-11-20 (20) -116</t>
  </si>
  <si>
    <t>10000408</t>
  </si>
  <si>
    <t>+USD/-ILS 3.4338 08-12-20 (10) -382</t>
  </si>
  <si>
    <t>10000158</t>
  </si>
  <si>
    <t>+USD/-ILS 3.4535 15-12-20 (10) -155</t>
  </si>
  <si>
    <t>10000356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</si>
  <si>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</si>
  <si>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</si>
  <si>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</si>
  <si>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</si>
  <si>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</si>
  <si>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</si>
  <si>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פורוורד ש"ח-מט"ח</t>
  </si>
  <si>
    <t>10000036</t>
  </si>
  <si>
    <t>+ILS/-USD 3.3443 13-01-21 (93) -81</t>
  </si>
  <si>
    <t>10000642</t>
  </si>
  <si>
    <t>+ILS/-USD 3.3444 13-01-21 (10) -81</t>
  </si>
  <si>
    <t>10000640</t>
  </si>
  <si>
    <t>10000634</t>
  </si>
  <si>
    <t>+ILS/-USD 3.3485 07-07-21 (93) -207</t>
  </si>
  <si>
    <t>10000636</t>
  </si>
  <si>
    <t>+ILS/-USD 3.3834 22-10-20 (10) -366</t>
  </si>
  <si>
    <t>10000492</t>
  </si>
  <si>
    <t>+ILS/-USD 3.393 19-01-21 (10) -100</t>
  </si>
  <si>
    <t>10000646</t>
  </si>
  <si>
    <t>+ILS/-USD 3.3943 24-11-20 (10) -697</t>
  </si>
  <si>
    <t>10000422</t>
  </si>
  <si>
    <t>+ILS/-USD 3.3995 02-12-20 (10) -420</t>
  </si>
  <si>
    <t>+ILS/-USD 3.4004 21-12-20 (10) -126</t>
  </si>
  <si>
    <t>10000622</t>
  </si>
  <si>
    <t>+ILS/-USD 3.4022 16-11-20 (10) -63</t>
  </si>
  <si>
    <t>10000627</t>
  </si>
  <si>
    <t>+ILS/-USD 3.4045 20-10-20 (10) -880</t>
  </si>
  <si>
    <t>+ILS/-USD 3.4051 03-03-21 (10) -509</t>
  </si>
  <si>
    <t>+ILS/-USD 3.408 31-03-21 (10) -450</t>
  </si>
  <si>
    <t>+ILS/-USD 3.41 17-03-21 (10) -435</t>
  </si>
  <si>
    <t>10000499</t>
  </si>
  <si>
    <t>+ILS/-USD 3.4133 08-10-20 (10) -52</t>
  </si>
  <si>
    <t>10000624</t>
  </si>
  <si>
    <t>+ILS/-USD 3.416 07-10-20 (10) -60</t>
  </si>
  <si>
    <t>10000619</t>
  </si>
  <si>
    <t>+ILS/-USD 3.417 12-01-21 (10) -75</t>
  </si>
  <si>
    <t>10000652</t>
  </si>
  <si>
    <t>+ILS/-USD 3.4174 05-11-20 (10) -906</t>
  </si>
  <si>
    <t>10000371</t>
  </si>
  <si>
    <t>+ILS/-USD 3.4178 16-02-21 (10) -102</t>
  </si>
  <si>
    <t>10000650</t>
  </si>
  <si>
    <t>+ILS/-USD 3.418 06-10-20 (10) -60</t>
  </si>
  <si>
    <t>10000617</t>
  </si>
  <si>
    <t>+ILS/-USD 3.4218 14-10-20 (10) -72</t>
  </si>
  <si>
    <t>10000614</t>
  </si>
  <si>
    <t>+ILS/-USD 3.4289 23-11-20 (10) -131</t>
  </si>
  <si>
    <t>10000598</t>
  </si>
  <si>
    <t>+ILS/-USD 3.4327 16-11-20 (10) -928</t>
  </si>
  <si>
    <t>10000368</t>
  </si>
  <si>
    <t>+ILS/-USD 3.4368 29-10-20 (10) -110</t>
  </si>
  <si>
    <t>10000594</t>
  </si>
  <si>
    <t>+ILS/-USD 3.446 18-02-21 (12) -118</t>
  </si>
  <si>
    <t>10000656</t>
  </si>
  <si>
    <t>+ILS/-USD 3.4476 26-10-20 (10) -89</t>
  </si>
  <si>
    <t>10000605</t>
  </si>
  <si>
    <t>+ILS/-USD 3.4506 28-10-20 (10) -104</t>
  </si>
  <si>
    <t>10000600</t>
  </si>
  <si>
    <t>+ILS/-USD 3.4932 20-10-20 (10) -888</t>
  </si>
  <si>
    <t>10000350</t>
  </si>
  <si>
    <t>+USD/-ILS 3.5007 16-11-20 (10) -188</t>
  </si>
  <si>
    <t>10000549</t>
  </si>
  <si>
    <t>+EUR/-USD 1.165 19-10-20 (10) +6</t>
  </si>
  <si>
    <t>10000570</t>
  </si>
  <si>
    <t>+EUR/-USD 1.16505 21-10-20 (10) +6.5</t>
  </si>
  <si>
    <t>10000572</t>
  </si>
  <si>
    <t>+EUR/-USD 1.16523 28-10-20 (10) +8.3</t>
  </si>
  <si>
    <t>10000574</t>
  </si>
  <si>
    <t>+EUR/-USD 1.18555 21-10-20 (12) +18.5</t>
  </si>
  <si>
    <t>10000467</t>
  </si>
  <si>
    <t>+GBP/-USD 1.24585 09-11-20 (10) +8.5</t>
  </si>
  <si>
    <t>10000348</t>
  </si>
  <si>
    <t>+JPY/-USD 104.387 15-10-20 (10) -3.3</t>
  </si>
  <si>
    <t>10000556</t>
  </si>
  <si>
    <t>+JPY/-USD 104.427 09-12-20 (10) -10.3</t>
  </si>
  <si>
    <t>10000557</t>
  </si>
  <si>
    <t>+JPY/-USD 104.767 15-10-20 (10) -0</t>
  </si>
  <si>
    <t>10000558</t>
  </si>
  <si>
    <t>+USD/-EUR 1.08331 19-10-20 (12) +37.1</t>
  </si>
  <si>
    <t>10000315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</si>
  <si>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</si>
  <si>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</si>
  <si>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</si>
  <si>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</si>
  <si>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</si>
  <si>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</si>
  <si>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</si>
  <si>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</si>
  <si>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1.12563 01-12-20 (12) +41.3</t>
  </si>
  <si>
    <t>10000397</t>
  </si>
  <si>
    <t>+USD/-EUR 1.12684 19-10-20 (10) +102.4</t>
  </si>
  <si>
    <t>10000177</t>
  </si>
  <si>
    <t>+USD/-EUR 1.1289 21-10-20 (20) +99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</si>
  <si>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</si>
  <si>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</si>
  <si>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</si>
  <si>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</si>
  <si>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</si>
  <si>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</si>
  <si>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+USD/-EUR 1.13659 25-11-20 (10) +33.9</t>
  </si>
  <si>
    <t>10000425</t>
  </si>
  <si>
    <t>+USD/-EUR 1.14587 11-01-21 (10) +46.7</t>
  </si>
  <si>
    <t>10000438</t>
  </si>
  <si>
    <t>+USD/-EUR 1.17412 25-11-20 (10) +29.2</t>
  </si>
  <si>
    <t>10000458</t>
  </si>
  <si>
    <t>+USD/-EUR 1.183395 28-10-20 (12) +8.95</t>
  </si>
  <si>
    <t>10000545</t>
  </si>
  <si>
    <t>+USD/-EUR 1.18755 01-12-20 (12) +25</t>
  </si>
  <si>
    <t>10000489</t>
  </si>
  <si>
    <t>+USD/-EUR 1.19048 11-02-21 (12) +44.8</t>
  </si>
  <si>
    <t>+USD/-GBP 1.2117 09-11-20 (10) +7</t>
  </si>
  <si>
    <t>10000328</t>
  </si>
  <si>
    <t>10000124</t>
  </si>
  <si>
    <t>+USD/-GBP 1.25279 09-11-20 (12) +7.9</t>
  </si>
  <si>
    <t>10000145</t>
  </si>
  <si>
    <t>+USD/-GBP 1.28793 02-02-21 (10) +14.3</t>
  </si>
  <si>
    <t>10000526</t>
  </si>
  <si>
    <t>+USD/-GBP 1.29184 09-11-20 (10) +3.4</t>
  </si>
  <si>
    <t>10000534</t>
  </si>
  <si>
    <t>+USD/-GBP 1.29698 06-04-21 (12) +15.8</t>
  </si>
  <si>
    <t>10000538</t>
  </si>
  <si>
    <t>+USD/-GBP 1.29728 13-10-20 (10) +1.8</t>
  </si>
  <si>
    <t>10000536</t>
  </si>
  <si>
    <t>+USD/-GBP 1.29748 13-10-20 (10) +1.8</t>
  </si>
  <si>
    <t>10000535</t>
  </si>
  <si>
    <t>+USD/-GBP 1.321 02-02-21 (20) +14</t>
  </si>
  <si>
    <t>10000170</t>
  </si>
  <si>
    <t>+USD/-JPY 104.42 09-12-20 (10) -10</t>
  </si>
  <si>
    <t>10000541</t>
  </si>
  <si>
    <t>+USD/-JPY 104.49 15-10-20 (10) -3</t>
  </si>
  <si>
    <t>10000543</t>
  </si>
  <si>
    <t>+USD/-JPY 105.373 25-02-21 (10) -22.7</t>
  </si>
  <si>
    <t>10000577</t>
  </si>
  <si>
    <t>+USD/-JPY 105.6 16-11-20 (20) -8</t>
  </si>
  <si>
    <t>10000527</t>
  </si>
  <si>
    <t>+USD/-JPY 105.84 21-01-21 (10) -24</t>
  </si>
  <si>
    <t>10000520</t>
  </si>
  <si>
    <t>+USD/-JPY 106.835 09-12-20 (10) -19.5</t>
  </si>
  <si>
    <t>10000440</t>
  </si>
  <si>
    <t>+USD/-JPY 107.083 15-10-20 (10) -11.7</t>
  </si>
  <si>
    <t>10000445</t>
  </si>
  <si>
    <t>+USD/-JPY 107.446 09-12-20 (10) -22.4</t>
  </si>
  <si>
    <t>10000420</t>
  </si>
  <si>
    <t>+GBP/-USD 1.25308 09-11-20 (10) +8.8</t>
  </si>
  <si>
    <t>10000603</t>
  </si>
  <si>
    <t>+GBP/-USD 1.25734 09-11-20 (10) +9.4</t>
  </si>
  <si>
    <t>+GBP/-USD 1.28377 13-10-20 (10) +0.7</t>
  </si>
  <si>
    <t>10000659</t>
  </si>
  <si>
    <t>+GBP/-USD 1.31604 09-11-20 (10) +5.4</t>
  </si>
  <si>
    <t>10000630</t>
  </si>
  <si>
    <t>+USD/-AUD 0.68741 07-12-20 (10) +0.1</t>
  </si>
  <si>
    <t>10000588</t>
  </si>
  <si>
    <t>+USD/-EUR 1.09205 02-11-20 (10) +50.5</t>
  </si>
  <si>
    <t>10000546</t>
  </si>
  <si>
    <t>+USD/-EUR 1.12421 21-10-20 (10) +34.1</t>
  </si>
  <si>
    <t>+USD/-EUR 1.12758 25-11-20 (12) +40.8</t>
  </si>
  <si>
    <t>+USD/-EUR 1.13795 25-11-20 (10) +38.5</t>
  </si>
  <si>
    <t>10000585</t>
  </si>
  <si>
    <t>10000612</t>
  </si>
  <si>
    <t>+USD/-EUR 1.1874 11-02-21 (10) +39</t>
  </si>
  <si>
    <t>10000654</t>
  </si>
  <si>
    <t>+USD/-EUR 1.1886 25-01-21 (10) +43</t>
  </si>
  <si>
    <t>10000629</t>
  </si>
  <si>
    <t>+USD/-EUR 1.1905 11-02-21 (10) +45</t>
  </si>
  <si>
    <t>10000644</t>
  </si>
  <si>
    <t>+USD/-GBP 1.22124 09-11-20 (10) +7.4</t>
  </si>
  <si>
    <t>+USD/-GBP 1.29479 13-10-20 (12) +1.9</t>
  </si>
  <si>
    <t>10000648</t>
  </si>
  <si>
    <t>+USD/-GBP 1.31581 13-10-20 (12) +3.1</t>
  </si>
  <si>
    <t>10000632</t>
  </si>
  <si>
    <t>10000602</t>
  </si>
  <si>
    <t>+USD/-JPY 107.499 15-10-20 (10) -23.1</t>
  </si>
  <si>
    <t>IRS</t>
  </si>
  <si>
    <t>10000002</t>
  </si>
  <si>
    <t>TRS</t>
  </si>
  <si>
    <t>10000334</t>
  </si>
  <si>
    <t>10000415</t>
  </si>
  <si>
    <t>10000330</t>
  </si>
  <si>
    <t>10000321</t>
  </si>
  <si>
    <t>10000349</t>
  </si>
  <si>
    <t>10000312</t>
  </si>
  <si>
    <t>10000311</t>
  </si>
  <si>
    <t>10000442</t>
  </si>
  <si>
    <t>10000448</t>
  </si>
  <si>
    <t>10000469</t>
  </si>
  <si>
    <t>10000537</t>
  </si>
  <si>
    <t>10000174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</si>
  <si>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</si>
  <si>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</si>
  <si>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</si>
  <si>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</si>
  <si>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</si>
  <si>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</si>
  <si>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</si>
  <si>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</si>
  <si>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</si>
  <si>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</si>
  <si>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</si>
  <si>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</si>
  <si>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בנק מזרחי טפחות בע"מ</t>
  </si>
  <si>
    <t>30120000</t>
  </si>
  <si>
    <t>31212000</t>
  </si>
  <si>
    <t>32012000</t>
  </si>
  <si>
    <t>30312000</t>
  </si>
  <si>
    <t>31712000</t>
  </si>
  <si>
    <t>30212000</t>
  </si>
  <si>
    <t>30710000</t>
  </si>
  <si>
    <t>32610000</t>
  </si>
  <si>
    <t>33810000</t>
  </si>
  <si>
    <t>34510000</t>
  </si>
  <si>
    <t>30810000</t>
  </si>
  <si>
    <t>34010000</t>
  </si>
  <si>
    <t>34610000</t>
  </si>
  <si>
    <t>31010000</t>
  </si>
  <si>
    <t>31110000</t>
  </si>
  <si>
    <t>31710000</t>
  </si>
  <si>
    <t>34520000</t>
  </si>
  <si>
    <t>31720000</t>
  </si>
  <si>
    <t>31220000</t>
  </si>
  <si>
    <t>32020000</t>
  </si>
  <si>
    <t>30820000</t>
  </si>
  <si>
    <t>34020000</t>
  </si>
  <si>
    <t>30211000</t>
  </si>
  <si>
    <t>32011000</t>
  </si>
  <si>
    <t>30311000</t>
  </si>
  <si>
    <t>דירוג פנימי</t>
  </si>
  <si>
    <t>לא</t>
  </si>
  <si>
    <t>כן</t>
  </si>
  <si>
    <t>AA-</t>
  </si>
  <si>
    <t>A</t>
  </si>
  <si>
    <t>Other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</si>
  <si>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</si>
  <si>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</si>
  <si>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</si>
  <si>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</si>
  <si>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</si>
  <si>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</si>
  <si>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</si>
  <si>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</si>
  <si>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</si>
  <si>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</si>
  <si>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</si>
  <si>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</si>
  <si>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</si>
  <si>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</si>
  <si>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</si>
  <si>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</si>
  <si>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</si>
  <si>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Partners II</t>
  </si>
  <si>
    <t>Arkin Bio Ventures II, L.P</t>
  </si>
  <si>
    <t>RAM COASTAL ENERGY L.P</t>
  </si>
  <si>
    <t>סה"כ בחו"ל</t>
  </si>
  <si>
    <t>ACE V</t>
  </si>
  <si>
    <t xml:space="preserve">ADLS </t>
  </si>
  <si>
    <t>ADLS  co-inv</t>
  </si>
  <si>
    <t>ARCMONT SLF II</t>
  </si>
  <si>
    <t>BCP V BRAND CO-INVEST LP</t>
  </si>
  <si>
    <t>BROOKFIELD HSO CO-INVEST L.P</t>
  </si>
  <si>
    <t>CAPSII</t>
  </si>
  <si>
    <t>CAPSII co-inv</t>
  </si>
  <si>
    <t>CVC Capital partners VIII</t>
  </si>
  <si>
    <t>EC1 ADLS  co-inv</t>
  </si>
  <si>
    <t>EC2 ADLS  co-inv</t>
  </si>
  <si>
    <t>GLOBAL INFRASTRUCTURE PARTNERS IV</t>
  </si>
  <si>
    <t>ICG SDP IV</t>
  </si>
  <si>
    <t>JCI Power Solut</t>
  </si>
  <si>
    <t>Kartesia Credit Opportunities V</t>
  </si>
  <si>
    <t>KLIRMARK III</t>
  </si>
  <si>
    <t>KSO I</t>
  </si>
  <si>
    <t>PERMIRA CREDIT SOLUTIONS IV</t>
  </si>
  <si>
    <t>Reality IV</t>
  </si>
  <si>
    <t>SPECTRUM</t>
  </si>
  <si>
    <t>SPECTRUM co-inv</t>
  </si>
  <si>
    <t>SPECTRUM co-inv - Saavi LP</t>
  </si>
  <si>
    <t xml:space="preserve">TDLIV </t>
  </si>
  <si>
    <t>TPG ASIA VII L.P</t>
  </si>
  <si>
    <t>TRILANTIC EUROPE VI SCSP</t>
  </si>
  <si>
    <t xml:space="preserve">WSREDII </t>
  </si>
  <si>
    <t>השקעות בהייטק</t>
  </si>
  <si>
    <t>מובטחות משכנתא - גורם 01</t>
  </si>
  <si>
    <t>בבטחונות אחרים - גורם 94</t>
  </si>
  <si>
    <t>בבטחונות אחרים- גורם 162</t>
  </si>
  <si>
    <t>בבטחונות אחרים - גורם 69</t>
  </si>
  <si>
    <t>בבטחונות אחרים - גורם 158</t>
  </si>
  <si>
    <t>בבטחונות אחרים - גורם 156</t>
  </si>
  <si>
    <t>בבטחונות אחרים - גורם 41</t>
  </si>
  <si>
    <t>בבטחונות אחרים - גורם 152</t>
  </si>
  <si>
    <t>בבטחונות אחרים - גורם 154</t>
  </si>
  <si>
    <t>בבטחונות אחרים - גורם 159</t>
  </si>
  <si>
    <t>בבטחונות אחרים - גורם 96</t>
  </si>
  <si>
    <t>בבטחונות אחרים - גורם 147</t>
  </si>
  <si>
    <t>בבטחונות אחרים - גורם 129</t>
  </si>
  <si>
    <t>בבטחונות אחרים - גורם 30</t>
  </si>
  <si>
    <t>בבטחונות אחרים - גורם 103</t>
  </si>
  <si>
    <t>בבטחונות אחרים - גורם 130</t>
  </si>
  <si>
    <t>בבטחונות אחרים - גורם 155</t>
  </si>
  <si>
    <t>בבטחונות אחרים - גורם 70</t>
  </si>
  <si>
    <t>בבטחונות אחרים - גורם 144</t>
  </si>
  <si>
    <t>בבטחונות אחרים - גורם 61</t>
  </si>
  <si>
    <t>בבטחונות אחרים - גורם 115*</t>
  </si>
  <si>
    <t>בבטחונות אחרים - גורם 102</t>
  </si>
  <si>
    <t>בבטחונות אחרים - גורם 97</t>
  </si>
  <si>
    <t>בבטחונות אחרים - גורם 110</t>
  </si>
  <si>
    <t>בבטחונות אחרים - גורם 118</t>
  </si>
  <si>
    <t>בבטחונות אחרים - גורם 166</t>
  </si>
  <si>
    <t>בבטחונות אחרים - גורם 112</t>
  </si>
  <si>
    <t>בבטחונות אחרים - גורם 153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</si>
  <si>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</si>
  <si>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</si>
  <si>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</si>
  <si>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</si>
  <si>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165</t>
  </si>
  <si>
    <t>בבטחונות אחרים - גורם 157</t>
  </si>
  <si>
    <t>גורם 155</t>
  </si>
  <si>
    <t>גורם 154</t>
  </si>
  <si>
    <t>גורם 158</t>
  </si>
  <si>
    <t>גורם 156</t>
  </si>
  <si>
    <t>גורם 144</t>
  </si>
  <si>
    <t>גורם 163</t>
  </si>
  <si>
    <t>גורם 164</t>
  </si>
  <si>
    <t>גורם 166</t>
  </si>
  <si>
    <t>גורם 112</t>
  </si>
  <si>
    <t>גורם 139</t>
  </si>
  <si>
    <t>גורם 161</t>
  </si>
  <si>
    <t>גורם 153</t>
  </si>
  <si>
    <t>גורם 165</t>
  </si>
  <si>
    <t>גורם 157</t>
  </si>
  <si>
    <t>Food , Beverage &amp; Tobacco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</si>
</sst>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  <numFmt numFmtId="169" formatCode="0.0%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8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7" xfId="13" applyFont="1" applyBorder="1" applyAlignment="1">
      <alignment horizontal="right"/>
    </xf>
    <xf numFmtId="10" fontId="5" fillId="0" borderId="27" xfId="14" applyNumberFormat="1" applyFont="1" applyBorder="1" applyAlignment="1">
      <alignment horizontal="center"/>
    </xf>
    <xf numFmtId="2" fontId="5" fillId="0" borderId="27" xfId="7" applyNumberFormat="1" applyFont="1" applyBorder="1" applyAlignment="1">
      <alignment horizontal="right"/>
    </xf>
    <xf numFmtId="168" fontId="5" fillId="0" borderId="27" xfId="7" applyNumberFormat="1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right"/>
    </xf>
    <xf numFmtId="0" fontId="27" fillId="0" borderId="0" xfId="0" applyFont="1"/>
    <xf numFmtId="2" fontId="27" fillId="0" borderId="0" xfId="0" applyNumberFormat="1" applyFont="1"/>
    <xf numFmtId="14" fontId="25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49" fontId="29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10" fontId="28" fillId="0" borderId="0" xfId="14" applyNumberFormat="1" applyFont="1" applyAlignment="1">
      <alignment horizontal="center" vertical="center" wrapText="1"/>
    </xf>
    <xf numFmtId="10" fontId="28" fillId="0" borderId="0" xfId="0" applyNumberFormat="1" applyFont="1" applyAlignment="1">
      <alignment horizontal="center" vertical="center" wrapText="1"/>
    </xf>
    <xf numFmtId="169" fontId="6" fillId="0" borderId="0" xfId="14" applyNumberFormat="1" applyFont="1" applyAlignment="1">
      <alignment horizontal="center" vertical="center" wrapText="1"/>
    </xf>
    <xf numFmtId="0" fontId="29" fillId="0" borderId="0" xfId="0" applyFont="1" applyFill="1" applyBorder="1" applyAlignment="1">
      <alignment horizontal="right" indent="2"/>
    </xf>
    <xf numFmtId="2" fontId="29" fillId="0" borderId="0" xfId="0" applyNumberFormat="1" applyFont="1" applyFill="1" applyBorder="1" applyAlignment="1">
      <alignment horizontal="right"/>
    </xf>
    <xf numFmtId="10" fontId="4" fillId="0" borderId="0" xfId="14" applyNumberFormat="1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 horizontal="right" readingOrder="2"/>
    </xf>
  </cellXfs>
  <cellStyles count="16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2 2" xfId="1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198120</xdr:colOff>
      <xdr:row>50</xdr:row>
      <xdr:rowOff>0</xdr:rowOff>
    </xdr:from>
    <xdr:to>
      <xdr:col>31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E66"/>
  <sheetViews>
    <sheetView rightToLeft="1" tabSelected="1" workbookViewId="0">
      <selection activeCell="C10" sqref="C10:C4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5" width="6.7109375" style="9" customWidth="1"/>
    <col min="26" max="28" width="7.7109375" style="9" customWidth="1"/>
    <col min="29" max="29" width="7.140625" style="9" customWidth="1"/>
    <col min="30" max="30" width="6" style="9" customWidth="1"/>
    <col min="31" max="31" width="7.85546875" style="9" customWidth="1"/>
    <col min="32" max="32" width="8.140625" style="9" customWidth="1"/>
    <col min="33" max="33" width="6.28515625" style="9" customWidth="1"/>
    <col min="34" max="34" width="8" style="9" customWidth="1"/>
    <col min="35" max="35" width="8.7109375" style="9" customWidth="1"/>
    <col min="36" max="36" width="10" style="9" customWidth="1"/>
    <col min="37" max="37" width="9.5703125" style="9" customWidth="1"/>
    <col min="38" max="38" width="6.140625" style="9" customWidth="1"/>
    <col min="39" max="40" width="5.7109375" style="9" customWidth="1"/>
    <col min="41" max="41" width="6.85546875" style="9" customWidth="1"/>
    <col min="42" max="42" width="6.42578125" style="9" customWidth="1"/>
    <col min="43" max="43" width="6.7109375" style="9" customWidth="1"/>
    <col min="44" max="44" width="7.28515625" style="9" customWidth="1"/>
    <col min="45" max="56" width="5.7109375" style="9" customWidth="1"/>
    <col min="57" max="16384" width="9.140625" style="9"/>
  </cols>
  <sheetData>
    <row r="1" spans="1:31">
      <c r="B1" s="48" t="s">
        <v>179</v>
      </c>
      <c r="C1" s="70" t="s" vm="1">
        <v>265</v>
      </c>
    </row>
    <row r="2" spans="1:31">
      <c r="B2" s="48" t="s">
        <v>178</v>
      </c>
      <c r="C2" s="70" t="s">
        <v>266</v>
      </c>
    </row>
    <row r="3" spans="1:31">
      <c r="B3" s="48" t="s">
        <v>180</v>
      </c>
      <c r="C3" s="70" t="s">
        <v>267</v>
      </c>
    </row>
    <row r="4" spans="1:31">
      <c r="B4" s="48" t="s">
        <v>181</v>
      </c>
      <c r="C4" s="70">
        <v>12145</v>
      </c>
    </row>
    <row r="6" spans="1:31" ht="26.25" customHeight="1">
      <c r="B6" s="139" t="s">
        <v>195</v>
      </c>
      <c r="C6" s="140"/>
      <c r="D6" s="141"/>
    </row>
    <row r="7" spans="1:31" s="10" customFormat="1">
      <c r="B7" s="22"/>
      <c r="C7" s="23" t="s">
        <v>109</v>
      </c>
      <c r="D7" s="24" t="s">
        <v>107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E7" s="37" t="s">
        <v>109</v>
      </c>
    </row>
    <row r="8" spans="1:31" s="10" customFormat="1">
      <c r="B8" s="22"/>
      <c r="C8" s="25" t="s">
        <v>244</v>
      </c>
      <c r="D8" s="26" t="s">
        <v>19</v>
      </c>
      <c r="AE8" s="37" t="s">
        <v>110</v>
      </c>
    </row>
    <row r="9" spans="1:31" s="11" customFormat="1" ht="18" customHeight="1">
      <c r="B9" s="36"/>
      <c r="C9" s="19" t="s">
        <v>0</v>
      </c>
      <c r="D9" s="27" t="s">
        <v>1</v>
      </c>
      <c r="AE9" s="37" t="s">
        <v>118</v>
      </c>
    </row>
    <row r="10" spans="1:31" s="11" customFormat="1" ht="18" customHeight="1">
      <c r="B10" s="57" t="s">
        <v>194</v>
      </c>
      <c r="C10" s="111">
        <f>C11+C12+C23+C33+C35+C37</f>
        <v>2672113.2374837236</v>
      </c>
      <c r="D10" s="112">
        <f>C10/$C$42</f>
        <v>1</v>
      </c>
      <c r="AE10" s="56"/>
    </row>
    <row r="11" spans="1:31">
      <c r="A11" s="44" t="s">
        <v>141</v>
      </c>
      <c r="B11" s="28" t="s">
        <v>196</v>
      </c>
      <c r="C11" s="111">
        <f>מזומנים!J10</f>
        <v>219492.15683741099</v>
      </c>
      <c r="D11" s="112">
        <f>C11/$C$42</f>
        <v>8.2141787166213967E-2</v>
      </c>
    </row>
    <row r="12" spans="1:31">
      <c r="B12" s="28" t="s">
        <v>197</v>
      </c>
      <c r="C12" s="111">
        <f>C13+C15+C16+C17+C18+C19+C20+C21</f>
        <v>696083.53130228107</v>
      </c>
      <c r="D12" s="112">
        <f>C12/$C$42</f>
        <v>0.26049926385521344</v>
      </c>
    </row>
    <row r="13" spans="1:31">
      <c r="A13" s="46" t="s">
        <v>141</v>
      </c>
      <c r="B13" s="29" t="s">
        <v>68</v>
      </c>
      <c r="C13" s="111">
        <f>'תעודות התחייבות ממשלתיות'!O11</f>
        <v>80079.205613600017</v>
      </c>
      <c r="D13" s="112">
        <f>C13/$C$42</f>
        <v>2.9968492536270291E-2</v>
      </c>
    </row>
    <row r="14" spans="1:31">
      <c r="A14" s="46" t="s">
        <v>141</v>
      </c>
      <c r="B14" s="29" t="s">
        <v>69</v>
      </c>
      <c r="C14" s="111" t="s" vm="2">
        <v>2542</v>
      </c>
      <c r="D14" s="112" t="s" vm="3">
        <v>2542</v>
      </c>
    </row>
    <row r="15" spans="1:31">
      <c r="A15" s="46" t="s">
        <v>141</v>
      </c>
      <c r="B15" s="29" t="s">
        <v>70</v>
      </c>
      <c r="C15" s="111">
        <f>'אג"ח קונצרני'!R11</f>
        <v>294692.29820841306</v>
      </c>
      <c r="D15" s="112">
        <f t="shared" ref="D15:D21" si="0">C15/$C$42</f>
        <v>0.11028435998689898</v>
      </c>
    </row>
    <row r="16" spans="1:31">
      <c r="A16" s="46" t="s">
        <v>141</v>
      </c>
      <c r="B16" s="29" t="s">
        <v>71</v>
      </c>
      <c r="C16" s="111">
        <f>מניות!L11</f>
        <v>175868.20824579202</v>
      </c>
      <c r="D16" s="112">
        <f t="shared" si="0"/>
        <v>6.5816150969486481E-2</v>
      </c>
    </row>
    <row r="17" spans="1:4">
      <c r="A17" s="46" t="s">
        <v>141</v>
      </c>
      <c r="B17" s="29" t="s">
        <v>257</v>
      </c>
      <c r="C17" s="111">
        <f>'קרנות סל'!K11</f>
        <v>124961.48222727202</v>
      </c>
      <c r="D17" s="112">
        <f t="shared" si="0"/>
        <v>4.6765039922090197E-2</v>
      </c>
    </row>
    <row r="18" spans="1:4">
      <c r="A18" s="46" t="s">
        <v>141</v>
      </c>
      <c r="B18" s="29" t="s">
        <v>72</v>
      </c>
      <c r="C18" s="111">
        <f>'קרנות נאמנות'!L11</f>
        <v>22809.595208671002</v>
      </c>
      <c r="D18" s="112">
        <f t="shared" si="0"/>
        <v>8.5361633963350857E-3</v>
      </c>
    </row>
    <row r="19" spans="1:4">
      <c r="A19" s="46" t="s">
        <v>141</v>
      </c>
      <c r="B19" s="29" t="s">
        <v>73</v>
      </c>
      <c r="C19" s="111">
        <f>'כתבי אופציה'!I11</f>
        <v>30.331179365000004</v>
      </c>
      <c r="D19" s="112">
        <f t="shared" si="0"/>
        <v>1.1351008235550032E-5</v>
      </c>
    </row>
    <row r="20" spans="1:4">
      <c r="A20" s="46" t="s">
        <v>141</v>
      </c>
      <c r="B20" s="29" t="s">
        <v>74</v>
      </c>
      <c r="C20" s="111">
        <f>אופציות!I11</f>
        <v>-1775.5696092810003</v>
      </c>
      <c r="D20" s="112">
        <f t="shared" si="0"/>
        <v>-6.6448142405559855E-4</v>
      </c>
    </row>
    <row r="21" spans="1:4">
      <c r="A21" s="46" t="s">
        <v>141</v>
      </c>
      <c r="B21" s="29" t="s">
        <v>75</v>
      </c>
      <c r="C21" s="111">
        <f>'חוזים עתידיים'!I11</f>
        <v>-582.01977155100008</v>
      </c>
      <c r="D21" s="112">
        <f t="shared" si="0"/>
        <v>-2.1781254004754554E-4</v>
      </c>
    </row>
    <row r="22" spans="1:4">
      <c r="A22" s="46" t="s">
        <v>141</v>
      </c>
      <c r="B22" s="29" t="s">
        <v>76</v>
      </c>
      <c r="C22" s="111" t="s" vm="4">
        <v>2542</v>
      </c>
      <c r="D22" s="112" t="s" vm="5">
        <v>2542</v>
      </c>
    </row>
    <row r="23" spans="1:4">
      <c r="B23" s="28" t="s">
        <v>198</v>
      </c>
      <c r="C23" s="111">
        <f>C24+C26+C27+C28+C29+C31</f>
        <v>1696700.2827328776</v>
      </c>
      <c r="D23" s="112">
        <f>C23/$C$42</f>
        <v>0.63496571138228664</v>
      </c>
    </row>
    <row r="24" spans="1:4">
      <c r="A24" s="46" t="s">
        <v>141</v>
      </c>
      <c r="B24" s="29" t="s">
        <v>77</v>
      </c>
      <c r="C24" s="111">
        <f>'לא סחיר- תעודות התחייבות ממשלתי'!M11</f>
        <v>1632556.8072400007</v>
      </c>
      <c r="D24" s="112">
        <f>C24/$C$42</f>
        <v>0.61096093696139442</v>
      </c>
    </row>
    <row r="25" spans="1:4">
      <c r="A25" s="46" t="s">
        <v>141</v>
      </c>
      <c r="B25" s="29" t="s">
        <v>78</v>
      </c>
      <c r="C25" s="111" t="s" vm="6">
        <v>2542</v>
      </c>
      <c r="D25" s="112" t="s" vm="7">
        <v>2542</v>
      </c>
    </row>
    <row r="26" spans="1:4">
      <c r="A26" s="46" t="s">
        <v>141</v>
      </c>
      <c r="B26" s="29" t="s">
        <v>70</v>
      </c>
      <c r="C26" s="111">
        <f>'לא סחיר - אג"ח קונצרני'!P11</f>
        <v>8560.5174928910019</v>
      </c>
      <c r="D26" s="112">
        <f>C26/$C$42</f>
        <v>3.2036507183925604E-3</v>
      </c>
    </row>
    <row r="27" spans="1:4">
      <c r="A27" s="46" t="s">
        <v>141</v>
      </c>
      <c r="B27" s="29" t="s">
        <v>79</v>
      </c>
      <c r="C27" s="111">
        <f>'לא סחיר - מניות'!J11</f>
        <v>17046.956730000005</v>
      </c>
      <c r="D27" s="112">
        <f>C27/$C$42</f>
        <v>6.3795787135326604E-3</v>
      </c>
    </row>
    <row r="28" spans="1:4">
      <c r="A28" s="46" t="s">
        <v>141</v>
      </c>
      <c r="B28" s="29" t="s">
        <v>80</v>
      </c>
      <c r="C28" s="111">
        <f>'לא סחיר - קרנות השקעה'!H11</f>
        <v>41328.868820000018</v>
      </c>
      <c r="D28" s="112">
        <f>C28/$C$42</f>
        <v>1.5466735556056974E-2</v>
      </c>
    </row>
    <row r="29" spans="1:4">
      <c r="A29" s="46" t="s">
        <v>141</v>
      </c>
      <c r="B29" s="29" t="s">
        <v>81</v>
      </c>
      <c r="C29" s="111">
        <f>'לא סחיר - כתבי אופציה'!I11</f>
        <v>63.629328905000008</v>
      </c>
      <c r="D29" s="112">
        <f>C29/$C$42</f>
        <v>2.3812362444983242E-5</v>
      </c>
    </row>
    <row r="30" spans="1:4">
      <c r="A30" s="46" t="s">
        <v>141</v>
      </c>
      <c r="B30" s="29" t="s">
        <v>221</v>
      </c>
      <c r="C30" s="111" t="s" vm="8">
        <v>2542</v>
      </c>
      <c r="D30" s="112" t="s" vm="9">
        <v>2542</v>
      </c>
    </row>
    <row r="31" spans="1:4">
      <c r="A31" s="46" t="s">
        <v>141</v>
      </c>
      <c r="B31" s="29" t="s">
        <v>104</v>
      </c>
      <c r="C31" s="111">
        <f>'לא סחיר - חוזים עתידיים'!I11</f>
        <v>-2856.4968789189998</v>
      </c>
      <c r="D31" s="112">
        <f>C31/$C$42</f>
        <v>-1.0690029295348676E-3</v>
      </c>
    </row>
    <row r="32" spans="1:4">
      <c r="A32" s="46" t="s">
        <v>141</v>
      </c>
      <c r="B32" s="29" t="s">
        <v>82</v>
      </c>
      <c r="C32" s="111" t="s" vm="10">
        <v>2542</v>
      </c>
      <c r="D32" s="112" t="s" vm="11">
        <v>2542</v>
      </c>
    </row>
    <row r="33" spans="1:4">
      <c r="A33" s="46" t="s">
        <v>141</v>
      </c>
      <c r="B33" s="28" t="s">
        <v>199</v>
      </c>
      <c r="C33" s="111">
        <f>הלוואות!P10</f>
        <v>49659.811857874003</v>
      </c>
      <c r="D33" s="112">
        <f>C33/$C$42</f>
        <v>1.8584471332000013E-2</v>
      </c>
    </row>
    <row r="34" spans="1:4">
      <c r="A34" s="46" t="s">
        <v>141</v>
      </c>
      <c r="B34" s="28" t="s">
        <v>200</v>
      </c>
      <c r="C34" s="111" t="s" vm="12">
        <v>2542</v>
      </c>
      <c r="D34" s="112" t="s" vm="13">
        <v>2542</v>
      </c>
    </row>
    <row r="35" spans="1:4">
      <c r="A35" s="46" t="s">
        <v>141</v>
      </c>
      <c r="B35" s="28" t="s">
        <v>201</v>
      </c>
      <c r="C35" s="111">
        <f>'זכויות מקרקעין'!G10</f>
        <v>10395.659770000002</v>
      </c>
      <c r="D35" s="112">
        <f>C35/$C$42</f>
        <v>3.8904263577502389E-3</v>
      </c>
    </row>
    <row r="36" spans="1:4">
      <c r="A36" s="46" t="s">
        <v>141</v>
      </c>
      <c r="B36" s="47" t="s">
        <v>202</v>
      </c>
      <c r="C36" s="111" t="s" vm="14">
        <v>2542</v>
      </c>
      <c r="D36" s="112" t="s" vm="15">
        <v>2542</v>
      </c>
    </row>
    <row r="37" spans="1:4">
      <c r="A37" s="46" t="s">
        <v>141</v>
      </c>
      <c r="B37" s="28" t="s">
        <v>203</v>
      </c>
      <c r="C37" s="111">
        <f>'השקעות אחרות '!I10</f>
        <v>-218.20501672000006</v>
      </c>
      <c r="D37" s="112">
        <f>C37/$C$42</f>
        <v>-8.1660093464257317E-5</v>
      </c>
    </row>
    <row r="38" spans="1:4">
      <c r="A38" s="46"/>
      <c r="B38" s="58" t="s">
        <v>205</v>
      </c>
      <c r="C38" s="111">
        <v>0</v>
      </c>
      <c r="D38" s="112">
        <f>C38/$C$42</f>
        <v>0</v>
      </c>
    </row>
    <row r="39" spans="1:4">
      <c r="A39" s="46" t="s">
        <v>141</v>
      </c>
      <c r="B39" s="59" t="s">
        <v>206</v>
      </c>
      <c r="C39" s="111" t="s" vm="16">
        <v>2542</v>
      </c>
      <c r="D39" s="112" t="s" vm="17">
        <v>2542</v>
      </c>
    </row>
    <row r="40" spans="1:4">
      <c r="A40" s="46" t="s">
        <v>141</v>
      </c>
      <c r="B40" s="59" t="s">
        <v>242</v>
      </c>
      <c r="C40" s="111" t="s" vm="18">
        <v>2542</v>
      </c>
      <c r="D40" s="112" t="s" vm="19">
        <v>2542</v>
      </c>
    </row>
    <row r="41" spans="1:4">
      <c r="A41" s="46" t="s">
        <v>141</v>
      </c>
      <c r="B41" s="59" t="s">
        <v>207</v>
      </c>
      <c r="C41" s="111" t="s" vm="20">
        <v>2542</v>
      </c>
      <c r="D41" s="112" t="s" vm="21">
        <v>2542</v>
      </c>
    </row>
    <row r="42" spans="1:4">
      <c r="B42" s="59" t="s">
        <v>83</v>
      </c>
      <c r="C42" s="111">
        <f>C38+C10</f>
        <v>2672113.2374837236</v>
      </c>
      <c r="D42" s="112">
        <f>C42/$C$42</f>
        <v>1</v>
      </c>
    </row>
    <row r="43" spans="1:4">
      <c r="A43" s="46" t="s">
        <v>141</v>
      </c>
      <c r="B43" s="59" t="s">
        <v>204</v>
      </c>
      <c r="C43" s="111">
        <f>'יתרת התחייבות להשקעה'!C10</f>
        <v>147445.77411199664</v>
      </c>
      <c r="D43" s="112"/>
    </row>
    <row r="44" spans="1:4">
      <c r="B44" s="6" t="s">
        <v>108</v>
      </c>
    </row>
    <row r="45" spans="1:4">
      <c r="C45" s="65" t="s">
        <v>186</v>
      </c>
      <c r="D45" s="35" t="s">
        <v>103</v>
      </c>
    </row>
    <row r="46" spans="1:4">
      <c r="C46" s="66" t="s">
        <v>0</v>
      </c>
      <c r="D46" s="24" t="s">
        <v>1</v>
      </c>
    </row>
    <row r="47" spans="1:4">
      <c r="C47" s="113" t="s">
        <v>167</v>
      </c>
      <c r="D47" s="114" vm="22">
        <v>2.4483000000000001</v>
      </c>
    </row>
    <row r="48" spans="1:4">
      <c r="C48" s="113" t="s">
        <v>176</v>
      </c>
      <c r="D48" s="114">
        <v>0.61248464783467715</v>
      </c>
    </row>
    <row r="49" spans="2:4">
      <c r="C49" s="113" t="s">
        <v>172</v>
      </c>
      <c r="D49" s="114" vm="23">
        <v>2.5697000000000001</v>
      </c>
    </row>
    <row r="50" spans="2:4">
      <c r="B50" s="12"/>
      <c r="C50" s="113" t="s">
        <v>1552</v>
      </c>
      <c r="D50" s="114" vm="24">
        <v>3.726</v>
      </c>
    </row>
    <row r="51" spans="2:4">
      <c r="C51" s="113" t="s">
        <v>165</v>
      </c>
      <c r="D51" s="114" vm="25">
        <v>4.0258000000000003</v>
      </c>
    </row>
    <row r="52" spans="2:4">
      <c r="C52" s="113" t="s">
        <v>166</v>
      </c>
      <c r="D52" s="114" vm="26">
        <v>4.4108000000000001</v>
      </c>
    </row>
    <row r="53" spans="2:4">
      <c r="C53" s="113" t="s">
        <v>168</v>
      </c>
      <c r="D53" s="114">
        <v>0.44400000000000001</v>
      </c>
    </row>
    <row r="54" spans="2:4">
      <c r="C54" s="113" t="s">
        <v>173</v>
      </c>
      <c r="D54" s="114" vm="27">
        <v>3.2545999999999999</v>
      </c>
    </row>
    <row r="55" spans="2:4">
      <c r="C55" s="113" t="s">
        <v>174</v>
      </c>
      <c r="D55" s="114">
        <v>0.15553456248276734</v>
      </c>
    </row>
    <row r="56" spans="2:4">
      <c r="C56" s="113" t="s">
        <v>171</v>
      </c>
      <c r="D56" s="114" vm="28">
        <v>0.54069999999999996</v>
      </c>
    </row>
    <row r="57" spans="2:4">
      <c r="C57" s="113" t="s">
        <v>2543</v>
      </c>
      <c r="D57" s="114">
        <v>2.2755332999999998</v>
      </c>
    </row>
    <row r="58" spans="2:4">
      <c r="C58" s="113" t="s">
        <v>170</v>
      </c>
      <c r="D58" s="114" vm="29">
        <v>0.38080000000000003</v>
      </c>
    </row>
    <row r="59" spans="2:4">
      <c r="C59" s="113" t="s">
        <v>163</v>
      </c>
      <c r="D59" s="114" vm="30">
        <v>3.4409999999999998</v>
      </c>
    </row>
    <row r="60" spans="2:4">
      <c r="C60" s="113" t="s">
        <v>177</v>
      </c>
      <c r="D60" s="114" vm="31">
        <v>0.20399999999999999</v>
      </c>
    </row>
    <row r="61" spans="2:4">
      <c r="C61" s="113" t="s">
        <v>2544</v>
      </c>
      <c r="D61" s="114" vm="32">
        <v>0.36259999999999998</v>
      </c>
    </row>
    <row r="62" spans="2:4">
      <c r="C62" s="113" t="s">
        <v>2545</v>
      </c>
      <c r="D62" s="114">
        <v>4.4234363711624342E-2</v>
      </c>
    </row>
    <row r="63" spans="2:4">
      <c r="C63" s="113" t="s">
        <v>2546</v>
      </c>
      <c r="D63" s="114">
        <v>0.50670004417611536</v>
      </c>
    </row>
    <row r="64" spans="2:4">
      <c r="C64" s="113" t="s">
        <v>164</v>
      </c>
      <c r="D64" s="114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K17" activeCellId="1" sqref="K12:K15 K17:K22"/>
    </sheetView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62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8" t="s">
        <v>179</v>
      </c>
      <c r="C1" s="70" t="s" vm="1">
        <v>265</v>
      </c>
    </row>
    <row r="2" spans="2:61">
      <c r="B2" s="48" t="s">
        <v>178</v>
      </c>
      <c r="C2" s="70" t="s">
        <v>266</v>
      </c>
    </row>
    <row r="3" spans="2:61">
      <c r="B3" s="48" t="s">
        <v>180</v>
      </c>
      <c r="C3" s="70" t="s">
        <v>267</v>
      </c>
    </row>
    <row r="4" spans="2:61">
      <c r="B4" s="48" t="s">
        <v>181</v>
      </c>
      <c r="C4" s="70">
        <v>12145</v>
      </c>
    </row>
    <row r="6" spans="2:61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61" ht="26.25" customHeight="1">
      <c r="B7" s="142" t="s">
        <v>93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  <c r="BI7" s="3"/>
    </row>
    <row r="8" spans="2:61" s="3" customFormat="1" ht="78.75">
      <c r="B8" s="22" t="s">
        <v>115</v>
      </c>
      <c r="C8" s="30" t="s">
        <v>44</v>
      </c>
      <c r="D8" s="30" t="s">
        <v>119</v>
      </c>
      <c r="E8" s="30" t="s">
        <v>65</v>
      </c>
      <c r="F8" s="30" t="s">
        <v>101</v>
      </c>
      <c r="G8" s="30" t="s">
        <v>241</v>
      </c>
      <c r="H8" s="30" t="s">
        <v>240</v>
      </c>
      <c r="I8" s="30" t="s">
        <v>61</v>
      </c>
      <c r="J8" s="30" t="s">
        <v>58</v>
      </c>
      <c r="K8" s="30" t="s">
        <v>182</v>
      </c>
      <c r="L8" s="31" t="s">
        <v>184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248</v>
      </c>
      <c r="H9" s="16"/>
      <c r="I9" s="16" t="s">
        <v>244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8" t="s">
        <v>49</v>
      </c>
      <c r="C11" s="74"/>
      <c r="D11" s="74"/>
      <c r="E11" s="74"/>
      <c r="F11" s="74"/>
      <c r="G11" s="83"/>
      <c r="H11" s="85"/>
      <c r="I11" s="83">
        <v>-1775.5696092810003</v>
      </c>
      <c r="J11" s="74"/>
      <c r="K11" s="84">
        <f>I11/$I$11</f>
        <v>1</v>
      </c>
      <c r="L11" s="84">
        <f>I11/'סכום נכסי הקרן'!$C$42</f>
        <v>-6.6448142405559855E-4</v>
      </c>
      <c r="BD11" s="1"/>
      <c r="BE11" s="3"/>
      <c r="BF11" s="1"/>
      <c r="BH11" s="1"/>
    </row>
    <row r="12" spans="2:61">
      <c r="B12" s="97" t="s">
        <v>234</v>
      </c>
      <c r="C12" s="76"/>
      <c r="D12" s="76"/>
      <c r="E12" s="76"/>
      <c r="F12" s="76"/>
      <c r="G12" s="86"/>
      <c r="H12" s="88"/>
      <c r="I12" s="86">
        <v>277.54572992400006</v>
      </c>
      <c r="J12" s="76"/>
      <c r="K12" s="87">
        <f t="shared" ref="K12:K15" si="0">I12/$I$11</f>
        <v>-0.1563136294253141</v>
      </c>
      <c r="L12" s="87">
        <f>I12/'סכום נכסי הקרן'!$C$42</f>
        <v>1.0386750307983183E-4</v>
      </c>
      <c r="BE12" s="3"/>
    </row>
    <row r="13" spans="2:61" ht="20.25">
      <c r="B13" s="94" t="s">
        <v>227</v>
      </c>
      <c r="C13" s="74"/>
      <c r="D13" s="74"/>
      <c r="E13" s="74"/>
      <c r="F13" s="74"/>
      <c r="G13" s="83"/>
      <c r="H13" s="85"/>
      <c r="I13" s="83">
        <v>277.54572992400006</v>
      </c>
      <c r="J13" s="74"/>
      <c r="K13" s="84">
        <f t="shared" si="0"/>
        <v>-0.1563136294253141</v>
      </c>
      <c r="L13" s="84">
        <f>I13/'סכום נכסי הקרן'!$C$42</f>
        <v>1.0386750307983183E-4</v>
      </c>
      <c r="BE13" s="4"/>
    </row>
    <row r="14" spans="2:61">
      <c r="B14" s="79" t="s">
        <v>1934</v>
      </c>
      <c r="C14" s="76" t="s">
        <v>1935</v>
      </c>
      <c r="D14" s="89" t="s">
        <v>120</v>
      </c>
      <c r="E14" s="89" t="s">
        <v>668</v>
      </c>
      <c r="F14" s="89" t="s">
        <v>164</v>
      </c>
      <c r="G14" s="86">
        <v>38.893740000000008</v>
      </c>
      <c r="H14" s="88">
        <v>714000</v>
      </c>
      <c r="I14" s="86">
        <v>277.70130488500007</v>
      </c>
      <c r="J14" s="76"/>
      <c r="K14" s="87">
        <f t="shared" si="0"/>
        <v>-0.15640124917290768</v>
      </c>
      <c r="L14" s="87">
        <f>I14/'סכום נכסי הקרן'!$C$42</f>
        <v>1.0392572477448819E-4</v>
      </c>
    </row>
    <row r="15" spans="2:61">
      <c r="B15" s="79" t="s">
        <v>1936</v>
      </c>
      <c r="C15" s="76" t="s">
        <v>1937</v>
      </c>
      <c r="D15" s="89" t="s">
        <v>120</v>
      </c>
      <c r="E15" s="89" t="s">
        <v>668</v>
      </c>
      <c r="F15" s="89" t="s">
        <v>164</v>
      </c>
      <c r="G15" s="86">
        <v>-38.893740000000008</v>
      </c>
      <c r="H15" s="88">
        <v>400</v>
      </c>
      <c r="I15" s="86">
        <v>-0.15557496100000004</v>
      </c>
      <c r="J15" s="76"/>
      <c r="K15" s="87">
        <f t="shared" si="0"/>
        <v>8.7619747593561603E-5</v>
      </c>
      <c r="L15" s="87">
        <f>I15/'סכום נכסי הקרן'!$C$42</f>
        <v>-5.8221694656361912E-8</v>
      </c>
    </row>
    <row r="16" spans="2:61">
      <c r="B16" s="75"/>
      <c r="C16" s="76"/>
      <c r="D16" s="76"/>
      <c r="E16" s="76"/>
      <c r="F16" s="76"/>
      <c r="G16" s="86"/>
      <c r="H16" s="88"/>
      <c r="I16" s="76"/>
      <c r="J16" s="76"/>
      <c r="K16" s="87"/>
      <c r="L16" s="76"/>
    </row>
    <row r="17" spans="2:56">
      <c r="B17" s="97" t="s">
        <v>233</v>
      </c>
      <c r="C17" s="76"/>
      <c r="D17" s="76"/>
      <c r="E17" s="76"/>
      <c r="F17" s="76"/>
      <c r="G17" s="86"/>
      <c r="H17" s="88"/>
      <c r="I17" s="86">
        <v>-2053.1153392050005</v>
      </c>
      <c r="J17" s="76"/>
      <c r="K17" s="87">
        <f t="shared" ref="K17:K22" si="1">I17/$I$11</f>
        <v>1.1563136294253142</v>
      </c>
      <c r="L17" s="87">
        <f>I17/'סכום נכסי הקרן'!$C$42</f>
        <v>-7.6834892713543036E-4</v>
      </c>
    </row>
    <row r="18" spans="2:56" ht="20.25">
      <c r="B18" s="94" t="s">
        <v>227</v>
      </c>
      <c r="C18" s="74"/>
      <c r="D18" s="74"/>
      <c r="E18" s="74"/>
      <c r="F18" s="74"/>
      <c r="G18" s="83"/>
      <c r="H18" s="85"/>
      <c r="I18" s="83">
        <v>-2053.1153392050005</v>
      </c>
      <c r="J18" s="74"/>
      <c r="K18" s="84">
        <f t="shared" si="1"/>
        <v>1.1563136294253142</v>
      </c>
      <c r="L18" s="84">
        <f>I18/'סכום נכסי הקרן'!$C$42</f>
        <v>-7.6834892713543036E-4</v>
      </c>
      <c r="BD18" s="4"/>
    </row>
    <row r="19" spans="2:56">
      <c r="B19" s="79" t="s">
        <v>1938</v>
      </c>
      <c r="C19" s="76" t="s">
        <v>1939</v>
      </c>
      <c r="D19" s="89" t="s">
        <v>27</v>
      </c>
      <c r="E19" s="89" t="s">
        <v>668</v>
      </c>
      <c r="F19" s="89" t="s">
        <v>163</v>
      </c>
      <c r="G19" s="86">
        <v>-11.897140000000002</v>
      </c>
      <c r="H19" s="88">
        <v>40350</v>
      </c>
      <c r="I19" s="86">
        <v>-1651.8507145890005</v>
      </c>
      <c r="J19" s="76"/>
      <c r="K19" s="87">
        <f t="shared" si="1"/>
        <v>0.93032157452723097</v>
      </c>
      <c r="L19" s="87">
        <f>I19/'סכום נכסי הקרן'!$C$42</f>
        <v>-6.1818140467150104E-4</v>
      </c>
    </row>
    <row r="20" spans="2:56">
      <c r="B20" s="79" t="s">
        <v>1940</v>
      </c>
      <c r="C20" s="76" t="s">
        <v>1941</v>
      </c>
      <c r="D20" s="89" t="s">
        <v>27</v>
      </c>
      <c r="E20" s="89" t="s">
        <v>668</v>
      </c>
      <c r="F20" s="89" t="s">
        <v>163</v>
      </c>
      <c r="G20" s="86">
        <v>11.897140000000002</v>
      </c>
      <c r="H20" s="88">
        <v>5593</v>
      </c>
      <c r="I20" s="86">
        <v>228.96656869099999</v>
      </c>
      <c r="J20" s="76"/>
      <c r="K20" s="87">
        <f t="shared" si="1"/>
        <v>-0.12895386781468837</v>
      </c>
      <c r="L20" s="87">
        <f>I20/'סכום נכסי הקרן'!$C$42</f>
        <v>8.5687449722981533E-5</v>
      </c>
    </row>
    <row r="21" spans="2:56">
      <c r="B21" s="79" t="s">
        <v>1942</v>
      </c>
      <c r="C21" s="76" t="s">
        <v>1943</v>
      </c>
      <c r="D21" s="89" t="s">
        <v>27</v>
      </c>
      <c r="E21" s="89" t="s">
        <v>668</v>
      </c>
      <c r="F21" s="89" t="s">
        <v>165</v>
      </c>
      <c r="G21" s="86">
        <v>-54.909878000000006</v>
      </c>
      <c r="H21" s="88">
        <v>31520</v>
      </c>
      <c r="I21" s="86">
        <v>-696.76910603400017</v>
      </c>
      <c r="J21" s="76"/>
      <c r="K21" s="87">
        <f t="shared" si="1"/>
        <v>0.39242004503340766</v>
      </c>
      <c r="L21" s="87">
        <f>I21/'סכום נכסי הקרן'!$C$42</f>
        <v>-2.6075583035176081E-4</v>
      </c>
      <c r="BD21" s="3"/>
    </row>
    <row r="22" spans="2:56">
      <c r="B22" s="79" t="s">
        <v>1944</v>
      </c>
      <c r="C22" s="76" t="s">
        <v>1945</v>
      </c>
      <c r="D22" s="89" t="s">
        <v>27</v>
      </c>
      <c r="E22" s="89" t="s">
        <v>668</v>
      </c>
      <c r="F22" s="89" t="s">
        <v>165</v>
      </c>
      <c r="G22" s="86">
        <v>54.909878000000006</v>
      </c>
      <c r="H22" s="88">
        <v>3010</v>
      </c>
      <c r="I22" s="86">
        <v>66.53791272700002</v>
      </c>
      <c r="J22" s="76"/>
      <c r="K22" s="87">
        <f t="shared" si="1"/>
        <v>-3.7474122320635968E-2</v>
      </c>
      <c r="L22" s="87">
        <f>I22/'סכום נכסי הקרן'!$C$42</f>
        <v>2.490085816484988E-5</v>
      </c>
    </row>
    <row r="23" spans="2:56">
      <c r="B23" s="75"/>
      <c r="C23" s="76"/>
      <c r="D23" s="76"/>
      <c r="E23" s="76"/>
      <c r="F23" s="76"/>
      <c r="G23" s="86"/>
      <c r="H23" s="88"/>
      <c r="I23" s="76"/>
      <c r="J23" s="76"/>
      <c r="K23" s="87"/>
      <c r="L23" s="76"/>
    </row>
    <row r="24" spans="2:56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2:56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2:56">
      <c r="B26" s="91" t="s">
        <v>256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2:56">
      <c r="B27" s="91" t="s">
        <v>111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2:56">
      <c r="B28" s="91" t="s">
        <v>239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2:56">
      <c r="B29" s="91" t="s">
        <v>247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2:56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2:56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2:56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12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2:1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2:12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2:12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2:1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2:1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2:1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12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2:12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2:12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2:12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2:12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2:12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2:12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2:12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2:12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2:12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2:12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2:12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2:12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2:12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2:12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2:12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2:12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2:12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2:12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2:12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2:12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2:12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2:12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2:12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2:12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2:12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2:12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</row>
    <row r="70" spans="2:12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</row>
    <row r="71" spans="2:12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2:12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2:12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2:12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2:12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2:12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2:12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2" sqref="J12:J16"/>
    </sheetView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62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8" t="s">
        <v>179</v>
      </c>
      <c r="C1" s="70" t="s" vm="1">
        <v>265</v>
      </c>
    </row>
    <row r="2" spans="1:60">
      <c r="B2" s="48" t="s">
        <v>178</v>
      </c>
      <c r="C2" s="70" t="s">
        <v>266</v>
      </c>
    </row>
    <row r="3" spans="1:60">
      <c r="B3" s="48" t="s">
        <v>180</v>
      </c>
      <c r="C3" s="70" t="s">
        <v>267</v>
      </c>
    </row>
    <row r="4" spans="1:60">
      <c r="B4" s="48" t="s">
        <v>181</v>
      </c>
      <c r="C4" s="70">
        <v>12145</v>
      </c>
    </row>
    <row r="6" spans="1:60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4"/>
      <c r="BD6" s="1" t="s">
        <v>120</v>
      </c>
      <c r="BF6" s="1" t="s">
        <v>187</v>
      </c>
      <c r="BH6" s="3" t="s">
        <v>164</v>
      </c>
    </row>
    <row r="7" spans="1:60" ht="26.25" customHeight="1">
      <c r="B7" s="142" t="s">
        <v>94</v>
      </c>
      <c r="C7" s="143"/>
      <c r="D7" s="143"/>
      <c r="E7" s="143"/>
      <c r="F7" s="143"/>
      <c r="G7" s="143"/>
      <c r="H7" s="143"/>
      <c r="I7" s="143"/>
      <c r="J7" s="143"/>
      <c r="K7" s="144"/>
      <c r="BD7" s="3" t="s">
        <v>122</v>
      </c>
      <c r="BF7" s="1" t="s">
        <v>142</v>
      </c>
      <c r="BH7" s="3" t="s">
        <v>163</v>
      </c>
    </row>
    <row r="8" spans="1:60" s="3" customFormat="1" ht="78.75">
      <c r="A8" s="2"/>
      <c r="B8" s="22" t="s">
        <v>115</v>
      </c>
      <c r="C8" s="30" t="s">
        <v>44</v>
      </c>
      <c r="D8" s="30" t="s">
        <v>119</v>
      </c>
      <c r="E8" s="30" t="s">
        <v>65</v>
      </c>
      <c r="F8" s="30" t="s">
        <v>101</v>
      </c>
      <c r="G8" s="30" t="s">
        <v>241</v>
      </c>
      <c r="H8" s="30" t="s">
        <v>240</v>
      </c>
      <c r="I8" s="30" t="s">
        <v>61</v>
      </c>
      <c r="J8" s="30" t="s">
        <v>182</v>
      </c>
      <c r="K8" s="31" t="s">
        <v>184</v>
      </c>
      <c r="BC8" s="1" t="s">
        <v>135</v>
      </c>
      <c r="BD8" s="1" t="s">
        <v>136</v>
      </c>
      <c r="BE8" s="1" t="s">
        <v>143</v>
      </c>
      <c r="BG8" s="4" t="s">
        <v>165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248</v>
      </c>
      <c r="H9" s="16"/>
      <c r="I9" s="16" t="s">
        <v>244</v>
      </c>
      <c r="J9" s="32" t="s">
        <v>19</v>
      </c>
      <c r="K9" s="33" t="s">
        <v>19</v>
      </c>
      <c r="BC9" s="1" t="s">
        <v>132</v>
      </c>
      <c r="BE9" s="1" t="s">
        <v>144</v>
      </c>
      <c r="BG9" s="4" t="s">
        <v>166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128</v>
      </c>
      <c r="BD10" s="3"/>
      <c r="BE10" s="1" t="s">
        <v>188</v>
      </c>
      <c r="BG10" s="1" t="s">
        <v>172</v>
      </c>
    </row>
    <row r="11" spans="1:60" s="4" customFormat="1" ht="18" customHeight="1">
      <c r="A11" s="2"/>
      <c r="B11" s="93" t="s">
        <v>48</v>
      </c>
      <c r="C11" s="76"/>
      <c r="D11" s="76"/>
      <c r="E11" s="76"/>
      <c r="F11" s="76"/>
      <c r="G11" s="86"/>
      <c r="H11" s="88"/>
      <c r="I11" s="86">
        <v>-582.01977155100008</v>
      </c>
      <c r="J11" s="87">
        <f>I11/$I$11</f>
        <v>1</v>
      </c>
      <c r="K11" s="87">
        <f>I11/'סכום נכסי הקרן'!$C$42</f>
        <v>-2.1781254004754554E-4</v>
      </c>
      <c r="L11" s="3"/>
      <c r="M11" s="3"/>
      <c r="N11" s="3"/>
      <c r="O11" s="3"/>
      <c r="BC11" s="1" t="s">
        <v>127</v>
      </c>
      <c r="BD11" s="3"/>
      <c r="BE11" s="1" t="s">
        <v>145</v>
      </c>
      <c r="BG11" s="1" t="s">
        <v>167</v>
      </c>
    </row>
    <row r="12" spans="1:60" ht="20.25">
      <c r="B12" s="97" t="s">
        <v>236</v>
      </c>
      <c r="C12" s="76"/>
      <c r="D12" s="76"/>
      <c r="E12" s="76"/>
      <c r="F12" s="76"/>
      <c r="G12" s="86"/>
      <c r="H12" s="88"/>
      <c r="I12" s="86">
        <v>-582.01977155100019</v>
      </c>
      <c r="J12" s="87">
        <f t="shared" ref="J12:J16" si="0">I12/$I$11</f>
        <v>1.0000000000000002</v>
      </c>
      <c r="K12" s="87">
        <f>I12/'סכום נכסי הקרן'!$C$42</f>
        <v>-2.1781254004754556E-4</v>
      </c>
      <c r="P12" s="1"/>
      <c r="BC12" s="1" t="s">
        <v>125</v>
      </c>
      <c r="BD12" s="4"/>
      <c r="BE12" s="1" t="s">
        <v>146</v>
      </c>
      <c r="BG12" s="1" t="s">
        <v>168</v>
      </c>
    </row>
    <row r="13" spans="1:60">
      <c r="B13" s="75" t="s">
        <v>1946</v>
      </c>
      <c r="C13" s="76" t="s">
        <v>1947</v>
      </c>
      <c r="D13" s="89" t="s">
        <v>27</v>
      </c>
      <c r="E13" s="89" t="s">
        <v>668</v>
      </c>
      <c r="F13" s="89" t="s">
        <v>165</v>
      </c>
      <c r="G13" s="86">
        <v>23.601614000000005</v>
      </c>
      <c r="H13" s="88">
        <v>319400</v>
      </c>
      <c r="I13" s="86">
        <v>-118.73511356600001</v>
      </c>
      <c r="J13" s="87">
        <f t="shared" si="0"/>
        <v>0.2040052922078365</v>
      </c>
      <c r="K13" s="87">
        <f>I13/'סכום נכסי הקרן'!$C$42</f>
        <v>-4.4434910878930613E-5</v>
      </c>
      <c r="P13" s="1"/>
      <c r="BC13" s="1" t="s">
        <v>129</v>
      </c>
      <c r="BE13" s="1" t="s">
        <v>147</v>
      </c>
      <c r="BG13" s="1" t="s">
        <v>169</v>
      </c>
    </row>
    <row r="14" spans="1:60">
      <c r="B14" s="75" t="s">
        <v>1948</v>
      </c>
      <c r="C14" s="76" t="s">
        <v>1949</v>
      </c>
      <c r="D14" s="89" t="s">
        <v>27</v>
      </c>
      <c r="E14" s="89" t="s">
        <v>668</v>
      </c>
      <c r="F14" s="89" t="s">
        <v>163</v>
      </c>
      <c r="G14" s="86">
        <v>21.434118999999999</v>
      </c>
      <c r="H14" s="88">
        <v>5205</v>
      </c>
      <c r="I14" s="86">
        <v>23.572532635000002</v>
      </c>
      <c r="J14" s="87">
        <f t="shared" si="0"/>
        <v>-4.0501257495398395E-2</v>
      </c>
      <c r="K14" s="87">
        <f>I14/'סכום נכסי הקרן'!$C$42</f>
        <v>8.8216817701924157E-6</v>
      </c>
      <c r="P14" s="1"/>
      <c r="BC14" s="1" t="s">
        <v>126</v>
      </c>
      <c r="BE14" s="1" t="s">
        <v>148</v>
      </c>
      <c r="BG14" s="1" t="s">
        <v>171</v>
      </c>
    </row>
    <row r="15" spans="1:60">
      <c r="B15" s="75" t="s">
        <v>1950</v>
      </c>
      <c r="C15" s="76" t="s">
        <v>1951</v>
      </c>
      <c r="D15" s="89" t="s">
        <v>27</v>
      </c>
      <c r="E15" s="89" t="s">
        <v>668</v>
      </c>
      <c r="F15" s="89" t="s">
        <v>163</v>
      </c>
      <c r="G15" s="86">
        <v>88.217055000000016</v>
      </c>
      <c r="H15" s="88">
        <v>335200</v>
      </c>
      <c r="I15" s="86">
        <v>-433.33202187500007</v>
      </c>
      <c r="J15" s="87">
        <f t="shared" si="0"/>
        <v>0.74453144559029627</v>
      </c>
      <c r="K15" s="87">
        <f>I15/'סכום נכסי הקרן'!$C$42</f>
        <v>-1.6216828530929336E-4</v>
      </c>
      <c r="P15" s="1"/>
      <c r="BC15" s="1" t="s">
        <v>137</v>
      </c>
      <c r="BE15" s="1" t="s">
        <v>189</v>
      </c>
      <c r="BG15" s="1" t="s">
        <v>173</v>
      </c>
    </row>
    <row r="16" spans="1:60" ht="20.25">
      <c r="B16" s="75" t="s">
        <v>1952</v>
      </c>
      <c r="C16" s="76" t="s">
        <v>1953</v>
      </c>
      <c r="D16" s="89" t="s">
        <v>27</v>
      </c>
      <c r="E16" s="89" t="s">
        <v>668</v>
      </c>
      <c r="F16" s="89" t="s">
        <v>165</v>
      </c>
      <c r="G16" s="86">
        <v>36.351303000000009</v>
      </c>
      <c r="H16" s="88">
        <v>36010</v>
      </c>
      <c r="I16" s="86">
        <v>-53.525168745000009</v>
      </c>
      <c r="J16" s="87">
        <f t="shared" si="0"/>
        <v>9.196451969726567E-2</v>
      </c>
      <c r="K16" s="87">
        <f>I16/'סכום נכסי הקרן'!$C$42</f>
        <v>-2.0031025629513968E-5</v>
      </c>
      <c r="P16" s="1"/>
      <c r="BC16" s="4" t="s">
        <v>123</v>
      </c>
      <c r="BD16" s="1" t="s">
        <v>138</v>
      </c>
      <c r="BE16" s="1" t="s">
        <v>149</v>
      </c>
      <c r="BG16" s="1" t="s">
        <v>174</v>
      </c>
    </row>
    <row r="17" spans="2:60">
      <c r="B17" s="97"/>
      <c r="C17" s="76"/>
      <c r="D17" s="76"/>
      <c r="E17" s="76"/>
      <c r="F17" s="76"/>
      <c r="G17" s="86"/>
      <c r="H17" s="88"/>
      <c r="I17" s="76"/>
      <c r="J17" s="87"/>
      <c r="K17" s="76"/>
      <c r="P17" s="1"/>
      <c r="BC17" s="1" t="s">
        <v>133</v>
      </c>
      <c r="BE17" s="1" t="s">
        <v>150</v>
      </c>
      <c r="BG17" s="1" t="s">
        <v>175</v>
      </c>
    </row>
    <row r="18" spans="2:60">
      <c r="B18" s="93"/>
      <c r="C18" s="93"/>
      <c r="D18" s="93"/>
      <c r="E18" s="93"/>
      <c r="F18" s="93"/>
      <c r="G18" s="93"/>
      <c r="H18" s="93"/>
      <c r="I18" s="93"/>
      <c r="J18" s="93"/>
      <c r="K18" s="93"/>
      <c r="BD18" s="1" t="s">
        <v>121</v>
      </c>
      <c r="BF18" s="1" t="s">
        <v>151</v>
      </c>
      <c r="BH18" s="1" t="s">
        <v>27</v>
      </c>
    </row>
    <row r="19" spans="2:60">
      <c r="B19" s="93"/>
      <c r="C19" s="93"/>
      <c r="D19" s="93"/>
      <c r="E19" s="93"/>
      <c r="F19" s="93"/>
      <c r="G19" s="93"/>
      <c r="H19" s="93"/>
      <c r="I19" s="93"/>
      <c r="J19" s="93"/>
      <c r="K19" s="93"/>
      <c r="BD19" s="1" t="s">
        <v>134</v>
      </c>
      <c r="BF19" s="1" t="s">
        <v>152</v>
      </c>
    </row>
    <row r="20" spans="2:60">
      <c r="B20" s="91" t="s">
        <v>256</v>
      </c>
      <c r="C20" s="93"/>
      <c r="D20" s="93"/>
      <c r="E20" s="93"/>
      <c r="F20" s="93"/>
      <c r="G20" s="93"/>
      <c r="H20" s="93"/>
      <c r="I20" s="93"/>
      <c r="J20" s="93"/>
      <c r="K20" s="93"/>
      <c r="BD20" s="1" t="s">
        <v>139</v>
      </c>
      <c r="BF20" s="1" t="s">
        <v>153</v>
      </c>
    </row>
    <row r="21" spans="2:60">
      <c r="B21" s="91" t="s">
        <v>111</v>
      </c>
      <c r="C21" s="93"/>
      <c r="D21" s="93"/>
      <c r="E21" s="93"/>
      <c r="F21" s="93"/>
      <c r="G21" s="93"/>
      <c r="H21" s="93"/>
      <c r="I21" s="93"/>
      <c r="J21" s="93"/>
      <c r="K21" s="93"/>
      <c r="BD21" s="1" t="s">
        <v>124</v>
      </c>
      <c r="BE21" s="1" t="s">
        <v>140</v>
      </c>
      <c r="BF21" s="1" t="s">
        <v>154</v>
      </c>
    </row>
    <row r="22" spans="2:60">
      <c r="B22" s="91" t="s">
        <v>239</v>
      </c>
      <c r="C22" s="93"/>
      <c r="D22" s="93"/>
      <c r="E22" s="93"/>
      <c r="F22" s="93"/>
      <c r="G22" s="93"/>
      <c r="H22" s="93"/>
      <c r="I22" s="93"/>
      <c r="J22" s="93"/>
      <c r="K22" s="93"/>
      <c r="BD22" s="1" t="s">
        <v>130</v>
      </c>
      <c r="BF22" s="1" t="s">
        <v>155</v>
      </c>
    </row>
    <row r="23" spans="2:60">
      <c r="B23" s="91" t="s">
        <v>247</v>
      </c>
      <c r="C23" s="93"/>
      <c r="D23" s="93"/>
      <c r="E23" s="93"/>
      <c r="F23" s="93"/>
      <c r="G23" s="93"/>
      <c r="H23" s="93"/>
      <c r="I23" s="93"/>
      <c r="J23" s="93"/>
      <c r="K23" s="93"/>
      <c r="BD23" s="1" t="s">
        <v>27</v>
      </c>
      <c r="BE23" s="1" t="s">
        <v>131</v>
      </c>
      <c r="BF23" s="1" t="s">
        <v>190</v>
      </c>
    </row>
    <row r="24" spans="2:60">
      <c r="B24" s="93"/>
      <c r="C24" s="93"/>
      <c r="D24" s="93"/>
      <c r="E24" s="93"/>
      <c r="F24" s="93"/>
      <c r="G24" s="93"/>
      <c r="H24" s="93"/>
      <c r="I24" s="93"/>
      <c r="J24" s="93"/>
      <c r="K24" s="93"/>
      <c r="BF24" s="1" t="s">
        <v>193</v>
      </c>
    </row>
    <row r="25" spans="2:60">
      <c r="B25" s="93"/>
      <c r="C25" s="93"/>
      <c r="D25" s="93"/>
      <c r="E25" s="93"/>
      <c r="F25" s="93"/>
      <c r="G25" s="93"/>
      <c r="H25" s="93"/>
      <c r="I25" s="93"/>
      <c r="J25" s="93"/>
      <c r="K25" s="93"/>
      <c r="BF25" s="1" t="s">
        <v>156</v>
      </c>
    </row>
    <row r="26" spans="2:60">
      <c r="B26" s="93"/>
      <c r="C26" s="93"/>
      <c r="D26" s="93"/>
      <c r="E26" s="93"/>
      <c r="F26" s="93"/>
      <c r="G26" s="93"/>
      <c r="H26" s="93"/>
      <c r="I26" s="93"/>
      <c r="J26" s="93"/>
      <c r="K26" s="93"/>
      <c r="BF26" s="1" t="s">
        <v>157</v>
      </c>
    </row>
    <row r="27" spans="2:60">
      <c r="B27" s="93"/>
      <c r="C27" s="93"/>
      <c r="D27" s="93"/>
      <c r="E27" s="93"/>
      <c r="F27" s="93"/>
      <c r="G27" s="93"/>
      <c r="H27" s="93"/>
      <c r="I27" s="93"/>
      <c r="J27" s="93"/>
      <c r="K27" s="93"/>
      <c r="BF27" s="1" t="s">
        <v>192</v>
      </c>
    </row>
    <row r="28" spans="2:60">
      <c r="B28" s="93"/>
      <c r="C28" s="93"/>
      <c r="D28" s="93"/>
      <c r="E28" s="93"/>
      <c r="F28" s="93"/>
      <c r="G28" s="93"/>
      <c r="H28" s="93"/>
      <c r="I28" s="93"/>
      <c r="J28" s="93"/>
      <c r="K28" s="93"/>
      <c r="BF28" s="1" t="s">
        <v>158</v>
      </c>
    </row>
    <row r="29" spans="2:60">
      <c r="B29" s="93"/>
      <c r="C29" s="93"/>
      <c r="D29" s="93"/>
      <c r="E29" s="93"/>
      <c r="F29" s="93"/>
      <c r="G29" s="93"/>
      <c r="H29" s="93"/>
      <c r="I29" s="93"/>
      <c r="J29" s="93"/>
      <c r="K29" s="93"/>
      <c r="BF29" s="1" t="s">
        <v>159</v>
      </c>
    </row>
    <row r="30" spans="2:60">
      <c r="B30" s="93"/>
      <c r="C30" s="93"/>
      <c r="D30" s="93"/>
      <c r="E30" s="93"/>
      <c r="F30" s="93"/>
      <c r="G30" s="93"/>
      <c r="H30" s="93"/>
      <c r="I30" s="93"/>
      <c r="J30" s="93"/>
      <c r="K30" s="93"/>
      <c r="BF30" s="1" t="s">
        <v>191</v>
      </c>
    </row>
    <row r="31" spans="2:60">
      <c r="B31" s="93"/>
      <c r="C31" s="93"/>
      <c r="D31" s="93"/>
      <c r="E31" s="93"/>
      <c r="F31" s="93"/>
      <c r="G31" s="93"/>
      <c r="H31" s="93"/>
      <c r="I31" s="93"/>
      <c r="J31" s="93"/>
      <c r="K31" s="93"/>
      <c r="BF31" s="1" t="s">
        <v>27</v>
      </c>
    </row>
    <row r="32" spans="2:60"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2:11"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2:11"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2:11"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2:11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2:11"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2:11"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2:11"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2:11"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2:11"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2:11"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2:11"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2:11">
      <c r="B44" s="93"/>
      <c r="C44" s="93"/>
      <c r="D44" s="93"/>
      <c r="E44" s="93"/>
      <c r="F44" s="93"/>
      <c r="G44" s="93"/>
      <c r="H44" s="93"/>
      <c r="I44" s="93"/>
      <c r="J44" s="93"/>
      <c r="K44" s="93"/>
    </row>
    <row r="45" spans="2:11"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2:11">
      <c r="B46" s="93"/>
      <c r="C46" s="93"/>
      <c r="D46" s="93"/>
      <c r="E46" s="93"/>
      <c r="F46" s="93"/>
      <c r="G46" s="93"/>
      <c r="H46" s="93"/>
      <c r="I46" s="93"/>
      <c r="J46" s="93"/>
      <c r="K46" s="93"/>
    </row>
    <row r="47" spans="2:11"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2:11"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2:11">
      <c r="B49" s="93"/>
      <c r="C49" s="93"/>
      <c r="D49" s="93"/>
      <c r="E49" s="93"/>
      <c r="F49" s="93"/>
      <c r="G49" s="93"/>
      <c r="H49" s="93"/>
      <c r="I49" s="93"/>
      <c r="J49" s="93"/>
      <c r="K49" s="93"/>
    </row>
    <row r="50" spans="2:11">
      <c r="B50" s="93"/>
      <c r="C50" s="93"/>
      <c r="D50" s="93"/>
      <c r="E50" s="93"/>
      <c r="F50" s="93"/>
      <c r="G50" s="93"/>
      <c r="H50" s="93"/>
      <c r="I50" s="93"/>
      <c r="J50" s="93"/>
      <c r="K50" s="93"/>
    </row>
    <row r="51" spans="2:11">
      <c r="B51" s="93"/>
      <c r="C51" s="93"/>
      <c r="D51" s="93"/>
      <c r="E51" s="93"/>
      <c r="F51" s="93"/>
      <c r="G51" s="93"/>
      <c r="H51" s="93"/>
      <c r="I51" s="93"/>
      <c r="J51" s="93"/>
      <c r="K51" s="93"/>
    </row>
    <row r="52" spans="2:11"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2:11"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2:11"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2:11"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2:11"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2:11">
      <c r="B57" s="93"/>
      <c r="C57" s="93"/>
      <c r="D57" s="93"/>
      <c r="E57" s="93"/>
      <c r="F57" s="93"/>
      <c r="G57" s="93"/>
      <c r="H57" s="93"/>
      <c r="I57" s="93"/>
      <c r="J57" s="93"/>
      <c r="K57" s="93"/>
    </row>
    <row r="58" spans="2:11"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2:11"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2:11"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2:11"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2:11"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2:11"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spans="2:11"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2:11">
      <c r="B65" s="93"/>
      <c r="C65" s="93"/>
      <c r="D65" s="93"/>
      <c r="E65" s="93"/>
      <c r="F65" s="93"/>
      <c r="G65" s="93"/>
      <c r="H65" s="93"/>
      <c r="I65" s="93"/>
      <c r="J65" s="93"/>
      <c r="K65" s="93"/>
    </row>
    <row r="66" spans="2:11"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2:11"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2:11"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2:11"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2:11">
      <c r="B70" s="93"/>
      <c r="C70" s="93"/>
      <c r="D70" s="93"/>
      <c r="E70" s="93"/>
      <c r="F70" s="93"/>
      <c r="G70" s="93"/>
      <c r="H70" s="93"/>
      <c r="I70" s="93"/>
      <c r="J70" s="93"/>
      <c r="K70" s="93"/>
    </row>
    <row r="71" spans="2:11"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2:11"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2:11"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2:11"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2:11"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2:11"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2:11"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2:11"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2:11"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2:11"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2:11"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2:11"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2:11"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2:11"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2:11"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2:11"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2:11">
      <c r="B87" s="93"/>
      <c r="C87" s="93"/>
      <c r="D87" s="93"/>
      <c r="E87" s="93"/>
      <c r="F87" s="93"/>
      <c r="G87" s="93"/>
      <c r="H87" s="93"/>
      <c r="I87" s="93"/>
      <c r="J87" s="93"/>
      <c r="K87" s="93"/>
    </row>
    <row r="88" spans="2:11"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2:11"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2:11"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2:11">
      <c r="B91" s="93"/>
      <c r="C91" s="93"/>
      <c r="D91" s="93"/>
      <c r="E91" s="93"/>
      <c r="F91" s="93"/>
      <c r="G91" s="93"/>
      <c r="H91" s="93"/>
      <c r="I91" s="93"/>
      <c r="J91" s="93"/>
      <c r="K91" s="93"/>
    </row>
    <row r="92" spans="2:11">
      <c r="B92" s="93"/>
      <c r="C92" s="93"/>
      <c r="D92" s="93"/>
      <c r="E92" s="93"/>
      <c r="F92" s="93"/>
      <c r="G92" s="93"/>
      <c r="H92" s="93"/>
      <c r="I92" s="93"/>
      <c r="J92" s="93"/>
      <c r="K92" s="93"/>
    </row>
    <row r="93" spans="2:11"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2:11">
      <c r="B94" s="93"/>
      <c r="C94" s="93"/>
      <c r="D94" s="93"/>
      <c r="E94" s="93"/>
      <c r="F94" s="93"/>
      <c r="G94" s="93"/>
      <c r="H94" s="93"/>
      <c r="I94" s="93"/>
      <c r="J94" s="93"/>
      <c r="K94" s="93"/>
    </row>
    <row r="95" spans="2:11">
      <c r="B95" s="93"/>
      <c r="C95" s="93"/>
      <c r="D95" s="93"/>
      <c r="E95" s="93"/>
      <c r="F95" s="93"/>
      <c r="G95" s="93"/>
      <c r="H95" s="93"/>
      <c r="I95" s="93"/>
      <c r="J95" s="93"/>
      <c r="K95" s="93"/>
    </row>
    <row r="96" spans="2:11"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2:11"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2:11"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2:11"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2:11"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2:11"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2:11">
      <c r="B102" s="93"/>
      <c r="C102" s="93"/>
      <c r="D102" s="93"/>
      <c r="E102" s="93"/>
      <c r="F102" s="93"/>
      <c r="G102" s="93"/>
      <c r="H102" s="93"/>
      <c r="I102" s="93"/>
      <c r="J102" s="93"/>
      <c r="K102" s="93"/>
    </row>
    <row r="103" spans="2:11">
      <c r="B103" s="93"/>
      <c r="C103" s="93"/>
      <c r="D103" s="93"/>
      <c r="E103" s="93"/>
      <c r="F103" s="93"/>
      <c r="G103" s="93"/>
      <c r="H103" s="93"/>
      <c r="I103" s="93"/>
      <c r="J103" s="93"/>
      <c r="K103" s="93"/>
    </row>
    <row r="104" spans="2:11">
      <c r="B104" s="93"/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2:11">
      <c r="B105" s="93"/>
      <c r="C105" s="93"/>
      <c r="D105" s="93"/>
      <c r="E105" s="93"/>
      <c r="F105" s="93"/>
      <c r="G105" s="93"/>
      <c r="H105" s="93"/>
      <c r="I105" s="93"/>
      <c r="J105" s="93"/>
      <c r="K105" s="93"/>
    </row>
    <row r="106" spans="2:11">
      <c r="B106" s="93"/>
      <c r="C106" s="93"/>
      <c r="D106" s="93"/>
      <c r="E106" s="93"/>
      <c r="F106" s="93"/>
      <c r="G106" s="93"/>
      <c r="H106" s="93"/>
      <c r="I106" s="93"/>
      <c r="J106" s="93"/>
      <c r="K106" s="93"/>
    </row>
    <row r="107" spans="2:11"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2:11">
      <c r="B108" s="93"/>
      <c r="C108" s="93"/>
      <c r="D108" s="93"/>
      <c r="E108" s="93"/>
      <c r="F108" s="93"/>
      <c r="G108" s="93"/>
      <c r="H108" s="93"/>
      <c r="I108" s="93"/>
      <c r="J108" s="93"/>
      <c r="K108" s="93"/>
    </row>
    <row r="109" spans="2:11">
      <c r="B109" s="93"/>
      <c r="C109" s="93"/>
      <c r="D109" s="93"/>
      <c r="E109" s="93"/>
      <c r="F109" s="93"/>
      <c r="G109" s="93"/>
      <c r="H109" s="93"/>
      <c r="I109" s="93"/>
      <c r="J109" s="93"/>
      <c r="K109" s="93"/>
    </row>
    <row r="110" spans="2:11">
      <c r="B110" s="93"/>
      <c r="C110" s="93"/>
      <c r="D110" s="93"/>
      <c r="E110" s="93"/>
      <c r="F110" s="93"/>
      <c r="G110" s="93"/>
      <c r="H110" s="93"/>
      <c r="I110" s="93"/>
      <c r="J110" s="93"/>
      <c r="K110" s="93"/>
    </row>
    <row r="111" spans="2:11">
      <c r="B111" s="93"/>
      <c r="C111" s="93"/>
      <c r="D111" s="93"/>
      <c r="E111" s="93"/>
      <c r="F111" s="93"/>
      <c r="G111" s="93"/>
      <c r="H111" s="93"/>
      <c r="I111" s="93"/>
      <c r="J111" s="93"/>
      <c r="K111" s="93"/>
    </row>
    <row r="112" spans="2:11">
      <c r="B112" s="93"/>
      <c r="C112" s="93"/>
      <c r="D112" s="93"/>
      <c r="E112" s="93"/>
      <c r="F112" s="93"/>
      <c r="G112" s="93"/>
      <c r="H112" s="93"/>
      <c r="I112" s="93"/>
      <c r="J112" s="93"/>
      <c r="K112" s="93"/>
    </row>
    <row r="113" spans="2:11">
      <c r="B113" s="93"/>
      <c r="C113" s="93"/>
      <c r="D113" s="93"/>
      <c r="E113" s="93"/>
      <c r="F113" s="93"/>
      <c r="G113" s="93"/>
      <c r="H113" s="93"/>
      <c r="I113" s="93"/>
      <c r="J113" s="93"/>
      <c r="K113" s="93"/>
    </row>
    <row r="114" spans="2:11">
      <c r="B114" s="93"/>
      <c r="C114" s="93"/>
      <c r="D114" s="93"/>
      <c r="E114" s="93"/>
      <c r="F114" s="93"/>
      <c r="G114" s="93"/>
      <c r="H114" s="93"/>
      <c r="I114" s="93"/>
      <c r="J114" s="93"/>
      <c r="K114" s="93"/>
    </row>
    <row r="115" spans="2:11">
      <c r="B115" s="93"/>
      <c r="C115" s="93"/>
      <c r="D115" s="93"/>
      <c r="E115" s="93"/>
      <c r="F115" s="93"/>
      <c r="G115" s="93"/>
      <c r="H115" s="93"/>
      <c r="I115" s="93"/>
      <c r="J115" s="93"/>
      <c r="K115" s="93"/>
    </row>
    <row r="116" spans="2:11">
      <c r="B116" s="93"/>
      <c r="C116" s="93"/>
      <c r="D116" s="93"/>
      <c r="E116" s="93"/>
      <c r="F116" s="93"/>
      <c r="G116" s="93"/>
      <c r="H116" s="93"/>
      <c r="I116" s="93"/>
      <c r="J116" s="93"/>
      <c r="K116" s="9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8" t="s">
        <v>179</v>
      </c>
      <c r="C1" s="70" t="s" vm="1">
        <v>265</v>
      </c>
    </row>
    <row r="2" spans="2:81">
      <c r="B2" s="48" t="s">
        <v>178</v>
      </c>
      <c r="C2" s="70" t="s">
        <v>266</v>
      </c>
    </row>
    <row r="3" spans="2:81">
      <c r="B3" s="48" t="s">
        <v>180</v>
      </c>
      <c r="C3" s="70" t="s">
        <v>267</v>
      </c>
      <c r="E3" s="2"/>
    </row>
    <row r="4" spans="2:81">
      <c r="B4" s="48" t="s">
        <v>181</v>
      </c>
      <c r="C4" s="70">
        <v>12145</v>
      </c>
    </row>
    <row r="6" spans="2:81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81" ht="26.25" customHeight="1">
      <c r="B7" s="142" t="s">
        <v>95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2:81" s="3" customFormat="1" ht="47.25">
      <c r="B8" s="22" t="s">
        <v>115</v>
      </c>
      <c r="C8" s="30" t="s">
        <v>44</v>
      </c>
      <c r="D8" s="13" t="s">
        <v>50</v>
      </c>
      <c r="E8" s="30" t="s">
        <v>14</v>
      </c>
      <c r="F8" s="30" t="s">
        <v>66</v>
      </c>
      <c r="G8" s="30" t="s">
        <v>102</v>
      </c>
      <c r="H8" s="30" t="s">
        <v>17</v>
      </c>
      <c r="I8" s="30" t="s">
        <v>101</v>
      </c>
      <c r="J8" s="30" t="s">
        <v>16</v>
      </c>
      <c r="K8" s="30" t="s">
        <v>18</v>
      </c>
      <c r="L8" s="30" t="s">
        <v>241</v>
      </c>
      <c r="M8" s="30" t="s">
        <v>240</v>
      </c>
      <c r="N8" s="30" t="s">
        <v>61</v>
      </c>
      <c r="O8" s="30" t="s">
        <v>58</v>
      </c>
      <c r="P8" s="30" t="s">
        <v>182</v>
      </c>
      <c r="Q8" s="31" t="s">
        <v>184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248</v>
      </c>
      <c r="M9" s="32"/>
      <c r="N9" s="32" t="s">
        <v>244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112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16" t="s">
        <v>2596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17">
        <v>0</v>
      </c>
      <c r="O11" s="93"/>
      <c r="P11" s="93"/>
      <c r="Q11" s="93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1" t="s">
        <v>256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2:81">
      <c r="B13" s="91" t="s">
        <v>111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2:81">
      <c r="B14" s="91" t="s">
        <v>239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2:81">
      <c r="B15" s="91" t="s">
        <v>247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2:81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</row>
    <row r="17" spans="2:17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2:17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2:17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2:17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2:17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2:17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2:17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2:17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2:17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2:17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2:17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2:17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2:17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2:17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2:17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2:17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2:17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2:17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2:17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2:17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2:17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2:17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2:17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2:17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2:17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2:17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2:17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2:17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2:17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2:17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2:17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2:17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2:17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2:17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2:17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2:17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4" spans="2:17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</row>
    <row r="55" spans="2:17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2:17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2:17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2:17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</row>
    <row r="59" spans="2:17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</row>
    <row r="60" spans="2:17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</row>
    <row r="61" spans="2:17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</row>
    <row r="62" spans="2:17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</row>
    <row r="63" spans="2:17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</row>
    <row r="64" spans="2:17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</row>
    <row r="65" spans="2:17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6" spans="2:17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</row>
    <row r="67" spans="2:17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</row>
    <row r="68" spans="2:17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</row>
    <row r="69" spans="2:17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</row>
    <row r="70" spans="2:17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2:17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2" spans="2:17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</row>
    <row r="73" spans="2:17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</row>
    <row r="74" spans="2:17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5" spans="2:17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</row>
    <row r="76" spans="2:17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2:17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</row>
    <row r="78" spans="2:17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</row>
    <row r="79" spans="2:17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</row>
    <row r="80" spans="2:17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</row>
    <row r="81" spans="2:17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</row>
    <row r="82" spans="2:17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</row>
    <row r="83" spans="2:17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</row>
    <row r="84" spans="2:17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</row>
    <row r="85" spans="2:17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</row>
    <row r="86" spans="2:17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</row>
    <row r="87" spans="2:17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</row>
    <row r="88" spans="2:17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</row>
    <row r="89" spans="2:17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</row>
    <row r="90" spans="2:17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</row>
    <row r="91" spans="2:17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</row>
    <row r="92" spans="2:17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</row>
    <row r="93" spans="2:17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</row>
    <row r="94" spans="2:17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</row>
    <row r="95" spans="2:17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</row>
    <row r="96" spans="2:17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</row>
    <row r="97" spans="2:17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</row>
    <row r="98" spans="2:17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</row>
    <row r="99" spans="2:17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</row>
    <row r="100" spans="2:17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</row>
    <row r="101" spans="2:17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</row>
    <row r="102" spans="2:17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</row>
    <row r="103" spans="2:17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</row>
    <row r="104" spans="2:17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</row>
    <row r="105" spans="2:17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</row>
    <row r="106" spans="2:17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</row>
    <row r="107" spans="2:17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</row>
    <row r="108" spans="2:17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</row>
    <row r="109" spans="2:17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</row>
    <row r="110" spans="2:17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56"/>
  <sheetViews>
    <sheetView rightToLeft="1" workbookViewId="0">
      <selection activeCell="P22" sqref="P22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62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8" t="s">
        <v>179</v>
      </c>
      <c r="C1" s="70" t="s" vm="1">
        <v>265</v>
      </c>
    </row>
    <row r="2" spans="2:72">
      <c r="B2" s="48" t="s">
        <v>178</v>
      </c>
      <c r="C2" s="70" t="s">
        <v>266</v>
      </c>
    </row>
    <row r="3" spans="2:72">
      <c r="B3" s="48" t="s">
        <v>180</v>
      </c>
      <c r="C3" s="70" t="s">
        <v>267</v>
      </c>
    </row>
    <row r="4" spans="2:72">
      <c r="B4" s="48" t="s">
        <v>181</v>
      </c>
      <c r="C4" s="70">
        <v>12145</v>
      </c>
    </row>
    <row r="6" spans="2:72" ht="26.25" customHeight="1">
      <c r="B6" s="142" t="s">
        <v>210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72" ht="26.25" customHeight="1">
      <c r="B7" s="142" t="s">
        <v>87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4"/>
    </row>
    <row r="8" spans="2:72" s="3" customFormat="1" ht="78.75">
      <c r="B8" s="22" t="s">
        <v>115</v>
      </c>
      <c r="C8" s="30" t="s">
        <v>44</v>
      </c>
      <c r="D8" s="30" t="s">
        <v>14</v>
      </c>
      <c r="E8" s="30" t="s">
        <v>66</v>
      </c>
      <c r="F8" s="30" t="s">
        <v>102</v>
      </c>
      <c r="G8" s="30" t="s">
        <v>17</v>
      </c>
      <c r="H8" s="30" t="s">
        <v>101</v>
      </c>
      <c r="I8" s="30" t="s">
        <v>16</v>
      </c>
      <c r="J8" s="30" t="s">
        <v>18</v>
      </c>
      <c r="K8" s="30" t="s">
        <v>241</v>
      </c>
      <c r="L8" s="30" t="s">
        <v>240</v>
      </c>
      <c r="M8" s="30" t="s">
        <v>109</v>
      </c>
      <c r="N8" s="30" t="s">
        <v>58</v>
      </c>
      <c r="O8" s="30" t="s">
        <v>182</v>
      </c>
      <c r="P8" s="31" t="s">
        <v>184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248</v>
      </c>
      <c r="L9" s="32"/>
      <c r="M9" s="32" t="s">
        <v>244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71" t="s">
        <v>26</v>
      </c>
      <c r="C11" s="72"/>
      <c r="D11" s="72"/>
      <c r="E11" s="72"/>
      <c r="F11" s="72"/>
      <c r="G11" s="80">
        <v>9.6462292764529227</v>
      </c>
      <c r="H11" s="72"/>
      <c r="I11" s="72"/>
      <c r="J11" s="95">
        <v>4.8558120656569601E-2</v>
      </c>
      <c r="K11" s="80"/>
      <c r="L11" s="82"/>
      <c r="M11" s="80">
        <v>1632556.8072400007</v>
      </c>
      <c r="N11" s="72"/>
      <c r="O11" s="81">
        <f>M11/$M$11</f>
        <v>1</v>
      </c>
      <c r="P11" s="81">
        <f>M11/'סכום נכסי הקרן'!$C$42</f>
        <v>0.61096093696139442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73" t="s">
        <v>234</v>
      </c>
      <c r="C12" s="74"/>
      <c r="D12" s="74"/>
      <c r="E12" s="74"/>
      <c r="F12" s="74"/>
      <c r="G12" s="83">
        <v>9.6462292764529227</v>
      </c>
      <c r="H12" s="74"/>
      <c r="I12" s="74"/>
      <c r="J12" s="96">
        <v>4.8558120656569601E-2</v>
      </c>
      <c r="K12" s="83"/>
      <c r="L12" s="85"/>
      <c r="M12" s="83">
        <v>1632556.8072400007</v>
      </c>
      <c r="N12" s="74"/>
      <c r="O12" s="84">
        <f t="shared" ref="O12:O50" si="0">M12/$M$11</f>
        <v>1</v>
      </c>
      <c r="P12" s="84">
        <f>M12/'סכום נכסי הקרן'!$C$42</f>
        <v>0.61096093696139442</v>
      </c>
    </row>
    <row r="13" spans="2:72">
      <c r="B13" s="94" t="s">
        <v>67</v>
      </c>
      <c r="C13" s="74"/>
      <c r="D13" s="74"/>
      <c r="E13" s="74"/>
      <c r="F13" s="74"/>
      <c r="G13" s="83">
        <v>9.6462292764529227</v>
      </c>
      <c r="H13" s="74"/>
      <c r="I13" s="74"/>
      <c r="J13" s="96">
        <v>4.8558120656569601E-2</v>
      </c>
      <c r="K13" s="83"/>
      <c r="L13" s="85"/>
      <c r="M13" s="83">
        <v>1632556.8072400007</v>
      </c>
      <c r="N13" s="74"/>
      <c r="O13" s="84">
        <f t="shared" si="0"/>
        <v>1</v>
      </c>
      <c r="P13" s="84">
        <f>M13/'סכום נכסי הקרן'!$C$42</f>
        <v>0.61096093696139442</v>
      </c>
    </row>
    <row r="14" spans="2:72">
      <c r="B14" s="79" t="s">
        <v>1954</v>
      </c>
      <c r="C14" s="76">
        <v>8805</v>
      </c>
      <c r="D14" s="76" t="s">
        <v>270</v>
      </c>
      <c r="E14" s="76"/>
      <c r="F14" s="99">
        <v>41487</v>
      </c>
      <c r="G14" s="86">
        <v>6.58</v>
      </c>
      <c r="H14" s="89" t="s">
        <v>164</v>
      </c>
      <c r="I14" s="90">
        <v>4.8000000000000001E-2</v>
      </c>
      <c r="J14" s="90">
        <v>4.8500000000000008E-2</v>
      </c>
      <c r="K14" s="86">
        <v>5013000.0000000009</v>
      </c>
      <c r="L14" s="88">
        <v>101.06376700578495</v>
      </c>
      <c r="M14" s="86">
        <v>5066.3266400000002</v>
      </c>
      <c r="N14" s="76"/>
      <c r="O14" s="87">
        <f t="shared" si="0"/>
        <v>3.1033080242794911E-3</v>
      </c>
      <c r="P14" s="87">
        <f>M14/'סכום נכסי הקרן'!$C$42</f>
        <v>1.8959999781936114E-3</v>
      </c>
    </row>
    <row r="15" spans="2:72">
      <c r="B15" s="79" t="s">
        <v>1955</v>
      </c>
      <c r="C15" s="76" t="s">
        <v>1956</v>
      </c>
      <c r="D15" s="76" t="s">
        <v>270</v>
      </c>
      <c r="E15" s="76"/>
      <c r="F15" s="99">
        <v>41579</v>
      </c>
      <c r="G15" s="86">
        <v>6.67</v>
      </c>
      <c r="H15" s="89" t="s">
        <v>164</v>
      </c>
      <c r="I15" s="90">
        <v>4.8000000000000001E-2</v>
      </c>
      <c r="J15" s="90">
        <v>4.8599999999999997E-2</v>
      </c>
      <c r="K15" s="86">
        <v>1217000.0000000002</v>
      </c>
      <c r="L15" s="88">
        <v>101.97425636811832</v>
      </c>
      <c r="M15" s="86">
        <v>1241.0267000000001</v>
      </c>
      <c r="N15" s="76"/>
      <c r="O15" s="87">
        <f t="shared" si="0"/>
        <v>7.6017367021860571E-4</v>
      </c>
      <c r="P15" s="87">
        <f>M15/'סכום נכסי הקרן'!$C$42</f>
        <v>4.6443641781014134E-4</v>
      </c>
    </row>
    <row r="16" spans="2:72">
      <c r="B16" s="79" t="s">
        <v>1957</v>
      </c>
      <c r="C16" s="76" t="s">
        <v>1958</v>
      </c>
      <c r="D16" s="76" t="s">
        <v>270</v>
      </c>
      <c r="E16" s="76"/>
      <c r="F16" s="99">
        <v>41609</v>
      </c>
      <c r="G16" s="86">
        <v>6.75</v>
      </c>
      <c r="H16" s="89" t="s">
        <v>164</v>
      </c>
      <c r="I16" s="90">
        <v>4.8000000000000001E-2</v>
      </c>
      <c r="J16" s="90">
        <v>4.8600000000000004E-2</v>
      </c>
      <c r="K16" s="86">
        <v>1269000.0000000002</v>
      </c>
      <c r="L16" s="88">
        <v>101.57171000788021</v>
      </c>
      <c r="M16" s="86">
        <v>1288.9450000000002</v>
      </c>
      <c r="N16" s="76"/>
      <c r="O16" s="87">
        <f t="shared" si="0"/>
        <v>7.8952535941404064E-4</v>
      </c>
      <c r="P16" s="87">
        <f>M16/'סכום נכסי הקרן'!$C$42</f>
        <v>4.8236915334238389E-4</v>
      </c>
    </row>
    <row r="17" spans="2:16">
      <c r="B17" s="79" t="s">
        <v>1959</v>
      </c>
      <c r="C17" s="76" t="s">
        <v>1960</v>
      </c>
      <c r="D17" s="76" t="s">
        <v>270</v>
      </c>
      <c r="E17" s="76"/>
      <c r="F17" s="99">
        <v>41672</v>
      </c>
      <c r="G17" s="86">
        <v>6.92</v>
      </c>
      <c r="H17" s="89" t="s">
        <v>164</v>
      </c>
      <c r="I17" s="90">
        <v>4.8000000000000001E-2</v>
      </c>
      <c r="J17" s="90">
        <v>4.8399999999999992E-2</v>
      </c>
      <c r="K17" s="86">
        <v>129000.00000000001</v>
      </c>
      <c r="L17" s="88">
        <v>100.86786821705425</v>
      </c>
      <c r="M17" s="86">
        <v>130.11955</v>
      </c>
      <c r="N17" s="76"/>
      <c r="O17" s="87">
        <f t="shared" si="0"/>
        <v>7.9702923305915478E-5</v>
      </c>
      <c r="P17" s="87">
        <f>M17/'סכום נכסי הקרן'!$C$42</f>
        <v>4.8695372701544276E-5</v>
      </c>
    </row>
    <row r="18" spans="2:16">
      <c r="B18" s="79" t="s">
        <v>1961</v>
      </c>
      <c r="C18" s="76" t="s">
        <v>1962</v>
      </c>
      <c r="D18" s="76" t="s">
        <v>270</v>
      </c>
      <c r="E18" s="76"/>
      <c r="F18" s="99">
        <v>41730</v>
      </c>
      <c r="G18" s="86">
        <v>6.9200000000000008</v>
      </c>
      <c r="H18" s="89" t="s">
        <v>164</v>
      </c>
      <c r="I18" s="90">
        <v>4.8000000000000001E-2</v>
      </c>
      <c r="J18" s="90">
        <v>4.8600000000000004E-2</v>
      </c>
      <c r="K18" s="86">
        <v>1468000.0000000002</v>
      </c>
      <c r="L18" s="88">
        <v>102.97392438692097</v>
      </c>
      <c r="M18" s="86">
        <v>1511.6572100000003</v>
      </c>
      <c r="N18" s="76"/>
      <c r="O18" s="87">
        <f t="shared" si="0"/>
        <v>9.2594463071432522E-4</v>
      </c>
      <c r="P18" s="87">
        <f>M18/'סכום נכסי הקרן'!$C$42</f>
        <v>5.6571599915559642E-4</v>
      </c>
    </row>
    <row r="19" spans="2:16">
      <c r="B19" s="79" t="s">
        <v>1963</v>
      </c>
      <c r="C19" s="76" t="s">
        <v>1964</v>
      </c>
      <c r="D19" s="76" t="s">
        <v>270</v>
      </c>
      <c r="E19" s="76"/>
      <c r="F19" s="99">
        <v>41821</v>
      </c>
      <c r="G19" s="86">
        <v>7.17</v>
      </c>
      <c r="H19" s="89" t="s">
        <v>164</v>
      </c>
      <c r="I19" s="90">
        <v>4.8000000000000001E-2</v>
      </c>
      <c r="J19" s="90">
        <v>4.8600000000000004E-2</v>
      </c>
      <c r="K19" s="86">
        <v>1161000.0000000002</v>
      </c>
      <c r="L19" s="88">
        <v>101.26059086993969</v>
      </c>
      <c r="M19" s="86">
        <v>1175.6354600000002</v>
      </c>
      <c r="N19" s="76"/>
      <c r="O19" s="87">
        <f t="shared" si="0"/>
        <v>7.2011917428314702E-4</v>
      </c>
      <c r="P19" s="87">
        <f>M19/'סכום נכסי הקרן'!$C$42</f>
        <v>4.3996468544389722E-4</v>
      </c>
    </row>
    <row r="20" spans="2:16">
      <c r="B20" s="79" t="s">
        <v>1965</v>
      </c>
      <c r="C20" s="76" t="s">
        <v>1966</v>
      </c>
      <c r="D20" s="76" t="s">
        <v>270</v>
      </c>
      <c r="E20" s="76"/>
      <c r="F20" s="99">
        <v>41852</v>
      </c>
      <c r="G20" s="86">
        <v>7.2500000000000009</v>
      </c>
      <c r="H20" s="89" t="s">
        <v>164</v>
      </c>
      <c r="I20" s="90">
        <v>4.8000000000000001E-2</v>
      </c>
      <c r="J20" s="90">
        <v>4.8600000000000004E-2</v>
      </c>
      <c r="K20" s="86">
        <v>1270000.0000000002</v>
      </c>
      <c r="L20" s="88">
        <v>100.771568503937</v>
      </c>
      <c r="M20" s="86">
        <v>1279.7989200000002</v>
      </c>
      <c r="N20" s="76"/>
      <c r="O20" s="87">
        <f t="shared" si="0"/>
        <v>7.8392305512702324E-4</v>
      </c>
      <c r="P20" s="87">
        <f>M20/'סכום נכסי הקרן'!$C$42</f>
        <v>4.7894636426604496E-4</v>
      </c>
    </row>
    <row r="21" spans="2:16">
      <c r="B21" s="79" t="s">
        <v>1967</v>
      </c>
      <c r="C21" s="76" t="s">
        <v>1968</v>
      </c>
      <c r="D21" s="76" t="s">
        <v>270</v>
      </c>
      <c r="E21" s="76"/>
      <c r="F21" s="99">
        <v>41883</v>
      </c>
      <c r="G21" s="86">
        <v>7.3400000000000007</v>
      </c>
      <c r="H21" s="89" t="s">
        <v>164</v>
      </c>
      <c r="I21" s="90">
        <v>4.8000000000000001E-2</v>
      </c>
      <c r="J21" s="90">
        <v>4.8600000000000004E-2</v>
      </c>
      <c r="K21" s="86">
        <v>1180000.0000000002</v>
      </c>
      <c r="L21" s="88">
        <v>100.37399830508475</v>
      </c>
      <c r="M21" s="86">
        <v>1184.4131800000002</v>
      </c>
      <c r="N21" s="76"/>
      <c r="O21" s="87">
        <f t="shared" si="0"/>
        <v>7.2549584476779602E-4</v>
      </c>
      <c r="P21" s="87">
        <f>M21/'סכום נכסי הקרן'!$C$42</f>
        <v>4.4324962108093099E-4</v>
      </c>
    </row>
    <row r="22" spans="2:16">
      <c r="B22" s="79" t="s">
        <v>1969</v>
      </c>
      <c r="C22" s="76" t="s">
        <v>1970</v>
      </c>
      <c r="D22" s="76" t="s">
        <v>270</v>
      </c>
      <c r="E22" s="76"/>
      <c r="F22" s="99">
        <v>41913</v>
      </c>
      <c r="G22" s="86">
        <v>7.25</v>
      </c>
      <c r="H22" s="89" t="s">
        <v>164</v>
      </c>
      <c r="I22" s="90">
        <v>4.8000000000000001E-2</v>
      </c>
      <c r="J22" s="90">
        <v>4.8599999999999997E-2</v>
      </c>
      <c r="K22" s="86">
        <v>2188000.0000000005</v>
      </c>
      <c r="L22" s="88">
        <v>102.37799268738574</v>
      </c>
      <c r="M22" s="86">
        <v>2240.0304800000004</v>
      </c>
      <c r="N22" s="76"/>
      <c r="O22" s="87">
        <f t="shared" si="0"/>
        <v>1.372099561905594E-3</v>
      </c>
      <c r="P22" s="87">
        <f>M22/'סכום נכסי הקרן'!$C$42</f>
        <v>8.3829923394616054E-4</v>
      </c>
    </row>
    <row r="23" spans="2:16">
      <c r="B23" s="79" t="s">
        <v>1971</v>
      </c>
      <c r="C23" s="76" t="s">
        <v>1972</v>
      </c>
      <c r="D23" s="76" t="s">
        <v>270</v>
      </c>
      <c r="E23" s="76"/>
      <c r="F23" s="99">
        <v>41974</v>
      </c>
      <c r="G23" s="86">
        <v>7.41</v>
      </c>
      <c r="H23" s="89" t="s">
        <v>164</v>
      </c>
      <c r="I23" s="90">
        <v>4.8000000000000001E-2</v>
      </c>
      <c r="J23" s="90">
        <v>4.8599999999999997E-2</v>
      </c>
      <c r="K23" s="86">
        <v>2110000.0000000005</v>
      </c>
      <c r="L23" s="88">
        <v>101.57122890995262</v>
      </c>
      <c r="M23" s="86">
        <v>2143.1529300000007</v>
      </c>
      <c r="N23" s="76"/>
      <c r="O23" s="87">
        <f t="shared" si="0"/>
        <v>1.3127585640485082E-3</v>
      </c>
      <c r="P23" s="87">
        <f>M23/'סכום נכסי הקרן'!$C$42</f>
        <v>8.020442022951713E-4</v>
      </c>
    </row>
    <row r="24" spans="2:16">
      <c r="B24" s="79" t="s">
        <v>1973</v>
      </c>
      <c r="C24" s="76" t="s">
        <v>1974</v>
      </c>
      <c r="D24" s="76" t="s">
        <v>270</v>
      </c>
      <c r="E24" s="76"/>
      <c r="F24" s="99">
        <v>42005</v>
      </c>
      <c r="G24" s="86">
        <v>7.5</v>
      </c>
      <c r="H24" s="89" t="s">
        <v>164</v>
      </c>
      <c r="I24" s="90">
        <v>4.8000000000000001E-2</v>
      </c>
      <c r="J24" s="90">
        <v>4.8600000000000004E-2</v>
      </c>
      <c r="K24" s="86">
        <v>3108000.0000000005</v>
      </c>
      <c r="L24" s="88">
        <v>101.17050225225226</v>
      </c>
      <c r="M24" s="86">
        <v>3144.3792100000005</v>
      </c>
      <c r="N24" s="76"/>
      <c r="O24" s="87">
        <f t="shared" si="0"/>
        <v>1.9260458172453341E-3</v>
      </c>
      <c r="P24" s="87">
        <f>M24/'סכום נכסי הקרן'!$C$42</f>
        <v>1.176738757134784E-3</v>
      </c>
    </row>
    <row r="25" spans="2:16">
      <c r="B25" s="79" t="s">
        <v>1975</v>
      </c>
      <c r="C25" s="76" t="s">
        <v>1976</v>
      </c>
      <c r="D25" s="76" t="s">
        <v>270</v>
      </c>
      <c r="E25" s="76"/>
      <c r="F25" s="99">
        <v>42036</v>
      </c>
      <c r="G25" s="86">
        <v>7.5799999999999992</v>
      </c>
      <c r="H25" s="89" t="s">
        <v>164</v>
      </c>
      <c r="I25" s="90">
        <v>4.8000000000000001E-2</v>
      </c>
      <c r="J25" s="90">
        <v>4.8499999999999995E-2</v>
      </c>
      <c r="K25" s="86">
        <v>2158000.0000000005</v>
      </c>
      <c r="L25" s="88">
        <v>100.77135356811861</v>
      </c>
      <c r="M25" s="86">
        <v>2174.6458100000004</v>
      </c>
      <c r="N25" s="76"/>
      <c r="O25" s="87">
        <f t="shared" si="0"/>
        <v>1.332049090332394E-3</v>
      </c>
      <c r="P25" s="87">
        <f>M25/'סכום נכסי הקרן'!$C$42</f>
        <v>8.1382996030805255E-4</v>
      </c>
    </row>
    <row r="26" spans="2:16">
      <c r="B26" s="79" t="s">
        <v>1977</v>
      </c>
      <c r="C26" s="76" t="s">
        <v>1978</v>
      </c>
      <c r="D26" s="76" t="s">
        <v>270</v>
      </c>
      <c r="E26" s="76"/>
      <c r="F26" s="99">
        <v>42064</v>
      </c>
      <c r="G26" s="86">
        <v>7.66</v>
      </c>
      <c r="H26" s="89" t="s">
        <v>164</v>
      </c>
      <c r="I26" s="90">
        <v>4.8000000000000001E-2</v>
      </c>
      <c r="J26" s="90">
        <v>4.8600000000000004E-2</v>
      </c>
      <c r="K26" s="86">
        <v>3353000.0000000005</v>
      </c>
      <c r="L26" s="88">
        <v>101.26526364449745</v>
      </c>
      <c r="M26" s="86">
        <v>3395.4242900000004</v>
      </c>
      <c r="N26" s="76"/>
      <c r="O26" s="87">
        <f t="shared" si="0"/>
        <v>2.0798199945889187E-3</v>
      </c>
      <c r="P26" s="87">
        <f>M26/'סכום נכסי הקרן'!$C$42</f>
        <v>1.2706887726050878E-3</v>
      </c>
    </row>
    <row r="27" spans="2:16">
      <c r="B27" s="79" t="s">
        <v>1979</v>
      </c>
      <c r="C27" s="76" t="s">
        <v>1980</v>
      </c>
      <c r="D27" s="76" t="s">
        <v>270</v>
      </c>
      <c r="E27" s="76"/>
      <c r="F27" s="99">
        <v>42095</v>
      </c>
      <c r="G27" s="86">
        <v>7.56</v>
      </c>
      <c r="H27" s="89" t="s">
        <v>164</v>
      </c>
      <c r="I27" s="90">
        <v>4.8000000000000001E-2</v>
      </c>
      <c r="J27" s="90">
        <v>4.8599999999999997E-2</v>
      </c>
      <c r="K27" s="86">
        <v>3244000.0000000005</v>
      </c>
      <c r="L27" s="88">
        <v>104.02915043156598</v>
      </c>
      <c r="M27" s="86">
        <v>3374.7056400000006</v>
      </c>
      <c r="N27" s="76"/>
      <c r="O27" s="87">
        <f t="shared" si="0"/>
        <v>2.0671290732634752E-3</v>
      </c>
      <c r="P27" s="87">
        <f>M27/'סכום נכסי הקרן'!$C$42</f>
        <v>1.2629351154211917E-3</v>
      </c>
    </row>
    <row r="28" spans="2:16">
      <c r="B28" s="79" t="s">
        <v>1981</v>
      </c>
      <c r="C28" s="76" t="s">
        <v>1982</v>
      </c>
      <c r="D28" s="76" t="s">
        <v>270</v>
      </c>
      <c r="E28" s="76"/>
      <c r="F28" s="99">
        <v>42675</v>
      </c>
      <c r="G28" s="86">
        <v>8.56</v>
      </c>
      <c r="H28" s="89" t="s">
        <v>164</v>
      </c>
      <c r="I28" s="90">
        <v>4.8000000000000001E-2</v>
      </c>
      <c r="J28" s="90">
        <v>4.8600000000000004E-2</v>
      </c>
      <c r="K28" s="86">
        <v>660000.00000000012</v>
      </c>
      <c r="L28" s="88">
        <v>102.9344106060606</v>
      </c>
      <c r="M28" s="86">
        <v>679.36711000000014</v>
      </c>
      <c r="N28" s="76"/>
      <c r="O28" s="87">
        <f t="shared" si="0"/>
        <v>4.1613688846058451E-4</v>
      </c>
      <c r="P28" s="87">
        <f>M28/'סכום נכסי הקרן'!$C$42</f>
        <v>2.5424338327807798E-4</v>
      </c>
    </row>
    <row r="29" spans="2:16">
      <c r="B29" s="79" t="s">
        <v>1983</v>
      </c>
      <c r="C29" s="76" t="s">
        <v>1984</v>
      </c>
      <c r="D29" s="76" t="s">
        <v>270</v>
      </c>
      <c r="E29" s="76"/>
      <c r="F29" s="99">
        <v>42887</v>
      </c>
      <c r="G29" s="86">
        <v>8.9400000000000013</v>
      </c>
      <c r="H29" s="89" t="s">
        <v>164</v>
      </c>
      <c r="I29" s="90">
        <v>4.8000000000000001E-2</v>
      </c>
      <c r="J29" s="90">
        <v>4.82E-2</v>
      </c>
      <c r="K29" s="86">
        <v>7499000.0000000009</v>
      </c>
      <c r="L29" s="88">
        <v>102.83079863981864</v>
      </c>
      <c r="M29" s="86">
        <v>7711.2815900000005</v>
      </c>
      <c r="N29" s="76"/>
      <c r="O29" s="87">
        <f t="shared" si="0"/>
        <v>4.7234384468597375E-3</v>
      </c>
      <c r="P29" s="87">
        <f>M29/'סכום נכסי הקרן'!$C$42</f>
        <v>2.8858363791728985E-3</v>
      </c>
    </row>
    <row r="30" spans="2:16">
      <c r="B30" s="79" t="s">
        <v>1985</v>
      </c>
      <c r="C30" s="76" t="s">
        <v>1986</v>
      </c>
      <c r="D30" s="76" t="s">
        <v>270</v>
      </c>
      <c r="E30" s="76"/>
      <c r="F30" s="99">
        <v>43101</v>
      </c>
      <c r="G30" s="86">
        <v>9.2999999999999989</v>
      </c>
      <c r="H30" s="89" t="s">
        <v>164</v>
      </c>
      <c r="I30" s="90">
        <v>4.8000000000000001E-2</v>
      </c>
      <c r="J30" s="90">
        <v>4.8500000000000008E-2</v>
      </c>
      <c r="K30" s="86">
        <v>216873000.00000003</v>
      </c>
      <c r="L30" s="88">
        <v>102.08983461749504</v>
      </c>
      <c r="M30" s="86">
        <v>221405.28703000004</v>
      </c>
      <c r="N30" s="76"/>
      <c r="O30" s="87">
        <f t="shared" si="0"/>
        <v>0.13561873378501765</v>
      </c>
      <c r="P30" s="87">
        <f>M30/'סכום נכסי הקרן'!$C$42</f>
        <v>8.28577486628123E-2</v>
      </c>
    </row>
    <row r="31" spans="2:16">
      <c r="B31" s="79" t="s">
        <v>1987</v>
      </c>
      <c r="C31" s="76" t="s">
        <v>1988</v>
      </c>
      <c r="D31" s="76" t="s">
        <v>270</v>
      </c>
      <c r="E31" s="76"/>
      <c r="F31" s="99">
        <v>43132</v>
      </c>
      <c r="G31" s="86">
        <v>9.3899999999999988</v>
      </c>
      <c r="H31" s="89" t="s">
        <v>164</v>
      </c>
      <c r="I31" s="90">
        <v>4.8000000000000001E-2</v>
      </c>
      <c r="J31" s="90">
        <v>4.8599999999999997E-2</v>
      </c>
      <c r="K31" s="86">
        <v>40333825.000000007</v>
      </c>
      <c r="L31" s="88">
        <v>101.56580443337572</v>
      </c>
      <c r="M31" s="86">
        <v>40965.373820000008</v>
      </c>
      <c r="N31" s="76"/>
      <c r="O31" s="87">
        <f t="shared" si="0"/>
        <v>2.5092770823243842E-2</v>
      </c>
      <c r="P31" s="87">
        <f>M31/'סכום נכסי הקרן'!$C$42</f>
        <v>1.5330702773126596E-2</v>
      </c>
    </row>
    <row r="32" spans="2:16">
      <c r="B32" s="79" t="s">
        <v>1989</v>
      </c>
      <c r="C32" s="76" t="s">
        <v>1990</v>
      </c>
      <c r="D32" s="76" t="s">
        <v>270</v>
      </c>
      <c r="E32" s="76"/>
      <c r="F32" s="99">
        <v>43161</v>
      </c>
      <c r="G32" s="86">
        <v>9.4700000000000024</v>
      </c>
      <c r="H32" s="89" t="s">
        <v>164</v>
      </c>
      <c r="I32" s="90">
        <v>4.8000000000000001E-2</v>
      </c>
      <c r="J32" s="90">
        <v>4.8500000000000015E-2</v>
      </c>
      <c r="K32" s="86">
        <v>17594000.000000004</v>
      </c>
      <c r="L32" s="88">
        <v>101.69133028305102</v>
      </c>
      <c r="M32" s="86">
        <v>17891.572649999998</v>
      </c>
      <c r="N32" s="76"/>
      <c r="O32" s="87">
        <f t="shared" si="0"/>
        <v>1.0959234355983899E-2</v>
      </c>
      <c r="P32" s="87">
        <f>M32/'סכום נכסי הקרן'!$C$42</f>
        <v>6.6956640905114261E-3</v>
      </c>
    </row>
    <row r="33" spans="2:16">
      <c r="B33" s="79" t="s">
        <v>1991</v>
      </c>
      <c r="C33" s="76" t="s">
        <v>1992</v>
      </c>
      <c r="D33" s="76" t="s">
        <v>270</v>
      </c>
      <c r="E33" s="76"/>
      <c r="F33" s="99">
        <v>43221</v>
      </c>
      <c r="G33" s="86">
        <v>9.4100000000000019</v>
      </c>
      <c r="H33" s="89" t="s">
        <v>164</v>
      </c>
      <c r="I33" s="90">
        <v>4.8000000000000001E-2</v>
      </c>
      <c r="J33" s="90">
        <v>4.8600000000000011E-2</v>
      </c>
      <c r="K33" s="86">
        <v>140479000.00000003</v>
      </c>
      <c r="L33" s="88">
        <v>102.88772818001264</v>
      </c>
      <c r="M33" s="86">
        <v>144535.65166999999</v>
      </c>
      <c r="N33" s="76"/>
      <c r="O33" s="87">
        <f t="shared" si="0"/>
        <v>8.853330617900633E-2</v>
      </c>
      <c r="P33" s="87">
        <f>M33/'סכום נכסי הקרן'!$C$42</f>
        <v>5.4090391695415713E-2</v>
      </c>
    </row>
    <row r="34" spans="2:16">
      <c r="B34" s="79" t="s">
        <v>1993</v>
      </c>
      <c r="C34" s="76" t="s">
        <v>1994</v>
      </c>
      <c r="D34" s="76" t="s">
        <v>270</v>
      </c>
      <c r="E34" s="76"/>
      <c r="F34" s="99">
        <v>43252</v>
      </c>
      <c r="G34" s="86">
        <v>9.490000000000002</v>
      </c>
      <c r="H34" s="89" t="s">
        <v>164</v>
      </c>
      <c r="I34" s="90">
        <v>4.8000000000000001E-2</v>
      </c>
      <c r="J34" s="90">
        <v>4.8600000000000004E-2</v>
      </c>
      <c r="K34" s="86">
        <v>136317000.00000003</v>
      </c>
      <c r="L34" s="88">
        <v>102.08411798968578</v>
      </c>
      <c r="M34" s="86">
        <v>139158.00711999999</v>
      </c>
      <c r="N34" s="76"/>
      <c r="O34" s="87">
        <f t="shared" si="0"/>
        <v>8.5239304692410922E-2</v>
      </c>
      <c r="P34" s="87">
        <f>M34/'סכום נכסי הקרן'!$C$42</f>
        <v>5.2077885460813163E-2</v>
      </c>
    </row>
    <row r="35" spans="2:16">
      <c r="B35" s="79" t="s">
        <v>1995</v>
      </c>
      <c r="C35" s="76" t="s">
        <v>1996</v>
      </c>
      <c r="D35" s="76" t="s">
        <v>270</v>
      </c>
      <c r="E35" s="76"/>
      <c r="F35" s="99">
        <v>43282</v>
      </c>
      <c r="G35" s="86">
        <v>9.5799999999999983</v>
      </c>
      <c r="H35" s="89" t="s">
        <v>164</v>
      </c>
      <c r="I35" s="90">
        <v>4.8000000000000001E-2</v>
      </c>
      <c r="J35" s="90">
        <v>4.8499999999999988E-2</v>
      </c>
      <c r="K35" s="86">
        <v>4517000.0000000009</v>
      </c>
      <c r="L35" s="88">
        <v>101.20212397609035</v>
      </c>
      <c r="M35" s="86">
        <v>4571.2999400000017</v>
      </c>
      <c r="N35" s="76"/>
      <c r="O35" s="87">
        <f t="shared" si="0"/>
        <v>2.800086293920907E-3</v>
      </c>
      <c r="P35" s="87">
        <f>M35/'סכום נכסי הקרן'!$C$42</f>
        <v>1.7107433457066756E-3</v>
      </c>
    </row>
    <row r="36" spans="2:16">
      <c r="B36" s="79" t="s">
        <v>1997</v>
      </c>
      <c r="C36" s="76" t="s">
        <v>1998</v>
      </c>
      <c r="D36" s="76" t="s">
        <v>270</v>
      </c>
      <c r="E36" s="76"/>
      <c r="F36" s="99">
        <v>43313</v>
      </c>
      <c r="G36" s="86">
        <v>9.6600000000000019</v>
      </c>
      <c r="H36" s="89" t="s">
        <v>164</v>
      </c>
      <c r="I36" s="90">
        <v>4.8000000000000001E-2</v>
      </c>
      <c r="J36" s="90">
        <v>4.8600000000000004E-2</v>
      </c>
      <c r="K36" s="86">
        <v>131705000.00000001</v>
      </c>
      <c r="L36" s="88">
        <v>100.75626397631069</v>
      </c>
      <c r="M36" s="86">
        <v>132701.03747000001</v>
      </c>
      <c r="N36" s="76"/>
      <c r="O36" s="87">
        <f t="shared" si="0"/>
        <v>8.1284177605031885E-2</v>
      </c>
      <c r="P36" s="87">
        <f>M36/'סכום נכסי הקרן'!$C$42</f>
        <v>4.9661457309706669E-2</v>
      </c>
    </row>
    <row r="37" spans="2:16">
      <c r="B37" s="79" t="s">
        <v>1999</v>
      </c>
      <c r="C37" s="76" t="s">
        <v>2000</v>
      </c>
      <c r="D37" s="76" t="s">
        <v>270</v>
      </c>
      <c r="E37" s="76"/>
      <c r="F37" s="99">
        <v>43345</v>
      </c>
      <c r="G37" s="86">
        <v>9.7500000000000036</v>
      </c>
      <c r="H37" s="89" t="s">
        <v>164</v>
      </c>
      <c r="I37" s="90">
        <v>4.8000000000000001E-2</v>
      </c>
      <c r="J37" s="90">
        <v>4.8600000000000011E-2</v>
      </c>
      <c r="K37" s="86">
        <v>274185000.00000006</v>
      </c>
      <c r="L37" s="88">
        <v>100.35142438864267</v>
      </c>
      <c r="M37" s="86">
        <v>275148.55296</v>
      </c>
      <c r="N37" s="76"/>
      <c r="O37" s="87">
        <f t="shared" si="0"/>
        <v>0.16853842496615229</v>
      </c>
      <c r="P37" s="87">
        <f>M37/'סכום נכסי הקרן'!$C$42</f>
        <v>0.10297039403131807</v>
      </c>
    </row>
    <row r="38" spans="2:16">
      <c r="B38" s="79" t="s">
        <v>2001</v>
      </c>
      <c r="C38" s="76" t="s">
        <v>2002</v>
      </c>
      <c r="D38" s="76" t="s">
        <v>270</v>
      </c>
      <c r="E38" s="76"/>
      <c r="F38" s="99">
        <v>43375</v>
      </c>
      <c r="G38" s="86">
        <v>9.6</v>
      </c>
      <c r="H38" s="89" t="s">
        <v>164</v>
      </c>
      <c r="I38" s="90">
        <v>4.8000000000000001E-2</v>
      </c>
      <c r="J38" s="90">
        <v>4.8500000000000008E-2</v>
      </c>
      <c r="K38" s="86">
        <v>50871000.000000007</v>
      </c>
      <c r="L38" s="88">
        <v>102.37759473963554</v>
      </c>
      <c r="M38" s="86">
        <v>52080.506220000003</v>
      </c>
      <c r="N38" s="76"/>
      <c r="O38" s="87">
        <f t="shared" si="0"/>
        <v>3.1901190812494463E-2</v>
      </c>
      <c r="P38" s="87">
        <f>M38/'סכום נכסי הקרן'!$C$42</f>
        <v>1.9490381428985844E-2</v>
      </c>
    </row>
    <row r="39" spans="2:16">
      <c r="B39" s="79" t="s">
        <v>2003</v>
      </c>
      <c r="C39" s="76" t="s">
        <v>2004</v>
      </c>
      <c r="D39" s="76" t="s">
        <v>270</v>
      </c>
      <c r="E39" s="76"/>
      <c r="F39" s="99">
        <v>43435</v>
      </c>
      <c r="G39" s="86">
        <v>9.7600000000000016</v>
      </c>
      <c r="H39" s="89" t="s">
        <v>164</v>
      </c>
      <c r="I39" s="90">
        <v>4.8000000000000001E-2</v>
      </c>
      <c r="J39" s="90">
        <v>4.8500000000000008E-2</v>
      </c>
      <c r="K39" s="86">
        <v>22304000.000000004</v>
      </c>
      <c r="L39" s="88">
        <v>101.59425995337156</v>
      </c>
      <c r="M39" s="86">
        <v>22659.583739999998</v>
      </c>
      <c r="N39" s="76"/>
      <c r="O39" s="87">
        <f t="shared" si="0"/>
        <v>1.3879813332994075E-2</v>
      </c>
      <c r="P39" s="87">
        <f>M39/'סכום נכסי הקרן'!$C$42</f>
        <v>8.4800237587753131E-3</v>
      </c>
    </row>
    <row r="40" spans="2:16">
      <c r="B40" s="79" t="s">
        <v>2005</v>
      </c>
      <c r="C40" s="76" t="s">
        <v>2006</v>
      </c>
      <c r="D40" s="76" t="s">
        <v>270</v>
      </c>
      <c r="E40" s="76"/>
      <c r="F40" s="99">
        <v>43497</v>
      </c>
      <c r="G40" s="86">
        <v>9.9299999999999979</v>
      </c>
      <c r="H40" s="89" t="s">
        <v>164</v>
      </c>
      <c r="I40" s="90">
        <v>4.8000000000000001E-2</v>
      </c>
      <c r="J40" s="90">
        <v>4.8599999999999997E-2</v>
      </c>
      <c r="K40" s="86">
        <v>80182000.000000015</v>
      </c>
      <c r="L40" s="88">
        <v>100.74574171260383</v>
      </c>
      <c r="M40" s="86">
        <v>80779.950620000018</v>
      </c>
      <c r="N40" s="76"/>
      <c r="O40" s="87">
        <f t="shared" si="0"/>
        <v>4.9480636913680535E-2</v>
      </c>
      <c r="P40" s="87">
        <f>M40/'סכום נכסי הקרן'!$C$42</f>
        <v>3.0230736290228818E-2</v>
      </c>
    </row>
    <row r="41" spans="2:16">
      <c r="B41" s="79" t="s">
        <v>2007</v>
      </c>
      <c r="C41" s="76" t="s">
        <v>2008</v>
      </c>
      <c r="D41" s="76" t="s">
        <v>270</v>
      </c>
      <c r="E41" s="76"/>
      <c r="F41" s="99">
        <v>43525</v>
      </c>
      <c r="G41" s="86">
        <v>10.009999999999998</v>
      </c>
      <c r="H41" s="89" t="s">
        <v>164</v>
      </c>
      <c r="I41" s="90">
        <v>4.8000000000000001E-2</v>
      </c>
      <c r="J41" s="90">
        <v>4.8600000000000004E-2</v>
      </c>
      <c r="K41" s="86">
        <v>57702000.000000007</v>
      </c>
      <c r="L41" s="88">
        <v>100.44412961422481</v>
      </c>
      <c r="M41" s="86">
        <v>57958.271670000009</v>
      </c>
      <c r="N41" s="76"/>
      <c r="O41" s="87">
        <f t="shared" si="0"/>
        <v>3.5501534410912305E-2</v>
      </c>
      <c r="P41" s="87">
        <f>M41/'סכום נכסי הקרן'!$C$42</f>
        <v>2.1690050727258166E-2</v>
      </c>
    </row>
    <row r="42" spans="2:16">
      <c r="B42" s="79" t="s">
        <v>2009</v>
      </c>
      <c r="C42" s="76" t="s">
        <v>2010</v>
      </c>
      <c r="D42" s="76" t="s">
        <v>270</v>
      </c>
      <c r="E42" s="76"/>
      <c r="F42" s="99">
        <v>43556</v>
      </c>
      <c r="G42" s="86">
        <v>9.86</v>
      </c>
      <c r="H42" s="89" t="s">
        <v>164</v>
      </c>
      <c r="I42" s="90">
        <v>4.8000000000000001E-2</v>
      </c>
      <c r="J42" s="90">
        <v>4.8600000000000004E-2</v>
      </c>
      <c r="K42" s="86">
        <v>76398000.000000015</v>
      </c>
      <c r="L42" s="88">
        <v>102.37351514437549</v>
      </c>
      <c r="M42" s="86">
        <v>78211.318100000004</v>
      </c>
      <c r="N42" s="76"/>
      <c r="O42" s="87">
        <f t="shared" si="0"/>
        <v>4.7907256735662387E-2</v>
      </c>
      <c r="P42" s="87">
        <f>M42/'סכום נכסי הקרן'!$C$42</f>
        <v>2.9269462462470364E-2</v>
      </c>
    </row>
    <row r="43" spans="2:16">
      <c r="B43" s="79" t="s">
        <v>2011</v>
      </c>
      <c r="C43" s="76" t="s">
        <v>2012</v>
      </c>
      <c r="D43" s="76" t="s">
        <v>270</v>
      </c>
      <c r="E43" s="76"/>
      <c r="F43" s="99">
        <v>43586</v>
      </c>
      <c r="G43" s="86">
        <v>9.9400000000000013</v>
      </c>
      <c r="H43" s="89" t="s">
        <v>164</v>
      </c>
      <c r="I43" s="90">
        <v>4.8000000000000001E-2</v>
      </c>
      <c r="J43" s="90">
        <v>4.8500000000000008E-2</v>
      </c>
      <c r="K43" s="86">
        <v>229426000.00000003</v>
      </c>
      <c r="L43" s="88">
        <v>102.02666067490173</v>
      </c>
      <c r="M43" s="86">
        <v>234075.68652000005</v>
      </c>
      <c r="N43" s="76"/>
      <c r="O43" s="87">
        <f t="shared" si="0"/>
        <v>0.14337981103134059</v>
      </c>
      <c r="P43" s="87">
        <f>M43/'סכום נכסי הקרן'!$C$42</f>
        <v>8.7599463689055523E-2</v>
      </c>
    </row>
    <row r="44" spans="2:16">
      <c r="B44" s="79" t="s">
        <v>2013</v>
      </c>
      <c r="C44" s="76" t="s">
        <v>2014</v>
      </c>
      <c r="D44" s="76" t="s">
        <v>270</v>
      </c>
      <c r="E44" s="76"/>
      <c r="F44" s="99">
        <v>43647</v>
      </c>
      <c r="G44" s="86">
        <v>10.110000000000005</v>
      </c>
      <c r="H44" s="89" t="s">
        <v>164</v>
      </c>
      <c r="I44" s="90">
        <v>4.8000000000000001E-2</v>
      </c>
      <c r="J44" s="90">
        <v>4.8500000000000015E-2</v>
      </c>
      <c r="K44" s="86">
        <v>4876000.0000000009</v>
      </c>
      <c r="L44" s="88">
        <v>101.19303260869562</v>
      </c>
      <c r="M44" s="86">
        <v>4934.1722699999991</v>
      </c>
      <c r="N44" s="76"/>
      <c r="O44" s="87">
        <f t="shared" si="0"/>
        <v>3.0223587002413147E-3</v>
      </c>
      <c r="P44" s="87">
        <f>M44/'סכום נכסי הקרן'!$C$42</f>
        <v>1.8465431033328557E-3</v>
      </c>
    </row>
    <row r="45" spans="2:16">
      <c r="B45" s="79" t="s">
        <v>2015</v>
      </c>
      <c r="C45" s="76" t="s">
        <v>2016</v>
      </c>
      <c r="D45" s="76" t="s">
        <v>270</v>
      </c>
      <c r="E45" s="76"/>
      <c r="F45" s="99">
        <v>43678</v>
      </c>
      <c r="G45" s="86">
        <v>10.199999999999999</v>
      </c>
      <c r="H45" s="89" t="s">
        <v>164</v>
      </c>
      <c r="I45" s="90">
        <v>4.8000000000000001E-2</v>
      </c>
      <c r="J45" s="90">
        <v>4.8499999999999995E-2</v>
      </c>
      <c r="K45" s="86">
        <v>19674000.000000004</v>
      </c>
      <c r="L45" s="88">
        <v>100.79383165599268</v>
      </c>
      <c r="M45" s="86">
        <v>19830.178440000003</v>
      </c>
      <c r="N45" s="76"/>
      <c r="O45" s="87">
        <f t="shared" si="0"/>
        <v>1.2146700410091632E-2</v>
      </c>
      <c r="P45" s="87">
        <f>M45/'סכום נכסי הקרן'!$C$42</f>
        <v>7.4211594635389374E-3</v>
      </c>
    </row>
    <row r="46" spans="2:16">
      <c r="B46" s="79" t="s">
        <v>2017</v>
      </c>
      <c r="C46" s="76" t="s">
        <v>2018</v>
      </c>
      <c r="D46" s="76" t="s">
        <v>270</v>
      </c>
      <c r="E46" s="76"/>
      <c r="F46" s="99">
        <v>43740</v>
      </c>
      <c r="G46" s="86">
        <v>10.119999999999997</v>
      </c>
      <c r="H46" s="89" t="s">
        <v>164</v>
      </c>
      <c r="I46" s="90">
        <v>4.8000000000000001E-2</v>
      </c>
      <c r="J46" s="90">
        <v>4.8499999999999995E-2</v>
      </c>
      <c r="K46" s="86">
        <v>14087000.000000002</v>
      </c>
      <c r="L46" s="88">
        <v>102.38665784056222</v>
      </c>
      <c r="M46" s="86">
        <v>14423.208490000003</v>
      </c>
      <c r="N46" s="76"/>
      <c r="O46" s="87">
        <f t="shared" si="0"/>
        <v>8.8347360569852804E-3</v>
      </c>
      <c r="P46" s="87">
        <f>M46/'סכום נכסי הקרן'!$C$42</f>
        <v>5.3976786191823421E-3</v>
      </c>
    </row>
    <row r="47" spans="2:16">
      <c r="B47" s="79" t="s">
        <v>2019</v>
      </c>
      <c r="C47" s="76" t="s">
        <v>2020</v>
      </c>
      <c r="D47" s="76" t="s">
        <v>270</v>
      </c>
      <c r="E47" s="76"/>
      <c r="F47" s="99">
        <v>43770</v>
      </c>
      <c r="G47" s="86">
        <v>10.199999999999999</v>
      </c>
      <c r="H47" s="89" t="s">
        <v>164</v>
      </c>
      <c r="I47" s="90">
        <v>4.8000000000000001E-2</v>
      </c>
      <c r="J47" s="90">
        <v>4.8500000000000008E-2</v>
      </c>
      <c r="K47" s="86">
        <v>25327000.000000004</v>
      </c>
      <c r="L47" s="88">
        <v>101.99618655979785</v>
      </c>
      <c r="M47" s="86">
        <v>25832.574170000007</v>
      </c>
      <c r="N47" s="76"/>
      <c r="O47" s="87">
        <f t="shared" si="0"/>
        <v>1.5823384555709603E-2</v>
      </c>
      <c r="P47" s="87">
        <f>M47/'סכום נכסי הקרן'!$C$42</f>
        <v>9.6674698540567972E-3</v>
      </c>
    </row>
    <row r="48" spans="2:16">
      <c r="B48" s="79" t="s">
        <v>2021</v>
      </c>
      <c r="C48" s="76" t="s">
        <v>2022</v>
      </c>
      <c r="D48" s="76" t="s">
        <v>270</v>
      </c>
      <c r="E48" s="76"/>
      <c r="F48" s="99">
        <v>43863</v>
      </c>
      <c r="G48" s="86">
        <v>10.459999999999997</v>
      </c>
      <c r="H48" s="89" t="s">
        <v>164</v>
      </c>
      <c r="I48" s="90">
        <v>4.8000000000000001E-2</v>
      </c>
      <c r="J48" s="90">
        <v>4.8499999999999995E-2</v>
      </c>
      <c r="K48" s="86">
        <v>2667000.0000000005</v>
      </c>
      <c r="L48" s="88">
        <v>100.78055605549307</v>
      </c>
      <c r="M48" s="86">
        <v>2687.8174300000005</v>
      </c>
      <c r="N48" s="76"/>
      <c r="O48" s="87">
        <f t="shared" si="0"/>
        <v>1.646385239447822E-3</v>
      </c>
      <c r="P48" s="87">
        <f>M48/'סכום נכסי הקרן'!$C$42</f>
        <v>1.0058770684924512E-3</v>
      </c>
    </row>
    <row r="49" spans="2:16">
      <c r="B49" s="79" t="s">
        <v>2023</v>
      </c>
      <c r="C49" s="76" t="s">
        <v>2024</v>
      </c>
      <c r="D49" s="76" t="s">
        <v>270</v>
      </c>
      <c r="E49" s="76"/>
      <c r="F49" s="99">
        <v>44045</v>
      </c>
      <c r="G49" s="86">
        <v>10.71</v>
      </c>
      <c r="H49" s="89" t="s">
        <v>164</v>
      </c>
      <c r="I49" s="90">
        <v>4.8000000000000001E-2</v>
      </c>
      <c r="J49" s="90">
        <v>4.8500000000000008E-2</v>
      </c>
      <c r="K49" s="86">
        <v>14619000.000000002</v>
      </c>
      <c r="L49" s="88">
        <v>100.98214686367058</v>
      </c>
      <c r="M49" s="86">
        <v>14762.580050000002</v>
      </c>
      <c r="N49" s="76"/>
      <c r="O49" s="87">
        <f t="shared" si="0"/>
        <v>9.0426133930111806E-3</v>
      </c>
      <c r="P49" s="87">
        <f>M49/'סכום נכסי הקרן'!$C$42</f>
        <v>5.5246835511737645E-3</v>
      </c>
    </row>
    <row r="50" spans="2:16">
      <c r="B50" s="79" t="s">
        <v>2025</v>
      </c>
      <c r="C50" s="76" t="s">
        <v>2026</v>
      </c>
      <c r="D50" s="76" t="s">
        <v>270</v>
      </c>
      <c r="E50" s="76"/>
      <c r="F50" s="99">
        <v>44075</v>
      </c>
      <c r="G50" s="86">
        <v>10.789999999999997</v>
      </c>
      <c r="H50" s="89" t="s">
        <v>164</v>
      </c>
      <c r="I50" s="90">
        <v>4.8000000000000001E-2</v>
      </c>
      <c r="J50" s="90">
        <v>4.8499999999999995E-2</v>
      </c>
      <c r="K50" s="86">
        <v>10163000.000000002</v>
      </c>
      <c r="L50" s="88">
        <v>100.39621312604545</v>
      </c>
      <c r="M50" s="86">
        <v>10203.267140000002</v>
      </c>
      <c r="N50" s="76"/>
      <c r="O50" s="87">
        <f t="shared" si="0"/>
        <v>6.2498695878458509E-3</v>
      </c>
      <c r="P50" s="87">
        <f>M50/'סכום נכסי הקרן'!$C$42</f>
        <v>3.8184261792768249E-3</v>
      </c>
    </row>
    <row r="54" spans="2:16">
      <c r="B54" s="91" t="s">
        <v>111</v>
      </c>
    </row>
    <row r="55" spans="2:16">
      <c r="B55" s="91" t="s">
        <v>239</v>
      </c>
    </row>
    <row r="56" spans="2:16">
      <c r="B56" s="91" t="s">
        <v>247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>
      <selection activeCell="M30" sqref="M3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8" t="s">
        <v>179</v>
      </c>
      <c r="C1" s="70" t="s" vm="1">
        <v>265</v>
      </c>
    </row>
    <row r="2" spans="2:65">
      <c r="B2" s="48" t="s">
        <v>178</v>
      </c>
      <c r="C2" s="70" t="s">
        <v>266</v>
      </c>
    </row>
    <row r="3" spans="2:65">
      <c r="B3" s="48" t="s">
        <v>180</v>
      </c>
      <c r="C3" s="70" t="s">
        <v>267</v>
      </c>
    </row>
    <row r="4" spans="2:65">
      <c r="B4" s="48" t="s">
        <v>181</v>
      </c>
      <c r="C4" s="70">
        <v>12145</v>
      </c>
    </row>
    <row r="6" spans="2:65" ht="26.25" customHeight="1">
      <c r="B6" s="142" t="s">
        <v>210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</row>
    <row r="7" spans="2:65" ht="26.25" customHeight="1">
      <c r="B7" s="142" t="s">
        <v>88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</row>
    <row r="8" spans="2:65" s="3" customFormat="1" ht="78.75">
      <c r="B8" s="22" t="s">
        <v>115</v>
      </c>
      <c r="C8" s="30" t="s">
        <v>44</v>
      </c>
      <c r="D8" s="30" t="s">
        <v>117</v>
      </c>
      <c r="E8" s="30" t="s">
        <v>116</v>
      </c>
      <c r="F8" s="30" t="s">
        <v>65</v>
      </c>
      <c r="G8" s="30" t="s">
        <v>14</v>
      </c>
      <c r="H8" s="30" t="s">
        <v>66</v>
      </c>
      <c r="I8" s="30" t="s">
        <v>102</v>
      </c>
      <c r="J8" s="30" t="s">
        <v>17</v>
      </c>
      <c r="K8" s="30" t="s">
        <v>101</v>
      </c>
      <c r="L8" s="30" t="s">
        <v>16</v>
      </c>
      <c r="M8" s="61" t="s">
        <v>18</v>
      </c>
      <c r="N8" s="30" t="s">
        <v>241</v>
      </c>
      <c r="O8" s="30" t="s">
        <v>240</v>
      </c>
      <c r="P8" s="30" t="s">
        <v>109</v>
      </c>
      <c r="Q8" s="30" t="s">
        <v>58</v>
      </c>
      <c r="R8" s="30" t="s">
        <v>182</v>
      </c>
      <c r="S8" s="31" t="s">
        <v>184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248</v>
      </c>
      <c r="O9" s="32"/>
      <c r="P9" s="32" t="s">
        <v>244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20" t="s">
        <v>185</v>
      </c>
      <c r="T10" s="5"/>
      <c r="BJ10" s="1"/>
    </row>
    <row r="11" spans="2:65" s="4" customFormat="1" ht="18" customHeight="1">
      <c r="B11" s="116" t="s">
        <v>2595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117">
        <v>0</v>
      </c>
      <c r="Q11" s="93"/>
      <c r="R11" s="93"/>
      <c r="S11" s="93"/>
      <c r="T11" s="5"/>
      <c r="BJ11" s="1"/>
      <c r="BM11" s="1"/>
    </row>
    <row r="12" spans="2:65" ht="20.25" customHeight="1">
      <c r="B12" s="91" t="s">
        <v>256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2:65">
      <c r="B13" s="91" t="s">
        <v>111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4" spans="2:65">
      <c r="B14" s="91" t="s">
        <v>239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</row>
    <row r="15" spans="2:65">
      <c r="B15" s="91" t="s">
        <v>247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2:65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</row>
    <row r="17" spans="2:19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spans="2:19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  <row r="19" spans="2:19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</row>
    <row r="20" spans="2:19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</row>
    <row r="21" spans="2:19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</row>
    <row r="22" spans="2:19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</row>
    <row r="23" spans="2:19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spans="2:19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2:19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  <row r="26" spans="2:19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</row>
    <row r="27" spans="2:19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2:19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spans="2:19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</row>
    <row r="30" spans="2:19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spans="2:19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2:19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</row>
    <row r="33" spans="2:19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</row>
    <row r="34" spans="2:19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</row>
    <row r="35" spans="2:19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</row>
    <row r="36" spans="2:19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</row>
    <row r="37" spans="2:19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</row>
    <row r="38" spans="2:19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</row>
    <row r="39" spans="2:19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</row>
    <row r="40" spans="2:19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</row>
    <row r="41" spans="2:19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</row>
    <row r="42" spans="2:19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spans="2:19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spans="2:19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</row>
    <row r="45" spans="2:19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spans="2:19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2:19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2:19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spans="2:19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</row>
    <row r="50" spans="2:19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2:19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2:19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2:19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2:19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2:19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</row>
    <row r="56" spans="2:19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2:19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2:19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</row>
    <row r="59" spans="2:19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2:19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</row>
    <row r="61" spans="2:19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2:19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</row>
    <row r="63" spans="2:19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</row>
    <row r="64" spans="2:19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</row>
    <row r="65" spans="2:19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</row>
    <row r="66" spans="2:19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</row>
    <row r="67" spans="2:19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</row>
    <row r="68" spans="2:19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2:19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2:19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</row>
    <row r="71" spans="2:19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</row>
    <row r="72" spans="2:19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</row>
    <row r="73" spans="2:19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</row>
    <row r="74" spans="2:19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</row>
    <row r="75" spans="2:19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</row>
    <row r="76" spans="2:19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</row>
    <row r="77" spans="2:19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</row>
    <row r="78" spans="2:19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</row>
    <row r="79" spans="2:19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</row>
    <row r="80" spans="2:19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</row>
    <row r="81" spans="2:19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</row>
    <row r="82" spans="2:19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</row>
    <row r="83" spans="2:19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</row>
    <row r="84" spans="2:19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</row>
    <row r="85" spans="2:19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</row>
    <row r="86" spans="2:19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</row>
    <row r="87" spans="2:19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</row>
    <row r="88" spans="2:19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</row>
    <row r="89" spans="2:19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</row>
    <row r="90" spans="2:19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</row>
    <row r="91" spans="2:19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</row>
    <row r="92" spans="2:19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2:19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</row>
    <row r="94" spans="2:19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</row>
    <row r="95" spans="2:19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</row>
    <row r="96" spans="2:19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</row>
    <row r="97" spans="2:19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</row>
    <row r="98" spans="2:19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</row>
    <row r="99" spans="2:19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</row>
    <row r="100" spans="2:19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</row>
    <row r="101" spans="2:19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</row>
    <row r="102" spans="2:19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</row>
    <row r="103" spans="2:19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</row>
    <row r="104" spans="2:19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</row>
    <row r="105" spans="2:19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</row>
    <row r="106" spans="2:19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</row>
    <row r="107" spans="2:19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</row>
    <row r="108" spans="2:19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</row>
    <row r="109" spans="2:19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</row>
    <row r="110" spans="2:19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>
      <selection activeCell="E22" sqref="E22:E24"/>
    </sheetView>
  </sheetViews>
  <sheetFormatPr defaultColWidth="9.140625" defaultRowHeight="18"/>
  <cols>
    <col min="1" max="1" width="6.28515625" style="1" customWidth="1"/>
    <col min="2" max="2" width="35.28515625" style="2" bestFit="1" customWidth="1"/>
    <col min="3" max="3" width="62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9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8" t="s">
        <v>179</v>
      </c>
      <c r="C1" s="70" t="s" vm="1">
        <v>265</v>
      </c>
    </row>
    <row r="2" spans="2:81">
      <c r="B2" s="48" t="s">
        <v>178</v>
      </c>
      <c r="C2" s="70" t="s">
        <v>266</v>
      </c>
    </row>
    <row r="3" spans="2:81">
      <c r="B3" s="48" t="s">
        <v>180</v>
      </c>
      <c r="C3" s="70" t="s">
        <v>267</v>
      </c>
    </row>
    <row r="4" spans="2:81">
      <c r="B4" s="48" t="s">
        <v>181</v>
      </c>
      <c r="C4" s="70">
        <v>12145</v>
      </c>
    </row>
    <row r="6" spans="2:81" ht="26.25" customHeight="1">
      <c r="B6" s="142" t="s">
        <v>210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</row>
    <row r="7" spans="2:81" ht="26.25" customHeight="1">
      <c r="B7" s="142" t="s">
        <v>89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</row>
    <row r="8" spans="2:81" s="3" customFormat="1" ht="78.75">
      <c r="B8" s="22" t="s">
        <v>115</v>
      </c>
      <c r="C8" s="30" t="s">
        <v>44</v>
      </c>
      <c r="D8" s="30" t="s">
        <v>117</v>
      </c>
      <c r="E8" s="30" t="s">
        <v>116</v>
      </c>
      <c r="F8" s="30" t="s">
        <v>65</v>
      </c>
      <c r="G8" s="30" t="s">
        <v>14</v>
      </c>
      <c r="H8" s="30" t="s">
        <v>66</v>
      </c>
      <c r="I8" s="30" t="s">
        <v>102</v>
      </c>
      <c r="J8" s="30" t="s">
        <v>17</v>
      </c>
      <c r="K8" s="30" t="s">
        <v>101</v>
      </c>
      <c r="L8" s="30" t="s">
        <v>16</v>
      </c>
      <c r="M8" s="61" t="s">
        <v>18</v>
      </c>
      <c r="N8" s="61" t="s">
        <v>241</v>
      </c>
      <c r="O8" s="30" t="s">
        <v>240</v>
      </c>
      <c r="P8" s="30" t="s">
        <v>109</v>
      </c>
      <c r="Q8" s="30" t="s">
        <v>58</v>
      </c>
      <c r="R8" s="30" t="s">
        <v>182</v>
      </c>
      <c r="S8" s="31" t="s">
        <v>184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248</v>
      </c>
      <c r="O9" s="32"/>
      <c r="P9" s="32" t="s">
        <v>244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20" t="s">
        <v>185</v>
      </c>
      <c r="T10" s="5"/>
      <c r="BZ10" s="1"/>
    </row>
    <row r="11" spans="2:81" s="4" customFormat="1" ht="18" customHeight="1">
      <c r="B11" s="100" t="s">
        <v>51</v>
      </c>
      <c r="C11" s="76"/>
      <c r="D11" s="76"/>
      <c r="E11" s="76"/>
      <c r="F11" s="76"/>
      <c r="G11" s="76"/>
      <c r="H11" s="76"/>
      <c r="I11" s="76"/>
      <c r="J11" s="88">
        <v>5.8571914092894222</v>
      </c>
      <c r="K11" s="76"/>
      <c r="L11" s="76"/>
      <c r="M11" s="87">
        <v>4.9335724828240536E-2</v>
      </c>
      <c r="N11" s="86"/>
      <c r="O11" s="88"/>
      <c r="P11" s="86">
        <v>8560.5174928910019</v>
      </c>
      <c r="Q11" s="76"/>
      <c r="R11" s="87">
        <f>P11/$P$11</f>
        <v>1</v>
      </c>
      <c r="S11" s="87">
        <f>P11/'סכום נכסי הקרן'!$C$42</f>
        <v>3.2036507183925604E-3</v>
      </c>
      <c r="T11" s="5"/>
      <c r="BZ11" s="1"/>
      <c r="CC11" s="1"/>
    </row>
    <row r="12" spans="2:81" ht="17.25" customHeight="1">
      <c r="B12" s="101" t="s">
        <v>234</v>
      </c>
      <c r="C12" s="76"/>
      <c r="D12" s="76"/>
      <c r="E12" s="76"/>
      <c r="F12" s="76"/>
      <c r="G12" s="76"/>
      <c r="H12" s="76"/>
      <c r="I12" s="76"/>
      <c r="J12" s="88">
        <v>5.8571914092894222</v>
      </c>
      <c r="K12" s="76"/>
      <c r="L12" s="76"/>
      <c r="M12" s="87">
        <v>4.9335724828240543E-2</v>
      </c>
      <c r="N12" s="86"/>
      <c r="O12" s="88"/>
      <c r="P12" s="86">
        <v>8560.5174928910019</v>
      </c>
      <c r="Q12" s="76"/>
      <c r="R12" s="87">
        <f t="shared" ref="R12:R25" si="0">P12/$P$11</f>
        <v>1</v>
      </c>
      <c r="S12" s="87">
        <f>P12/'סכום נכסי הקרן'!$C$42</f>
        <v>3.2036507183925604E-3</v>
      </c>
    </row>
    <row r="13" spans="2:81">
      <c r="B13" s="102" t="s">
        <v>59</v>
      </c>
      <c r="C13" s="74"/>
      <c r="D13" s="74"/>
      <c r="E13" s="74"/>
      <c r="F13" s="74"/>
      <c r="G13" s="74"/>
      <c r="H13" s="74"/>
      <c r="I13" s="74"/>
      <c r="J13" s="85">
        <v>6.6359542906141726</v>
      </c>
      <c r="K13" s="74"/>
      <c r="L13" s="74"/>
      <c r="M13" s="84">
        <v>6.4422862715039969E-2</v>
      </c>
      <c r="N13" s="83"/>
      <c r="O13" s="85"/>
      <c r="P13" s="83">
        <v>5861.4746197420018</v>
      </c>
      <c r="Q13" s="74"/>
      <c r="R13" s="84">
        <f t="shared" si="0"/>
        <v>0.68471031390445802</v>
      </c>
      <c r="S13" s="84">
        <f>P13/'סכום נכסי הקרן'!$C$42</f>
        <v>2.1935726890308124E-3</v>
      </c>
    </row>
    <row r="14" spans="2:81">
      <c r="B14" s="103" t="s">
        <v>2027</v>
      </c>
      <c r="C14" s="76" t="s">
        <v>2028</v>
      </c>
      <c r="D14" s="89" t="s">
        <v>2029</v>
      </c>
      <c r="E14" s="76" t="s">
        <v>370</v>
      </c>
      <c r="F14" s="89" t="s">
        <v>156</v>
      </c>
      <c r="G14" s="76" t="s">
        <v>338</v>
      </c>
      <c r="H14" s="76" t="s">
        <v>339</v>
      </c>
      <c r="I14" s="99">
        <v>39076</v>
      </c>
      <c r="J14" s="88">
        <v>7.2500000000012106</v>
      </c>
      <c r="K14" s="89" t="s">
        <v>164</v>
      </c>
      <c r="L14" s="90">
        <v>4.9000000000000002E-2</v>
      </c>
      <c r="M14" s="87">
        <v>7.4999999999999997E-3</v>
      </c>
      <c r="N14" s="86">
        <v>500903.47022900009</v>
      </c>
      <c r="O14" s="88">
        <v>164.76</v>
      </c>
      <c r="P14" s="86">
        <v>825.28851464400009</v>
      </c>
      <c r="Q14" s="87">
        <v>2.5515996412338223E-4</v>
      </c>
      <c r="R14" s="87">
        <f t="shared" si="0"/>
        <v>9.6406381428383606E-2</v>
      </c>
      <c r="S14" s="87">
        <f>P14/'סכום נכסי הקרן'!$C$42</f>
        <v>3.0885237312066834E-4</v>
      </c>
    </row>
    <row r="15" spans="2:81">
      <c r="B15" s="103" t="s">
        <v>2030</v>
      </c>
      <c r="C15" s="76" t="s">
        <v>2031</v>
      </c>
      <c r="D15" s="89" t="s">
        <v>2029</v>
      </c>
      <c r="E15" s="76" t="s">
        <v>370</v>
      </c>
      <c r="F15" s="89" t="s">
        <v>156</v>
      </c>
      <c r="G15" s="76" t="s">
        <v>338</v>
      </c>
      <c r="H15" s="76" t="s">
        <v>339</v>
      </c>
      <c r="I15" s="99">
        <v>40738</v>
      </c>
      <c r="J15" s="88">
        <v>11.870000000001063</v>
      </c>
      <c r="K15" s="89" t="s">
        <v>164</v>
      </c>
      <c r="L15" s="90">
        <v>4.0999999999999995E-2</v>
      </c>
      <c r="M15" s="87">
        <v>1.1999999999999997E-2</v>
      </c>
      <c r="N15" s="86">
        <v>1510796.6227440003</v>
      </c>
      <c r="O15" s="88">
        <v>142.76</v>
      </c>
      <c r="P15" s="86">
        <v>2156.8133305100009</v>
      </c>
      <c r="Q15" s="87">
        <v>3.7147359196088953E-4</v>
      </c>
      <c r="R15" s="87">
        <f t="shared" si="0"/>
        <v>0.25194894260786282</v>
      </c>
      <c r="S15" s="87">
        <f>P15/'סכום נכסי הקרן'!$C$42</f>
        <v>8.0715641098392577E-4</v>
      </c>
    </row>
    <row r="16" spans="2:81">
      <c r="B16" s="103" t="s">
        <v>2032</v>
      </c>
      <c r="C16" s="76" t="s">
        <v>2033</v>
      </c>
      <c r="D16" s="89" t="s">
        <v>2029</v>
      </c>
      <c r="E16" s="76" t="s">
        <v>2034</v>
      </c>
      <c r="F16" s="89" t="s">
        <v>156</v>
      </c>
      <c r="G16" s="76" t="s">
        <v>338</v>
      </c>
      <c r="H16" s="76" t="s">
        <v>339</v>
      </c>
      <c r="I16" s="99">
        <v>38918</v>
      </c>
      <c r="J16" s="88">
        <v>0.49999999938209422</v>
      </c>
      <c r="K16" s="89" t="s">
        <v>164</v>
      </c>
      <c r="L16" s="90">
        <v>0.05</v>
      </c>
      <c r="M16" s="87">
        <v>8.9999999987641893E-3</v>
      </c>
      <c r="N16" s="86">
        <v>667.25889099999995</v>
      </c>
      <c r="O16" s="88">
        <v>121.27</v>
      </c>
      <c r="P16" s="86">
        <v>0.8091848690000002</v>
      </c>
      <c r="Q16" s="87">
        <v>1.1580073531836316E-4</v>
      </c>
      <c r="R16" s="87">
        <f t="shared" si="0"/>
        <v>9.4525228138600249E-5</v>
      </c>
      <c r="S16" s="87">
        <f>P16/'סכום נכסי הקרן'!$C$42</f>
        <v>3.0282581503244738E-7</v>
      </c>
    </row>
    <row r="17" spans="2:19">
      <c r="B17" s="103" t="s">
        <v>2035</v>
      </c>
      <c r="C17" s="76" t="s">
        <v>2036</v>
      </c>
      <c r="D17" s="89" t="s">
        <v>2029</v>
      </c>
      <c r="E17" s="76" t="s">
        <v>2037</v>
      </c>
      <c r="F17" s="89" t="s">
        <v>1360</v>
      </c>
      <c r="G17" s="76" t="s">
        <v>353</v>
      </c>
      <c r="H17" s="76" t="s">
        <v>160</v>
      </c>
      <c r="I17" s="99">
        <v>42795</v>
      </c>
      <c r="J17" s="88">
        <v>7.0699999999917003</v>
      </c>
      <c r="K17" s="89" t="s">
        <v>164</v>
      </c>
      <c r="L17" s="90">
        <v>2.1400000000000002E-2</v>
      </c>
      <c r="M17" s="87">
        <v>4.1999999999931259E-3</v>
      </c>
      <c r="N17" s="86">
        <v>356639.81764700008</v>
      </c>
      <c r="O17" s="88">
        <v>114.22</v>
      </c>
      <c r="P17" s="86">
        <v>407.35398953400011</v>
      </c>
      <c r="Q17" s="87">
        <v>1.4715682084550717E-3</v>
      </c>
      <c r="R17" s="87">
        <f t="shared" si="0"/>
        <v>4.7585206136461174E-2</v>
      </c>
      <c r="S17" s="87">
        <f>P17/'סכום נכסי הקרן'!$C$42</f>
        <v>1.5244637982393192E-4</v>
      </c>
    </row>
    <row r="18" spans="2:19">
      <c r="B18" s="103" t="s">
        <v>2038</v>
      </c>
      <c r="C18" s="76" t="s">
        <v>2039</v>
      </c>
      <c r="D18" s="89" t="s">
        <v>2029</v>
      </c>
      <c r="E18" s="76" t="s">
        <v>358</v>
      </c>
      <c r="F18" s="89" t="s">
        <v>345</v>
      </c>
      <c r="G18" s="76" t="s">
        <v>392</v>
      </c>
      <c r="H18" s="76" t="s">
        <v>339</v>
      </c>
      <c r="I18" s="99">
        <v>36489</v>
      </c>
      <c r="J18" s="88">
        <v>4.2099999953770233</v>
      </c>
      <c r="K18" s="89" t="s">
        <v>164</v>
      </c>
      <c r="L18" s="90">
        <v>6.0499999999999998E-2</v>
      </c>
      <c r="M18" s="87">
        <v>1.2000000027193982E-3</v>
      </c>
      <c r="N18" s="86">
        <v>252.41624100000004</v>
      </c>
      <c r="O18" s="88">
        <v>174.82</v>
      </c>
      <c r="P18" s="86">
        <v>0.44127412400000005</v>
      </c>
      <c r="Q18" s="76"/>
      <c r="R18" s="87">
        <f t="shared" si="0"/>
        <v>5.1547599121951662E-5</v>
      </c>
      <c r="S18" s="87">
        <f>P18/'סכום נכסי הקרן'!$C$42</f>
        <v>1.6514050295845217E-7</v>
      </c>
    </row>
    <row r="19" spans="2:19">
      <c r="B19" s="103" t="s">
        <v>2040</v>
      </c>
      <c r="C19" s="76" t="s">
        <v>2041</v>
      </c>
      <c r="D19" s="89" t="s">
        <v>2029</v>
      </c>
      <c r="E19" s="76" t="s">
        <v>402</v>
      </c>
      <c r="F19" s="89" t="s">
        <v>156</v>
      </c>
      <c r="G19" s="76" t="s">
        <v>382</v>
      </c>
      <c r="H19" s="76" t="s">
        <v>160</v>
      </c>
      <c r="I19" s="99">
        <v>39084</v>
      </c>
      <c r="J19" s="88">
        <v>3.2899999999963221</v>
      </c>
      <c r="K19" s="89" t="s">
        <v>164</v>
      </c>
      <c r="L19" s="90">
        <v>5.5999999999999994E-2</v>
      </c>
      <c r="M19" s="87">
        <v>1.8999999999930418E-3</v>
      </c>
      <c r="N19" s="86">
        <v>138467.28284900001</v>
      </c>
      <c r="O19" s="88">
        <v>145.30000000000001</v>
      </c>
      <c r="P19" s="86">
        <v>201.19295840600003</v>
      </c>
      <c r="Q19" s="87">
        <v>1.9593368240324762E-4</v>
      </c>
      <c r="R19" s="87">
        <f t="shared" si="0"/>
        <v>2.3502429446943921E-2</v>
      </c>
      <c r="S19" s="87">
        <f>P19/'סכום נכסי הקרן'!$C$42</f>
        <v>7.5293574981672367E-5</v>
      </c>
    </row>
    <row r="20" spans="2:19">
      <c r="B20" s="103" t="s">
        <v>2042</v>
      </c>
      <c r="C20" s="76" t="s">
        <v>2043</v>
      </c>
      <c r="D20" s="89" t="s">
        <v>2029</v>
      </c>
      <c r="E20" s="76" t="s">
        <v>454</v>
      </c>
      <c r="F20" s="89" t="s">
        <v>455</v>
      </c>
      <c r="G20" s="76" t="s">
        <v>427</v>
      </c>
      <c r="H20" s="76" t="s">
        <v>160</v>
      </c>
      <c r="I20" s="99">
        <v>40561</v>
      </c>
      <c r="J20" s="88">
        <v>1.2600000000001375</v>
      </c>
      <c r="K20" s="89" t="s">
        <v>164</v>
      </c>
      <c r="L20" s="90">
        <v>0.06</v>
      </c>
      <c r="M20" s="87">
        <v>1.4200000000000455E-2</v>
      </c>
      <c r="N20" s="86">
        <v>773187.87179800007</v>
      </c>
      <c r="O20" s="88">
        <v>112.96</v>
      </c>
      <c r="P20" s="86">
        <v>873.39300368800014</v>
      </c>
      <c r="Q20" s="87">
        <v>2.5071287598746051E-4</v>
      </c>
      <c r="R20" s="87">
        <f t="shared" si="0"/>
        <v>0.10202572501175318</v>
      </c>
      <c r="S20" s="87">
        <f>P20/'סכום נכסי הקרן'!$C$42</f>
        <v>3.2685478722842493E-4</v>
      </c>
    </row>
    <row r="21" spans="2:19">
      <c r="B21" s="103" t="s">
        <v>2044</v>
      </c>
      <c r="C21" s="76" t="s">
        <v>2045</v>
      </c>
      <c r="D21" s="89" t="s">
        <v>2029</v>
      </c>
      <c r="E21" s="76" t="s">
        <v>1208</v>
      </c>
      <c r="F21" s="89" t="s">
        <v>345</v>
      </c>
      <c r="G21" s="76" t="s">
        <v>508</v>
      </c>
      <c r="H21" s="76" t="s">
        <v>339</v>
      </c>
      <c r="I21" s="99">
        <v>39387</v>
      </c>
      <c r="J21" s="88">
        <v>1.9700000000003797</v>
      </c>
      <c r="K21" s="89" t="s">
        <v>164</v>
      </c>
      <c r="L21" s="90">
        <v>5.7500000000000002E-2</v>
      </c>
      <c r="M21" s="87">
        <v>4.3000000000051374E-3</v>
      </c>
      <c r="N21" s="86">
        <v>1015427.1933400002</v>
      </c>
      <c r="O21" s="88">
        <v>132.26</v>
      </c>
      <c r="P21" s="86">
        <v>1343.0039985170004</v>
      </c>
      <c r="Q21" s="87">
        <v>7.7989799795698939E-4</v>
      </c>
      <c r="R21" s="87">
        <f t="shared" si="0"/>
        <v>0.15688350612358248</v>
      </c>
      <c r="S21" s="87">
        <f>P21/'סכום נכסי הקרן'!$C$42</f>
        <v>5.0259995709675868E-4</v>
      </c>
    </row>
    <row r="22" spans="2:19">
      <c r="B22" s="103" t="s">
        <v>2046</v>
      </c>
      <c r="C22" s="76" t="s">
        <v>2047</v>
      </c>
      <c r="D22" s="89" t="s">
        <v>27</v>
      </c>
      <c r="E22" s="76">
        <v>1229</v>
      </c>
      <c r="F22" s="89" t="s">
        <v>630</v>
      </c>
      <c r="G22" s="76" t="s">
        <v>2048</v>
      </c>
      <c r="H22" s="76" t="s">
        <v>339</v>
      </c>
      <c r="I22" s="99">
        <v>38445</v>
      </c>
      <c r="J22" s="88">
        <v>0.21000000005144134</v>
      </c>
      <c r="K22" s="89" t="s">
        <v>164</v>
      </c>
      <c r="L22" s="90">
        <v>6.7000000000000004E-2</v>
      </c>
      <c r="M22" s="87">
        <v>1.7799000000657279</v>
      </c>
      <c r="N22" s="86">
        <v>10986.219469000001</v>
      </c>
      <c r="O22" s="88">
        <v>100.859031</v>
      </c>
      <c r="P22" s="86">
        <v>11.080594382999999</v>
      </c>
      <c r="Q22" s="87">
        <v>5.4618230466331246E-4</v>
      </c>
      <c r="R22" s="87">
        <f t="shared" si="0"/>
        <v>1.2943837089523817E-3</v>
      </c>
      <c r="S22" s="87">
        <f>P22/'סכום נכסי הקרן'!$C$42</f>
        <v>4.1467532990609245E-6</v>
      </c>
    </row>
    <row r="23" spans="2:19">
      <c r="B23" s="103" t="s">
        <v>2049</v>
      </c>
      <c r="C23" s="76" t="s">
        <v>2050</v>
      </c>
      <c r="D23" s="89" t="s">
        <v>27</v>
      </c>
      <c r="E23" s="76">
        <v>1229</v>
      </c>
      <c r="F23" s="89" t="s">
        <v>630</v>
      </c>
      <c r="G23" s="76" t="s">
        <v>2048</v>
      </c>
      <c r="H23" s="76" t="s">
        <v>339</v>
      </c>
      <c r="I23" s="99">
        <v>38573</v>
      </c>
      <c r="J23" s="88">
        <v>0.33999999974175515</v>
      </c>
      <c r="K23" s="89" t="s">
        <v>164</v>
      </c>
      <c r="L23" s="90">
        <v>6.7000000000000004E-2</v>
      </c>
      <c r="M23" s="87">
        <v>0.98679999960746789</v>
      </c>
      <c r="N23" s="86">
        <v>1235.6161020000002</v>
      </c>
      <c r="O23" s="88">
        <v>100.284722</v>
      </c>
      <c r="P23" s="86">
        <v>1.2391341980000001</v>
      </c>
      <c r="Q23" s="87">
        <v>8.8502078296244041E-5</v>
      </c>
      <c r="R23" s="87">
        <f t="shared" si="0"/>
        <v>1.4474991716669313E-4</v>
      </c>
      <c r="S23" s="87">
        <f>P23/'סכום נכסי הקרן'!$C$42</f>
        <v>4.6372817611834012E-7</v>
      </c>
    </row>
    <row r="24" spans="2:19">
      <c r="B24" s="103" t="s">
        <v>2051</v>
      </c>
      <c r="C24" s="76" t="s">
        <v>2052</v>
      </c>
      <c r="D24" s="89" t="s">
        <v>27</v>
      </c>
      <c r="E24" s="76">
        <v>1229</v>
      </c>
      <c r="F24" s="89" t="s">
        <v>630</v>
      </c>
      <c r="G24" s="76" t="s">
        <v>2048</v>
      </c>
      <c r="H24" s="76" t="s">
        <v>339</v>
      </c>
      <c r="I24" s="99">
        <v>38376</v>
      </c>
      <c r="J24" s="88">
        <v>0.16999999908009755</v>
      </c>
      <c r="K24" s="89" t="s">
        <v>164</v>
      </c>
      <c r="L24" s="90">
        <v>7.0000000000000007E-2</v>
      </c>
      <c r="M24" s="87">
        <v>2.7073000003039427</v>
      </c>
      <c r="N24" s="86">
        <v>531.99519800000007</v>
      </c>
      <c r="O24" s="88">
        <v>100.125936</v>
      </c>
      <c r="P24" s="86">
        <v>0.53266519700000015</v>
      </c>
      <c r="Q24" s="87">
        <v>5.8366322635048225E-5</v>
      </c>
      <c r="R24" s="87">
        <f t="shared" si="0"/>
        <v>6.222348093352379E-5</v>
      </c>
      <c r="S24" s="87">
        <f>P24/'סכום נכסי הקרן'!$C$42</f>
        <v>1.9934229939356929E-7</v>
      </c>
    </row>
    <row r="25" spans="2:19">
      <c r="B25" s="103" t="s">
        <v>2053</v>
      </c>
      <c r="C25" s="76" t="s">
        <v>2054</v>
      </c>
      <c r="D25" s="89" t="s">
        <v>27</v>
      </c>
      <c r="E25" s="76" t="s">
        <v>2055</v>
      </c>
      <c r="F25" s="89" t="s">
        <v>683</v>
      </c>
      <c r="G25" s="76" t="s">
        <v>669</v>
      </c>
      <c r="H25" s="76"/>
      <c r="I25" s="99">
        <v>39104</v>
      </c>
      <c r="J25" s="88">
        <v>0.45999999999702429</v>
      </c>
      <c r="K25" s="89" t="s">
        <v>164</v>
      </c>
      <c r="L25" s="90">
        <v>5.5999999999999994E-2</v>
      </c>
      <c r="M25" s="87">
        <v>7.5106999999895745</v>
      </c>
      <c r="N25" s="86">
        <v>165151.91634200004</v>
      </c>
      <c r="O25" s="88">
        <v>24.417504000000001</v>
      </c>
      <c r="P25" s="86">
        <v>40.325971672000009</v>
      </c>
      <c r="Q25" s="87">
        <v>2.873196179864956E-4</v>
      </c>
      <c r="R25" s="87">
        <f t="shared" si="0"/>
        <v>4.7106932151576488E-3</v>
      </c>
      <c r="S25" s="87">
        <f>P25/'סכום נכסי הקרן'!$C$42</f>
        <v>1.5091415702866763E-5</v>
      </c>
    </row>
    <row r="26" spans="2:19">
      <c r="B26" s="104"/>
      <c r="C26" s="76"/>
      <c r="D26" s="76"/>
      <c r="E26" s="76"/>
      <c r="F26" s="76"/>
      <c r="G26" s="76"/>
      <c r="H26" s="76"/>
      <c r="I26" s="76"/>
      <c r="J26" s="88"/>
      <c r="K26" s="76"/>
      <c r="L26" s="76"/>
      <c r="M26" s="87"/>
      <c r="N26" s="86"/>
      <c r="O26" s="88"/>
      <c r="P26" s="76"/>
      <c r="Q26" s="76"/>
      <c r="R26" s="87"/>
      <c r="S26" s="76"/>
    </row>
    <row r="27" spans="2:19">
      <c r="B27" s="102" t="s">
        <v>60</v>
      </c>
      <c r="C27" s="74"/>
      <c r="D27" s="74"/>
      <c r="E27" s="74"/>
      <c r="F27" s="74"/>
      <c r="G27" s="74"/>
      <c r="H27" s="74"/>
      <c r="I27" s="74"/>
      <c r="J27" s="85">
        <v>4.1659626744318379</v>
      </c>
      <c r="K27" s="74"/>
      <c r="L27" s="74"/>
      <c r="M27" s="84">
        <v>1.6571193116727823E-2</v>
      </c>
      <c r="N27" s="83"/>
      <c r="O27" s="85"/>
      <c r="P27" s="83">
        <v>2699.0428731490006</v>
      </c>
      <c r="Q27" s="74"/>
      <c r="R27" s="84">
        <f t="shared" ref="R27:R34" si="1">P27/$P$11</f>
        <v>0.31528968609554203</v>
      </c>
      <c r="S27" s="84">
        <f>P27/'סכום נכסי הקרן'!$C$42</f>
        <v>1.0100780293617482E-3</v>
      </c>
    </row>
    <row r="28" spans="2:19">
      <c r="B28" s="103" t="s">
        <v>2056</v>
      </c>
      <c r="C28" s="76" t="s">
        <v>2057</v>
      </c>
      <c r="D28" s="89" t="s">
        <v>2029</v>
      </c>
      <c r="E28" s="76" t="s">
        <v>2037</v>
      </c>
      <c r="F28" s="89" t="s">
        <v>1360</v>
      </c>
      <c r="G28" s="76" t="s">
        <v>353</v>
      </c>
      <c r="H28" s="76" t="s">
        <v>160</v>
      </c>
      <c r="I28" s="99">
        <v>42795</v>
      </c>
      <c r="J28" s="88">
        <v>6.6799999999987811</v>
      </c>
      <c r="K28" s="89" t="s">
        <v>164</v>
      </c>
      <c r="L28" s="90">
        <v>3.7400000000000003E-2</v>
      </c>
      <c r="M28" s="87">
        <v>1.6200000000002563E-2</v>
      </c>
      <c r="N28" s="86">
        <v>543339.63561</v>
      </c>
      <c r="O28" s="88">
        <v>114.78</v>
      </c>
      <c r="P28" s="86">
        <v>623.64524583200011</v>
      </c>
      <c r="Q28" s="87">
        <v>1.1301795733281992E-3</v>
      </c>
      <c r="R28" s="87">
        <f t="shared" si="1"/>
        <v>7.2851348805711827E-2</v>
      </c>
      <c r="S28" s="87">
        <f>P28/'סכום נכסי הקרן'!$C$42</f>
        <v>2.333902759372857E-4</v>
      </c>
    </row>
    <row r="29" spans="2:19">
      <c r="B29" s="103" t="s">
        <v>2058</v>
      </c>
      <c r="C29" s="76" t="s">
        <v>2059</v>
      </c>
      <c r="D29" s="89" t="s">
        <v>2029</v>
      </c>
      <c r="E29" s="76" t="s">
        <v>2037</v>
      </c>
      <c r="F29" s="89" t="s">
        <v>1360</v>
      </c>
      <c r="G29" s="76" t="s">
        <v>353</v>
      </c>
      <c r="H29" s="76" t="s">
        <v>160</v>
      </c>
      <c r="I29" s="99">
        <v>42795</v>
      </c>
      <c r="J29" s="88">
        <v>2.8799999999983958</v>
      </c>
      <c r="K29" s="89" t="s">
        <v>164</v>
      </c>
      <c r="L29" s="90">
        <v>2.5000000000000001E-2</v>
      </c>
      <c r="M29" s="87">
        <v>8.3999999999977096E-3</v>
      </c>
      <c r="N29" s="86">
        <v>665302.17972400016</v>
      </c>
      <c r="O29" s="88">
        <v>104.92</v>
      </c>
      <c r="P29" s="86">
        <v>698.03505434900012</v>
      </c>
      <c r="Q29" s="87">
        <v>1.0702177984274498E-3</v>
      </c>
      <c r="R29" s="87">
        <f t="shared" si="1"/>
        <v>8.1541221652625145E-2</v>
      </c>
      <c r="S29" s="87">
        <f>P29/'סכום נכסי הקרן'!$C$42</f>
        <v>2.6122959332603959E-4</v>
      </c>
    </row>
    <row r="30" spans="2:19">
      <c r="B30" s="103" t="s">
        <v>2060</v>
      </c>
      <c r="C30" s="76" t="s">
        <v>2061</v>
      </c>
      <c r="D30" s="89" t="s">
        <v>2029</v>
      </c>
      <c r="E30" s="76" t="s">
        <v>2062</v>
      </c>
      <c r="F30" s="89" t="s">
        <v>391</v>
      </c>
      <c r="G30" s="76" t="s">
        <v>427</v>
      </c>
      <c r="H30" s="76" t="s">
        <v>160</v>
      </c>
      <c r="I30" s="99">
        <v>42598</v>
      </c>
      <c r="J30" s="88">
        <v>4.5499999999981702</v>
      </c>
      <c r="K30" s="89" t="s">
        <v>164</v>
      </c>
      <c r="L30" s="90">
        <v>3.1E-2</v>
      </c>
      <c r="M30" s="87">
        <v>1.7999999999991866E-2</v>
      </c>
      <c r="N30" s="86">
        <v>463481.09737600008</v>
      </c>
      <c r="O30" s="88">
        <v>106.1</v>
      </c>
      <c r="P30" s="86">
        <v>491.75344431800005</v>
      </c>
      <c r="Q30" s="87">
        <v>5.3405451344505964E-4</v>
      </c>
      <c r="R30" s="87">
        <f t="shared" si="1"/>
        <v>5.7444359494197857E-2</v>
      </c>
      <c r="S30" s="87">
        <f>P30/'סכום נכסי הקרן'!$C$42</f>
        <v>1.8403166356118747E-4</v>
      </c>
    </row>
    <row r="31" spans="2:19">
      <c r="B31" s="103" t="s">
        <v>2063</v>
      </c>
      <c r="C31" s="76" t="s">
        <v>2064</v>
      </c>
      <c r="D31" s="89" t="s">
        <v>2029</v>
      </c>
      <c r="E31" s="76" t="s">
        <v>1147</v>
      </c>
      <c r="F31" s="89" t="s">
        <v>190</v>
      </c>
      <c r="G31" s="76" t="s">
        <v>508</v>
      </c>
      <c r="H31" s="76" t="s">
        <v>339</v>
      </c>
      <c r="I31" s="99">
        <v>44007</v>
      </c>
      <c r="J31" s="88">
        <v>5.5100000000112548</v>
      </c>
      <c r="K31" s="89" t="s">
        <v>164</v>
      </c>
      <c r="L31" s="90">
        <v>3.3500000000000002E-2</v>
      </c>
      <c r="M31" s="87">
        <v>3.3300000000051809E-2</v>
      </c>
      <c r="N31" s="86">
        <v>221526.68127800003</v>
      </c>
      <c r="O31" s="88">
        <v>101.07</v>
      </c>
      <c r="P31" s="86">
        <v>223.89700674800005</v>
      </c>
      <c r="Q31" s="87">
        <v>2.2152668127800004E-4</v>
      </c>
      <c r="R31" s="87">
        <f t="shared" si="1"/>
        <v>2.6154611205915196E-2</v>
      </c>
      <c r="S31" s="87">
        <f>P31/'סכום נכסי הקרן'!$C$42</f>
        <v>8.3790238979108335E-5</v>
      </c>
    </row>
    <row r="32" spans="2:19">
      <c r="B32" s="103" t="s">
        <v>2065</v>
      </c>
      <c r="C32" s="76" t="s">
        <v>2066</v>
      </c>
      <c r="D32" s="89" t="s">
        <v>2029</v>
      </c>
      <c r="E32" s="76" t="s">
        <v>2067</v>
      </c>
      <c r="F32" s="89" t="s">
        <v>157</v>
      </c>
      <c r="G32" s="76" t="s">
        <v>512</v>
      </c>
      <c r="H32" s="76" t="s">
        <v>160</v>
      </c>
      <c r="I32" s="99">
        <v>43741</v>
      </c>
      <c r="J32" s="88">
        <v>1.2400000000015039</v>
      </c>
      <c r="K32" s="89" t="s">
        <v>164</v>
      </c>
      <c r="L32" s="90">
        <v>1.34E-2</v>
      </c>
      <c r="M32" s="87">
        <v>1.760000000001629E-2</v>
      </c>
      <c r="N32" s="86">
        <v>320825.04746100004</v>
      </c>
      <c r="O32" s="88">
        <v>99.5</v>
      </c>
      <c r="P32" s="86">
        <v>319.220922223</v>
      </c>
      <c r="Q32" s="87">
        <v>6.1508923293402133E-4</v>
      </c>
      <c r="R32" s="87">
        <f t="shared" si="1"/>
        <v>3.7289909457938017E-2</v>
      </c>
      <c r="S32" s="87">
        <f>P32/'סכום נכסי הקרן'!$C$42</f>
        <v>1.1946384522371666E-4</v>
      </c>
    </row>
    <row r="33" spans="2:19">
      <c r="B33" s="103" t="s">
        <v>2068</v>
      </c>
      <c r="C33" s="76" t="s">
        <v>2069</v>
      </c>
      <c r="D33" s="89" t="s">
        <v>2029</v>
      </c>
      <c r="E33" s="76" t="s">
        <v>2070</v>
      </c>
      <c r="F33" s="89" t="s">
        <v>391</v>
      </c>
      <c r="G33" s="76" t="s">
        <v>780</v>
      </c>
      <c r="H33" s="76" t="s">
        <v>339</v>
      </c>
      <c r="I33" s="99">
        <v>43310</v>
      </c>
      <c r="J33" s="88">
        <v>3.5999999999963732</v>
      </c>
      <c r="K33" s="89" t="s">
        <v>164</v>
      </c>
      <c r="L33" s="90">
        <v>3.5499999999999997E-2</v>
      </c>
      <c r="M33" s="87">
        <v>2.0099999999976727E-2</v>
      </c>
      <c r="N33" s="86">
        <v>310520.92800000007</v>
      </c>
      <c r="O33" s="88">
        <v>106.56</v>
      </c>
      <c r="P33" s="86">
        <v>330.8911008770001</v>
      </c>
      <c r="Q33" s="87">
        <v>1.0108103125000003E-3</v>
      </c>
      <c r="R33" s="87">
        <f t="shared" si="1"/>
        <v>3.8653165670391468E-2</v>
      </c>
      <c r="S33" s="87">
        <f>P33/'סכום נכסי הקרן'!$C$42</f>
        <v>1.2383124196809628E-4</v>
      </c>
    </row>
    <row r="34" spans="2:19">
      <c r="B34" s="103" t="s">
        <v>2071</v>
      </c>
      <c r="C34" s="76" t="s">
        <v>2072</v>
      </c>
      <c r="D34" s="89" t="s">
        <v>2029</v>
      </c>
      <c r="E34" s="76" t="s">
        <v>2073</v>
      </c>
      <c r="F34" s="89" t="s">
        <v>391</v>
      </c>
      <c r="G34" s="76" t="s">
        <v>658</v>
      </c>
      <c r="H34" s="76" t="s">
        <v>160</v>
      </c>
      <c r="I34" s="99">
        <v>41903</v>
      </c>
      <c r="J34" s="88">
        <v>0.83000000002931018</v>
      </c>
      <c r="K34" s="89" t="s">
        <v>164</v>
      </c>
      <c r="L34" s="90">
        <v>5.1500000000000004E-2</v>
      </c>
      <c r="M34" s="87">
        <v>1.5800000000724131E-2</v>
      </c>
      <c r="N34" s="86">
        <v>11176.508762000001</v>
      </c>
      <c r="O34" s="88">
        <v>103.79</v>
      </c>
      <c r="P34" s="86">
        <v>11.600098802000002</v>
      </c>
      <c r="Q34" s="87">
        <v>7.4509800112692952E-4</v>
      </c>
      <c r="R34" s="87">
        <f t="shared" si="1"/>
        <v>1.3550698087625181E-3</v>
      </c>
      <c r="S34" s="87">
        <f>P34/'סכום נכסי הקרן'!$C$42</f>
        <v>4.3411703663141115E-6</v>
      </c>
    </row>
    <row r="35" spans="2:19">
      <c r="B35" s="105"/>
      <c r="C35" s="106"/>
      <c r="D35" s="106"/>
      <c r="E35" s="106"/>
      <c r="F35" s="106"/>
      <c r="G35" s="106"/>
      <c r="H35" s="106"/>
      <c r="I35" s="106"/>
      <c r="J35" s="107"/>
      <c r="K35" s="106"/>
      <c r="L35" s="106"/>
      <c r="M35" s="108"/>
      <c r="N35" s="109"/>
      <c r="O35" s="107"/>
      <c r="P35" s="106"/>
      <c r="Q35" s="106"/>
      <c r="R35" s="108"/>
      <c r="S35" s="106"/>
    </row>
    <row r="36" spans="2:19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</row>
    <row r="37" spans="2:19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</row>
    <row r="38" spans="2:19">
      <c r="B38" s="91" t="s">
        <v>256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</row>
    <row r="39" spans="2:19">
      <c r="B39" s="91" t="s">
        <v>111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</row>
    <row r="40" spans="2:19">
      <c r="B40" s="91" t="s">
        <v>239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</row>
    <row r="41" spans="2:19">
      <c r="B41" s="91" t="s">
        <v>247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</row>
    <row r="42" spans="2:19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spans="2:19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spans="2:19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</row>
    <row r="45" spans="2:19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spans="2:19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2:19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2:19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spans="2:19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</row>
    <row r="50" spans="2:19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2:19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2:19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2:19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2:19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2:19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</row>
    <row r="56" spans="2:19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2:19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2:19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</row>
    <row r="59" spans="2:19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2:19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</row>
    <row r="61" spans="2:19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2:19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</row>
    <row r="63" spans="2:19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</row>
    <row r="64" spans="2:19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</row>
    <row r="65" spans="2:19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</row>
    <row r="66" spans="2:19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</row>
    <row r="67" spans="2:19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</row>
    <row r="68" spans="2:19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2:19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2:19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</row>
    <row r="71" spans="2:19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</row>
    <row r="72" spans="2:19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</row>
    <row r="73" spans="2:19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</row>
    <row r="74" spans="2:19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</row>
    <row r="75" spans="2:19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</row>
    <row r="76" spans="2:19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</row>
    <row r="77" spans="2:19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</row>
    <row r="78" spans="2:19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</row>
    <row r="79" spans="2:19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</row>
    <row r="80" spans="2:19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</row>
    <row r="81" spans="2:19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</row>
    <row r="82" spans="2:19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</row>
    <row r="83" spans="2:19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</row>
    <row r="84" spans="2:19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</row>
    <row r="85" spans="2:19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</row>
    <row r="86" spans="2:19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</row>
    <row r="87" spans="2:19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</row>
    <row r="88" spans="2:19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</row>
    <row r="89" spans="2:19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</row>
    <row r="90" spans="2:19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</row>
    <row r="91" spans="2:19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</row>
    <row r="92" spans="2:19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2:19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</row>
    <row r="94" spans="2:19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</row>
    <row r="95" spans="2:19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</row>
    <row r="96" spans="2:19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</row>
    <row r="97" spans="2:19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</row>
    <row r="98" spans="2:19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</row>
    <row r="99" spans="2:19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</row>
    <row r="100" spans="2:19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</row>
    <row r="101" spans="2:19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</row>
    <row r="102" spans="2:19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</row>
    <row r="103" spans="2:19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</row>
    <row r="104" spans="2:19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</row>
    <row r="105" spans="2:19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</row>
    <row r="106" spans="2:19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</row>
    <row r="107" spans="2:19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</row>
    <row r="108" spans="2:19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</row>
    <row r="109" spans="2:19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</row>
    <row r="110" spans="2:19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</row>
    <row r="111" spans="2:19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</row>
    <row r="112" spans="2:19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</row>
    <row r="113" spans="2:19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</row>
    <row r="114" spans="2:19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</row>
    <row r="115" spans="2:19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2:19"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2:19"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</row>
    <row r="123" spans="2:19"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</row>
    <row r="124" spans="2:19"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2:19"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2:19"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2:19"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2:19"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2:19"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2:19"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</row>
    <row r="131" spans="2:19"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</row>
    <row r="132" spans="2:19"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</row>
    <row r="133" spans="2:19"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</row>
    <row r="134" spans="2:19"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</row>
    <row r="135" spans="2:19">
      <c r="C135" s="1"/>
      <c r="D135" s="1"/>
      <c r="E135" s="1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37 B42:B134">
    <cfRule type="cellIs" dxfId="13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R402"/>
  <sheetViews>
    <sheetView rightToLeft="1" workbookViewId="0">
      <selection activeCell="N1" sqref="N1:O1048576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62" style="2" bestFit="1" customWidth="1"/>
    <col min="4" max="4" width="5.7109375" style="2" bestFit="1" customWidth="1"/>
    <col min="5" max="5" width="9" style="2" bestFit="1" customWidth="1"/>
    <col min="6" max="6" width="14.4257812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96">
      <c r="B1" s="48" t="s">
        <v>179</v>
      </c>
      <c r="C1" s="70" t="s" vm="1">
        <v>265</v>
      </c>
    </row>
    <row r="2" spans="2:96">
      <c r="B2" s="48" t="s">
        <v>178</v>
      </c>
      <c r="C2" s="70" t="s">
        <v>266</v>
      </c>
    </row>
    <row r="3" spans="2:96">
      <c r="B3" s="48" t="s">
        <v>180</v>
      </c>
      <c r="C3" s="70" t="s">
        <v>267</v>
      </c>
    </row>
    <row r="4" spans="2:96">
      <c r="B4" s="48" t="s">
        <v>181</v>
      </c>
      <c r="C4" s="70">
        <v>12145</v>
      </c>
    </row>
    <row r="6" spans="2:96" ht="26.25" customHeight="1">
      <c r="B6" s="142" t="s">
        <v>210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</row>
    <row r="7" spans="2:96" ht="26.25" customHeight="1"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2:96" s="3" customFormat="1" ht="63">
      <c r="B8" s="22" t="s">
        <v>115</v>
      </c>
      <c r="C8" s="30" t="s">
        <v>44</v>
      </c>
      <c r="D8" s="30" t="s">
        <v>117</v>
      </c>
      <c r="E8" s="30" t="s">
        <v>116</v>
      </c>
      <c r="F8" s="30" t="s">
        <v>65</v>
      </c>
      <c r="G8" s="30" t="s">
        <v>101</v>
      </c>
      <c r="H8" s="30" t="s">
        <v>241</v>
      </c>
      <c r="I8" s="30" t="s">
        <v>240</v>
      </c>
      <c r="J8" s="30" t="s">
        <v>109</v>
      </c>
      <c r="K8" s="30" t="s">
        <v>58</v>
      </c>
      <c r="L8" s="30" t="s">
        <v>182</v>
      </c>
      <c r="M8" s="31" t="s">
        <v>184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CR8" s="1"/>
    </row>
    <row r="9" spans="2:96" s="3" customFormat="1" ht="14.25" customHeight="1">
      <c r="B9" s="15"/>
      <c r="C9" s="32"/>
      <c r="D9" s="16"/>
      <c r="E9" s="16"/>
      <c r="F9" s="32"/>
      <c r="G9" s="32"/>
      <c r="H9" s="32" t="s">
        <v>248</v>
      </c>
      <c r="I9" s="32"/>
      <c r="J9" s="32" t="s">
        <v>244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CR9" s="1"/>
    </row>
    <row r="10" spans="2:9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CR10" s="1"/>
    </row>
    <row r="11" spans="2:96" s="4" customFormat="1" ht="18" customHeight="1">
      <c r="B11" s="93" t="s">
        <v>29</v>
      </c>
      <c r="C11" s="76"/>
      <c r="D11" s="76"/>
      <c r="E11" s="76"/>
      <c r="F11" s="76"/>
      <c r="G11" s="76"/>
      <c r="H11" s="86"/>
      <c r="I11" s="86"/>
      <c r="J11" s="86">
        <v>17046.956730000005</v>
      </c>
      <c r="K11" s="76"/>
      <c r="L11" s="87">
        <f>J11/$J$11</f>
        <v>1</v>
      </c>
      <c r="M11" s="87">
        <f>J11/'סכום נכסי הקרן'!$C$42</f>
        <v>6.3795787135326604E-3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CR11" s="1"/>
    </row>
    <row r="12" spans="2:96">
      <c r="B12" s="97" t="s">
        <v>233</v>
      </c>
      <c r="C12" s="76"/>
      <c r="D12" s="76"/>
      <c r="E12" s="76"/>
      <c r="F12" s="76"/>
      <c r="G12" s="76"/>
      <c r="H12" s="86"/>
      <c r="I12" s="86"/>
      <c r="J12" s="86">
        <v>17046.956730000005</v>
      </c>
      <c r="K12" s="76"/>
      <c r="L12" s="87">
        <f t="shared" ref="L12:L20" si="0">J12/$J$11</f>
        <v>1</v>
      </c>
      <c r="M12" s="87">
        <f>J12/'סכום נכסי הקרן'!$C$42</f>
        <v>6.3795787135326604E-3</v>
      </c>
    </row>
    <row r="13" spans="2:96">
      <c r="B13" s="94" t="s">
        <v>63</v>
      </c>
      <c r="C13" s="74"/>
      <c r="D13" s="74"/>
      <c r="E13" s="74"/>
      <c r="F13" s="74"/>
      <c r="G13" s="74"/>
      <c r="H13" s="83"/>
      <c r="I13" s="83"/>
      <c r="J13" s="83">
        <v>17046.956730000005</v>
      </c>
      <c r="K13" s="74"/>
      <c r="L13" s="84">
        <f t="shared" si="0"/>
        <v>1</v>
      </c>
      <c r="M13" s="84">
        <f>J13/'סכום נכסי הקרן'!$C$42</f>
        <v>6.3795787135326604E-3</v>
      </c>
    </row>
    <row r="14" spans="2:96">
      <c r="B14" s="79" t="s">
        <v>2074</v>
      </c>
      <c r="C14" s="76">
        <v>6824</v>
      </c>
      <c r="D14" s="89" t="s">
        <v>27</v>
      </c>
      <c r="E14" s="76"/>
      <c r="F14" s="89" t="s">
        <v>953</v>
      </c>
      <c r="G14" s="89" t="s">
        <v>163</v>
      </c>
      <c r="H14" s="86">
        <v>11588.39</v>
      </c>
      <c r="I14" s="86">
        <v>8370.5810999999994</v>
      </c>
      <c r="J14" s="86">
        <v>3337.8236100000008</v>
      </c>
      <c r="K14" s="87">
        <v>7.0394760201315677E-3</v>
      </c>
      <c r="L14" s="87">
        <f t="shared" si="0"/>
        <v>0.19580172947385663</v>
      </c>
      <c r="M14" s="87">
        <f>J14/'סכום נכסי הקרן'!$C$42</f>
        <v>1.2491325454242962E-3</v>
      </c>
    </row>
    <row r="15" spans="2:96">
      <c r="B15" s="79" t="s">
        <v>2075</v>
      </c>
      <c r="C15" s="76">
        <v>6900</v>
      </c>
      <c r="D15" s="89" t="s">
        <v>27</v>
      </c>
      <c r="E15" s="76"/>
      <c r="F15" s="89" t="s">
        <v>953</v>
      </c>
      <c r="G15" s="89" t="s">
        <v>163</v>
      </c>
      <c r="H15" s="86">
        <v>11333.650000000001</v>
      </c>
      <c r="I15" s="86">
        <v>10070.1158</v>
      </c>
      <c r="J15" s="86">
        <v>3927.2541800000008</v>
      </c>
      <c r="K15" s="87">
        <v>3.1616460572157891E-3</v>
      </c>
      <c r="L15" s="87">
        <f t="shared" si="0"/>
        <v>0.23037860905041432</v>
      </c>
      <c r="M15" s="87">
        <f>J15/'סכום נכסי הקרן'!$C$42</f>
        <v>1.469718470351286E-3</v>
      </c>
    </row>
    <row r="16" spans="2:96">
      <c r="B16" s="79" t="s">
        <v>2076</v>
      </c>
      <c r="C16" s="76">
        <v>7019</v>
      </c>
      <c r="D16" s="89" t="s">
        <v>27</v>
      </c>
      <c r="E16" s="76"/>
      <c r="F16" s="89" t="s">
        <v>953</v>
      </c>
      <c r="G16" s="89" t="s">
        <v>163</v>
      </c>
      <c r="H16" s="86">
        <v>7695.0800000000008</v>
      </c>
      <c r="I16" s="86">
        <v>10283.0326</v>
      </c>
      <c r="J16" s="86">
        <v>2722.8205600000006</v>
      </c>
      <c r="K16" s="87">
        <v>5.4838533447430513E-3</v>
      </c>
      <c r="L16" s="87">
        <f t="shared" si="0"/>
        <v>0.15972472994011053</v>
      </c>
      <c r="M16" s="87">
        <f>J16/'סכום נכסי הקרן'!$C$42</f>
        <v>1.018976487150682E-3</v>
      </c>
    </row>
    <row r="17" spans="2:13">
      <c r="B17" s="79" t="s">
        <v>2077</v>
      </c>
      <c r="C17" s="76">
        <v>7983</v>
      </c>
      <c r="D17" s="89" t="s">
        <v>27</v>
      </c>
      <c r="E17" s="76"/>
      <c r="F17" s="89" t="s">
        <v>927</v>
      </c>
      <c r="G17" s="89" t="s">
        <v>163</v>
      </c>
      <c r="H17" s="86">
        <v>127073.00000000001</v>
      </c>
      <c r="I17" s="86">
        <v>100</v>
      </c>
      <c r="J17" s="86">
        <v>437.25819000000007</v>
      </c>
      <c r="K17" s="87">
        <v>6.2950613659279545E-5</v>
      </c>
      <c r="L17" s="87">
        <f t="shared" si="0"/>
        <v>2.5650219973310153E-2</v>
      </c>
      <c r="M17" s="87">
        <f>J17/'סכום נכסי הקרן'!$C$42</f>
        <v>1.6363759733915975E-4</v>
      </c>
    </row>
    <row r="18" spans="2:13">
      <c r="B18" s="79" t="s">
        <v>2078</v>
      </c>
      <c r="C18" s="76">
        <v>6629</v>
      </c>
      <c r="D18" s="89" t="s">
        <v>27</v>
      </c>
      <c r="E18" s="76"/>
      <c r="F18" s="89" t="s">
        <v>953</v>
      </c>
      <c r="G18" s="89" t="s">
        <v>166</v>
      </c>
      <c r="H18" s="86">
        <v>3608.5400000000004</v>
      </c>
      <c r="I18" s="86">
        <v>10106.7246</v>
      </c>
      <c r="J18" s="86">
        <v>1608.6438999999998</v>
      </c>
      <c r="K18" s="87">
        <v>5.3223303834808262E-3</v>
      </c>
      <c r="L18" s="87">
        <f t="shared" si="0"/>
        <v>9.4365459212378683E-2</v>
      </c>
      <c r="M18" s="87">
        <f>J18/'סכום נכסי הקרן'!$C$42</f>
        <v>6.0201187488402553E-4</v>
      </c>
    </row>
    <row r="19" spans="2:13">
      <c r="B19" s="79" t="s">
        <v>2079</v>
      </c>
      <c r="C19" s="76">
        <v>7943</v>
      </c>
      <c r="D19" s="89" t="s">
        <v>27</v>
      </c>
      <c r="E19" s="76"/>
      <c r="F19" s="89" t="s">
        <v>953</v>
      </c>
      <c r="G19" s="89" t="s">
        <v>163</v>
      </c>
      <c r="H19" s="86">
        <v>1003328.2300000001</v>
      </c>
      <c r="I19" s="86">
        <v>95.896699999999996</v>
      </c>
      <c r="J19" s="86">
        <v>3310.7879500000008</v>
      </c>
      <c r="K19" s="87">
        <v>6.7570944873035456E-3</v>
      </c>
      <c r="L19" s="87">
        <f t="shared" si="0"/>
        <v>0.19421577718758015</v>
      </c>
      <c r="M19" s="87">
        <f>J19/'סכום נכסי הקרן'!$C$42</f>
        <v>1.2390148379780883E-3</v>
      </c>
    </row>
    <row r="20" spans="2:13">
      <c r="B20" s="79" t="s">
        <v>2080</v>
      </c>
      <c r="C20" s="76">
        <v>7425</v>
      </c>
      <c r="D20" s="89" t="s">
        <v>27</v>
      </c>
      <c r="E20" s="76"/>
      <c r="F20" s="89" t="s">
        <v>953</v>
      </c>
      <c r="G20" s="89" t="s">
        <v>163</v>
      </c>
      <c r="H20" s="86">
        <v>501113.89000000007</v>
      </c>
      <c r="I20" s="86">
        <v>98.726200000000006</v>
      </c>
      <c r="J20" s="86">
        <v>1702.3683400000002</v>
      </c>
      <c r="K20" s="87">
        <v>5.0661061517464495E-3</v>
      </c>
      <c r="L20" s="87">
        <f t="shared" si="0"/>
        <v>9.9863475162349391E-2</v>
      </c>
      <c r="M20" s="87">
        <f>J20/'סכום נכסי הקרן'!$C$42</f>
        <v>6.370869004051217E-4</v>
      </c>
    </row>
    <row r="21" spans="2:13">
      <c r="B21" s="75"/>
      <c r="C21" s="76"/>
      <c r="D21" s="76"/>
      <c r="E21" s="76"/>
      <c r="F21" s="76"/>
      <c r="G21" s="76"/>
      <c r="H21" s="86"/>
      <c r="I21" s="86"/>
      <c r="J21" s="76"/>
      <c r="K21" s="76"/>
      <c r="L21" s="87"/>
      <c r="M21" s="76"/>
    </row>
    <row r="22" spans="2:13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2:13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2:13">
      <c r="B24" s="91" t="s">
        <v>256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2:13">
      <c r="B25" s="91" t="s">
        <v>111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2:13">
      <c r="B26" s="91" t="s">
        <v>239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27" spans="2:13">
      <c r="B27" s="91" t="s">
        <v>247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2:13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pans="2:13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  <row r="30" spans="2:13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2:13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2:13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</row>
    <row r="33" spans="2:13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</row>
    <row r="34" spans="2:13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</row>
    <row r="35" spans="2:13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</row>
    <row r="36" spans="2:13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</row>
    <row r="37" spans="2:13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</row>
    <row r="38" spans="2:13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2:13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2:13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</row>
    <row r="41" spans="2:13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</row>
    <row r="42" spans="2:13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</row>
    <row r="43" spans="2:13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</row>
    <row r="44" spans="2:13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2:13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2:13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</row>
    <row r="47" spans="2:13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spans="2:13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</row>
    <row r="49" spans="2:13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2:13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spans="2:13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</row>
    <row r="52" spans="2:13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</row>
    <row r="53" spans="2:13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</row>
    <row r="54" spans="2:13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</row>
    <row r="55" spans="2:13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</row>
    <row r="56" spans="2:13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</row>
    <row r="57" spans="2:13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</row>
    <row r="58" spans="2:13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2:13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2:13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2:13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</row>
    <row r="62" spans="2:13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</row>
    <row r="63" spans="2:13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</row>
    <row r="64" spans="2:13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</row>
    <row r="65" spans="2:13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</row>
    <row r="66" spans="2:13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2:13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2:13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  <row r="69" spans="2:13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</row>
    <row r="70" spans="2:13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1" spans="2:13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2:13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3" spans="2:13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</row>
    <row r="74" spans="2:13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</row>
    <row r="75" spans="2:13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</row>
    <row r="76" spans="2:13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2:13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</row>
    <row r="78" spans="2:13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2:13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</row>
    <row r="80" spans="2:13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</row>
    <row r="81" spans="2:13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</row>
    <row r="82" spans="2:13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</row>
    <row r="83" spans="2:13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</row>
    <row r="84" spans="2:13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</row>
    <row r="85" spans="2:13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2:13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  <row r="87" spans="2:13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</row>
    <row r="88" spans="2:13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</row>
    <row r="89" spans="2:13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2:13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</row>
    <row r="91" spans="2:13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</row>
    <row r="92" spans="2:13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</row>
    <row r="93" spans="2:13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2:13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2:13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2:13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</row>
    <row r="97" spans="2:13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</row>
    <row r="98" spans="2:13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</row>
    <row r="99" spans="2:13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2:13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</row>
    <row r="101" spans="2:13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</row>
    <row r="102" spans="2:13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</row>
    <row r="103" spans="2:13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  <row r="104" spans="2:13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2:13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2:13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2:13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2:13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</row>
    <row r="109" spans="2:13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2:13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</row>
    <row r="111" spans="2:13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2:13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</row>
    <row r="113" spans="2:13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2:13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2:13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2:13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2:13"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2:13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</row>
    <row r="119" spans="2:13"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</row>
    <row r="120" spans="2:13"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3"/>
      <c r="C400" s="1"/>
      <c r="D400" s="1"/>
      <c r="E400" s="1"/>
    </row>
    <row r="401" spans="2:5">
      <c r="B401" s="43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F18:XFD21 A1:B1048576 D18:AD21 D1:XFD17 D22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A637"/>
  <sheetViews>
    <sheetView rightToLeft="1" workbookViewId="0">
      <selection activeCell="J13" sqref="J13"/>
    </sheetView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62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3" customWidth="1"/>
    <col min="18" max="18" width="8" style="3" customWidth="1"/>
    <col min="19" max="19" width="8.7109375" style="3" customWidth="1"/>
    <col min="20" max="20" width="10" style="3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2:53">
      <c r="B1" s="48" t="s">
        <v>179</v>
      </c>
      <c r="C1" s="70" t="s" vm="1">
        <v>265</v>
      </c>
    </row>
    <row r="2" spans="2:53">
      <c r="B2" s="48" t="s">
        <v>178</v>
      </c>
      <c r="C2" s="70" t="s">
        <v>266</v>
      </c>
    </row>
    <row r="3" spans="2:53">
      <c r="B3" s="48" t="s">
        <v>180</v>
      </c>
      <c r="C3" s="70" t="s">
        <v>267</v>
      </c>
    </row>
    <row r="4" spans="2:53">
      <c r="B4" s="48" t="s">
        <v>181</v>
      </c>
      <c r="C4" s="70">
        <v>12145</v>
      </c>
    </row>
    <row r="6" spans="2:53" ht="26.25" customHeight="1">
      <c r="B6" s="142" t="s">
        <v>210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53" ht="26.25" customHeight="1">
      <c r="B7" s="142" t="s">
        <v>96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2:53" s="3" customFormat="1" ht="78.75">
      <c r="B8" s="22" t="s">
        <v>115</v>
      </c>
      <c r="C8" s="30" t="s">
        <v>44</v>
      </c>
      <c r="D8" s="30" t="s">
        <v>101</v>
      </c>
      <c r="E8" s="30" t="s">
        <v>102</v>
      </c>
      <c r="F8" s="30" t="s">
        <v>241</v>
      </c>
      <c r="G8" s="30" t="s">
        <v>240</v>
      </c>
      <c r="H8" s="30" t="s">
        <v>109</v>
      </c>
      <c r="I8" s="30" t="s">
        <v>58</v>
      </c>
      <c r="J8" s="30" t="s">
        <v>182</v>
      </c>
      <c r="K8" s="31" t="s">
        <v>184</v>
      </c>
      <c r="BA8" s="1"/>
    </row>
    <row r="9" spans="2:53" s="3" customFormat="1" ht="21" customHeight="1">
      <c r="B9" s="15"/>
      <c r="C9" s="16"/>
      <c r="D9" s="16"/>
      <c r="E9" s="32" t="s">
        <v>21</v>
      </c>
      <c r="F9" s="32" t="s">
        <v>248</v>
      </c>
      <c r="G9" s="32"/>
      <c r="H9" s="32" t="s">
        <v>244</v>
      </c>
      <c r="I9" s="32" t="s">
        <v>19</v>
      </c>
      <c r="J9" s="32" t="s">
        <v>19</v>
      </c>
      <c r="K9" s="33" t="s">
        <v>19</v>
      </c>
      <c r="BA9" s="1"/>
    </row>
    <row r="10" spans="2:53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BA10" s="1"/>
    </row>
    <row r="11" spans="2:53" s="4" customFormat="1" ht="18" customHeight="1">
      <c r="B11" s="71" t="s">
        <v>2081</v>
      </c>
      <c r="C11" s="72"/>
      <c r="D11" s="72"/>
      <c r="E11" s="72"/>
      <c r="F11" s="80"/>
      <c r="G11" s="82"/>
      <c r="H11" s="80">
        <v>41328.868820000018</v>
      </c>
      <c r="I11" s="72"/>
      <c r="J11" s="81">
        <f>H11/$H$11</f>
        <v>1</v>
      </c>
      <c r="K11" s="81">
        <f>H11/'סכום נכסי הקרן'!$C$42</f>
        <v>1.5466735556056974E-2</v>
      </c>
      <c r="L11" s="3"/>
      <c r="M11" s="3"/>
      <c r="N11" s="3"/>
      <c r="O11" s="3"/>
      <c r="P11" s="3"/>
      <c r="Q11" s="3"/>
      <c r="R11" s="3"/>
      <c r="S11" s="3"/>
      <c r="BA11" s="1"/>
    </row>
    <row r="12" spans="2:53" ht="21" customHeight="1">
      <c r="B12" s="73" t="s">
        <v>2082</v>
      </c>
      <c r="C12" s="74"/>
      <c r="D12" s="74"/>
      <c r="E12" s="74"/>
      <c r="F12" s="83"/>
      <c r="G12" s="85"/>
      <c r="H12" s="83">
        <v>2112.1849500000008</v>
      </c>
      <c r="I12" s="74"/>
      <c r="J12" s="84">
        <f t="shared" ref="J12:J14" si="0">H12/$H$11</f>
        <v>5.1106768956082932E-2</v>
      </c>
      <c r="K12" s="84">
        <f>H12/'סכום נכסי הקרן'!$C$42</f>
        <v>7.904548805682366E-4</v>
      </c>
      <c r="T12" s="1"/>
    </row>
    <row r="13" spans="2:53">
      <c r="B13" s="94" t="s">
        <v>229</v>
      </c>
      <c r="C13" s="74"/>
      <c r="D13" s="74"/>
      <c r="E13" s="74"/>
      <c r="F13" s="83"/>
      <c r="G13" s="85"/>
      <c r="H13" s="83">
        <v>158.51438000000002</v>
      </c>
      <c r="I13" s="74"/>
      <c r="J13" s="84">
        <f t="shared" si="0"/>
        <v>3.8354395976908798E-3</v>
      </c>
      <c r="K13" s="84">
        <f>H13/'סכום נכסי הקרן'!$C$42</f>
        <v>5.9321729998714387E-5</v>
      </c>
      <c r="T13" s="1"/>
    </row>
    <row r="14" spans="2:53">
      <c r="B14" s="79" t="s">
        <v>2083</v>
      </c>
      <c r="C14" s="76">
        <v>7034</v>
      </c>
      <c r="D14" s="89" t="s">
        <v>163</v>
      </c>
      <c r="E14" s="99">
        <v>43850</v>
      </c>
      <c r="F14" s="86">
        <v>52871.210000000006</v>
      </c>
      <c r="G14" s="88">
        <v>87.129400000000004</v>
      </c>
      <c r="H14" s="86">
        <v>158.51438000000002</v>
      </c>
      <c r="I14" s="87">
        <v>4.5214831655736318E-3</v>
      </c>
      <c r="J14" s="87">
        <f t="shared" si="0"/>
        <v>3.8354395976908798E-3</v>
      </c>
      <c r="K14" s="87">
        <f>H14/'סכום נכסי הקרן'!$C$42</f>
        <v>5.9321729998714387E-5</v>
      </c>
      <c r="T14" s="1"/>
    </row>
    <row r="15" spans="2:53">
      <c r="B15" s="75"/>
      <c r="C15" s="76"/>
      <c r="D15" s="76"/>
      <c r="E15" s="76"/>
      <c r="F15" s="86"/>
      <c r="G15" s="88"/>
      <c r="H15" s="76"/>
      <c r="I15" s="76"/>
      <c r="J15" s="87"/>
      <c r="K15" s="76"/>
      <c r="T15" s="1"/>
    </row>
    <row r="16" spans="2:53">
      <c r="B16" s="94" t="s">
        <v>231</v>
      </c>
      <c r="C16" s="76"/>
      <c r="D16" s="76"/>
      <c r="E16" s="76"/>
      <c r="F16" s="86"/>
      <c r="G16" s="88"/>
      <c r="H16" s="86">
        <v>374.67361000000011</v>
      </c>
      <c r="I16" s="76"/>
      <c r="J16" s="87">
        <f t="shared" ref="J16:J17" si="1">H16/$H$11</f>
        <v>9.0656633171311649E-3</v>
      </c>
      <c r="K16" s="87">
        <f>H16/'סכום נכסי הקרן'!$C$42</f>
        <v>1.4021621716631398E-4</v>
      </c>
      <c r="T16" s="1"/>
    </row>
    <row r="17" spans="2:20">
      <c r="B17" s="79" t="s">
        <v>2084</v>
      </c>
      <c r="C17" s="76">
        <v>7004</v>
      </c>
      <c r="D17" s="89" t="s">
        <v>164</v>
      </c>
      <c r="E17" s="99">
        <v>43614</v>
      </c>
      <c r="F17" s="86">
        <v>448829.70000000007</v>
      </c>
      <c r="G17" s="88">
        <v>83.477861000000004</v>
      </c>
      <c r="H17" s="86">
        <v>374.67361000000011</v>
      </c>
      <c r="I17" s="87">
        <v>3.8664227533333328E-3</v>
      </c>
      <c r="J17" s="87">
        <f t="shared" si="1"/>
        <v>9.0656633171311649E-3</v>
      </c>
      <c r="K17" s="87">
        <f>H17/'סכום נכסי הקרן'!$C$42</f>
        <v>1.4021621716631398E-4</v>
      </c>
      <c r="T17" s="1"/>
    </row>
    <row r="18" spans="2:20">
      <c r="B18" s="75"/>
      <c r="C18" s="76"/>
      <c r="D18" s="76"/>
      <c r="E18" s="76"/>
      <c r="F18" s="86"/>
      <c r="G18" s="88"/>
      <c r="H18" s="76"/>
      <c r="I18" s="76"/>
      <c r="J18" s="87"/>
      <c r="K18" s="76"/>
      <c r="T18" s="1"/>
    </row>
    <row r="19" spans="2:20">
      <c r="B19" s="94" t="s">
        <v>232</v>
      </c>
      <c r="C19" s="74"/>
      <c r="D19" s="74"/>
      <c r="E19" s="74"/>
      <c r="F19" s="83"/>
      <c r="G19" s="85"/>
      <c r="H19" s="83">
        <v>1578.9969600000002</v>
      </c>
      <c r="I19" s="74"/>
      <c r="J19" s="84">
        <f t="shared" ref="J19:J23" si="2">H19/$H$11</f>
        <v>3.8205666041260876E-2</v>
      </c>
      <c r="K19" s="84">
        <f>H19/'סכום נכסי הקרן'!$C$42</f>
        <v>5.9091693340320806E-4</v>
      </c>
      <c r="T19" s="1"/>
    </row>
    <row r="20" spans="2:20">
      <c r="B20" s="79" t="s">
        <v>2085</v>
      </c>
      <c r="C20" s="76">
        <v>7055</v>
      </c>
      <c r="D20" s="89" t="s">
        <v>163</v>
      </c>
      <c r="E20" s="99">
        <v>43914</v>
      </c>
      <c r="F20" s="86">
        <v>61914.640000000007</v>
      </c>
      <c r="G20" s="88">
        <v>86.847800000000007</v>
      </c>
      <c r="H20" s="86">
        <v>185.02773000000005</v>
      </c>
      <c r="I20" s="87">
        <v>3.0655278666666666E-3</v>
      </c>
      <c r="J20" s="87">
        <f t="shared" si="2"/>
        <v>4.4769609060885006E-3</v>
      </c>
      <c r="K20" s="87">
        <f>H20/'סכום נכסי הקרן'!$C$42</f>
        <v>6.9243970429276055E-5</v>
      </c>
      <c r="T20" s="1"/>
    </row>
    <row r="21" spans="2:20">
      <c r="B21" s="79" t="s">
        <v>2086</v>
      </c>
      <c r="C21" s="76">
        <v>7038</v>
      </c>
      <c r="D21" s="89" t="s">
        <v>163</v>
      </c>
      <c r="E21" s="99">
        <v>43556</v>
      </c>
      <c r="F21" s="86">
        <v>89874.750000000015</v>
      </c>
      <c r="G21" s="88">
        <v>100</v>
      </c>
      <c r="H21" s="86">
        <v>309.25900999999999</v>
      </c>
      <c r="I21" s="87">
        <v>9.2179246153846147E-4</v>
      </c>
      <c r="J21" s="87">
        <f t="shared" si="2"/>
        <v>7.4828810666683968E-3</v>
      </c>
      <c r="K21" s="87">
        <f>H21/'סכום נכסי הקרן'!$C$42</f>
        <v>1.1573574265558563E-4</v>
      </c>
      <c r="T21" s="1"/>
    </row>
    <row r="22" spans="2:20" ht="16.5" customHeight="1">
      <c r="B22" s="79" t="s">
        <v>2087</v>
      </c>
      <c r="C22" s="76">
        <v>6662</v>
      </c>
      <c r="D22" s="89" t="s">
        <v>163</v>
      </c>
      <c r="E22" s="99">
        <v>43556</v>
      </c>
      <c r="F22" s="86">
        <v>20878.680000000004</v>
      </c>
      <c r="G22" s="88">
        <v>54.403599999999997</v>
      </c>
      <c r="H22" s="86">
        <v>39.08550000000001</v>
      </c>
      <c r="I22" s="87">
        <v>2.5215798695652171E-3</v>
      </c>
      <c r="J22" s="87">
        <f t="shared" si="2"/>
        <v>9.4571908489025989E-4</v>
      </c>
      <c r="K22" s="87">
        <f>H22/'סכום נכסי הקרן'!$C$42</f>
        <v>1.4627186996313845E-5</v>
      </c>
      <c r="T22" s="1"/>
    </row>
    <row r="23" spans="2:20" ht="16.5" customHeight="1">
      <c r="B23" s="79" t="s">
        <v>2088</v>
      </c>
      <c r="C23" s="76">
        <v>7029</v>
      </c>
      <c r="D23" s="89" t="s">
        <v>164</v>
      </c>
      <c r="E23" s="99">
        <v>43739</v>
      </c>
      <c r="F23" s="86">
        <v>1068126.9500000002</v>
      </c>
      <c r="G23" s="88">
        <v>97.893310999999997</v>
      </c>
      <c r="H23" s="86">
        <v>1045.6247200000003</v>
      </c>
      <c r="I23" s="87">
        <v>2.7046753488372093E-3</v>
      </c>
      <c r="J23" s="87">
        <f t="shared" si="2"/>
        <v>2.5300104983613722E-2</v>
      </c>
      <c r="K23" s="87">
        <f>H23/'סכום נכסי הקרן'!$C$42</f>
        <v>3.913100333220326E-4</v>
      </c>
      <c r="T23" s="1"/>
    </row>
    <row r="24" spans="2:20" ht="16.5" customHeight="1">
      <c r="B24" s="75"/>
      <c r="C24" s="76"/>
      <c r="D24" s="76"/>
      <c r="E24" s="76"/>
      <c r="F24" s="86"/>
      <c r="G24" s="88"/>
      <c r="H24" s="76"/>
      <c r="I24" s="76"/>
      <c r="J24" s="87"/>
      <c r="K24" s="76"/>
      <c r="T24" s="1"/>
    </row>
    <row r="25" spans="2:20">
      <c r="B25" s="73" t="s">
        <v>2089</v>
      </c>
      <c r="C25" s="74"/>
      <c r="D25" s="74"/>
      <c r="E25" s="74"/>
      <c r="F25" s="83"/>
      <c r="G25" s="85"/>
      <c r="H25" s="83">
        <v>39216.683870000023</v>
      </c>
      <c r="I25" s="74"/>
      <c r="J25" s="84">
        <f t="shared" ref="J25:J27" si="3">H25/$H$11</f>
        <v>0.94889323104391721</v>
      </c>
      <c r="K25" s="84">
        <f>H25/'סכום נכסי הקרן'!$C$42</f>
        <v>1.4676280675488739E-2</v>
      </c>
      <c r="T25" s="1"/>
    </row>
    <row r="26" spans="2:20">
      <c r="B26" s="94" t="s">
        <v>229</v>
      </c>
      <c r="C26" s="74"/>
      <c r="D26" s="74"/>
      <c r="E26" s="74"/>
      <c r="F26" s="83"/>
      <c r="G26" s="85"/>
      <c r="H26" s="83">
        <v>164.78158000000002</v>
      </c>
      <c r="I26" s="74"/>
      <c r="J26" s="84">
        <f t="shared" si="3"/>
        <v>3.9870817833818455E-3</v>
      </c>
      <c r="K26" s="84">
        <f>H26/'סכום נכסי הקרן'!$C$42</f>
        <v>6.166713958393903E-5</v>
      </c>
      <c r="T26" s="1"/>
    </row>
    <row r="27" spans="2:20">
      <c r="B27" s="79" t="s">
        <v>2090</v>
      </c>
      <c r="C27" s="76">
        <v>7068</v>
      </c>
      <c r="D27" s="89" t="s">
        <v>163</v>
      </c>
      <c r="E27" s="99">
        <v>43885</v>
      </c>
      <c r="F27" s="86">
        <v>47887.7</v>
      </c>
      <c r="G27" s="88">
        <v>100</v>
      </c>
      <c r="H27" s="86">
        <v>164.78158000000002</v>
      </c>
      <c r="I27" s="87">
        <v>8.8566299999999997E-4</v>
      </c>
      <c r="J27" s="87">
        <f t="shared" si="3"/>
        <v>3.9870817833818455E-3</v>
      </c>
      <c r="K27" s="87">
        <f>H27/'סכום נכסי הקרן'!$C$42</f>
        <v>6.166713958393903E-5</v>
      </c>
      <c r="T27" s="1"/>
    </row>
    <row r="28" spans="2:20">
      <c r="B28" s="75"/>
      <c r="C28" s="76"/>
      <c r="D28" s="76"/>
      <c r="E28" s="76"/>
      <c r="F28" s="86"/>
      <c r="G28" s="88"/>
      <c r="H28" s="76"/>
      <c r="I28" s="76"/>
      <c r="J28" s="87"/>
      <c r="K28" s="76"/>
      <c r="T28" s="1"/>
    </row>
    <row r="29" spans="2:20">
      <c r="B29" s="94" t="s">
        <v>231</v>
      </c>
      <c r="C29" s="74"/>
      <c r="D29" s="74"/>
      <c r="E29" s="74"/>
      <c r="F29" s="83"/>
      <c r="G29" s="85"/>
      <c r="H29" s="83">
        <v>631.72338000000013</v>
      </c>
      <c r="I29" s="74"/>
      <c r="J29" s="84">
        <f t="shared" ref="J29:J30" si="4">H29/$H$11</f>
        <v>1.5285281161489091E-2</v>
      </c>
      <c r="K29" s="84">
        <f>H29/'סכום נכסי הקרן'!$C$42</f>
        <v>2.3641340162473115E-4</v>
      </c>
      <c r="T29" s="1"/>
    </row>
    <row r="30" spans="2:20">
      <c r="B30" s="79" t="s">
        <v>2091</v>
      </c>
      <c r="C30" s="76">
        <v>7064</v>
      </c>
      <c r="D30" s="89" t="s">
        <v>163</v>
      </c>
      <c r="E30" s="99">
        <v>43466</v>
      </c>
      <c r="F30" s="86">
        <v>201454.56000000003</v>
      </c>
      <c r="G30" s="88">
        <v>91.130799999999994</v>
      </c>
      <c r="H30" s="86">
        <v>631.72338000000013</v>
      </c>
      <c r="I30" s="87">
        <v>3.5250334206646979E-5</v>
      </c>
      <c r="J30" s="87">
        <f t="shared" si="4"/>
        <v>1.5285281161489091E-2</v>
      </c>
      <c r="K30" s="87">
        <f>H30/'סכום נכסי הקרן'!$C$42</f>
        <v>2.3641340162473115E-4</v>
      </c>
      <c r="T30" s="1"/>
    </row>
    <row r="31" spans="2:20">
      <c r="B31" s="75"/>
      <c r="C31" s="76"/>
      <c r="D31" s="76"/>
      <c r="E31" s="76"/>
      <c r="F31" s="86"/>
      <c r="G31" s="88"/>
      <c r="H31" s="76"/>
      <c r="I31" s="76"/>
      <c r="J31" s="87"/>
      <c r="K31" s="76"/>
      <c r="T31" s="1"/>
    </row>
    <row r="32" spans="2:20">
      <c r="B32" s="94" t="s">
        <v>232</v>
      </c>
      <c r="C32" s="74"/>
      <c r="D32" s="74"/>
      <c r="E32" s="74"/>
      <c r="F32" s="83"/>
      <c r="G32" s="85"/>
      <c r="H32" s="83">
        <v>38420.178910000017</v>
      </c>
      <c r="I32" s="74"/>
      <c r="J32" s="84">
        <f t="shared" ref="J32:J65" si="5">H32/$H$11</f>
        <v>0.92962086809904609</v>
      </c>
      <c r="K32" s="84">
        <f>H32/'סכום נכסי הקרן'!$C$42</f>
        <v>1.4378200134280067E-2</v>
      </c>
      <c r="T32" s="1"/>
    </row>
    <row r="33" spans="2:20">
      <c r="B33" s="79" t="s">
        <v>2092</v>
      </c>
      <c r="C33" s="76">
        <v>7043</v>
      </c>
      <c r="D33" s="89" t="s">
        <v>165</v>
      </c>
      <c r="E33" s="99">
        <v>43860</v>
      </c>
      <c r="F33" s="86">
        <v>367240.26000000007</v>
      </c>
      <c r="G33" s="88">
        <v>93.0578</v>
      </c>
      <c r="H33" s="86">
        <v>1375.7998799999998</v>
      </c>
      <c r="I33" s="87">
        <v>5.9567418500000005E-4</v>
      </c>
      <c r="J33" s="87">
        <f t="shared" si="5"/>
        <v>3.3289076601443729E-2</v>
      </c>
      <c r="K33" s="87">
        <f>H33/'סכום נכסי הקרן'!$C$42</f>
        <v>5.1487334469985395E-4</v>
      </c>
      <c r="T33" s="1"/>
    </row>
    <row r="34" spans="2:20">
      <c r="B34" s="79" t="s">
        <v>2093</v>
      </c>
      <c r="C34" s="76">
        <v>5339</v>
      </c>
      <c r="D34" s="89" t="s">
        <v>163</v>
      </c>
      <c r="E34" s="99">
        <v>42916</v>
      </c>
      <c r="F34" s="86">
        <v>220779.10000000003</v>
      </c>
      <c r="G34" s="88">
        <v>93.490799999999993</v>
      </c>
      <c r="H34" s="86">
        <v>710.25045</v>
      </c>
      <c r="I34" s="87">
        <v>4.2320813103807032E-4</v>
      </c>
      <c r="J34" s="87">
        <f t="shared" si="5"/>
        <v>1.7185334858627756E-2</v>
      </c>
      <c r="K34" s="87">
        <f>H34/'סכום נכסי הקרן'!$C$42</f>
        <v>2.6580102970068324E-4</v>
      </c>
      <c r="T34" s="1"/>
    </row>
    <row r="35" spans="2:20">
      <c r="B35" s="79" t="s">
        <v>2094</v>
      </c>
      <c r="C35" s="76">
        <v>7006</v>
      </c>
      <c r="D35" s="89" t="s">
        <v>165</v>
      </c>
      <c r="E35" s="99">
        <v>43617</v>
      </c>
      <c r="F35" s="86">
        <v>238731.90000000002</v>
      </c>
      <c r="G35" s="88">
        <v>110.4087</v>
      </c>
      <c r="H35" s="86">
        <v>1061.1235100000004</v>
      </c>
      <c r="I35" s="87">
        <v>3.852614102247552E-5</v>
      </c>
      <c r="J35" s="87">
        <f t="shared" si="5"/>
        <v>2.5675116215290596E-2</v>
      </c>
      <c r="K35" s="87">
        <f>H35/'סכום נכסי הקרן'!$C$42</f>
        <v>3.9711023287292998E-4</v>
      </c>
      <c r="T35" s="1"/>
    </row>
    <row r="36" spans="2:20">
      <c r="B36" s="79" t="s">
        <v>2095</v>
      </c>
      <c r="C36" s="76">
        <v>7025</v>
      </c>
      <c r="D36" s="89" t="s">
        <v>163</v>
      </c>
      <c r="E36" s="99">
        <v>43556</v>
      </c>
      <c r="F36" s="86">
        <v>101277.56000000001</v>
      </c>
      <c r="G36" s="88">
        <v>73.669799999999995</v>
      </c>
      <c r="H36" s="86">
        <v>256.73638000000005</v>
      </c>
      <c r="I36" s="87">
        <v>1.7675412166666667E-4</v>
      </c>
      <c r="J36" s="87">
        <f t="shared" si="5"/>
        <v>6.2120350091885226E-3</v>
      </c>
      <c r="K36" s="87">
        <f>H36/'סכום נכסי הקרן'!$C$42</f>
        <v>9.6079902752086829E-5</v>
      </c>
      <c r="T36" s="1"/>
    </row>
    <row r="37" spans="2:20">
      <c r="B37" s="79" t="s">
        <v>2096</v>
      </c>
      <c r="C37" s="76">
        <v>7045</v>
      </c>
      <c r="D37" s="89" t="s">
        <v>165</v>
      </c>
      <c r="E37" s="99">
        <v>43909</v>
      </c>
      <c r="F37" s="86">
        <v>3016.3200000000006</v>
      </c>
      <c r="G37" s="88">
        <v>100</v>
      </c>
      <c r="H37" s="86">
        <v>12.143100000000002</v>
      </c>
      <c r="I37" s="87">
        <v>5.8840097690000012E-4</v>
      </c>
      <c r="J37" s="87">
        <f t="shared" si="5"/>
        <v>2.938164132409951E-4</v>
      </c>
      <c r="K37" s="87">
        <f>H37/'סכום נכסי הקרן'!$C$42</f>
        <v>4.5443807656276273E-6</v>
      </c>
      <c r="T37" s="1"/>
    </row>
    <row r="38" spans="2:20">
      <c r="B38" s="79" t="s">
        <v>2097</v>
      </c>
      <c r="C38" s="76">
        <v>6650</v>
      </c>
      <c r="D38" s="89" t="s">
        <v>165</v>
      </c>
      <c r="E38" s="99">
        <v>43466</v>
      </c>
      <c r="F38" s="86">
        <v>101188.76</v>
      </c>
      <c r="G38" s="88">
        <v>81.313900000000004</v>
      </c>
      <c r="H38" s="86">
        <v>331.24496000000011</v>
      </c>
      <c r="I38" s="87">
        <v>2.21134538751301E-4</v>
      </c>
      <c r="J38" s="87">
        <f t="shared" si="5"/>
        <v>8.0148566718018389E-3</v>
      </c>
      <c r="K38" s="87">
        <f>H38/'סכום נכסי הקרן'!$C$42</f>
        <v>1.2396366866245794E-4</v>
      </c>
    </row>
    <row r="39" spans="2:20">
      <c r="B39" s="79" t="s">
        <v>2098</v>
      </c>
      <c r="C39" s="76">
        <v>7035</v>
      </c>
      <c r="D39" s="89" t="s">
        <v>165</v>
      </c>
      <c r="E39" s="99">
        <v>43847</v>
      </c>
      <c r="F39" s="86">
        <v>176269.32000000004</v>
      </c>
      <c r="G39" s="88">
        <v>100</v>
      </c>
      <c r="H39" s="86">
        <v>709.62503000000015</v>
      </c>
      <c r="I39" s="87">
        <v>4.4067328992337051E-4</v>
      </c>
      <c r="J39" s="87">
        <f t="shared" si="5"/>
        <v>1.7170202095069097E-2</v>
      </c>
      <c r="K39" s="87">
        <f>H39/'סכום נכסי הקרן'!$C$42</f>
        <v>2.6556697524848913E-4</v>
      </c>
    </row>
    <row r="40" spans="2:20">
      <c r="B40" s="79" t="s">
        <v>2099</v>
      </c>
      <c r="C40" s="76">
        <v>7040</v>
      </c>
      <c r="D40" s="89" t="s">
        <v>165</v>
      </c>
      <c r="E40" s="99">
        <v>43891</v>
      </c>
      <c r="F40" s="86">
        <v>64898.460000000006</v>
      </c>
      <c r="G40" s="88">
        <v>100</v>
      </c>
      <c r="H40" s="86">
        <v>261.26822000000004</v>
      </c>
      <c r="I40" s="87">
        <v>2.0280768749999999E-4</v>
      </c>
      <c r="J40" s="87">
        <f t="shared" si="5"/>
        <v>6.3216881434114197E-3</v>
      </c>
      <c r="K40" s="87">
        <f>H40/'סכום נכסי הקרן'!$C$42</f>
        <v>9.7775878782005205E-5</v>
      </c>
    </row>
    <row r="41" spans="2:20">
      <c r="B41" s="79" t="s">
        <v>2100</v>
      </c>
      <c r="C41" s="76">
        <v>7032</v>
      </c>
      <c r="D41" s="89" t="s">
        <v>163</v>
      </c>
      <c r="E41" s="99">
        <v>43853</v>
      </c>
      <c r="F41" s="86">
        <v>102025.56000000001</v>
      </c>
      <c r="G41" s="88">
        <v>99.936300000000003</v>
      </c>
      <c r="H41" s="86">
        <v>350.84632000000005</v>
      </c>
      <c r="I41" s="87">
        <v>1.8686000000000001E-4</v>
      </c>
      <c r="J41" s="87">
        <f t="shared" si="5"/>
        <v>8.4891343512943484E-3</v>
      </c>
      <c r="K41" s="87">
        <f>H41/'סכום נכסי הקרן'!$C$42</f>
        <v>1.3129919611130895E-4</v>
      </c>
    </row>
    <row r="42" spans="2:20">
      <c r="B42" s="79" t="s">
        <v>2101</v>
      </c>
      <c r="C42" s="76">
        <v>6648</v>
      </c>
      <c r="D42" s="89" t="s">
        <v>163</v>
      </c>
      <c r="E42" s="99">
        <v>43466</v>
      </c>
      <c r="F42" s="86">
        <v>281147.76</v>
      </c>
      <c r="G42" s="88">
        <v>97.941199999999995</v>
      </c>
      <c r="H42" s="86">
        <v>947.51201000000015</v>
      </c>
      <c r="I42" s="87">
        <v>1.1267069394183956E-4</v>
      </c>
      <c r="J42" s="87">
        <f t="shared" si="5"/>
        <v>2.2926153970647189E-2</v>
      </c>
      <c r="K42" s="87">
        <f>H42/'סכום נכסי הקרן'!$C$42</f>
        <v>3.5459276078144558E-4</v>
      </c>
    </row>
    <row r="43" spans="2:20">
      <c r="B43" s="79" t="s">
        <v>2102</v>
      </c>
      <c r="C43" s="76">
        <v>6665</v>
      </c>
      <c r="D43" s="89" t="s">
        <v>163</v>
      </c>
      <c r="E43" s="99">
        <v>43586</v>
      </c>
      <c r="F43" s="86">
        <v>98050.62</v>
      </c>
      <c r="G43" s="88">
        <v>98.2333</v>
      </c>
      <c r="H43" s="86">
        <v>331.43148000000002</v>
      </c>
      <c r="I43" s="87">
        <v>2.4942910815939281E-4</v>
      </c>
      <c r="J43" s="87">
        <f t="shared" si="5"/>
        <v>8.0193697399144025E-3</v>
      </c>
      <c r="K43" s="87">
        <f>H43/'סכום נכסי הקרן'!$C$42</f>
        <v>1.2403347109350146E-4</v>
      </c>
    </row>
    <row r="44" spans="2:20">
      <c r="B44" s="79" t="s">
        <v>2103</v>
      </c>
      <c r="C44" s="76">
        <v>7016</v>
      </c>
      <c r="D44" s="89" t="s">
        <v>163</v>
      </c>
      <c r="E44" s="99">
        <v>43627</v>
      </c>
      <c r="F44" s="86">
        <v>82807.260000000009</v>
      </c>
      <c r="G44" s="88">
        <v>90.085300000000004</v>
      </c>
      <c r="H44" s="86">
        <v>256.68883000000005</v>
      </c>
      <c r="I44" s="87">
        <v>4.7583398190045243E-4</v>
      </c>
      <c r="J44" s="87">
        <f t="shared" si="5"/>
        <v>6.2108844816914574E-3</v>
      </c>
      <c r="K44" s="87">
        <f>H44/'סכום נכסי הקרן'!$C$42</f>
        <v>9.6062107847539753E-5</v>
      </c>
    </row>
    <row r="45" spans="2:20">
      <c r="B45" s="79" t="s">
        <v>2104</v>
      </c>
      <c r="C45" s="76">
        <v>6657</v>
      </c>
      <c r="D45" s="89" t="s">
        <v>163</v>
      </c>
      <c r="E45" s="99">
        <v>42916</v>
      </c>
      <c r="F45" s="86">
        <v>23600.78</v>
      </c>
      <c r="G45" s="88">
        <v>97.020799999999994</v>
      </c>
      <c r="H45" s="86">
        <v>78.79085000000002</v>
      </c>
      <c r="I45" s="87">
        <v>2.4884836984657311E-3</v>
      </c>
      <c r="J45" s="87">
        <f t="shared" si="5"/>
        <v>1.9064361607175483E-3</v>
      </c>
      <c r="K45" s="87">
        <f>H45/'סכום נכסי הקרן'!$C$42</f>
        <v>2.9486343952322849E-5</v>
      </c>
    </row>
    <row r="46" spans="2:20">
      <c r="B46" s="79" t="s">
        <v>2105</v>
      </c>
      <c r="C46" s="76">
        <v>7009</v>
      </c>
      <c r="D46" s="89" t="s">
        <v>163</v>
      </c>
      <c r="E46" s="99">
        <v>42916</v>
      </c>
      <c r="F46" s="86">
        <v>25024.550000000003</v>
      </c>
      <c r="G46" s="88">
        <v>96.477999999999994</v>
      </c>
      <c r="H46" s="86">
        <v>83.076720000000009</v>
      </c>
      <c r="I46" s="87">
        <v>2.4884836984657311E-3</v>
      </c>
      <c r="J46" s="87">
        <f t="shared" si="5"/>
        <v>2.0101377650045245E-3</v>
      </c>
      <c r="K46" s="87">
        <f>H46/'סכום נכסי הקרן'!$C$42</f>
        <v>3.1090269242568374E-5</v>
      </c>
    </row>
    <row r="47" spans="2:20">
      <c r="B47" s="79" t="s">
        <v>2106</v>
      </c>
      <c r="C47" s="76">
        <v>7027</v>
      </c>
      <c r="D47" s="89" t="s">
        <v>166</v>
      </c>
      <c r="E47" s="99">
        <v>43738</v>
      </c>
      <c r="F47" s="86">
        <v>872257.82</v>
      </c>
      <c r="G47" s="88">
        <v>85.503900000000002</v>
      </c>
      <c r="H47" s="86">
        <v>3289.6384200000002</v>
      </c>
      <c r="I47" s="87">
        <v>3.6344075918186763E-4</v>
      </c>
      <c r="J47" s="87">
        <f t="shared" si="5"/>
        <v>7.9596623714222395E-2</v>
      </c>
      <c r="K47" s="87">
        <f>H47/'סכום נכסי הקרן'!$C$42</f>
        <v>1.2310999301428512E-3</v>
      </c>
    </row>
    <row r="48" spans="2:20">
      <c r="B48" s="79" t="s">
        <v>2107</v>
      </c>
      <c r="C48" s="76">
        <v>7018</v>
      </c>
      <c r="D48" s="89" t="s">
        <v>163</v>
      </c>
      <c r="E48" s="99">
        <v>43525</v>
      </c>
      <c r="F48" s="86">
        <v>46856.390000000007</v>
      </c>
      <c r="G48" s="88">
        <v>1E-4</v>
      </c>
      <c r="H48" s="86">
        <v>1.7000000000000004E-4</v>
      </c>
      <c r="I48" s="87">
        <v>8.6319224090909089E-5</v>
      </c>
      <c r="J48" s="87">
        <f t="shared" si="5"/>
        <v>4.1133475184235631E-9</v>
      </c>
      <c r="K48" s="87">
        <f>H48/'סכום נכסי הקרן'!$C$42</f>
        <v>6.362005831762044E-11</v>
      </c>
    </row>
    <row r="49" spans="2:11">
      <c r="B49" s="79" t="s">
        <v>2108</v>
      </c>
      <c r="C49" s="76">
        <v>7036</v>
      </c>
      <c r="D49" s="89" t="s">
        <v>163</v>
      </c>
      <c r="E49" s="99">
        <v>37987</v>
      </c>
      <c r="F49" s="86">
        <v>3417528.7100000004</v>
      </c>
      <c r="G49" s="88">
        <v>100.5279</v>
      </c>
      <c r="H49" s="86">
        <v>11821.795820000003</v>
      </c>
      <c r="I49" s="87">
        <v>1.77512118168828E-4</v>
      </c>
      <c r="J49" s="87">
        <f t="shared" si="5"/>
        <v>0.28604208529121794</v>
      </c>
      <c r="K49" s="87">
        <f>H49/'סכום נכסי הקרן'!$C$42</f>
        <v>4.4241372911023617E-3</v>
      </c>
    </row>
    <row r="50" spans="2:11">
      <c r="B50" s="79" t="s">
        <v>2109</v>
      </c>
      <c r="C50" s="76">
        <v>7046</v>
      </c>
      <c r="D50" s="89" t="s">
        <v>163</v>
      </c>
      <c r="E50" s="99">
        <v>43795</v>
      </c>
      <c r="F50" s="86">
        <v>276343.83</v>
      </c>
      <c r="G50" s="88">
        <v>105.4631</v>
      </c>
      <c r="H50" s="86">
        <v>1002.8476900000002</v>
      </c>
      <c r="I50" s="87">
        <v>1.0939016888888888E-4</v>
      </c>
      <c r="J50" s="87">
        <f t="shared" si="5"/>
        <v>2.4265065041284131E-2</v>
      </c>
      <c r="K50" s="87">
        <f>H50/'סכום נכסי הקרן'!$C$42</f>
        <v>3.7530134424406433E-4</v>
      </c>
    </row>
    <row r="51" spans="2:11">
      <c r="B51" s="79" t="s">
        <v>2110</v>
      </c>
      <c r="C51" s="76">
        <v>7001</v>
      </c>
      <c r="D51" s="89" t="s">
        <v>165</v>
      </c>
      <c r="E51" s="99">
        <v>43602</v>
      </c>
      <c r="F51" s="86">
        <v>113051.91000000002</v>
      </c>
      <c r="G51" s="88">
        <v>98.620999999999995</v>
      </c>
      <c r="H51" s="86">
        <v>448.84824000000003</v>
      </c>
      <c r="I51" s="87">
        <v>9.3741221666666659E-4</v>
      </c>
      <c r="J51" s="87">
        <f t="shared" si="5"/>
        <v>1.0860404671486962E-2</v>
      </c>
      <c r="K51" s="87">
        <f>H51/'סכום נכסי הקרן'!$C$42</f>
        <v>1.6797500708565463E-4</v>
      </c>
    </row>
    <row r="52" spans="2:11">
      <c r="B52" s="79" t="s">
        <v>2111</v>
      </c>
      <c r="C52" s="76">
        <v>7011</v>
      </c>
      <c r="D52" s="89" t="s">
        <v>165</v>
      </c>
      <c r="E52" s="99">
        <v>43651</v>
      </c>
      <c r="F52" s="86">
        <v>300656.74000000005</v>
      </c>
      <c r="G52" s="88">
        <v>102.5665</v>
      </c>
      <c r="H52" s="86">
        <v>1241.4483799999998</v>
      </c>
      <c r="I52" s="87">
        <v>9.7328392499999991E-4</v>
      </c>
      <c r="J52" s="87">
        <f t="shared" si="5"/>
        <v>3.0038285959552651E-2</v>
      </c>
      <c r="K52" s="87">
        <f>H52/'סכום נכסי הקרן'!$C$42</f>
        <v>4.645942254936199E-4</v>
      </c>
    </row>
    <row r="53" spans="2:11">
      <c r="B53" s="79" t="s">
        <v>2112</v>
      </c>
      <c r="C53" s="76">
        <v>7017</v>
      </c>
      <c r="D53" s="89" t="s">
        <v>164</v>
      </c>
      <c r="E53" s="99">
        <v>43709</v>
      </c>
      <c r="F53" s="86">
        <v>1184156.2100000002</v>
      </c>
      <c r="G53" s="88">
        <v>91.836759000000001</v>
      </c>
      <c r="H53" s="86">
        <v>1087.4911700000002</v>
      </c>
      <c r="I53" s="87">
        <v>1.1841561454545458E-3</v>
      </c>
      <c r="J53" s="87">
        <f t="shared" si="5"/>
        <v>2.6313112384864924E-2</v>
      </c>
      <c r="K53" s="87">
        <f>H53/'סכום נכסי הקרן'!$C$42</f>
        <v>4.0697795091351339E-4</v>
      </c>
    </row>
    <row r="54" spans="2:11">
      <c r="B54" s="79" t="s">
        <v>2113</v>
      </c>
      <c r="C54" s="76">
        <v>6885</v>
      </c>
      <c r="D54" s="89" t="s">
        <v>165</v>
      </c>
      <c r="E54" s="99">
        <v>43602</v>
      </c>
      <c r="F54" s="86">
        <v>210917.75000000003</v>
      </c>
      <c r="G54" s="88">
        <v>103.3678</v>
      </c>
      <c r="H54" s="86">
        <v>877.70911000000012</v>
      </c>
      <c r="I54" s="87">
        <v>1.4061183333333334E-3</v>
      </c>
      <c r="J54" s="87">
        <f t="shared" si="5"/>
        <v>2.1237191703036788E-2</v>
      </c>
      <c r="K54" s="87">
        <f>H54/'סכום נכסי הקרן'!$C$42</f>
        <v>3.2847002802415719E-4</v>
      </c>
    </row>
    <row r="55" spans="2:11">
      <c r="B55" s="79" t="s">
        <v>2114</v>
      </c>
      <c r="C55" s="76">
        <v>7054</v>
      </c>
      <c r="D55" s="89" t="s">
        <v>163</v>
      </c>
      <c r="E55" s="99">
        <v>43973</v>
      </c>
      <c r="F55" s="86">
        <v>258743.61000000004</v>
      </c>
      <c r="G55" s="88">
        <v>100.2801</v>
      </c>
      <c r="H55" s="86">
        <v>892.83059000000026</v>
      </c>
      <c r="I55" s="87">
        <v>8.1238181538461534E-4</v>
      </c>
      <c r="J55" s="87">
        <f t="shared" si="5"/>
        <v>2.1603073480877328E-2</v>
      </c>
      <c r="K55" s="87">
        <f>H55/'סכום נכסי הקרן'!$C$42</f>
        <v>3.3412902472679685E-4</v>
      </c>
    </row>
    <row r="56" spans="2:11">
      <c r="B56" s="79" t="s">
        <v>2115</v>
      </c>
      <c r="C56" s="76">
        <v>6651</v>
      </c>
      <c r="D56" s="89" t="s">
        <v>165</v>
      </c>
      <c r="E56" s="99">
        <v>43465</v>
      </c>
      <c r="F56" s="86">
        <v>355504.52000000008</v>
      </c>
      <c r="G56" s="88">
        <v>99.341700000000003</v>
      </c>
      <c r="H56" s="86">
        <v>1421.7685500000002</v>
      </c>
      <c r="I56" s="87">
        <v>2.4773834107776828E-3</v>
      </c>
      <c r="J56" s="87">
        <f t="shared" si="5"/>
        <v>3.4401341981853926E-2</v>
      </c>
      <c r="K56" s="87">
        <f>H56/'סכום נכסי הקרן'!$C$42</f>
        <v>5.3207645920681551E-4</v>
      </c>
    </row>
    <row r="57" spans="2:11">
      <c r="B57" s="79" t="s">
        <v>2116</v>
      </c>
      <c r="C57" s="76">
        <v>7028</v>
      </c>
      <c r="D57" s="89" t="s">
        <v>165</v>
      </c>
      <c r="E57" s="99">
        <v>43754</v>
      </c>
      <c r="F57" s="86">
        <v>234900.00000000003</v>
      </c>
      <c r="G57" s="88">
        <v>98.732200000000006</v>
      </c>
      <c r="H57" s="86">
        <v>933.67135000000007</v>
      </c>
      <c r="I57" s="87">
        <v>1.2311320754716982E-4</v>
      </c>
      <c r="J57" s="87">
        <f t="shared" si="5"/>
        <v>2.2591263120856925E-2</v>
      </c>
      <c r="K57" s="87">
        <f>H57/'סכום נכסי הקרן'!$C$42</f>
        <v>3.4941309256759641E-4</v>
      </c>
    </row>
    <row r="58" spans="2:11">
      <c r="B58" s="79" t="s">
        <v>2117</v>
      </c>
      <c r="C58" s="76">
        <v>7013</v>
      </c>
      <c r="D58" s="89" t="s">
        <v>165</v>
      </c>
      <c r="E58" s="99">
        <v>43507</v>
      </c>
      <c r="F58" s="86">
        <v>325177.71999999997</v>
      </c>
      <c r="G58" s="88">
        <v>98.883099999999999</v>
      </c>
      <c r="H58" s="86">
        <v>1294.4791200000004</v>
      </c>
      <c r="I58" s="87">
        <v>3.7216333599999997E-4</v>
      </c>
      <c r="J58" s="87">
        <f t="shared" si="5"/>
        <v>3.132142632884187E-2</v>
      </c>
      <c r="K58" s="87">
        <f>H58/'סכום נכסי הקרן'!$C$42</f>
        <v>4.8444021826671757E-4</v>
      </c>
    </row>
    <row r="59" spans="2:11">
      <c r="B59" s="79" t="s">
        <v>2118</v>
      </c>
      <c r="C59" s="76">
        <v>7041</v>
      </c>
      <c r="D59" s="89" t="s">
        <v>163</v>
      </c>
      <c r="E59" s="99">
        <v>43516</v>
      </c>
      <c r="F59" s="86">
        <v>239112.18000000005</v>
      </c>
      <c r="G59" s="88">
        <v>98.282799999999995</v>
      </c>
      <c r="H59" s="86">
        <v>808.6561700000002</v>
      </c>
      <c r="I59" s="87">
        <v>4.65680284E-4</v>
      </c>
      <c r="J59" s="87">
        <f t="shared" si="5"/>
        <v>1.9566375588984723E-2</v>
      </c>
      <c r="K59" s="87">
        <f>H59/'סכום נכסי הקרן'!$C$42</f>
        <v>3.026279570253152E-4</v>
      </c>
    </row>
    <row r="60" spans="2:11">
      <c r="B60" s="79" t="s">
        <v>2119</v>
      </c>
      <c r="C60" s="76">
        <v>7071</v>
      </c>
      <c r="D60" s="89" t="s">
        <v>163</v>
      </c>
      <c r="E60" s="99">
        <v>44055</v>
      </c>
      <c r="F60" s="86">
        <v>345767.61</v>
      </c>
      <c r="G60" s="88">
        <v>100</v>
      </c>
      <c r="H60" s="86">
        <v>1189.7863500000003</v>
      </c>
      <c r="I60" s="87">
        <v>1.0746468000000001E-3</v>
      </c>
      <c r="J60" s="87">
        <f t="shared" si="5"/>
        <v>2.8788263118980757E-2</v>
      </c>
      <c r="K60" s="87">
        <f>H60/'סכום נכסי הקרן'!$C$42</f>
        <v>4.4526045277946328E-4</v>
      </c>
    </row>
    <row r="61" spans="2:11">
      <c r="B61" s="79" t="s">
        <v>2120</v>
      </c>
      <c r="C61" s="76">
        <v>6646</v>
      </c>
      <c r="D61" s="89" t="s">
        <v>165</v>
      </c>
      <c r="E61" s="99">
        <v>42947</v>
      </c>
      <c r="F61" s="86">
        <v>436495.34000000008</v>
      </c>
      <c r="G61" s="88">
        <v>97.855900000000005</v>
      </c>
      <c r="H61" s="86">
        <v>1719.5658799999999</v>
      </c>
      <c r="I61" s="87">
        <v>3.3857573280628335E-4</v>
      </c>
      <c r="J61" s="87">
        <f t="shared" si="5"/>
        <v>4.1606894383904872E-2</v>
      </c>
      <c r="K61" s="87">
        <f>H61/'סכום נכסי הקרן'!$C$42</f>
        <v>6.4352283274464862E-4</v>
      </c>
    </row>
    <row r="62" spans="2:11">
      <c r="B62" s="79" t="s">
        <v>2121</v>
      </c>
      <c r="C62" s="76">
        <v>6647</v>
      </c>
      <c r="D62" s="89" t="s">
        <v>163</v>
      </c>
      <c r="E62" s="99">
        <v>43454</v>
      </c>
      <c r="F62" s="86">
        <v>668541.02000000014</v>
      </c>
      <c r="G62" s="88">
        <v>86.482200000000006</v>
      </c>
      <c r="H62" s="86">
        <v>1989.4794600000002</v>
      </c>
      <c r="I62" s="87">
        <v>8.3449443801272065E-5</v>
      </c>
      <c r="J62" s="87">
        <f t="shared" si="5"/>
        <v>4.8137767057327349E-2</v>
      </c>
      <c r="K62" s="87">
        <f>H62/'סכום נכסי הקרן'!$C$42</f>
        <v>7.4453411333475297E-4</v>
      </c>
    </row>
    <row r="63" spans="2:11">
      <c r="B63" s="79" t="s">
        <v>2122</v>
      </c>
      <c r="C63" s="76">
        <v>5337</v>
      </c>
      <c r="D63" s="89" t="s">
        <v>163</v>
      </c>
      <c r="E63" s="99">
        <v>42985</v>
      </c>
      <c r="F63" s="86">
        <v>204047.35000000003</v>
      </c>
      <c r="G63" s="88">
        <v>100.3865</v>
      </c>
      <c r="H63" s="86">
        <v>704.84064000000012</v>
      </c>
      <c r="I63" s="87">
        <v>8.1373280000000001E-5</v>
      </c>
      <c r="J63" s="87">
        <f t="shared" si="5"/>
        <v>1.7054438220165152E-2</v>
      </c>
      <c r="K63" s="87">
        <f>H63/'סכום נכסי הקרן'!$C$42</f>
        <v>2.6377648600840536E-4</v>
      </c>
    </row>
    <row r="64" spans="2:11">
      <c r="B64" s="79" t="s">
        <v>2123</v>
      </c>
      <c r="C64" s="76">
        <v>7005</v>
      </c>
      <c r="D64" s="89" t="s">
        <v>163</v>
      </c>
      <c r="E64" s="99">
        <v>43621</v>
      </c>
      <c r="F64" s="86">
        <v>90239.220000000016</v>
      </c>
      <c r="G64" s="88">
        <v>95.808899999999994</v>
      </c>
      <c r="H64" s="86">
        <v>297.49923000000001</v>
      </c>
      <c r="I64" s="87">
        <v>1.6718706823529413E-4</v>
      </c>
      <c r="J64" s="87">
        <f t="shared" si="5"/>
        <v>7.1983395261965913E-3</v>
      </c>
      <c r="K64" s="87">
        <f>H64/'סכום נכסי הקרן'!$C$42</f>
        <v>1.1133481389439513E-4</v>
      </c>
    </row>
    <row r="65" spans="2:11">
      <c r="B65" s="79" t="s">
        <v>2124</v>
      </c>
      <c r="C65" s="76">
        <v>6658</v>
      </c>
      <c r="D65" s="89" t="s">
        <v>163</v>
      </c>
      <c r="E65" s="99">
        <v>43356</v>
      </c>
      <c r="F65" s="86">
        <v>266741.84000000008</v>
      </c>
      <c r="G65" s="88">
        <v>68.778000000000006</v>
      </c>
      <c r="H65" s="86">
        <v>631.28483000000006</v>
      </c>
      <c r="I65" s="87">
        <v>1.5664920000000001E-3</v>
      </c>
      <c r="J65" s="87">
        <f t="shared" si="5"/>
        <v>1.527466993469965E-2</v>
      </c>
      <c r="K65" s="87">
        <f>H65/'סכום נכסי הקרן'!$C$42</f>
        <v>2.362492805860535E-4</v>
      </c>
    </row>
    <row r="66" spans="2:11">
      <c r="C66" s="1"/>
    </row>
    <row r="67" spans="2:11">
      <c r="C67" s="1"/>
    </row>
    <row r="68" spans="2:11">
      <c r="C68" s="1"/>
    </row>
    <row r="69" spans="2:11">
      <c r="B69" s="91" t="s">
        <v>111</v>
      </c>
      <c r="C69" s="1"/>
    </row>
    <row r="70" spans="2:11">
      <c r="B70" s="91" t="s">
        <v>239</v>
      </c>
      <c r="C70" s="1"/>
    </row>
    <row r="71" spans="2:11">
      <c r="B71" s="91" t="s">
        <v>247</v>
      </c>
      <c r="C71" s="1"/>
    </row>
    <row r="72" spans="2:11">
      <c r="C72" s="1"/>
    </row>
    <row r="73" spans="2:11">
      <c r="C73" s="1"/>
    </row>
    <row r="74" spans="2:11">
      <c r="C74" s="1"/>
    </row>
    <row r="75" spans="2:11">
      <c r="C75" s="1"/>
    </row>
    <row r="76" spans="2:11">
      <c r="C76" s="1"/>
    </row>
    <row r="77" spans="2:11">
      <c r="C77" s="1"/>
    </row>
    <row r="78" spans="2:11">
      <c r="C78" s="1"/>
    </row>
    <row r="79" spans="2:11">
      <c r="C79" s="1"/>
    </row>
    <row r="80" spans="2:11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AF39:XFD41 D1:I1048576 J42:XFD1048576 J1:XFD38 J39:A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F18" sqref="F18"/>
    </sheetView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62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8" t="s">
        <v>179</v>
      </c>
      <c r="C1" s="70" t="s" vm="1">
        <v>265</v>
      </c>
    </row>
    <row r="2" spans="2:59">
      <c r="B2" s="48" t="s">
        <v>178</v>
      </c>
      <c r="C2" s="70" t="s">
        <v>266</v>
      </c>
    </row>
    <row r="3" spans="2:59">
      <c r="B3" s="48" t="s">
        <v>180</v>
      </c>
      <c r="C3" s="70" t="s">
        <v>267</v>
      </c>
    </row>
    <row r="4" spans="2:59">
      <c r="B4" s="48" t="s">
        <v>181</v>
      </c>
      <c r="C4" s="70">
        <v>12145</v>
      </c>
    </row>
    <row r="6" spans="2:59" ht="26.25" customHeight="1">
      <c r="B6" s="142" t="s">
        <v>210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59" ht="26.25" customHeight="1">
      <c r="B7" s="142" t="s">
        <v>97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2:59" s="3" customFormat="1" ht="78.75">
      <c r="B8" s="22" t="s">
        <v>115</v>
      </c>
      <c r="C8" s="30" t="s">
        <v>44</v>
      </c>
      <c r="D8" s="30" t="s">
        <v>65</v>
      </c>
      <c r="E8" s="30" t="s">
        <v>101</v>
      </c>
      <c r="F8" s="30" t="s">
        <v>102</v>
      </c>
      <c r="G8" s="30" t="s">
        <v>241</v>
      </c>
      <c r="H8" s="30" t="s">
        <v>240</v>
      </c>
      <c r="I8" s="30" t="s">
        <v>109</v>
      </c>
      <c r="J8" s="30" t="s">
        <v>58</v>
      </c>
      <c r="K8" s="30" t="s">
        <v>182</v>
      </c>
      <c r="L8" s="31" t="s">
        <v>184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248</v>
      </c>
      <c r="H9" s="16"/>
      <c r="I9" s="16" t="s">
        <v>244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119" t="s">
        <v>47</v>
      </c>
      <c r="C11" s="120"/>
      <c r="D11" s="120"/>
      <c r="E11" s="120"/>
      <c r="F11" s="120"/>
      <c r="G11" s="121"/>
      <c r="H11" s="131"/>
      <c r="I11" s="121">
        <v>63.629328905000008</v>
      </c>
      <c r="J11" s="120"/>
      <c r="K11" s="122">
        <f>I11/$I$11</f>
        <v>1</v>
      </c>
      <c r="L11" s="122">
        <f>I11/'סכום נכסי הקרן'!$C$42</f>
        <v>2.3812362444983242E-5</v>
      </c>
      <c r="M11" s="92"/>
      <c r="N11" s="92"/>
      <c r="O11" s="92"/>
      <c r="P11" s="92"/>
      <c r="BG11" s="92"/>
    </row>
    <row r="12" spans="2:59" s="92" customFormat="1" ht="21" customHeight="1">
      <c r="B12" s="123" t="s">
        <v>2125</v>
      </c>
      <c r="C12" s="120"/>
      <c r="D12" s="120"/>
      <c r="E12" s="120"/>
      <c r="F12" s="120"/>
      <c r="G12" s="121"/>
      <c r="H12" s="131"/>
      <c r="I12" s="121">
        <v>60.208597438000005</v>
      </c>
      <c r="J12" s="120"/>
      <c r="K12" s="122">
        <f t="shared" ref="K12:K15" si="0">I12/$I$11</f>
        <v>0.94623970540209168</v>
      </c>
      <c r="L12" s="122">
        <f>I12/'סכום נכסי הקרן'!$C$42</f>
        <v>2.2532202824868775E-5</v>
      </c>
    </row>
    <row r="13" spans="2:59">
      <c r="B13" s="75" t="s">
        <v>2126</v>
      </c>
      <c r="C13" s="76" t="s">
        <v>2127</v>
      </c>
      <c r="D13" s="89" t="s">
        <v>190</v>
      </c>
      <c r="E13" s="89" t="s">
        <v>164</v>
      </c>
      <c r="F13" s="99">
        <v>44014</v>
      </c>
      <c r="G13" s="86">
        <v>630.90990800000009</v>
      </c>
      <c r="H13" s="88">
        <v>9543.1370999999999</v>
      </c>
      <c r="I13" s="86">
        <v>60.208597438000005</v>
      </c>
      <c r="J13" s="87">
        <v>0</v>
      </c>
      <c r="K13" s="87">
        <f t="shared" si="0"/>
        <v>0.94623970540209168</v>
      </c>
      <c r="L13" s="87">
        <f>I13/'סכום נכסי הקרן'!$C$42</f>
        <v>2.2532202824868775E-5</v>
      </c>
    </row>
    <row r="14" spans="2:59" s="92" customFormat="1">
      <c r="B14" s="123" t="s">
        <v>235</v>
      </c>
      <c r="C14" s="120"/>
      <c r="D14" s="120"/>
      <c r="E14" s="120"/>
      <c r="F14" s="120"/>
      <c r="G14" s="121"/>
      <c r="H14" s="131"/>
      <c r="I14" s="121">
        <v>3.4207314670000004</v>
      </c>
      <c r="J14" s="120"/>
      <c r="K14" s="122">
        <f t="shared" si="0"/>
        <v>5.3760294597908272E-2</v>
      </c>
      <c r="L14" s="122">
        <f>I14/'סכום נכסי הקרן'!$C$42</f>
        <v>1.2801596201144664E-6</v>
      </c>
    </row>
    <row r="15" spans="2:59">
      <c r="B15" s="75" t="s">
        <v>2128</v>
      </c>
      <c r="C15" s="76" t="s">
        <v>2129</v>
      </c>
      <c r="D15" s="89" t="s">
        <v>946</v>
      </c>
      <c r="E15" s="89" t="s">
        <v>163</v>
      </c>
      <c r="F15" s="99">
        <v>43879</v>
      </c>
      <c r="G15" s="86">
        <v>1799.3847460000002</v>
      </c>
      <c r="H15" s="88">
        <v>55.247199999999999</v>
      </c>
      <c r="I15" s="86">
        <v>3.4207314670000004</v>
      </c>
      <c r="J15" s="87">
        <v>0</v>
      </c>
      <c r="K15" s="87">
        <f t="shared" si="0"/>
        <v>5.3760294597908272E-2</v>
      </c>
      <c r="L15" s="87">
        <f>I15/'סכום נכסי הקרן'!$C$42</f>
        <v>1.2801596201144664E-6</v>
      </c>
    </row>
    <row r="16" spans="2:59">
      <c r="B16" s="93"/>
      <c r="C16" s="76"/>
      <c r="D16" s="76"/>
      <c r="E16" s="76"/>
      <c r="F16" s="76"/>
      <c r="G16" s="86"/>
      <c r="H16" s="88"/>
      <c r="I16" s="76"/>
      <c r="J16" s="76"/>
      <c r="K16" s="87"/>
      <c r="L16" s="76"/>
    </row>
    <row r="17" spans="2:12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2:12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2:12">
      <c r="B19" s="110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2:12">
      <c r="B20" s="110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2:12">
      <c r="B21" s="110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2:12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2:12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2:12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2:12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2:12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2:12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2:12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2:12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2:12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2:12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2:12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12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2:1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2:12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2:12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2:1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2:1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2:1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12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2:12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2:12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2:12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2:12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2:12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2:12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2:12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2:12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2:12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2:12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2:12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2:12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2:12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2:12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2:12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2:12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2:12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2:12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2:12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2:12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2:12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2:12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2:12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2:12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2:12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2:12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</row>
    <row r="70" spans="2:12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</row>
    <row r="71" spans="2:12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2:12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2:12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2:12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2:12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2:12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2:12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8" t="s">
        <v>179</v>
      </c>
      <c r="C1" s="70" t="s" vm="1">
        <v>265</v>
      </c>
    </row>
    <row r="2" spans="2:54">
      <c r="B2" s="48" t="s">
        <v>178</v>
      </c>
      <c r="C2" s="70" t="s">
        <v>266</v>
      </c>
    </row>
    <row r="3" spans="2:54">
      <c r="B3" s="48" t="s">
        <v>180</v>
      </c>
      <c r="C3" s="70" t="s">
        <v>267</v>
      </c>
    </row>
    <row r="4" spans="2:54">
      <c r="B4" s="48" t="s">
        <v>181</v>
      </c>
      <c r="C4" s="70">
        <v>12145</v>
      </c>
    </row>
    <row r="6" spans="2:54" ht="26.25" customHeight="1">
      <c r="B6" s="142" t="s">
        <v>210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54" ht="26.25" customHeight="1">
      <c r="B7" s="142" t="s">
        <v>98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2:54" s="3" customFormat="1" ht="78.75">
      <c r="B8" s="22" t="s">
        <v>115</v>
      </c>
      <c r="C8" s="30" t="s">
        <v>44</v>
      </c>
      <c r="D8" s="30" t="s">
        <v>65</v>
      </c>
      <c r="E8" s="30" t="s">
        <v>101</v>
      </c>
      <c r="F8" s="30" t="s">
        <v>102</v>
      </c>
      <c r="G8" s="30" t="s">
        <v>241</v>
      </c>
      <c r="H8" s="30" t="s">
        <v>240</v>
      </c>
      <c r="I8" s="30" t="s">
        <v>109</v>
      </c>
      <c r="J8" s="30" t="s">
        <v>58</v>
      </c>
      <c r="K8" s="30" t="s">
        <v>182</v>
      </c>
      <c r="L8" s="31" t="s">
        <v>184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248</v>
      </c>
      <c r="H9" s="16"/>
      <c r="I9" s="16" t="s">
        <v>244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116" t="s">
        <v>49</v>
      </c>
      <c r="C11" s="93"/>
      <c r="D11" s="93"/>
      <c r="E11" s="93"/>
      <c r="F11" s="93"/>
      <c r="G11" s="93"/>
      <c r="H11" s="93"/>
      <c r="I11" s="117">
        <v>0</v>
      </c>
      <c r="J11" s="93"/>
      <c r="K11" s="93"/>
      <c r="L11" s="93"/>
      <c r="AZ11" s="1"/>
    </row>
    <row r="12" spans="2:54" ht="19.5" customHeight="1">
      <c r="B12" s="91" t="s">
        <v>256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2:54">
      <c r="B13" s="91" t="s">
        <v>111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2:54">
      <c r="B14" s="91" t="s">
        <v>239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2:54">
      <c r="B15" s="91" t="s">
        <v>247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2:54" s="7" customFormat="1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AZ16" s="1"/>
      <c r="BB16" s="1"/>
    </row>
    <row r="17" spans="2:54" s="7" customFormat="1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AZ17" s="1"/>
      <c r="BB17" s="1"/>
    </row>
    <row r="18" spans="2:54" s="7" customFormat="1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AZ18" s="1"/>
      <c r="BB18" s="1"/>
    </row>
    <row r="19" spans="2:54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2:54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2:54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2:54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2:54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2:54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2:54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2:54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2:54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2:54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2:54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2:54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2:54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2:54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12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2:1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2:12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2:12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2:1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2:1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2:1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12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2:12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2:12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2:12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2:12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2:12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2:12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2:12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2:12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2:12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2:12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2:12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2:12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2:12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2:12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2:12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2:12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2:12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2:12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2:12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2:12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2:12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2:12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2:12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2:12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2:12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2:12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</row>
    <row r="70" spans="2:12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</row>
    <row r="71" spans="2:12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2:12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2:12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2:12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2:12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2:12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2:12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5"/>
  <sheetViews>
    <sheetView rightToLeft="1" workbookViewId="0">
      <selection activeCell="J47" sqref="J47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2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48" t="s">
        <v>179</v>
      </c>
      <c r="C1" s="70" t="s" vm="1">
        <v>265</v>
      </c>
    </row>
    <row r="2" spans="2:13">
      <c r="B2" s="48" t="s">
        <v>178</v>
      </c>
      <c r="C2" s="70" t="s">
        <v>266</v>
      </c>
    </row>
    <row r="3" spans="2:13">
      <c r="B3" s="48" t="s">
        <v>180</v>
      </c>
      <c r="C3" s="70" t="s">
        <v>267</v>
      </c>
    </row>
    <row r="4" spans="2:13">
      <c r="B4" s="48" t="s">
        <v>181</v>
      </c>
      <c r="C4" s="70">
        <v>12145</v>
      </c>
    </row>
    <row r="6" spans="2:13" ht="26.25" customHeight="1">
      <c r="B6" s="142" t="s">
        <v>208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13" s="3" customFormat="1" ht="63">
      <c r="B7" s="69" t="s">
        <v>114</v>
      </c>
      <c r="C7" s="51" t="s">
        <v>44</v>
      </c>
      <c r="D7" s="51" t="s">
        <v>116</v>
      </c>
      <c r="E7" s="51" t="s">
        <v>14</v>
      </c>
      <c r="F7" s="51" t="s">
        <v>66</v>
      </c>
      <c r="G7" s="51" t="s">
        <v>101</v>
      </c>
      <c r="H7" s="51" t="s">
        <v>16</v>
      </c>
      <c r="I7" s="51" t="s">
        <v>18</v>
      </c>
      <c r="J7" s="51" t="s">
        <v>61</v>
      </c>
      <c r="K7" s="51" t="s">
        <v>182</v>
      </c>
      <c r="L7" s="53" t="s">
        <v>183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244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71" t="s">
        <v>43</v>
      </c>
      <c r="C10" s="72"/>
      <c r="D10" s="72"/>
      <c r="E10" s="72"/>
      <c r="F10" s="72"/>
      <c r="G10" s="72"/>
      <c r="H10" s="72"/>
      <c r="I10" s="72"/>
      <c r="J10" s="80">
        <f>J11</f>
        <v>219492.15683741099</v>
      </c>
      <c r="K10" s="81">
        <f>J10/$J$10</f>
        <v>1</v>
      </c>
      <c r="L10" s="81">
        <f>J10/'סכום נכסי הקרן'!$C$42</f>
        <v>8.2141787166213967E-2</v>
      </c>
    </row>
    <row r="11" spans="2:13">
      <c r="B11" s="73" t="s">
        <v>234</v>
      </c>
      <c r="C11" s="74"/>
      <c r="D11" s="74"/>
      <c r="E11" s="74"/>
      <c r="F11" s="74"/>
      <c r="G11" s="74"/>
      <c r="H11" s="74"/>
      <c r="I11" s="74"/>
      <c r="J11" s="83">
        <f>J12+J19</f>
        <v>219492.15683741099</v>
      </c>
      <c r="K11" s="84">
        <f t="shared" ref="K11:K17" si="0">J11/$J$10</f>
        <v>1</v>
      </c>
      <c r="L11" s="84">
        <f>J11/'סכום נכסי הקרן'!$C$42</f>
        <v>8.2141787166213967E-2</v>
      </c>
    </row>
    <row r="12" spans="2:13">
      <c r="B12" s="94" t="s">
        <v>41</v>
      </c>
      <c r="C12" s="74"/>
      <c r="D12" s="74"/>
      <c r="E12" s="74"/>
      <c r="F12" s="74"/>
      <c r="G12" s="74"/>
      <c r="H12" s="74"/>
      <c r="I12" s="74"/>
      <c r="J12" s="83">
        <f>SUM(J13:J17)</f>
        <v>134410.90843067301</v>
      </c>
      <c r="K12" s="84">
        <f t="shared" si="0"/>
        <v>0.61237226134798983</v>
      </c>
      <c r="L12" s="84">
        <f>J12/'סכום נכסי הקרן'!$C$42</f>
        <v>5.0301351958139735E-2</v>
      </c>
    </row>
    <row r="13" spans="2:13">
      <c r="B13" s="79" t="s">
        <v>2547</v>
      </c>
      <c r="C13" s="76" t="s">
        <v>2548</v>
      </c>
      <c r="D13" s="76">
        <v>11</v>
      </c>
      <c r="E13" s="76" t="s">
        <v>338</v>
      </c>
      <c r="F13" s="76" t="s">
        <v>339</v>
      </c>
      <c r="G13" s="89" t="s">
        <v>164</v>
      </c>
      <c r="H13" s="90">
        <v>0</v>
      </c>
      <c r="I13" s="90">
        <v>0</v>
      </c>
      <c r="J13" s="86">
        <v>91.00203061500001</v>
      </c>
      <c r="K13" s="87">
        <f t="shared" si="0"/>
        <v>4.1460265335316673E-4</v>
      </c>
      <c r="L13" s="87">
        <f>J13/'סכום נכסי הקרן'!$C$42</f>
        <v>3.4056202910283411E-5</v>
      </c>
    </row>
    <row r="14" spans="2:13">
      <c r="B14" s="79" t="s">
        <v>2549</v>
      </c>
      <c r="C14" s="76" t="s">
        <v>2550</v>
      </c>
      <c r="D14" s="76">
        <v>12</v>
      </c>
      <c r="E14" s="76" t="s">
        <v>338</v>
      </c>
      <c r="F14" s="76" t="s">
        <v>339</v>
      </c>
      <c r="G14" s="89" t="s">
        <v>164</v>
      </c>
      <c r="H14" s="90">
        <v>0</v>
      </c>
      <c r="I14" s="90">
        <v>0</v>
      </c>
      <c r="J14" s="86">
        <v>507.30500000000001</v>
      </c>
      <c r="K14" s="87">
        <f t="shared" si="0"/>
        <v>2.3112670963263012E-3</v>
      </c>
      <c r="L14" s="87">
        <f>J14/'סכום נכסי הקרן'!$C$42</f>
        <v>1.8985160991070841E-4</v>
      </c>
    </row>
    <row r="15" spans="2:13">
      <c r="B15" s="79" t="s">
        <v>2549</v>
      </c>
      <c r="C15" s="76" t="s">
        <v>2551</v>
      </c>
      <c r="D15" s="76">
        <v>12</v>
      </c>
      <c r="E15" s="76" t="s">
        <v>338</v>
      </c>
      <c r="F15" s="76" t="s">
        <v>339</v>
      </c>
      <c r="G15" s="89" t="s">
        <v>164</v>
      </c>
      <c r="H15" s="90">
        <v>0</v>
      </c>
      <c r="I15" s="90">
        <v>0</v>
      </c>
      <c r="J15" s="86">
        <v>1425.7493529989999</v>
      </c>
      <c r="K15" s="87">
        <f t="shared" si="0"/>
        <v>6.4956733467935483E-3</v>
      </c>
      <c r="L15" s="87">
        <f>J15/'סכום נכסי הקרן'!$C$42</f>
        <v>5.3356621755356443E-4</v>
      </c>
    </row>
    <row r="16" spans="2:13">
      <c r="B16" s="79" t="s">
        <v>2552</v>
      </c>
      <c r="C16" s="76" t="s">
        <v>2553</v>
      </c>
      <c r="D16" s="76">
        <v>10</v>
      </c>
      <c r="E16" s="76" t="s">
        <v>338</v>
      </c>
      <c r="F16" s="76" t="s">
        <v>339</v>
      </c>
      <c r="G16" s="89" t="s">
        <v>164</v>
      </c>
      <c r="H16" s="90">
        <v>0</v>
      </c>
      <c r="I16" s="90">
        <v>0</v>
      </c>
      <c r="J16" s="86">
        <v>131106.37400000001</v>
      </c>
      <c r="K16" s="87">
        <f t="shared" si="0"/>
        <v>0.59731689682705691</v>
      </c>
      <c r="L16" s="87">
        <f>J16/'סכום נכסי הקרן'!$C$42</f>
        <v>4.9064677409951497E-2</v>
      </c>
    </row>
    <row r="17" spans="2:12">
      <c r="B17" s="79" t="s">
        <v>2554</v>
      </c>
      <c r="C17" s="76" t="s">
        <v>2555</v>
      </c>
      <c r="D17" s="76">
        <v>20</v>
      </c>
      <c r="E17" s="76" t="s">
        <v>338</v>
      </c>
      <c r="F17" s="76" t="s">
        <v>339</v>
      </c>
      <c r="G17" s="89" t="s">
        <v>164</v>
      </c>
      <c r="H17" s="90">
        <v>0</v>
      </c>
      <c r="I17" s="90">
        <v>0</v>
      </c>
      <c r="J17" s="86">
        <v>1280.4780470590003</v>
      </c>
      <c r="K17" s="87">
        <f t="shared" si="0"/>
        <v>5.8338214244598981E-3</v>
      </c>
      <c r="L17" s="87">
        <f>J17/'סכום נכסי הקרן'!$C$42</f>
        <v>4.7920051781368418E-4</v>
      </c>
    </row>
    <row r="18" spans="2:12">
      <c r="B18" s="75"/>
      <c r="C18" s="76"/>
      <c r="D18" s="76"/>
      <c r="E18" s="76"/>
      <c r="F18" s="76"/>
      <c r="G18" s="76"/>
      <c r="H18" s="76"/>
      <c r="I18" s="76"/>
      <c r="J18" s="76"/>
      <c r="K18" s="87"/>
      <c r="L18" s="76"/>
    </row>
    <row r="19" spans="2:12">
      <c r="B19" s="94" t="s">
        <v>42</v>
      </c>
      <c r="C19" s="74"/>
      <c r="D19" s="74"/>
      <c r="E19" s="74"/>
      <c r="F19" s="74"/>
      <c r="G19" s="74"/>
      <c r="H19" s="74"/>
      <c r="I19" s="74"/>
      <c r="J19" s="83">
        <f>SUM(J20:J45)</f>
        <v>85081.248406737985</v>
      </c>
      <c r="K19" s="84">
        <f t="shared" ref="K19:K44" si="1">J19/$J$10</f>
        <v>0.38762773865201022</v>
      </c>
      <c r="L19" s="84">
        <f>J19/'סכום נכסי הקרן'!$C$42</f>
        <v>3.1840435208074239E-2</v>
      </c>
    </row>
    <row r="20" spans="2:12">
      <c r="B20" s="79" t="s">
        <v>2549</v>
      </c>
      <c r="C20" s="76" t="s">
        <v>2556</v>
      </c>
      <c r="D20" s="76">
        <v>12</v>
      </c>
      <c r="E20" s="76" t="s">
        <v>338</v>
      </c>
      <c r="F20" s="76" t="s">
        <v>339</v>
      </c>
      <c r="G20" s="89" t="s">
        <v>167</v>
      </c>
      <c r="H20" s="90">
        <v>0</v>
      </c>
      <c r="I20" s="90">
        <v>0</v>
      </c>
      <c r="J20" s="86">
        <v>11.255990000000002</v>
      </c>
      <c r="K20" s="87">
        <f t="shared" si="1"/>
        <v>5.1281969078912859E-5</v>
      </c>
      <c r="L20" s="87">
        <f>J20/'סכום נכסי הקרן'!$C$42</f>
        <v>4.212392589544426E-6</v>
      </c>
    </row>
    <row r="21" spans="2:12">
      <c r="B21" s="79" t="s">
        <v>2549</v>
      </c>
      <c r="C21" s="76" t="s">
        <v>2557</v>
      </c>
      <c r="D21" s="76">
        <v>12</v>
      </c>
      <c r="E21" s="76" t="s">
        <v>338</v>
      </c>
      <c r="F21" s="76" t="s">
        <v>339</v>
      </c>
      <c r="G21" s="89" t="s">
        <v>165</v>
      </c>
      <c r="H21" s="90">
        <v>0</v>
      </c>
      <c r="I21" s="90">
        <v>0</v>
      </c>
      <c r="J21" s="86">
        <v>23.15</v>
      </c>
      <c r="K21" s="87">
        <f t="shared" si="1"/>
        <v>1.0547073906220887E-4</v>
      </c>
      <c r="L21" s="87">
        <f>J21/'סכום נכסי הקרן'!$C$42</f>
        <v>8.6635550003112505E-6</v>
      </c>
    </row>
    <row r="22" spans="2:12">
      <c r="B22" s="79" t="s">
        <v>2549</v>
      </c>
      <c r="C22" s="76" t="s">
        <v>2558</v>
      </c>
      <c r="D22" s="76">
        <v>12</v>
      </c>
      <c r="E22" s="76" t="s">
        <v>338</v>
      </c>
      <c r="F22" s="76" t="s">
        <v>339</v>
      </c>
      <c r="G22" s="89" t="s">
        <v>163</v>
      </c>
      <c r="H22" s="90">
        <v>0</v>
      </c>
      <c r="I22" s="90">
        <v>0</v>
      </c>
      <c r="J22" s="86">
        <v>15512.834999999999</v>
      </c>
      <c r="K22" s="87">
        <f t="shared" si="1"/>
        <v>7.0676033365015156E-2</v>
      </c>
      <c r="L22" s="87">
        <f>J22/'סכום נכסי הקרן'!$C$42</f>
        <v>5.8054556904213123E-3</v>
      </c>
    </row>
    <row r="23" spans="2:12">
      <c r="B23" s="79" t="s">
        <v>2549</v>
      </c>
      <c r="C23" s="76" t="s">
        <v>2559</v>
      </c>
      <c r="D23" s="76">
        <v>12</v>
      </c>
      <c r="E23" s="76" t="s">
        <v>338</v>
      </c>
      <c r="F23" s="76" t="s">
        <v>339</v>
      </c>
      <c r="G23" s="89" t="s">
        <v>173</v>
      </c>
      <c r="H23" s="90">
        <v>0</v>
      </c>
      <c r="I23" s="90">
        <v>0</v>
      </c>
      <c r="J23" s="86">
        <v>1.3708680000000001E-3</v>
      </c>
      <c r="K23" s="87">
        <f t="shared" si="1"/>
        <v>6.2456354694052772E-9</v>
      </c>
      <c r="L23" s="87">
        <f>J23/'סכום נכסי הקרן'!$C$42</f>
        <v>5.1302765944564522E-10</v>
      </c>
    </row>
    <row r="24" spans="2:12">
      <c r="B24" s="79" t="s">
        <v>2549</v>
      </c>
      <c r="C24" s="76" t="s">
        <v>2560</v>
      </c>
      <c r="D24" s="76">
        <v>12</v>
      </c>
      <c r="E24" s="76" t="s">
        <v>338</v>
      </c>
      <c r="F24" s="76" t="s">
        <v>339</v>
      </c>
      <c r="G24" s="89" t="s">
        <v>166</v>
      </c>
      <c r="H24" s="90">
        <v>0</v>
      </c>
      <c r="I24" s="90">
        <v>0</v>
      </c>
      <c r="J24" s="86">
        <v>40.641958193000008</v>
      </c>
      <c r="K24" s="87">
        <f t="shared" si="1"/>
        <v>1.8516360119011257E-4</v>
      </c>
      <c r="L24" s="87">
        <f>J24/'סכום נכסי הקרן'!$C$42</f>
        <v>1.520966911988795E-5</v>
      </c>
    </row>
    <row r="25" spans="2:12">
      <c r="B25" s="79" t="s">
        <v>2552</v>
      </c>
      <c r="C25" s="76" t="s">
        <v>2561</v>
      </c>
      <c r="D25" s="76">
        <v>10</v>
      </c>
      <c r="E25" s="76" t="s">
        <v>338</v>
      </c>
      <c r="F25" s="76" t="s">
        <v>339</v>
      </c>
      <c r="G25" s="89" t="s">
        <v>1552</v>
      </c>
      <c r="H25" s="90">
        <v>0</v>
      </c>
      <c r="I25" s="90">
        <v>0</v>
      </c>
      <c r="J25" s="86">
        <v>-3.0152000000000005E-5</v>
      </c>
      <c r="K25" s="87">
        <f t="shared" si="1"/>
        <v>-1.3737165115350853E-10</v>
      </c>
      <c r="L25" s="87">
        <f>J25/'סכום נכסי הקרן'!$C$42</f>
        <v>-1.128395293172289E-11</v>
      </c>
    </row>
    <row r="26" spans="2:12">
      <c r="B26" s="79" t="s">
        <v>2552</v>
      </c>
      <c r="C26" s="76" t="s">
        <v>2562</v>
      </c>
      <c r="D26" s="76">
        <v>10</v>
      </c>
      <c r="E26" s="76" t="s">
        <v>338</v>
      </c>
      <c r="F26" s="76" t="s">
        <v>339</v>
      </c>
      <c r="G26" s="89" t="s">
        <v>168</v>
      </c>
      <c r="H26" s="90">
        <v>0</v>
      </c>
      <c r="I26" s="90">
        <v>0</v>
      </c>
      <c r="J26" s="86">
        <v>0.21562749900000003</v>
      </c>
      <c r="K26" s="87">
        <f t="shared" si="1"/>
        <v>9.8239272922962015E-7</v>
      </c>
      <c r="L26" s="87">
        <f>J26/'סכום נכסי הקרן'!$C$42</f>
        <v>8.0695494478015541E-8</v>
      </c>
    </row>
    <row r="27" spans="2:12">
      <c r="B27" s="79" t="s">
        <v>2552</v>
      </c>
      <c r="C27" s="76" t="s">
        <v>2563</v>
      </c>
      <c r="D27" s="76">
        <v>10</v>
      </c>
      <c r="E27" s="76" t="s">
        <v>338</v>
      </c>
      <c r="F27" s="76" t="s">
        <v>339</v>
      </c>
      <c r="G27" s="89" t="s">
        <v>166</v>
      </c>
      <c r="H27" s="90">
        <v>0</v>
      </c>
      <c r="I27" s="90">
        <v>0</v>
      </c>
      <c r="J27" s="86">
        <v>568.54999999999995</v>
      </c>
      <c r="K27" s="87">
        <f t="shared" si="1"/>
        <v>2.5902975677675531E-3</v>
      </c>
      <c r="L27" s="87">
        <f>J27/'סכום נכסי הקרן'!$C$42</f>
        <v>2.1277167150872406E-4</v>
      </c>
    </row>
    <row r="28" spans="2:12">
      <c r="B28" s="79" t="s">
        <v>2552</v>
      </c>
      <c r="C28" s="76" t="s">
        <v>2564</v>
      </c>
      <c r="D28" s="76">
        <v>10</v>
      </c>
      <c r="E28" s="76" t="s">
        <v>338</v>
      </c>
      <c r="F28" s="76" t="s">
        <v>339</v>
      </c>
      <c r="G28" s="89" t="s">
        <v>165</v>
      </c>
      <c r="H28" s="90">
        <v>0</v>
      </c>
      <c r="I28" s="90">
        <v>0</v>
      </c>
      <c r="J28" s="86">
        <v>846.39</v>
      </c>
      <c r="K28" s="87">
        <f t="shared" si="1"/>
        <v>3.8561286753720503E-3</v>
      </c>
      <c r="L28" s="87">
        <f>J28/'סכום נכסי הקרן'!$C$42</f>
        <v>3.1674930093794558E-4</v>
      </c>
    </row>
    <row r="29" spans="2:12">
      <c r="B29" s="79" t="s">
        <v>2552</v>
      </c>
      <c r="C29" s="76" t="s">
        <v>2565</v>
      </c>
      <c r="D29" s="76">
        <v>10</v>
      </c>
      <c r="E29" s="76" t="s">
        <v>338</v>
      </c>
      <c r="F29" s="76" t="s">
        <v>339</v>
      </c>
      <c r="G29" s="89" t="s">
        <v>170</v>
      </c>
      <c r="H29" s="90">
        <v>0</v>
      </c>
      <c r="I29" s="90">
        <v>0</v>
      </c>
      <c r="J29" s="86">
        <v>1.4897439999999999E-3</v>
      </c>
      <c r="K29" s="87">
        <f t="shared" si="1"/>
        <v>6.7872311314683062E-9</v>
      </c>
      <c r="L29" s="87">
        <f>J29/'סכום נכסי הקרן'!$C$42</f>
        <v>5.5751529504897125E-10</v>
      </c>
    </row>
    <row r="30" spans="2:12">
      <c r="B30" s="79" t="s">
        <v>2552</v>
      </c>
      <c r="C30" s="76" t="s">
        <v>2566</v>
      </c>
      <c r="D30" s="76">
        <v>10</v>
      </c>
      <c r="E30" s="76" t="s">
        <v>338</v>
      </c>
      <c r="F30" s="76" t="s">
        <v>339</v>
      </c>
      <c r="G30" s="89" t="s">
        <v>163</v>
      </c>
      <c r="H30" s="90">
        <v>0</v>
      </c>
      <c r="I30" s="90">
        <v>0</v>
      </c>
      <c r="J30" s="86">
        <v>66126.899999999994</v>
      </c>
      <c r="K30" s="87">
        <f t="shared" si="1"/>
        <v>0.30127226846189109</v>
      </c>
      <c r="L30" s="87">
        <f>J30/'סכום נכסי הקרן'!$C$42</f>
        <v>2.4747042555079139E-2</v>
      </c>
    </row>
    <row r="31" spans="2:12">
      <c r="B31" s="79" t="s">
        <v>2552</v>
      </c>
      <c r="C31" s="76" t="s">
        <v>2567</v>
      </c>
      <c r="D31" s="76">
        <v>10</v>
      </c>
      <c r="E31" s="76" t="s">
        <v>338</v>
      </c>
      <c r="F31" s="76" t="s">
        <v>339</v>
      </c>
      <c r="G31" s="89" t="s">
        <v>167</v>
      </c>
      <c r="H31" s="90">
        <v>0</v>
      </c>
      <c r="I31" s="90">
        <v>0</v>
      </c>
      <c r="J31" s="86">
        <v>3.3230000000000006E-6</v>
      </c>
      <c r="K31" s="87">
        <f t="shared" si="1"/>
        <v>1.5139493127590503E-11</v>
      </c>
      <c r="L31" s="87">
        <f>J31/'סכום נכסי הקרן'!$C$42</f>
        <v>1.2435850222908982E-12</v>
      </c>
    </row>
    <row r="32" spans="2:12">
      <c r="B32" s="79" t="s">
        <v>2552</v>
      </c>
      <c r="C32" s="76" t="s">
        <v>2568</v>
      </c>
      <c r="D32" s="76">
        <v>10</v>
      </c>
      <c r="E32" s="76" t="s">
        <v>338</v>
      </c>
      <c r="F32" s="76" t="s">
        <v>339</v>
      </c>
      <c r="G32" s="89" t="s">
        <v>171</v>
      </c>
      <c r="H32" s="90">
        <v>0</v>
      </c>
      <c r="I32" s="90">
        <v>0</v>
      </c>
      <c r="J32" s="86">
        <v>8.1899999999999991E-7</v>
      </c>
      <c r="K32" s="87">
        <f t="shared" si="1"/>
        <v>3.7313406173628099E-12</v>
      </c>
      <c r="L32" s="87">
        <f>J32/'סכום נכסי הקרן'!$C$42</f>
        <v>3.0649898683606541E-13</v>
      </c>
    </row>
    <row r="33" spans="2:12">
      <c r="B33" s="79" t="s">
        <v>2552</v>
      </c>
      <c r="C33" s="76" t="s">
        <v>2569</v>
      </c>
      <c r="D33" s="76">
        <v>10</v>
      </c>
      <c r="E33" s="76" t="s">
        <v>338</v>
      </c>
      <c r="F33" s="76" t="s">
        <v>339</v>
      </c>
      <c r="G33" s="89" t="s">
        <v>172</v>
      </c>
      <c r="H33" s="90">
        <v>0</v>
      </c>
      <c r="I33" s="90">
        <v>0</v>
      </c>
      <c r="J33" s="86">
        <v>2.4911699999999999</v>
      </c>
      <c r="K33" s="87">
        <f t="shared" si="1"/>
        <v>1.1349699396527122E-5</v>
      </c>
      <c r="L33" s="87">
        <f>J33/'סכום נכסי הקרן'!$C$42</f>
        <v>9.3228459223003802E-7</v>
      </c>
    </row>
    <row r="34" spans="2:12">
      <c r="B34" s="79" t="s">
        <v>2552</v>
      </c>
      <c r="C34" s="76" t="s">
        <v>2570</v>
      </c>
      <c r="D34" s="76">
        <v>10</v>
      </c>
      <c r="E34" s="76" t="s">
        <v>338</v>
      </c>
      <c r="F34" s="76" t="s">
        <v>339</v>
      </c>
      <c r="G34" s="89" t="s">
        <v>173</v>
      </c>
      <c r="H34" s="90">
        <v>0</v>
      </c>
      <c r="I34" s="90">
        <v>0</v>
      </c>
      <c r="J34" s="86">
        <v>25.097886526000003</v>
      </c>
      <c r="K34" s="87">
        <f t="shared" si="1"/>
        <v>1.1434525446205936E-4</v>
      </c>
      <c r="L34" s="87">
        <f>J34/'סכום נכסי הקרן'!$C$42</f>
        <v>9.3925235554890585E-6</v>
      </c>
    </row>
    <row r="35" spans="2:12">
      <c r="B35" s="79" t="s">
        <v>2554</v>
      </c>
      <c r="C35" s="76" t="s">
        <v>2571</v>
      </c>
      <c r="D35" s="76">
        <v>20</v>
      </c>
      <c r="E35" s="76" t="s">
        <v>338</v>
      </c>
      <c r="F35" s="76" t="s">
        <v>339</v>
      </c>
      <c r="G35" s="89" t="s">
        <v>165</v>
      </c>
      <c r="H35" s="90">
        <v>0</v>
      </c>
      <c r="I35" s="90">
        <v>0</v>
      </c>
      <c r="J35" s="86">
        <v>0.15338838500000002</v>
      </c>
      <c r="K35" s="87">
        <f t="shared" si="1"/>
        <v>6.9883310278655013E-7</v>
      </c>
      <c r="L35" s="87">
        <f>J35/'סכום נכסי הקרן'!$C$42</f>
        <v>5.740339999379773E-8</v>
      </c>
    </row>
    <row r="36" spans="2:12">
      <c r="B36" s="79" t="s">
        <v>2554</v>
      </c>
      <c r="C36" s="76" t="s">
        <v>2572</v>
      </c>
      <c r="D36" s="76">
        <v>20</v>
      </c>
      <c r="E36" s="76" t="s">
        <v>338</v>
      </c>
      <c r="F36" s="76" t="s">
        <v>339</v>
      </c>
      <c r="G36" s="89" t="s">
        <v>173</v>
      </c>
      <c r="H36" s="90">
        <v>0</v>
      </c>
      <c r="I36" s="90">
        <v>0</v>
      </c>
      <c r="J36" s="86">
        <v>6.6295758139999998</v>
      </c>
      <c r="K36" s="87">
        <f t="shared" si="1"/>
        <v>3.0204158132679264E-5</v>
      </c>
      <c r="L36" s="87">
        <f>J36/'סכום נכסי הקרן'!$C$42</f>
        <v>2.4810235288692111E-6</v>
      </c>
    </row>
    <row r="37" spans="2:12">
      <c r="B37" s="79" t="s">
        <v>2554</v>
      </c>
      <c r="C37" s="76" t="s">
        <v>2573</v>
      </c>
      <c r="D37" s="76">
        <v>20</v>
      </c>
      <c r="E37" s="76" t="s">
        <v>338</v>
      </c>
      <c r="F37" s="76" t="s">
        <v>339</v>
      </c>
      <c r="G37" s="89" t="s">
        <v>167</v>
      </c>
      <c r="H37" s="90">
        <v>0</v>
      </c>
      <c r="I37" s="90">
        <v>0</v>
      </c>
      <c r="J37" s="86">
        <v>6.3767420000000005E-2</v>
      </c>
      <c r="K37" s="87">
        <f t="shared" si="1"/>
        <v>2.9052254494558444E-7</v>
      </c>
      <c r="L37" s="87">
        <f>J37/'סכום נכסי הקרן'!$C$42</f>
        <v>2.3864041053907031E-8</v>
      </c>
    </row>
    <row r="38" spans="2:12">
      <c r="B38" s="79" t="s">
        <v>2554</v>
      </c>
      <c r="C38" s="76" t="s">
        <v>2574</v>
      </c>
      <c r="D38" s="76">
        <v>20</v>
      </c>
      <c r="E38" s="76" t="s">
        <v>338</v>
      </c>
      <c r="F38" s="76" t="s">
        <v>339</v>
      </c>
      <c r="G38" s="89" t="s">
        <v>165</v>
      </c>
      <c r="H38" s="90">
        <v>0</v>
      </c>
      <c r="I38" s="90">
        <v>0</v>
      </c>
      <c r="J38" s="86">
        <v>3.4580175000000005E-2</v>
      </c>
      <c r="K38" s="87">
        <f t="shared" si="1"/>
        <v>1.5754629002810018E-7</v>
      </c>
      <c r="L38" s="87">
        <f>J38/'סכום נכסי הקרן'!$C$42</f>
        <v>1.2941133824314825E-8</v>
      </c>
    </row>
    <row r="39" spans="2:12">
      <c r="B39" s="79" t="s">
        <v>2554</v>
      </c>
      <c r="C39" s="76" t="s">
        <v>2575</v>
      </c>
      <c r="D39" s="76">
        <v>20</v>
      </c>
      <c r="E39" s="76" t="s">
        <v>338</v>
      </c>
      <c r="F39" s="76" t="s">
        <v>339</v>
      </c>
      <c r="G39" s="89" t="s">
        <v>170</v>
      </c>
      <c r="H39" s="90">
        <v>0</v>
      </c>
      <c r="I39" s="90">
        <v>0</v>
      </c>
      <c r="J39" s="86">
        <v>8.6700000000000013E-7</v>
      </c>
      <c r="K39" s="87">
        <f t="shared" si="1"/>
        <v>3.9500272469518406E-12</v>
      </c>
      <c r="L39" s="87">
        <f>J39/'סכום נכסי הקרן'!$C$42</f>
        <v>3.2446229741986421E-13</v>
      </c>
    </row>
    <row r="40" spans="2:12">
      <c r="B40" s="79" t="s">
        <v>2554</v>
      </c>
      <c r="C40" s="76" t="s">
        <v>2576</v>
      </c>
      <c r="D40" s="76">
        <v>20</v>
      </c>
      <c r="E40" s="76" t="s">
        <v>338</v>
      </c>
      <c r="F40" s="76" t="s">
        <v>339</v>
      </c>
      <c r="G40" s="89" t="s">
        <v>163</v>
      </c>
      <c r="H40" s="90">
        <v>0</v>
      </c>
      <c r="I40" s="90">
        <v>0</v>
      </c>
      <c r="J40" s="86">
        <v>805.75652328000012</v>
      </c>
      <c r="K40" s="87">
        <f t="shared" si="1"/>
        <v>3.6710037155307787E-3</v>
      </c>
      <c r="L40" s="87">
        <f>J40/'סכום נכסי הקרן'!$C$42</f>
        <v>3.015428058875099E-4</v>
      </c>
    </row>
    <row r="41" spans="2:12">
      <c r="B41" s="79" t="s">
        <v>2554</v>
      </c>
      <c r="C41" s="76">
        <v>33820000</v>
      </c>
      <c r="D41" s="76">
        <v>20</v>
      </c>
      <c r="E41" s="76" t="s">
        <v>338</v>
      </c>
      <c r="F41" s="76" t="s">
        <v>339</v>
      </c>
      <c r="G41" s="89" t="s">
        <v>166</v>
      </c>
      <c r="H41" s="90">
        <v>0</v>
      </c>
      <c r="I41" s="90">
        <v>0</v>
      </c>
      <c r="J41" s="86">
        <v>18.010000000000002</v>
      </c>
      <c r="K41" s="87">
        <f t="shared" ref="K41" si="2">J41/$J$10</f>
        <v>8.2053045810383666E-5</v>
      </c>
      <c r="L41" s="87">
        <f>J41/'סכום נכסי הקרן'!$C$42</f>
        <v>6.7399838252961404E-6</v>
      </c>
    </row>
    <row r="42" spans="2:12">
      <c r="B42" s="79" t="s">
        <v>2547</v>
      </c>
      <c r="C42" s="76" t="s">
        <v>2577</v>
      </c>
      <c r="D42" s="76">
        <v>11</v>
      </c>
      <c r="E42" s="76" t="s">
        <v>338</v>
      </c>
      <c r="F42" s="76" t="s">
        <v>339</v>
      </c>
      <c r="G42" s="89" t="s">
        <v>166</v>
      </c>
      <c r="H42" s="90">
        <v>0</v>
      </c>
      <c r="I42" s="90">
        <v>0</v>
      </c>
      <c r="J42" s="86">
        <v>0.15648361900000005</v>
      </c>
      <c r="K42" s="87">
        <f t="shared" si="1"/>
        <v>7.1293490052091209E-7</v>
      </c>
      <c r="L42" s="87">
        <f>J42/'סכום נכסי הקרן'!$C$42</f>
        <v>5.8561746861954694E-8</v>
      </c>
    </row>
    <row r="43" spans="2:12">
      <c r="B43" s="79" t="s">
        <v>2547</v>
      </c>
      <c r="C43" s="76" t="s">
        <v>2578</v>
      </c>
      <c r="D43" s="76">
        <v>11</v>
      </c>
      <c r="E43" s="76" t="s">
        <v>338</v>
      </c>
      <c r="F43" s="76" t="s">
        <v>339</v>
      </c>
      <c r="G43" s="89" t="s">
        <v>165</v>
      </c>
      <c r="H43" s="90">
        <v>0</v>
      </c>
      <c r="I43" s="90">
        <v>0</v>
      </c>
      <c r="J43" s="86">
        <v>123.22899887000003</v>
      </c>
      <c r="K43" s="87">
        <f t="shared" si="1"/>
        <v>5.6142780063563741E-4</v>
      </c>
      <c r="L43" s="87">
        <f>J43/'סכום נכסי הקרן'!$C$42</f>
        <v>4.6116682909008135E-5</v>
      </c>
    </row>
    <row r="44" spans="2:12">
      <c r="B44" s="79" t="s">
        <v>2547</v>
      </c>
      <c r="C44" s="76" t="s">
        <v>2579</v>
      </c>
      <c r="D44" s="76">
        <v>11</v>
      </c>
      <c r="E44" s="76" t="s">
        <v>338</v>
      </c>
      <c r="F44" s="76" t="s">
        <v>339</v>
      </c>
      <c r="G44" s="89" t="s">
        <v>163</v>
      </c>
      <c r="H44" s="90">
        <v>0</v>
      </c>
      <c r="I44" s="90">
        <v>0</v>
      </c>
      <c r="J44" s="86">
        <v>969.68462148800018</v>
      </c>
      <c r="K44" s="87">
        <f t="shared" si="1"/>
        <v>4.4178554507817557E-3</v>
      </c>
      <c r="L44" s="87">
        <f>J44/'סכום נכסי הקרן'!$C$42</f>
        <v>3.6289054216921327E-4</v>
      </c>
    </row>
    <row r="45" spans="2:12">
      <c r="B45" s="75"/>
      <c r="C45" s="76"/>
      <c r="D45" s="76"/>
      <c r="E45" s="76"/>
      <c r="F45" s="76"/>
      <c r="G45" s="76"/>
      <c r="H45" s="76"/>
      <c r="I45" s="76"/>
      <c r="J45" s="76"/>
      <c r="K45" s="87"/>
      <c r="L45" s="76"/>
    </row>
    <row r="46" spans="2:12">
      <c r="D46" s="1"/>
    </row>
    <row r="47" spans="2:12">
      <c r="B47" s="91" t="s">
        <v>256</v>
      </c>
      <c r="D47" s="1"/>
    </row>
    <row r="48" spans="2:12">
      <c r="B48" s="110"/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E505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1"/>
  <sheetViews>
    <sheetView rightToLeft="1" topLeftCell="A2" workbookViewId="0">
      <selection activeCell="J246" activeCellId="13" sqref="J12:J46 J47:J74 J75:J99 J100:J129 J130:J157 J158:J164 J166:J181 J182:J214 J215:J226 J227 J229 J230 J232:J244 J246:J247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62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8" t="s">
        <v>179</v>
      </c>
      <c r="C1" s="70" t="s" vm="1">
        <v>265</v>
      </c>
    </row>
    <row r="2" spans="2:51">
      <c r="B2" s="48" t="s">
        <v>178</v>
      </c>
      <c r="C2" s="70" t="s">
        <v>266</v>
      </c>
    </row>
    <row r="3" spans="2:51">
      <c r="B3" s="48" t="s">
        <v>180</v>
      </c>
      <c r="C3" s="70" t="s">
        <v>267</v>
      </c>
    </row>
    <row r="4" spans="2:51">
      <c r="B4" s="48" t="s">
        <v>181</v>
      </c>
      <c r="C4" s="70">
        <v>12145</v>
      </c>
    </row>
    <row r="6" spans="2:51" ht="26.25" customHeight="1">
      <c r="B6" s="142" t="s">
        <v>210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51" ht="26.25" customHeight="1">
      <c r="B7" s="142" t="s">
        <v>99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2:51" s="3" customFormat="1" ht="63">
      <c r="B8" s="22" t="s">
        <v>115</v>
      </c>
      <c r="C8" s="30" t="s">
        <v>44</v>
      </c>
      <c r="D8" s="30" t="s">
        <v>65</v>
      </c>
      <c r="E8" s="30" t="s">
        <v>101</v>
      </c>
      <c r="F8" s="30" t="s">
        <v>102</v>
      </c>
      <c r="G8" s="30" t="s">
        <v>241</v>
      </c>
      <c r="H8" s="30" t="s">
        <v>240</v>
      </c>
      <c r="I8" s="30" t="s">
        <v>109</v>
      </c>
      <c r="J8" s="30" t="s">
        <v>182</v>
      </c>
      <c r="K8" s="31" t="s">
        <v>184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248</v>
      </c>
      <c r="H9" s="16"/>
      <c r="I9" s="16" t="s">
        <v>244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71" t="s">
        <v>48</v>
      </c>
      <c r="C11" s="72"/>
      <c r="D11" s="72"/>
      <c r="E11" s="72"/>
      <c r="F11" s="72"/>
      <c r="G11" s="80"/>
      <c r="H11" s="82"/>
      <c r="I11" s="80">
        <v>-2856.4968789189998</v>
      </c>
      <c r="J11" s="81">
        <f>I11/$I$11</f>
        <v>1</v>
      </c>
      <c r="K11" s="81">
        <f>I11/'סכום נכסי הקרן'!$C$42</f>
        <v>-1.0690029295348676E-3</v>
      </c>
      <c r="AW11" s="1"/>
    </row>
    <row r="12" spans="2:51" ht="19.5" customHeight="1">
      <c r="B12" s="73" t="s">
        <v>33</v>
      </c>
      <c r="C12" s="74"/>
      <c r="D12" s="74"/>
      <c r="E12" s="74"/>
      <c r="F12" s="74"/>
      <c r="G12" s="83"/>
      <c r="H12" s="85"/>
      <c r="I12" s="83">
        <v>-2648.0290460890005</v>
      </c>
      <c r="J12" s="84">
        <f t="shared" ref="J12:J75" si="0">I12/$I$11</f>
        <v>0.92701975823306659</v>
      </c>
      <c r="K12" s="84">
        <f>I12/'סכום נכסי הקרן'!$C$42</f>
        <v>-9.9098683728785289E-4</v>
      </c>
    </row>
    <row r="13" spans="2:51">
      <c r="B13" s="94" t="s">
        <v>2130</v>
      </c>
      <c r="C13" s="74"/>
      <c r="D13" s="74"/>
      <c r="E13" s="74"/>
      <c r="F13" s="74"/>
      <c r="G13" s="83"/>
      <c r="H13" s="85"/>
      <c r="I13" s="83">
        <v>-1932.3117730980005</v>
      </c>
      <c r="J13" s="84">
        <f t="shared" si="0"/>
        <v>0.67646206350110072</v>
      </c>
      <c r="K13" s="84">
        <f>I13/'סכום נכסי הקרן'!$C$42</f>
        <v>-7.2313992760187826E-4</v>
      </c>
    </row>
    <row r="14" spans="2:51">
      <c r="B14" s="79" t="s">
        <v>2131</v>
      </c>
      <c r="C14" s="76" t="s">
        <v>2132</v>
      </c>
      <c r="D14" s="89" t="s">
        <v>668</v>
      </c>
      <c r="E14" s="89" t="s">
        <v>163</v>
      </c>
      <c r="F14" s="99">
        <v>44075</v>
      </c>
      <c r="G14" s="86">
        <v>742261.79493900016</v>
      </c>
      <c r="H14" s="88">
        <v>-3.0212659999999998</v>
      </c>
      <c r="I14" s="86">
        <v>-22.425705924000006</v>
      </c>
      <c r="J14" s="87">
        <f t="shared" si="0"/>
        <v>7.8507720731299004E-3</v>
      </c>
      <c r="K14" s="87">
        <f>I14/'סכום נכסי הקרן'!$C$42</f>
        <v>-8.3924983452863886E-6</v>
      </c>
    </row>
    <row r="15" spans="2:51">
      <c r="B15" s="79" t="s">
        <v>2133</v>
      </c>
      <c r="C15" s="76" t="s">
        <v>2134</v>
      </c>
      <c r="D15" s="89" t="s">
        <v>668</v>
      </c>
      <c r="E15" s="89" t="s">
        <v>163</v>
      </c>
      <c r="F15" s="99">
        <v>44076</v>
      </c>
      <c r="G15" s="86">
        <v>643505.24160000007</v>
      </c>
      <c r="H15" s="88">
        <v>-2.8155389999999998</v>
      </c>
      <c r="I15" s="86">
        <v>-18.118143819000004</v>
      </c>
      <c r="J15" s="87">
        <f t="shared" si="0"/>
        <v>6.3427843918585185E-3</v>
      </c>
      <c r="K15" s="87">
        <f>I15/'סכום נכסי הקרן'!$C$42</f>
        <v>-6.7804550963047899E-6</v>
      </c>
    </row>
    <row r="16" spans="2:51" s="7" customFormat="1">
      <c r="B16" s="79" t="s">
        <v>2135</v>
      </c>
      <c r="C16" s="76" t="s">
        <v>2136</v>
      </c>
      <c r="D16" s="89" t="s">
        <v>668</v>
      </c>
      <c r="E16" s="89" t="s">
        <v>163</v>
      </c>
      <c r="F16" s="99">
        <v>44074</v>
      </c>
      <c r="G16" s="86">
        <v>286893.99002899998</v>
      </c>
      <c r="H16" s="88">
        <v>-2.8060489999999998</v>
      </c>
      <c r="I16" s="86">
        <v>-8.0503858720000014</v>
      </c>
      <c r="J16" s="87">
        <f t="shared" si="0"/>
        <v>2.8182722450747276E-3</v>
      </c>
      <c r="K16" s="87">
        <f>I16/'סכום נכסי הקרן'!$C$42</f>
        <v>-3.0127412862116918E-6</v>
      </c>
      <c r="AW16" s="1"/>
      <c r="AY16" s="1"/>
    </row>
    <row r="17" spans="2:51" s="7" customFormat="1">
      <c r="B17" s="79" t="s">
        <v>2137</v>
      </c>
      <c r="C17" s="76" t="s">
        <v>2138</v>
      </c>
      <c r="D17" s="89" t="s">
        <v>668</v>
      </c>
      <c r="E17" s="89" t="s">
        <v>163</v>
      </c>
      <c r="F17" s="99">
        <v>44076</v>
      </c>
      <c r="G17" s="86">
        <v>724376.89584000001</v>
      </c>
      <c r="H17" s="88">
        <v>-2.7540429999999998</v>
      </c>
      <c r="I17" s="86">
        <v>-19.949649182000005</v>
      </c>
      <c r="J17" s="87">
        <f t="shared" si="0"/>
        <v>6.9839562329750077E-3</v>
      </c>
      <c r="K17" s="87">
        <f>I17/'סכום נכסי הקרן'!$C$42</f>
        <v>-7.4658696727935818E-6</v>
      </c>
      <c r="AW17" s="1"/>
      <c r="AY17" s="1"/>
    </row>
    <row r="18" spans="2:51" s="7" customFormat="1">
      <c r="B18" s="79" t="s">
        <v>2139</v>
      </c>
      <c r="C18" s="76" t="s">
        <v>2140</v>
      </c>
      <c r="D18" s="89" t="s">
        <v>668</v>
      </c>
      <c r="E18" s="89" t="s">
        <v>163</v>
      </c>
      <c r="F18" s="99">
        <v>44074</v>
      </c>
      <c r="G18" s="86">
        <v>805946.96520000009</v>
      </c>
      <c r="H18" s="88">
        <v>-2.624892</v>
      </c>
      <c r="I18" s="86">
        <v>-21.155234047</v>
      </c>
      <c r="J18" s="87">
        <f t="shared" si="0"/>
        <v>7.4060063580415657E-3</v>
      </c>
      <c r="K18" s="87">
        <f>I18/'סכום נכסי הקרן'!$C$42</f>
        <v>-7.9170424929002886E-6</v>
      </c>
      <c r="AW18" s="1"/>
      <c r="AY18" s="1"/>
    </row>
    <row r="19" spans="2:51">
      <c r="B19" s="79" t="s">
        <v>2141</v>
      </c>
      <c r="C19" s="76" t="s">
        <v>2142</v>
      </c>
      <c r="D19" s="89" t="s">
        <v>668</v>
      </c>
      <c r="E19" s="89" t="s">
        <v>163</v>
      </c>
      <c r="F19" s="99">
        <v>44077</v>
      </c>
      <c r="G19" s="86">
        <v>725503.99334400008</v>
      </c>
      <c r="H19" s="88">
        <v>-2.6023320000000001</v>
      </c>
      <c r="I19" s="86">
        <v>-18.880025317000005</v>
      </c>
      <c r="J19" s="87">
        <f t="shared" si="0"/>
        <v>6.6095032192525554E-3</v>
      </c>
      <c r="K19" s="87">
        <f>I19/'סכום נכסי הקרן'!$C$42</f>
        <v>-7.065578304151119E-6</v>
      </c>
    </row>
    <row r="20" spans="2:51">
      <c r="B20" s="79" t="s">
        <v>2143</v>
      </c>
      <c r="C20" s="76" t="s">
        <v>2144</v>
      </c>
      <c r="D20" s="89" t="s">
        <v>668</v>
      </c>
      <c r="E20" s="89" t="s">
        <v>163</v>
      </c>
      <c r="F20" s="99">
        <v>44077</v>
      </c>
      <c r="G20" s="86">
        <v>725894.14248000016</v>
      </c>
      <c r="H20" s="88">
        <v>-2.547215</v>
      </c>
      <c r="I20" s="86">
        <v>-18.490083587000004</v>
      </c>
      <c r="J20" s="87">
        <f t="shared" si="0"/>
        <v>6.4729927497758416E-3</v>
      </c>
      <c r="K20" s="87">
        <f>I20/'סכום נכסי הקרן'!$C$42</f>
        <v>-6.919648212368332E-6</v>
      </c>
    </row>
    <row r="21" spans="2:51">
      <c r="B21" s="79" t="s">
        <v>2145</v>
      </c>
      <c r="C21" s="76" t="s">
        <v>2146</v>
      </c>
      <c r="D21" s="89" t="s">
        <v>668</v>
      </c>
      <c r="E21" s="89" t="s">
        <v>163</v>
      </c>
      <c r="F21" s="99">
        <v>44082</v>
      </c>
      <c r="G21" s="86">
        <v>1164154.9613190002</v>
      </c>
      <c r="H21" s="88">
        <v>-2.170858</v>
      </c>
      <c r="I21" s="86">
        <v>-25.272145932000004</v>
      </c>
      <c r="J21" s="87">
        <f t="shared" si="0"/>
        <v>8.8472513723046268E-3</v>
      </c>
      <c r="K21" s="87">
        <f>I21/'סכום נכסי הקרן'!$C$42</f>
        <v>-9.457737635325023E-6</v>
      </c>
    </row>
    <row r="22" spans="2:51">
      <c r="B22" s="79" t="s">
        <v>2147</v>
      </c>
      <c r="C22" s="76" t="s">
        <v>2148</v>
      </c>
      <c r="D22" s="89" t="s">
        <v>668</v>
      </c>
      <c r="E22" s="89" t="s">
        <v>163</v>
      </c>
      <c r="F22" s="99">
        <v>44082</v>
      </c>
      <c r="G22" s="86">
        <v>1706396.7211200001</v>
      </c>
      <c r="H22" s="88">
        <v>-1.937943</v>
      </c>
      <c r="I22" s="86">
        <v>-33.06899953700001</v>
      </c>
      <c r="J22" s="87">
        <f t="shared" si="0"/>
        <v>1.1576767256792698E-2</v>
      </c>
      <c r="K22" s="87">
        <f>I22/'סכום נכסי הקרן'!$C$42</f>
        <v>-1.2375598112054726E-5</v>
      </c>
    </row>
    <row r="23" spans="2:51">
      <c r="B23" s="79" t="s">
        <v>2149</v>
      </c>
      <c r="C23" s="76" t="s">
        <v>2150</v>
      </c>
      <c r="D23" s="89" t="s">
        <v>668</v>
      </c>
      <c r="E23" s="89" t="s">
        <v>163</v>
      </c>
      <c r="F23" s="99">
        <v>44070</v>
      </c>
      <c r="G23" s="86">
        <v>325557.77904000005</v>
      </c>
      <c r="H23" s="88">
        <v>-1.624395</v>
      </c>
      <c r="I23" s="86">
        <v>-5.2883428860000015</v>
      </c>
      <c r="J23" s="87">
        <f t="shared" si="0"/>
        <v>1.8513385836435078E-3</v>
      </c>
      <c r="K23" s="87">
        <f>I23/'סכום נכסי הקרן'!$C$42</f>
        <v>-1.9790863694758422E-6</v>
      </c>
    </row>
    <row r="24" spans="2:51">
      <c r="B24" s="79" t="s">
        <v>2151</v>
      </c>
      <c r="C24" s="76" t="s">
        <v>2152</v>
      </c>
      <c r="D24" s="89" t="s">
        <v>668</v>
      </c>
      <c r="E24" s="89" t="s">
        <v>163</v>
      </c>
      <c r="F24" s="99">
        <v>44068</v>
      </c>
      <c r="G24" s="86">
        <v>325625.21222400008</v>
      </c>
      <c r="H24" s="88">
        <v>-1.6033599999999999</v>
      </c>
      <c r="I24" s="86">
        <v>-5.2209452490000015</v>
      </c>
      <c r="J24" s="87">
        <f t="shared" si="0"/>
        <v>1.8277440761551938E-3</v>
      </c>
      <c r="K24" s="87">
        <f>I24/'סכום נכסי הקרן'!$C$42</f>
        <v>-1.9538637718499023E-6</v>
      </c>
    </row>
    <row r="25" spans="2:51">
      <c r="B25" s="79" t="s">
        <v>2153</v>
      </c>
      <c r="C25" s="76" t="s">
        <v>2154</v>
      </c>
      <c r="D25" s="89" t="s">
        <v>668</v>
      </c>
      <c r="E25" s="89" t="s">
        <v>163</v>
      </c>
      <c r="F25" s="99">
        <v>44083</v>
      </c>
      <c r="G25" s="86">
        <v>752772.01175099995</v>
      </c>
      <c r="H25" s="88">
        <v>-1.573528</v>
      </c>
      <c r="I25" s="86">
        <v>-11.845077784000001</v>
      </c>
      <c r="J25" s="87">
        <f t="shared" si="0"/>
        <v>4.1467147650035598E-3</v>
      </c>
      <c r="K25" s="87">
        <f>I25/'סכום נכסי הקרן'!$C$42</f>
        <v>-4.4328502317342945E-6</v>
      </c>
    </row>
    <row r="26" spans="2:51">
      <c r="B26" s="79" t="s">
        <v>2155</v>
      </c>
      <c r="C26" s="76" t="s">
        <v>2156</v>
      </c>
      <c r="D26" s="89" t="s">
        <v>668</v>
      </c>
      <c r="E26" s="89" t="s">
        <v>163</v>
      </c>
      <c r="F26" s="99">
        <v>44063</v>
      </c>
      <c r="G26" s="86">
        <v>814424.27976000006</v>
      </c>
      <c r="H26" s="88">
        <v>-1.558316</v>
      </c>
      <c r="I26" s="86">
        <v>-12.691304589000001</v>
      </c>
      <c r="J26" s="87">
        <f t="shared" si="0"/>
        <v>4.4429611257978492E-3</v>
      </c>
      <c r="K26" s="87">
        <f>I26/'סכום נכסי הקרן'!$C$42</f>
        <v>-4.7495384592874337E-6</v>
      </c>
    </row>
    <row r="27" spans="2:51">
      <c r="B27" s="79" t="s">
        <v>2157</v>
      </c>
      <c r="C27" s="76" t="s">
        <v>2158</v>
      </c>
      <c r="D27" s="89" t="s">
        <v>668</v>
      </c>
      <c r="E27" s="89" t="s">
        <v>163</v>
      </c>
      <c r="F27" s="99">
        <v>44084</v>
      </c>
      <c r="G27" s="86">
        <v>2010954.8166960003</v>
      </c>
      <c r="H27" s="88">
        <v>-1.389114</v>
      </c>
      <c r="I27" s="86">
        <v>-27.934461291000002</v>
      </c>
      <c r="J27" s="87">
        <f t="shared" si="0"/>
        <v>9.779272470821462E-3</v>
      </c>
      <c r="K27" s="87">
        <f>I27/'סכום נכסי הקרן'!$C$42</f>
        <v>-1.0454070920027826E-5</v>
      </c>
    </row>
    <row r="28" spans="2:51">
      <c r="B28" s="79" t="s">
        <v>2159</v>
      </c>
      <c r="C28" s="76" t="s">
        <v>2160</v>
      </c>
      <c r="D28" s="89" t="s">
        <v>668</v>
      </c>
      <c r="E28" s="89" t="s">
        <v>163</v>
      </c>
      <c r="F28" s="99">
        <v>44084</v>
      </c>
      <c r="G28" s="86">
        <v>771412.30682199995</v>
      </c>
      <c r="H28" s="88">
        <v>-1.317353</v>
      </c>
      <c r="I28" s="86">
        <v>-10.162226255000002</v>
      </c>
      <c r="J28" s="87">
        <f t="shared" si="0"/>
        <v>3.5575835317718783E-3</v>
      </c>
      <c r="K28" s="87">
        <f>I28/'סכום נכסי הקרן'!$C$42</f>
        <v>-3.8030672175291381E-6</v>
      </c>
    </row>
    <row r="29" spans="2:51">
      <c r="B29" s="79" t="s">
        <v>2161</v>
      </c>
      <c r="C29" s="76" t="s">
        <v>2162</v>
      </c>
      <c r="D29" s="89" t="s">
        <v>668</v>
      </c>
      <c r="E29" s="89" t="s">
        <v>163</v>
      </c>
      <c r="F29" s="99">
        <v>44062</v>
      </c>
      <c r="G29" s="86">
        <v>408139.34616000002</v>
      </c>
      <c r="H29" s="88">
        <v>-1.463754</v>
      </c>
      <c r="I29" s="86">
        <v>-5.9741546470000015</v>
      </c>
      <c r="J29" s="87">
        <f t="shared" si="0"/>
        <v>2.0914269821505405E-3</v>
      </c>
      <c r="K29" s="87">
        <f>I29/'סכום נכסי הקרן'!$C$42</f>
        <v>-2.2357415708271949E-6</v>
      </c>
    </row>
    <row r="30" spans="2:51">
      <c r="B30" s="79" t="s">
        <v>2163</v>
      </c>
      <c r="C30" s="76" t="s">
        <v>2164</v>
      </c>
      <c r="D30" s="89" t="s">
        <v>668</v>
      </c>
      <c r="E30" s="89" t="s">
        <v>163</v>
      </c>
      <c r="F30" s="99">
        <v>44062</v>
      </c>
      <c r="G30" s="86">
        <v>326646.34329600004</v>
      </c>
      <c r="H30" s="88">
        <v>-1.4218710000000001</v>
      </c>
      <c r="I30" s="86">
        <v>-4.6444910860000013</v>
      </c>
      <c r="J30" s="87">
        <f t="shared" si="0"/>
        <v>1.6259394926269417E-3</v>
      </c>
      <c r="K30" s="87">
        <f>I30/'סכום נכסי הקרן'!$C$42</f>
        <v>-1.7381340808646369E-6</v>
      </c>
    </row>
    <row r="31" spans="2:51">
      <c r="B31" s="79" t="s">
        <v>2165</v>
      </c>
      <c r="C31" s="76" t="s">
        <v>2166</v>
      </c>
      <c r="D31" s="89" t="s">
        <v>668</v>
      </c>
      <c r="E31" s="89" t="s">
        <v>163</v>
      </c>
      <c r="F31" s="99">
        <v>44061</v>
      </c>
      <c r="G31" s="86">
        <v>816928.94088000013</v>
      </c>
      <c r="H31" s="88">
        <v>-1.3830119999999999</v>
      </c>
      <c r="I31" s="86">
        <v>-11.298223296000003</v>
      </c>
      <c r="J31" s="87">
        <f t="shared" si="0"/>
        <v>3.9552724105463236E-3</v>
      </c>
      <c r="K31" s="87">
        <f>I31/'סכום נכסי הקרן'!$C$42</f>
        <v>-4.2281977939824578E-6</v>
      </c>
    </row>
    <row r="32" spans="2:51">
      <c r="B32" s="79" t="s">
        <v>2167</v>
      </c>
      <c r="C32" s="76" t="s">
        <v>2168</v>
      </c>
      <c r="D32" s="89" t="s">
        <v>668</v>
      </c>
      <c r="E32" s="89" t="s">
        <v>163</v>
      </c>
      <c r="F32" s="99">
        <v>44083</v>
      </c>
      <c r="G32" s="86">
        <v>671624.62686400011</v>
      </c>
      <c r="H32" s="88">
        <v>-1.3582650000000001</v>
      </c>
      <c r="I32" s="86">
        <v>-9.1224444190000007</v>
      </c>
      <c r="J32" s="87">
        <f t="shared" si="0"/>
        <v>3.1935775902028145E-3</v>
      </c>
      <c r="K32" s="87">
        <f>I32/'סכום נכסי הקרן'!$C$42</f>
        <v>-3.4139437996237117E-6</v>
      </c>
    </row>
    <row r="33" spans="2:11">
      <c r="B33" s="79" t="s">
        <v>2169</v>
      </c>
      <c r="C33" s="76" t="s">
        <v>2170</v>
      </c>
      <c r="D33" s="89" t="s">
        <v>668</v>
      </c>
      <c r="E33" s="89" t="s">
        <v>163</v>
      </c>
      <c r="F33" s="99">
        <v>44054</v>
      </c>
      <c r="G33" s="86">
        <v>408608.97012000007</v>
      </c>
      <c r="H33" s="88">
        <v>-1.378053</v>
      </c>
      <c r="I33" s="86">
        <v>-5.630848406000001</v>
      </c>
      <c r="J33" s="87">
        <f t="shared" si="0"/>
        <v>1.9712426250333994E-3</v>
      </c>
      <c r="K33" s="87">
        <f>I33/'סכום נכסי הקרן'!$C$42</f>
        <v>-2.1072641409847064E-6</v>
      </c>
    </row>
    <row r="34" spans="2:11">
      <c r="B34" s="79" t="s">
        <v>2171</v>
      </c>
      <c r="C34" s="76" t="s">
        <v>2172</v>
      </c>
      <c r="D34" s="89" t="s">
        <v>668</v>
      </c>
      <c r="E34" s="89" t="s">
        <v>163</v>
      </c>
      <c r="F34" s="99">
        <v>44054</v>
      </c>
      <c r="G34" s="86">
        <v>326906.44272000005</v>
      </c>
      <c r="H34" s="88">
        <v>-1.372079</v>
      </c>
      <c r="I34" s="86">
        <v>-4.4854152890000005</v>
      </c>
      <c r="J34" s="87">
        <f t="shared" si="0"/>
        <v>1.5702503727913898E-3</v>
      </c>
      <c r="K34" s="87">
        <f>I34/'סכום נכסי הקרן'!$C$42</f>
        <v>-1.6786022486172134E-6</v>
      </c>
    </row>
    <row r="35" spans="2:11">
      <c r="B35" s="79" t="s">
        <v>2173</v>
      </c>
      <c r="C35" s="76" t="s">
        <v>2174</v>
      </c>
      <c r="D35" s="89" t="s">
        <v>668</v>
      </c>
      <c r="E35" s="89" t="s">
        <v>163</v>
      </c>
      <c r="F35" s="99">
        <v>44054</v>
      </c>
      <c r="G35" s="86">
        <v>755844.91412400012</v>
      </c>
      <c r="H35" s="88">
        <v>-1.34385</v>
      </c>
      <c r="I35" s="86">
        <v>-10.157422136000001</v>
      </c>
      <c r="J35" s="87">
        <f t="shared" si="0"/>
        <v>3.5559017098747651E-3</v>
      </c>
      <c r="K35" s="87">
        <f>I35/'סכום נכסי הקרן'!$C$42</f>
        <v>-3.8012693449941686E-6</v>
      </c>
    </row>
    <row r="36" spans="2:11">
      <c r="B36" s="79" t="s">
        <v>2173</v>
      </c>
      <c r="C36" s="76" t="s">
        <v>2175</v>
      </c>
      <c r="D36" s="89" t="s">
        <v>668</v>
      </c>
      <c r="E36" s="89" t="s">
        <v>163</v>
      </c>
      <c r="F36" s="99">
        <v>44054</v>
      </c>
      <c r="G36" s="86">
        <v>653986.28505600011</v>
      </c>
      <c r="H36" s="88">
        <v>-1.34385</v>
      </c>
      <c r="I36" s="86">
        <v>-8.7885949520000004</v>
      </c>
      <c r="J36" s="87">
        <f t="shared" si="0"/>
        <v>3.0767038524914889E-3</v>
      </c>
      <c r="K36" s="87">
        <f>I36/'סכום נכסי הקרן'!$C$42</f>
        <v>-3.2890054316246145E-6</v>
      </c>
    </row>
    <row r="37" spans="2:11">
      <c r="B37" s="79" t="s">
        <v>2176</v>
      </c>
      <c r="C37" s="76" t="s">
        <v>2177</v>
      </c>
      <c r="D37" s="89" t="s">
        <v>668</v>
      </c>
      <c r="E37" s="89" t="s">
        <v>163</v>
      </c>
      <c r="F37" s="99">
        <v>44055</v>
      </c>
      <c r="G37" s="86">
        <v>490576.41360000009</v>
      </c>
      <c r="H37" s="88">
        <v>-1.2759659999999999</v>
      </c>
      <c r="I37" s="86">
        <v>-6.2595887180000007</v>
      </c>
      <c r="J37" s="87">
        <f t="shared" si="0"/>
        <v>2.1913514991722493E-3</v>
      </c>
      <c r="K37" s="87">
        <f>I37/'סכום נכסי הקרן'!$C$42</f>
        <v>-2.3425611722557582E-6</v>
      </c>
    </row>
    <row r="38" spans="2:11">
      <c r="B38" s="79" t="s">
        <v>2178</v>
      </c>
      <c r="C38" s="76" t="s">
        <v>2179</v>
      </c>
      <c r="D38" s="89" t="s">
        <v>668</v>
      </c>
      <c r="E38" s="89" t="s">
        <v>163</v>
      </c>
      <c r="F38" s="99">
        <v>44055</v>
      </c>
      <c r="G38" s="86">
        <v>490576.41360000009</v>
      </c>
      <c r="H38" s="88">
        <v>-1.2759659999999999</v>
      </c>
      <c r="I38" s="86">
        <v>-6.2595887180000007</v>
      </c>
      <c r="J38" s="87">
        <f t="shared" si="0"/>
        <v>2.1913514991722493E-3</v>
      </c>
      <c r="K38" s="87">
        <f>I38/'סכום נכסי הקרן'!$C$42</f>
        <v>-2.3425611722557582E-6</v>
      </c>
    </row>
    <row r="39" spans="2:11">
      <c r="B39" s="79" t="s">
        <v>2180</v>
      </c>
      <c r="C39" s="76" t="s">
        <v>2181</v>
      </c>
      <c r="D39" s="89" t="s">
        <v>668</v>
      </c>
      <c r="E39" s="89" t="s">
        <v>163</v>
      </c>
      <c r="F39" s="99">
        <v>44054</v>
      </c>
      <c r="G39" s="86">
        <v>572406.58238400007</v>
      </c>
      <c r="H39" s="88">
        <v>-1.3140080000000001</v>
      </c>
      <c r="I39" s="86">
        <v>-7.5214662760000008</v>
      </c>
      <c r="J39" s="87">
        <f t="shared" si="0"/>
        <v>2.6331085223682766E-3</v>
      </c>
      <c r="K39" s="87">
        <f>I39/'סכום נכסי הקרן'!$C$42</f>
        <v>-2.8148007241949139E-6</v>
      </c>
    </row>
    <row r="40" spans="2:11">
      <c r="B40" s="79" t="s">
        <v>2180</v>
      </c>
      <c r="C40" s="76" t="s">
        <v>2182</v>
      </c>
      <c r="D40" s="89" t="s">
        <v>668</v>
      </c>
      <c r="E40" s="89" t="s">
        <v>163</v>
      </c>
      <c r="F40" s="99">
        <v>44054</v>
      </c>
      <c r="G40" s="86">
        <v>252022.52940300002</v>
      </c>
      <c r="H40" s="88">
        <v>-1.3140080000000001</v>
      </c>
      <c r="I40" s="86">
        <v>-3.3115953349999998</v>
      </c>
      <c r="J40" s="87">
        <f t="shared" si="0"/>
        <v>1.1593204807747682E-3</v>
      </c>
      <c r="K40" s="87">
        <f>I40/'סכום נכסי הקרן'!$C$42</f>
        <v>-1.2393169902179985E-6</v>
      </c>
    </row>
    <row r="41" spans="2:11">
      <c r="B41" s="79" t="s">
        <v>2183</v>
      </c>
      <c r="C41" s="76" t="s">
        <v>2184</v>
      </c>
      <c r="D41" s="89" t="s">
        <v>668</v>
      </c>
      <c r="E41" s="89" t="s">
        <v>163</v>
      </c>
      <c r="F41" s="99">
        <v>44054</v>
      </c>
      <c r="G41" s="86">
        <v>403360.74453200004</v>
      </c>
      <c r="H41" s="88">
        <v>-1.2826919999999999</v>
      </c>
      <c r="I41" s="86">
        <v>-5.1738762070000011</v>
      </c>
      <c r="J41" s="87">
        <f t="shared" si="0"/>
        <v>1.8112661859298023E-3</v>
      </c>
      <c r="K41" s="87">
        <f>I41/'סכום נכסי הקרן'!$C$42</f>
        <v>-1.9362488589264048E-6</v>
      </c>
    </row>
    <row r="42" spans="2:11">
      <c r="B42" s="79" t="s">
        <v>2185</v>
      </c>
      <c r="C42" s="76" t="s">
        <v>2186</v>
      </c>
      <c r="D42" s="89" t="s">
        <v>668</v>
      </c>
      <c r="E42" s="89" t="s">
        <v>163</v>
      </c>
      <c r="F42" s="99">
        <v>43894</v>
      </c>
      <c r="G42" s="86">
        <v>241951.35671000005</v>
      </c>
      <c r="H42" s="88">
        <v>-1.2201690000000001</v>
      </c>
      <c r="I42" s="86">
        <v>-2.9522153060000007</v>
      </c>
      <c r="J42" s="87">
        <f t="shared" si="0"/>
        <v>1.0335090256136474E-3</v>
      </c>
      <c r="K42" s="87">
        <f>I42/'סכום נכסי הקרן'!$C$42</f>
        <v>-1.1048241760817156E-6</v>
      </c>
    </row>
    <row r="43" spans="2:11">
      <c r="B43" s="79" t="s">
        <v>2187</v>
      </c>
      <c r="C43" s="76" t="s">
        <v>2188</v>
      </c>
      <c r="D43" s="89" t="s">
        <v>668</v>
      </c>
      <c r="E43" s="89" t="s">
        <v>163</v>
      </c>
      <c r="F43" s="99">
        <v>44049</v>
      </c>
      <c r="G43" s="86">
        <v>572659.45682400011</v>
      </c>
      <c r="H43" s="88">
        <v>-1.2706310000000001</v>
      </c>
      <c r="I43" s="86">
        <v>-7.2763904840000002</v>
      </c>
      <c r="J43" s="87">
        <f t="shared" si="0"/>
        <v>2.5473125973635392E-3</v>
      </c>
      <c r="K43" s="87">
        <f>I43/'סכום נכסי הקרן'!$C$42</f>
        <v>-2.7230846290226957E-6</v>
      </c>
    </row>
    <row r="44" spans="2:11">
      <c r="B44" s="79" t="s">
        <v>2189</v>
      </c>
      <c r="C44" s="76" t="s">
        <v>2190</v>
      </c>
      <c r="D44" s="89" t="s">
        <v>668</v>
      </c>
      <c r="E44" s="89" t="s">
        <v>163</v>
      </c>
      <c r="F44" s="99">
        <v>44055</v>
      </c>
      <c r="G44" s="86">
        <v>1176797.9010340003</v>
      </c>
      <c r="H44" s="88">
        <v>-1.2406269999999999</v>
      </c>
      <c r="I44" s="86">
        <v>-14.599678043000001</v>
      </c>
      <c r="J44" s="87">
        <f t="shared" si="0"/>
        <v>5.1110428828912424E-3</v>
      </c>
      <c r="K44" s="87">
        <f>I44/'סכום נכסי הקרן'!$C$42</f>
        <v>-5.463719814789073E-6</v>
      </c>
    </row>
    <row r="45" spans="2:11">
      <c r="B45" s="79" t="s">
        <v>2191</v>
      </c>
      <c r="C45" s="76" t="s">
        <v>2192</v>
      </c>
      <c r="D45" s="89" t="s">
        <v>668</v>
      </c>
      <c r="E45" s="89" t="s">
        <v>163</v>
      </c>
      <c r="F45" s="99">
        <v>43887</v>
      </c>
      <c r="G45" s="86">
        <v>605317.23266400013</v>
      </c>
      <c r="H45" s="88">
        <v>-1.2423379999999999</v>
      </c>
      <c r="I45" s="86">
        <v>-7.5200887300000012</v>
      </c>
      <c r="J45" s="87">
        <f t="shared" si="0"/>
        <v>2.6326262722351969E-3</v>
      </c>
      <c r="K45" s="87">
        <f>I45/'סכום נכסי הקרן'!$C$42</f>
        <v>-2.8142851973898832E-6</v>
      </c>
    </row>
    <row r="46" spans="2:11">
      <c r="B46" s="79" t="s">
        <v>2193</v>
      </c>
      <c r="C46" s="76" t="s">
        <v>2194</v>
      </c>
      <c r="D46" s="89" t="s">
        <v>668</v>
      </c>
      <c r="E46" s="89" t="s">
        <v>163</v>
      </c>
      <c r="F46" s="99">
        <v>43887</v>
      </c>
      <c r="G46" s="86">
        <v>818373.93768000009</v>
      </c>
      <c r="H46" s="88">
        <v>-1.23936</v>
      </c>
      <c r="I46" s="86">
        <v>-10.142595342000002</v>
      </c>
      <c r="J46" s="87">
        <f t="shared" si="0"/>
        <v>3.5507111584306443E-3</v>
      </c>
      <c r="K46" s="87">
        <f>I46/'סכום נכסי הקרן'!$C$42</f>
        <v>-3.7957206302945019E-6</v>
      </c>
    </row>
    <row r="47" spans="2:11">
      <c r="B47" s="79" t="s">
        <v>2195</v>
      </c>
      <c r="C47" s="76" t="s">
        <v>2196</v>
      </c>
      <c r="D47" s="89" t="s">
        <v>668</v>
      </c>
      <c r="E47" s="89" t="s">
        <v>163</v>
      </c>
      <c r="F47" s="99">
        <v>43888</v>
      </c>
      <c r="G47" s="86">
        <v>266326.70757000009</v>
      </c>
      <c r="H47" s="88">
        <v>-1.2171989999999999</v>
      </c>
      <c r="I47" s="86">
        <v>-3.2417250370000006</v>
      </c>
      <c r="J47" s="87">
        <f t="shared" si="0"/>
        <v>1.1348603462247734E-3</v>
      </c>
      <c r="K47" s="87">
        <f>I47/'סכום נכסי הקרן'!$C$42</f>
        <v>-1.2131690347272369E-6</v>
      </c>
    </row>
    <row r="48" spans="2:11">
      <c r="B48" s="79" t="s">
        <v>2197</v>
      </c>
      <c r="C48" s="76" t="s">
        <v>2198</v>
      </c>
      <c r="D48" s="89" t="s">
        <v>668</v>
      </c>
      <c r="E48" s="89" t="s">
        <v>163</v>
      </c>
      <c r="F48" s="99">
        <v>44047</v>
      </c>
      <c r="G48" s="86">
        <v>908269.77878800023</v>
      </c>
      <c r="H48" s="88">
        <v>-1.190572</v>
      </c>
      <c r="I48" s="86">
        <v>-10.813603771000002</v>
      </c>
      <c r="J48" s="87">
        <f t="shared" si="0"/>
        <v>3.7856172190505791E-3</v>
      </c>
      <c r="K48" s="87">
        <f>I48/'סכום נכסי הקרן'!$C$42</f>
        <v>-4.0468358972627073E-6</v>
      </c>
    </row>
    <row r="49" spans="2:11">
      <c r="B49" s="79" t="s">
        <v>2199</v>
      </c>
      <c r="C49" s="76" t="s">
        <v>2200</v>
      </c>
      <c r="D49" s="89" t="s">
        <v>668</v>
      </c>
      <c r="E49" s="89" t="s">
        <v>163</v>
      </c>
      <c r="F49" s="99">
        <v>44084</v>
      </c>
      <c r="G49" s="86">
        <v>581247.40800000017</v>
      </c>
      <c r="H49" s="88">
        <v>-1.1549879999999999</v>
      </c>
      <c r="I49" s="86">
        <v>-6.7133372570000009</v>
      </c>
      <c r="J49" s="87">
        <f t="shared" si="0"/>
        <v>2.3501994021224233E-3</v>
      </c>
      <c r="K49" s="87">
        <f>I49/'סכום נכסי הקרן'!$C$42</f>
        <v>-2.5123700458599645E-6</v>
      </c>
    </row>
    <row r="50" spans="2:11">
      <c r="B50" s="79" t="s">
        <v>2201</v>
      </c>
      <c r="C50" s="76" t="s">
        <v>2202</v>
      </c>
      <c r="D50" s="89" t="s">
        <v>668</v>
      </c>
      <c r="E50" s="89" t="s">
        <v>163</v>
      </c>
      <c r="F50" s="99">
        <v>44039</v>
      </c>
      <c r="G50" s="86">
        <v>1146822.04</v>
      </c>
      <c r="H50" s="88">
        <v>-1.1741569999999999</v>
      </c>
      <c r="I50" s="86">
        <v>-13.465488157000001</v>
      </c>
      <c r="J50" s="87">
        <f t="shared" si="0"/>
        <v>4.7139866514035265E-3</v>
      </c>
      <c r="K50" s="87">
        <f>I50/'סכום נכסי הקרן'!$C$42</f>
        <v>-5.0392655401386306E-6</v>
      </c>
    </row>
    <row r="51" spans="2:11">
      <c r="B51" s="79" t="s">
        <v>2203</v>
      </c>
      <c r="C51" s="76" t="s">
        <v>2204</v>
      </c>
      <c r="D51" s="89" t="s">
        <v>668</v>
      </c>
      <c r="E51" s="89" t="s">
        <v>163</v>
      </c>
      <c r="F51" s="99">
        <v>44039</v>
      </c>
      <c r="G51" s="86">
        <v>504787.30575600005</v>
      </c>
      <c r="H51" s="88">
        <v>-1.1622570000000001</v>
      </c>
      <c r="I51" s="86">
        <v>-5.8669275730000008</v>
      </c>
      <c r="J51" s="87">
        <f t="shared" si="0"/>
        <v>2.053889019203219E-3</v>
      </c>
      <c r="K51" s="87">
        <f>I51/'סכום נכסי הקרן'!$C$42</f>
        <v>-2.1956133784677369E-6</v>
      </c>
    </row>
    <row r="52" spans="2:11">
      <c r="B52" s="79" t="s">
        <v>2205</v>
      </c>
      <c r="C52" s="76" t="s">
        <v>2206</v>
      </c>
      <c r="D52" s="89" t="s">
        <v>668</v>
      </c>
      <c r="E52" s="89" t="s">
        <v>163</v>
      </c>
      <c r="F52" s="99">
        <v>44090</v>
      </c>
      <c r="G52" s="86">
        <v>818951.93640000012</v>
      </c>
      <c r="H52" s="88">
        <v>-1.1085689999999999</v>
      </c>
      <c r="I52" s="86">
        <v>-9.0786433310000003</v>
      </c>
      <c r="J52" s="87">
        <f t="shared" si="0"/>
        <v>3.1782437425367264E-3</v>
      </c>
      <c r="K52" s="87">
        <f>I52/'סכום נכסי הקרן'!$C$42</f>
        <v>-3.3975518715476219E-6</v>
      </c>
    </row>
    <row r="53" spans="2:11">
      <c r="B53" s="79" t="s">
        <v>2207</v>
      </c>
      <c r="C53" s="76" t="s">
        <v>2208</v>
      </c>
      <c r="D53" s="89" t="s">
        <v>668</v>
      </c>
      <c r="E53" s="89" t="s">
        <v>163</v>
      </c>
      <c r="F53" s="99">
        <v>43893</v>
      </c>
      <c r="G53" s="86">
        <v>757425.90012800007</v>
      </c>
      <c r="H53" s="88">
        <v>-1.0824940000000001</v>
      </c>
      <c r="I53" s="86">
        <v>-8.1990890650000026</v>
      </c>
      <c r="J53" s="87">
        <f t="shared" si="0"/>
        <v>2.8703301325163112E-3</v>
      </c>
      <c r="K53" s="87">
        <f>I53/'סכום נכסי הקרן'!$C$42</f>
        <v>-3.0683913203921415E-6</v>
      </c>
    </row>
    <row r="54" spans="2:11">
      <c r="B54" s="79" t="s">
        <v>2209</v>
      </c>
      <c r="C54" s="76" t="s">
        <v>2210</v>
      </c>
      <c r="D54" s="89" t="s">
        <v>668</v>
      </c>
      <c r="E54" s="89" t="s">
        <v>163</v>
      </c>
      <c r="F54" s="99">
        <v>44090</v>
      </c>
      <c r="G54" s="86">
        <v>491544.56145600008</v>
      </c>
      <c r="H54" s="88">
        <v>-1.0870660000000001</v>
      </c>
      <c r="I54" s="86">
        <v>-5.3434151330000015</v>
      </c>
      <c r="J54" s="87">
        <f t="shared" si="0"/>
        <v>1.8706182290743969E-3</v>
      </c>
      <c r="K54" s="87">
        <f>I54/'סכום נכסי הקרן'!$C$42</f>
        <v>-1.9996963669218563E-6</v>
      </c>
    </row>
    <row r="55" spans="2:11">
      <c r="B55" s="79" t="s">
        <v>2211</v>
      </c>
      <c r="C55" s="76" t="s">
        <v>2212</v>
      </c>
      <c r="D55" s="89" t="s">
        <v>668</v>
      </c>
      <c r="E55" s="89" t="s">
        <v>163</v>
      </c>
      <c r="F55" s="99">
        <v>44053</v>
      </c>
      <c r="G55" s="86">
        <v>573519.22992000007</v>
      </c>
      <c r="H55" s="88">
        <v>-1.1181680000000001</v>
      </c>
      <c r="I55" s="86">
        <v>-6.4129075030000005</v>
      </c>
      <c r="J55" s="87">
        <f t="shared" si="0"/>
        <v>2.2450252091389903E-3</v>
      </c>
      <c r="K55" s="87">
        <f>I55/'סכום נכסי הקרן'!$C$42</f>
        <v>-2.3999385254492095E-6</v>
      </c>
    </row>
    <row r="56" spans="2:11">
      <c r="B56" s="79" t="s">
        <v>2211</v>
      </c>
      <c r="C56" s="76" t="s">
        <v>2204</v>
      </c>
      <c r="D56" s="89" t="s">
        <v>668</v>
      </c>
      <c r="E56" s="89" t="s">
        <v>163</v>
      </c>
      <c r="F56" s="99">
        <v>44053</v>
      </c>
      <c r="G56" s="86">
        <v>48465.776520000007</v>
      </c>
      <c r="H56" s="88">
        <v>-1.1181680000000001</v>
      </c>
      <c r="I56" s="86">
        <v>-0.54192872800000014</v>
      </c>
      <c r="J56" s="87">
        <f t="shared" si="0"/>
        <v>1.8971794858221069E-4</v>
      </c>
      <c r="K56" s="87">
        <f>I56/'סכום נכסי הקרן'!$C$42</f>
        <v>-2.0280904281972862E-7</v>
      </c>
    </row>
    <row r="57" spans="2:11">
      <c r="B57" s="79" t="s">
        <v>2213</v>
      </c>
      <c r="C57" s="76" t="s">
        <v>2214</v>
      </c>
      <c r="D57" s="89" t="s">
        <v>668</v>
      </c>
      <c r="E57" s="89" t="s">
        <v>163</v>
      </c>
      <c r="F57" s="99">
        <v>44090</v>
      </c>
      <c r="G57" s="86">
        <v>655604.68147200008</v>
      </c>
      <c r="H57" s="88">
        <v>-0.919045</v>
      </c>
      <c r="I57" s="86">
        <v>-6.0253032950000014</v>
      </c>
      <c r="J57" s="87">
        <f t="shared" si="0"/>
        <v>2.1093330573776757E-3</v>
      </c>
      <c r="K57" s="87">
        <f>I57/'סכום נכסי הקרן'!$C$42</f>
        <v>-2.2548832177014739E-6</v>
      </c>
    </row>
    <row r="58" spans="2:11">
      <c r="B58" s="79" t="s">
        <v>2215</v>
      </c>
      <c r="C58" s="76" t="s">
        <v>2216</v>
      </c>
      <c r="D58" s="89" t="s">
        <v>668</v>
      </c>
      <c r="E58" s="89" t="s">
        <v>163</v>
      </c>
      <c r="F58" s="99">
        <v>44041</v>
      </c>
      <c r="G58" s="86">
        <v>1836534.3068800003</v>
      </c>
      <c r="H58" s="88">
        <v>-1.116706</v>
      </c>
      <c r="I58" s="86">
        <v>-20.508690993000005</v>
      </c>
      <c r="J58" s="87">
        <f t="shared" si="0"/>
        <v>7.1796651151116346E-3</v>
      </c>
      <c r="K58" s="87">
        <f>I58/'סכום נכסי הקרן'!$C$42</f>
        <v>-7.6750830411336298E-6</v>
      </c>
    </row>
    <row r="59" spans="2:11">
      <c r="B59" s="79" t="s">
        <v>2217</v>
      </c>
      <c r="C59" s="76" t="s">
        <v>2218</v>
      </c>
      <c r="D59" s="89" t="s">
        <v>668</v>
      </c>
      <c r="E59" s="89" t="s">
        <v>163</v>
      </c>
      <c r="F59" s="99">
        <v>44090</v>
      </c>
      <c r="G59" s="86">
        <v>505321.72356000007</v>
      </c>
      <c r="H59" s="88">
        <v>-1.0031669999999999</v>
      </c>
      <c r="I59" s="86">
        <v>-5.0692191890000009</v>
      </c>
      <c r="J59" s="87">
        <f t="shared" si="0"/>
        <v>1.7746279460029986E-3</v>
      </c>
      <c r="K59" s="87">
        <f>I59/'סכום נכסי הקרן'!$C$42</f>
        <v>-1.8970824731116502E-6</v>
      </c>
    </row>
    <row r="60" spans="2:11">
      <c r="B60" s="79" t="s">
        <v>2219</v>
      </c>
      <c r="C60" s="76" t="s">
        <v>2220</v>
      </c>
      <c r="D60" s="89" t="s">
        <v>668</v>
      </c>
      <c r="E60" s="89" t="s">
        <v>163</v>
      </c>
      <c r="F60" s="99">
        <v>43893</v>
      </c>
      <c r="G60" s="86">
        <v>918671.91416000028</v>
      </c>
      <c r="H60" s="88">
        <v>-0.993448</v>
      </c>
      <c r="I60" s="86">
        <v>-9.1265296030000034</v>
      </c>
      <c r="J60" s="87">
        <f t="shared" si="0"/>
        <v>3.1950077279460595E-3</v>
      </c>
      <c r="K60" s="87">
        <f>I60/'סכום נכסי הקרן'!$C$42</f>
        <v>-3.4154726210608786E-6</v>
      </c>
    </row>
    <row r="61" spans="2:11">
      <c r="B61" s="79" t="s">
        <v>2221</v>
      </c>
      <c r="C61" s="76" t="s">
        <v>2222</v>
      </c>
      <c r="D61" s="89" t="s">
        <v>668</v>
      </c>
      <c r="E61" s="89" t="s">
        <v>163</v>
      </c>
      <c r="F61" s="99">
        <v>44033</v>
      </c>
      <c r="G61" s="86">
        <v>656009.28057600011</v>
      </c>
      <c r="H61" s="88">
        <v>-1.0407249999999999</v>
      </c>
      <c r="I61" s="86">
        <v>-6.8272516170000008</v>
      </c>
      <c r="J61" s="87">
        <f t="shared" si="0"/>
        <v>2.3900784444699538E-3</v>
      </c>
      <c r="K61" s="87">
        <f>I61/'סכום נכסי הקרן'!$C$42</f>
        <v>-2.55500085895652E-6</v>
      </c>
    </row>
    <row r="62" spans="2:11">
      <c r="B62" s="79" t="s">
        <v>2223</v>
      </c>
      <c r="C62" s="76" t="s">
        <v>2224</v>
      </c>
      <c r="D62" s="89" t="s">
        <v>668</v>
      </c>
      <c r="E62" s="89" t="s">
        <v>163</v>
      </c>
      <c r="F62" s="99">
        <v>44089</v>
      </c>
      <c r="G62" s="86">
        <v>741465.11654600012</v>
      </c>
      <c r="H62" s="88">
        <v>-0.94415499999999997</v>
      </c>
      <c r="I62" s="86">
        <v>-7.0005794510000001</v>
      </c>
      <c r="J62" s="87">
        <f t="shared" si="0"/>
        <v>2.4507569053074788E-3</v>
      </c>
      <c r="K62" s="87">
        <f>I62/'סכום נכסי הקרן'!$C$42</f>
        <v>-2.6198663113515009E-6</v>
      </c>
    </row>
    <row r="63" spans="2:11">
      <c r="B63" s="79" t="s">
        <v>2225</v>
      </c>
      <c r="C63" s="76" t="s">
        <v>2226</v>
      </c>
      <c r="D63" s="89" t="s">
        <v>668</v>
      </c>
      <c r="E63" s="89" t="s">
        <v>163</v>
      </c>
      <c r="F63" s="99">
        <v>44046</v>
      </c>
      <c r="G63" s="86">
        <v>145568.28468000004</v>
      </c>
      <c r="H63" s="88">
        <v>-1.0217430000000001</v>
      </c>
      <c r="I63" s="86">
        <v>-1.4873342760000003</v>
      </c>
      <c r="J63" s="87">
        <f t="shared" si="0"/>
        <v>5.206847194465904E-4</v>
      </c>
      <c r="K63" s="87">
        <f>I63/'סכום נכסי הקרן'!$C$42</f>
        <v>-5.5661349045244573E-7</v>
      </c>
    </row>
    <row r="64" spans="2:11">
      <c r="B64" s="79" t="s">
        <v>2227</v>
      </c>
      <c r="C64" s="76" t="s">
        <v>2228</v>
      </c>
      <c r="D64" s="89" t="s">
        <v>668</v>
      </c>
      <c r="E64" s="89" t="s">
        <v>163</v>
      </c>
      <c r="F64" s="99">
        <v>43888</v>
      </c>
      <c r="G64" s="86">
        <v>820517.34960000007</v>
      </c>
      <c r="H64" s="88">
        <v>-0.97493600000000002</v>
      </c>
      <c r="I64" s="86">
        <v>-7.9995178430000005</v>
      </c>
      <c r="J64" s="87">
        <f t="shared" si="0"/>
        <v>2.8004644087086497E-3</v>
      </c>
      <c r="K64" s="87">
        <f>I64/'סכום נכסי הקרן'!$C$42</f>
        <v>-2.9937046569676773E-6</v>
      </c>
    </row>
    <row r="65" spans="2:11">
      <c r="B65" s="79" t="s">
        <v>2229</v>
      </c>
      <c r="C65" s="76" t="s">
        <v>2230</v>
      </c>
      <c r="D65" s="89" t="s">
        <v>668</v>
      </c>
      <c r="E65" s="89" t="s">
        <v>163</v>
      </c>
      <c r="F65" s="99">
        <v>44035</v>
      </c>
      <c r="G65" s="86">
        <v>1148724.28944</v>
      </c>
      <c r="H65" s="88">
        <v>-0.98295100000000002</v>
      </c>
      <c r="I65" s="86">
        <v>-11.291395976000002</v>
      </c>
      <c r="J65" s="87">
        <f t="shared" si="0"/>
        <v>3.952882308162391E-3</v>
      </c>
      <c r="K65" s="87">
        <f>I65/'סכום נכסי הקרן'!$C$42</f>
        <v>-4.2256427675321455E-6</v>
      </c>
    </row>
    <row r="66" spans="2:11">
      <c r="B66" s="79" t="s">
        <v>2231</v>
      </c>
      <c r="C66" s="76" t="s">
        <v>2232</v>
      </c>
      <c r="D66" s="89" t="s">
        <v>668</v>
      </c>
      <c r="E66" s="89" t="s">
        <v>163</v>
      </c>
      <c r="F66" s="99">
        <v>44084</v>
      </c>
      <c r="G66" s="86">
        <v>252920.64821300004</v>
      </c>
      <c r="H66" s="88">
        <v>-0.93239300000000003</v>
      </c>
      <c r="I66" s="86">
        <v>-2.3582146070000003</v>
      </c>
      <c r="J66" s="87">
        <f t="shared" si="0"/>
        <v>8.2556176567307599E-4</v>
      </c>
      <c r="K66" s="87">
        <f>I66/'סכום נכסי הקרן'!$C$42</f>
        <v>-8.8252794601649614E-7</v>
      </c>
    </row>
    <row r="67" spans="2:11">
      <c r="B67" s="79" t="s">
        <v>2233</v>
      </c>
      <c r="C67" s="76" t="s">
        <v>2234</v>
      </c>
      <c r="D67" s="89" t="s">
        <v>668</v>
      </c>
      <c r="E67" s="89" t="s">
        <v>163</v>
      </c>
      <c r="F67" s="99">
        <v>44048</v>
      </c>
      <c r="G67" s="86">
        <v>927675.08304900024</v>
      </c>
      <c r="H67" s="88">
        <v>-0.92630900000000005</v>
      </c>
      <c r="I67" s="86">
        <v>-8.5931385690000006</v>
      </c>
      <c r="J67" s="87">
        <f t="shared" si="0"/>
        <v>3.0082786480242719E-3</v>
      </c>
      <c r="K67" s="87">
        <f>I67/'סכום נכסי הקרן'!$C$42</f>
        <v>-3.2158586875951374E-6</v>
      </c>
    </row>
    <row r="68" spans="2:11">
      <c r="B68" s="79" t="s">
        <v>2235</v>
      </c>
      <c r="C68" s="76" t="s">
        <v>2236</v>
      </c>
      <c r="D68" s="89" t="s">
        <v>668</v>
      </c>
      <c r="E68" s="89" t="s">
        <v>163</v>
      </c>
      <c r="F68" s="99">
        <v>44046</v>
      </c>
      <c r="G68" s="86">
        <v>656876.27865600016</v>
      </c>
      <c r="H68" s="88">
        <v>-0.90738200000000002</v>
      </c>
      <c r="I68" s="86">
        <v>-5.9603799740000012</v>
      </c>
      <c r="J68" s="87">
        <f t="shared" si="0"/>
        <v>2.0866047563320362E-3</v>
      </c>
      <c r="K68" s="87">
        <f>I68/'סכום נכסי הקרן'!$C$42</f>
        <v>-2.2305865973003353E-6</v>
      </c>
    </row>
    <row r="69" spans="2:11">
      <c r="B69" s="79" t="s">
        <v>2237</v>
      </c>
      <c r="C69" s="76" t="s">
        <v>2238</v>
      </c>
      <c r="D69" s="89" t="s">
        <v>668</v>
      </c>
      <c r="E69" s="89" t="s">
        <v>163</v>
      </c>
      <c r="F69" s="99">
        <v>44046</v>
      </c>
      <c r="G69" s="86">
        <v>612344.67794800014</v>
      </c>
      <c r="H69" s="88">
        <v>-0.91433799999999998</v>
      </c>
      <c r="I69" s="86">
        <v>-5.5989016940000012</v>
      </c>
      <c r="J69" s="87">
        <f t="shared" si="0"/>
        <v>1.9600587472438707E-3</v>
      </c>
      <c r="K69" s="87">
        <f>I69/'סכום נכסי הקרן'!$C$42</f>
        <v>-2.0953085428641404E-6</v>
      </c>
    </row>
    <row r="70" spans="2:11">
      <c r="B70" s="79" t="s">
        <v>2239</v>
      </c>
      <c r="C70" s="76" t="s">
        <v>2240</v>
      </c>
      <c r="D70" s="89" t="s">
        <v>668</v>
      </c>
      <c r="E70" s="89" t="s">
        <v>163</v>
      </c>
      <c r="F70" s="99">
        <v>44048</v>
      </c>
      <c r="G70" s="86">
        <v>194318.98639999999</v>
      </c>
      <c r="H70" s="88">
        <v>-0.88488</v>
      </c>
      <c r="I70" s="86">
        <v>-1.7194890780000005</v>
      </c>
      <c r="J70" s="87">
        <f t="shared" si="0"/>
        <v>6.0195727525202709E-4</v>
      </c>
      <c r="K70" s="87">
        <f>I70/'סכום נכסי הקרן'!$C$42</f>
        <v>-6.434940906992435E-7</v>
      </c>
    </row>
    <row r="71" spans="2:11">
      <c r="B71" s="79" t="s">
        <v>2241</v>
      </c>
      <c r="C71" s="76" t="s">
        <v>2242</v>
      </c>
      <c r="D71" s="89" t="s">
        <v>668</v>
      </c>
      <c r="E71" s="89" t="s">
        <v>163</v>
      </c>
      <c r="F71" s="99">
        <v>44033</v>
      </c>
      <c r="G71" s="86">
        <v>492859.5085440001</v>
      </c>
      <c r="H71" s="88">
        <v>-0.88207800000000003</v>
      </c>
      <c r="I71" s="86">
        <v>-4.347406920000001</v>
      </c>
      <c r="J71" s="87">
        <f t="shared" si="0"/>
        <v>1.521936520247561E-3</v>
      </c>
      <c r="K71" s="87">
        <f>I71/'סכום נכסי הקרן'!$C$42</f>
        <v>-1.626954598710745E-6</v>
      </c>
    </row>
    <row r="72" spans="2:11">
      <c r="B72" s="79" t="s">
        <v>2243</v>
      </c>
      <c r="C72" s="76" t="s">
        <v>2244</v>
      </c>
      <c r="D72" s="89" t="s">
        <v>668</v>
      </c>
      <c r="E72" s="89" t="s">
        <v>163</v>
      </c>
      <c r="F72" s="99">
        <v>44047</v>
      </c>
      <c r="G72" s="86">
        <v>493047.35812800005</v>
      </c>
      <c r="H72" s="88">
        <v>-0.82865200000000006</v>
      </c>
      <c r="I72" s="86">
        <v>-4.0856483510000006</v>
      </c>
      <c r="J72" s="87">
        <f t="shared" si="0"/>
        <v>1.4303003028472258E-3</v>
      </c>
      <c r="K72" s="87">
        <f>I72/'סכום נכסי הקרן'!$C$42</f>
        <v>-1.5289952138582925E-6</v>
      </c>
    </row>
    <row r="73" spans="2:11">
      <c r="B73" s="79" t="s">
        <v>2245</v>
      </c>
      <c r="C73" s="76" t="s">
        <v>2246</v>
      </c>
      <c r="D73" s="89" t="s">
        <v>668</v>
      </c>
      <c r="E73" s="89" t="s">
        <v>163</v>
      </c>
      <c r="F73" s="99">
        <v>44033</v>
      </c>
      <c r="G73" s="86">
        <v>493119.60796800011</v>
      </c>
      <c r="H73" s="88">
        <v>-0.81981599999999999</v>
      </c>
      <c r="I73" s="86">
        <v>-4.0426727010000008</v>
      </c>
      <c r="J73" s="87">
        <f t="shared" si="0"/>
        <v>1.4152554238147433E-3</v>
      </c>
      <c r="K73" s="87">
        <f>I73/'סכום נכסי הקרן'!$C$42</f>
        <v>-1.5129121940980713E-6</v>
      </c>
    </row>
    <row r="74" spans="2:11">
      <c r="B74" s="79" t="s">
        <v>2247</v>
      </c>
      <c r="C74" s="76" t="s">
        <v>2248</v>
      </c>
      <c r="D74" s="89" t="s">
        <v>668</v>
      </c>
      <c r="E74" s="89" t="s">
        <v>163</v>
      </c>
      <c r="F74" s="99">
        <v>44047</v>
      </c>
      <c r="G74" s="86">
        <v>145867.45614000002</v>
      </c>
      <c r="H74" s="88">
        <v>-0.80039700000000003</v>
      </c>
      <c r="I74" s="86">
        <v>-1.1675181330000002</v>
      </c>
      <c r="J74" s="87">
        <f t="shared" si="0"/>
        <v>4.0872375587605424E-4</v>
      </c>
      <c r="K74" s="87">
        <f>I74/'סכום נכסי הקרן'!$C$42</f>
        <v>-4.3692689240199605E-7</v>
      </c>
    </row>
    <row r="75" spans="2:11">
      <c r="B75" s="79" t="s">
        <v>2249</v>
      </c>
      <c r="C75" s="76" t="s">
        <v>2250</v>
      </c>
      <c r="D75" s="89" t="s">
        <v>668</v>
      </c>
      <c r="E75" s="89" t="s">
        <v>163</v>
      </c>
      <c r="F75" s="99">
        <v>44035</v>
      </c>
      <c r="G75" s="86">
        <v>493278.55761600012</v>
      </c>
      <c r="H75" s="88">
        <v>-0.79966599999999999</v>
      </c>
      <c r="I75" s="86">
        <v>-3.9445794310000011</v>
      </c>
      <c r="J75" s="87">
        <f t="shared" si="0"/>
        <v>1.3809150152100885E-3</v>
      </c>
      <c r="K75" s="87">
        <f>I75/'סכום נכסי הקרן'!$C$42</f>
        <v>-1.476202196698271E-6</v>
      </c>
    </row>
    <row r="76" spans="2:11">
      <c r="B76" s="79" t="s">
        <v>2251</v>
      </c>
      <c r="C76" s="76" t="s">
        <v>2252</v>
      </c>
      <c r="D76" s="89" t="s">
        <v>668</v>
      </c>
      <c r="E76" s="89" t="s">
        <v>163</v>
      </c>
      <c r="F76" s="99">
        <v>44005</v>
      </c>
      <c r="G76" s="86">
        <v>844627.54596999998</v>
      </c>
      <c r="H76" s="88">
        <v>-0.769374</v>
      </c>
      <c r="I76" s="86">
        <v>-6.4983470580000011</v>
      </c>
      <c r="J76" s="87">
        <f t="shared" ref="J76:J139" si="1">I76/$I$11</f>
        <v>2.2749358159492223E-3</v>
      </c>
      <c r="K76" s="87">
        <f>I76/'סכום נכסי הקרן'!$C$42</f>
        <v>-2.4319130517535129E-6</v>
      </c>
    </row>
    <row r="77" spans="2:11">
      <c r="B77" s="79" t="s">
        <v>2253</v>
      </c>
      <c r="C77" s="76" t="s">
        <v>2192</v>
      </c>
      <c r="D77" s="89" t="s">
        <v>668</v>
      </c>
      <c r="E77" s="89" t="s">
        <v>163</v>
      </c>
      <c r="F77" s="99">
        <v>43894</v>
      </c>
      <c r="G77" s="86">
        <v>277229.37034800008</v>
      </c>
      <c r="H77" s="88">
        <v>-0.70218400000000003</v>
      </c>
      <c r="I77" s="86">
        <v>-1.9466600680000004</v>
      </c>
      <c r="J77" s="87">
        <f t="shared" si="1"/>
        <v>6.8148510238760904E-4</v>
      </c>
      <c r="K77" s="87">
        <f>I77/'סכום נכסי הקרן'!$C$42</f>
        <v>-7.285095708867233E-7</v>
      </c>
    </row>
    <row r="78" spans="2:11">
      <c r="B78" s="79" t="s">
        <v>2254</v>
      </c>
      <c r="C78" s="76" t="s">
        <v>2255</v>
      </c>
      <c r="D78" s="89" t="s">
        <v>668</v>
      </c>
      <c r="E78" s="89" t="s">
        <v>163</v>
      </c>
      <c r="F78" s="99">
        <v>44090</v>
      </c>
      <c r="G78" s="86">
        <v>986846.11459200014</v>
      </c>
      <c r="H78" s="88">
        <v>-0.70699999999999996</v>
      </c>
      <c r="I78" s="86">
        <v>-6.9770067990000006</v>
      </c>
      <c r="J78" s="87">
        <f t="shared" si="1"/>
        <v>2.4425046113267061E-3</v>
      </c>
      <c r="K78" s="87">
        <f>I78/'סכום נכסי הקרן'!$C$42</f>
        <v>-2.6110445849106718E-6</v>
      </c>
    </row>
    <row r="79" spans="2:11">
      <c r="B79" s="79" t="s">
        <v>2256</v>
      </c>
      <c r="C79" s="76" t="s">
        <v>2257</v>
      </c>
      <c r="D79" s="89" t="s">
        <v>668</v>
      </c>
      <c r="E79" s="89" t="s">
        <v>163</v>
      </c>
      <c r="F79" s="99">
        <v>44040</v>
      </c>
      <c r="G79" s="86">
        <v>506924.97697200009</v>
      </c>
      <c r="H79" s="88">
        <v>-0.76704600000000001</v>
      </c>
      <c r="I79" s="86">
        <v>-3.8883498660000004</v>
      </c>
      <c r="J79" s="87">
        <f t="shared" si="1"/>
        <v>1.361230216877216E-3</v>
      </c>
      <c r="K79" s="87">
        <f>I79/'סכום נכסי הקרן'!$C$42</f>
        <v>-1.4551590896131269E-6</v>
      </c>
    </row>
    <row r="80" spans="2:11">
      <c r="B80" s="79" t="s">
        <v>2258</v>
      </c>
      <c r="C80" s="76" t="s">
        <v>2259</v>
      </c>
      <c r="D80" s="89" t="s">
        <v>668</v>
      </c>
      <c r="E80" s="89" t="s">
        <v>163</v>
      </c>
      <c r="F80" s="99">
        <v>44090</v>
      </c>
      <c r="G80" s="86">
        <v>1842902.5422080003</v>
      </c>
      <c r="H80" s="88">
        <v>-0.70405200000000001</v>
      </c>
      <c r="I80" s="86">
        <v>-12.974994529000002</v>
      </c>
      <c r="J80" s="87">
        <f t="shared" si="1"/>
        <v>4.5422750589211927E-3</v>
      </c>
      <c r="K80" s="87">
        <f>I80/'סכום נכסי הקרן'!$C$42</f>
        <v>-4.8557053447399179E-6</v>
      </c>
    </row>
    <row r="81" spans="2:11">
      <c r="B81" s="79" t="s">
        <v>2260</v>
      </c>
      <c r="C81" s="76" t="s">
        <v>2261</v>
      </c>
      <c r="D81" s="89" t="s">
        <v>668</v>
      </c>
      <c r="E81" s="89" t="s">
        <v>163</v>
      </c>
      <c r="F81" s="99">
        <v>44090</v>
      </c>
      <c r="G81" s="86">
        <v>422561.18863500009</v>
      </c>
      <c r="H81" s="88">
        <v>-0.67457800000000001</v>
      </c>
      <c r="I81" s="86">
        <v>-2.8505049980000003</v>
      </c>
      <c r="J81" s="87">
        <f t="shared" si="1"/>
        <v>9.9790236741961118E-4</v>
      </c>
      <c r="K81" s="87">
        <f>I81/'סכום נכסי הקרן'!$C$42</f>
        <v>-1.0667605541613441E-6</v>
      </c>
    </row>
    <row r="82" spans="2:11">
      <c r="B82" s="79" t="s">
        <v>2262</v>
      </c>
      <c r="C82" s="76" t="s">
        <v>2263</v>
      </c>
      <c r="D82" s="89" t="s">
        <v>668</v>
      </c>
      <c r="E82" s="89" t="s">
        <v>163</v>
      </c>
      <c r="F82" s="99">
        <v>43992</v>
      </c>
      <c r="G82" s="86">
        <v>1316681.0841600003</v>
      </c>
      <c r="H82" s="88">
        <v>-0.69622499999999998</v>
      </c>
      <c r="I82" s="86">
        <v>-9.167056328000001</v>
      </c>
      <c r="J82" s="87">
        <f t="shared" si="1"/>
        <v>3.2091952893955698E-3</v>
      </c>
      <c r="K82" s="87">
        <f>I82/'סכום נכסי הקרן'!$C$42</f>
        <v>-3.4306391658133612E-6</v>
      </c>
    </row>
    <row r="83" spans="2:11">
      <c r="B83" s="79" t="s">
        <v>2264</v>
      </c>
      <c r="C83" s="76" t="s">
        <v>2265</v>
      </c>
      <c r="D83" s="89" t="s">
        <v>668</v>
      </c>
      <c r="E83" s="89" t="s">
        <v>163</v>
      </c>
      <c r="F83" s="99">
        <v>43895</v>
      </c>
      <c r="G83" s="86">
        <v>292093.91803200007</v>
      </c>
      <c r="H83" s="88">
        <v>-0.60941800000000002</v>
      </c>
      <c r="I83" s="86">
        <v>-1.7800734640000002</v>
      </c>
      <c r="J83" s="87">
        <f t="shared" si="1"/>
        <v>6.2316660561997309E-4</v>
      </c>
      <c r="K83" s="87">
        <f>I83/'סכום נכסי הקרן'!$C$42</f>
        <v>-6.6616692699605067E-7</v>
      </c>
    </row>
    <row r="84" spans="2:11">
      <c r="B84" s="79" t="s">
        <v>2266</v>
      </c>
      <c r="C84" s="76" t="s">
        <v>2267</v>
      </c>
      <c r="D84" s="89" t="s">
        <v>668</v>
      </c>
      <c r="E84" s="89" t="s">
        <v>163</v>
      </c>
      <c r="F84" s="99">
        <v>43895</v>
      </c>
      <c r="G84" s="86">
        <v>292162.30008000007</v>
      </c>
      <c r="H84" s="88">
        <v>-0.59105799999999997</v>
      </c>
      <c r="I84" s="86">
        <v>-1.7268485390000006</v>
      </c>
      <c r="J84" s="87">
        <f t="shared" si="1"/>
        <v>6.0453366910504088E-4</v>
      </c>
      <c r="K84" s="87">
        <f>I84/'סכום נכסי הקרן'!$C$42</f>
        <v>-6.4624826327575095E-7</v>
      </c>
    </row>
    <row r="85" spans="2:11">
      <c r="B85" s="79" t="s">
        <v>2268</v>
      </c>
      <c r="C85" s="76" t="s">
        <v>2269</v>
      </c>
      <c r="D85" s="89" t="s">
        <v>668</v>
      </c>
      <c r="E85" s="89" t="s">
        <v>163</v>
      </c>
      <c r="F85" s="99">
        <v>44091</v>
      </c>
      <c r="G85" s="86">
        <v>676929.21840000001</v>
      </c>
      <c r="H85" s="88">
        <v>-0.54630999999999996</v>
      </c>
      <c r="I85" s="86">
        <v>-3.6981342400000008</v>
      </c>
      <c r="J85" s="87">
        <f t="shared" si="1"/>
        <v>1.2946396921671088E-3</v>
      </c>
      <c r="K85" s="87">
        <f>I85/'סכום נכסי הקרן'!$C$42</f>
        <v>-1.3839736236187583E-6</v>
      </c>
    </row>
    <row r="86" spans="2:11">
      <c r="B86" s="79" t="s">
        <v>2270</v>
      </c>
      <c r="C86" s="76" t="s">
        <v>2271</v>
      </c>
      <c r="D86" s="89" t="s">
        <v>668</v>
      </c>
      <c r="E86" s="89" t="s">
        <v>163</v>
      </c>
      <c r="F86" s="99">
        <v>43992</v>
      </c>
      <c r="G86" s="86">
        <v>1318068.2810880002</v>
      </c>
      <c r="H86" s="88">
        <v>-0.59025700000000003</v>
      </c>
      <c r="I86" s="86">
        <v>-7.7799840060000003</v>
      </c>
      <c r="J86" s="87">
        <f t="shared" si="1"/>
        <v>2.7236101896054663E-3</v>
      </c>
      <c r="K86" s="87">
        <f>I86/'סכום נכסי הקרן'!$C$42</f>
        <v>-2.9115472715992598E-6</v>
      </c>
    </row>
    <row r="87" spans="2:11">
      <c r="B87" s="79" t="s">
        <v>2272</v>
      </c>
      <c r="C87" s="76" t="s">
        <v>2273</v>
      </c>
      <c r="D87" s="89" t="s">
        <v>668</v>
      </c>
      <c r="E87" s="89" t="s">
        <v>163</v>
      </c>
      <c r="F87" s="99">
        <v>44088</v>
      </c>
      <c r="G87" s="86">
        <v>846557.38804000011</v>
      </c>
      <c r="H87" s="88">
        <v>-0.37998300000000002</v>
      </c>
      <c r="I87" s="86">
        <v>-3.2167747710000003</v>
      </c>
      <c r="J87" s="87">
        <f t="shared" si="1"/>
        <v>1.1261257783055385E-3</v>
      </c>
      <c r="K87" s="87">
        <f>I87/'סכום נכסי הקרן'!$C$42</f>
        <v>-1.2038317560333534E-6</v>
      </c>
    </row>
    <row r="88" spans="2:11">
      <c r="B88" s="79" t="s">
        <v>2274</v>
      </c>
      <c r="C88" s="76" t="s">
        <v>2275</v>
      </c>
      <c r="D88" s="89" t="s">
        <v>668</v>
      </c>
      <c r="E88" s="89" t="s">
        <v>163</v>
      </c>
      <c r="F88" s="99">
        <v>44027</v>
      </c>
      <c r="G88" s="86">
        <v>742367.10600000015</v>
      </c>
      <c r="H88" s="88">
        <v>-0.467167</v>
      </c>
      <c r="I88" s="86">
        <v>-3.4680973230000003</v>
      </c>
      <c r="J88" s="87">
        <f t="shared" si="1"/>
        <v>1.2141085637427519E-3</v>
      </c>
      <c r="K88" s="87">
        <f>I88/'סכום נכסי הקרן'!$C$42</f>
        <v>-1.2978856114143722E-6</v>
      </c>
    </row>
    <row r="89" spans="2:11">
      <c r="B89" s="79" t="s">
        <v>2276</v>
      </c>
      <c r="C89" s="76" t="s">
        <v>2277</v>
      </c>
      <c r="D89" s="89" t="s">
        <v>668</v>
      </c>
      <c r="E89" s="89" t="s">
        <v>163</v>
      </c>
      <c r="F89" s="99">
        <v>44103</v>
      </c>
      <c r="G89" s="86">
        <v>660036.00499200006</v>
      </c>
      <c r="H89" s="88">
        <v>-0.24949099999999999</v>
      </c>
      <c r="I89" s="86">
        <v>-1.6467284680000003</v>
      </c>
      <c r="J89" s="87">
        <f t="shared" si="1"/>
        <v>5.7648530273317886E-4</v>
      </c>
      <c r="K89" s="87">
        <f>I89/'סכום נכסי הקרן'!$C$42</f>
        <v>-6.1626447745556325E-7</v>
      </c>
    </row>
    <row r="90" spans="2:11">
      <c r="B90" s="79" t="s">
        <v>2278</v>
      </c>
      <c r="C90" s="76" t="s">
        <v>2279</v>
      </c>
      <c r="D90" s="89" t="s">
        <v>668</v>
      </c>
      <c r="E90" s="89" t="s">
        <v>163</v>
      </c>
      <c r="F90" s="99">
        <v>43889</v>
      </c>
      <c r="G90" s="86">
        <v>1650668.0112000003</v>
      </c>
      <c r="H90" s="88">
        <v>-0.381299</v>
      </c>
      <c r="I90" s="86">
        <v>-6.2939745850000008</v>
      </c>
      <c r="J90" s="87">
        <f t="shared" si="1"/>
        <v>2.2033892742714515E-3</v>
      </c>
      <c r="K90" s="87">
        <f>I90/'סכום נכסי הקרן'!$C$42</f>
        <v>-2.3554295891018875E-6</v>
      </c>
    </row>
    <row r="91" spans="2:11">
      <c r="B91" s="79" t="s">
        <v>2280</v>
      </c>
      <c r="C91" s="76" t="s">
        <v>2281</v>
      </c>
      <c r="D91" s="89" t="s">
        <v>668</v>
      </c>
      <c r="E91" s="89" t="s">
        <v>163</v>
      </c>
      <c r="F91" s="99">
        <v>44088</v>
      </c>
      <c r="G91" s="86">
        <v>825382.17216000007</v>
      </c>
      <c r="H91" s="88">
        <v>-0.34807700000000003</v>
      </c>
      <c r="I91" s="86">
        <v>-2.8729694180000003</v>
      </c>
      <c r="J91" s="87">
        <f t="shared" si="1"/>
        <v>1.0057666924835689E-3</v>
      </c>
      <c r="K91" s="87">
        <f>I91/'סכום נכסי הקרן'!$C$42</f>
        <v>-1.0751675406935295E-6</v>
      </c>
    </row>
    <row r="92" spans="2:11">
      <c r="B92" s="79" t="s">
        <v>2282</v>
      </c>
      <c r="C92" s="76" t="s">
        <v>2283</v>
      </c>
      <c r="D92" s="89" t="s">
        <v>668</v>
      </c>
      <c r="E92" s="89" t="s">
        <v>163</v>
      </c>
      <c r="F92" s="99">
        <v>44027</v>
      </c>
      <c r="G92" s="86">
        <v>763237.69374600006</v>
      </c>
      <c r="H92" s="88">
        <v>-0.390959</v>
      </c>
      <c r="I92" s="86">
        <v>-2.9839484800000005</v>
      </c>
      <c r="J92" s="87">
        <f t="shared" si="1"/>
        <v>1.0446181482015946E-3</v>
      </c>
      <c r="K92" s="87">
        <f>I92/'סכום נכסי הקרן'!$C$42</f>
        <v>-1.1166998606727931E-6</v>
      </c>
    </row>
    <row r="93" spans="2:11">
      <c r="B93" s="79" t="s">
        <v>2284</v>
      </c>
      <c r="C93" s="76" t="s">
        <v>2285</v>
      </c>
      <c r="D93" s="89" t="s">
        <v>668</v>
      </c>
      <c r="E93" s="89" t="s">
        <v>163</v>
      </c>
      <c r="F93" s="99">
        <v>44028</v>
      </c>
      <c r="G93" s="86">
        <v>495431.60284800007</v>
      </c>
      <c r="H93" s="88">
        <v>-0.35937999999999998</v>
      </c>
      <c r="I93" s="86">
        <v>-1.780480407</v>
      </c>
      <c r="J93" s="87">
        <f t="shared" si="1"/>
        <v>6.2330906787960412E-4</v>
      </c>
      <c r="K93" s="87">
        <f>I93/'סכום נכסי הקרן'!$C$42</f>
        <v>-6.6631921956894433E-7</v>
      </c>
    </row>
    <row r="94" spans="2:11">
      <c r="B94" s="79" t="s">
        <v>2286</v>
      </c>
      <c r="C94" s="76" t="s">
        <v>2228</v>
      </c>
      <c r="D94" s="89" t="s">
        <v>668</v>
      </c>
      <c r="E94" s="89" t="s">
        <v>163</v>
      </c>
      <c r="F94" s="99">
        <v>44018</v>
      </c>
      <c r="G94" s="86">
        <v>341937.02296900004</v>
      </c>
      <c r="H94" s="88">
        <v>-0.346329</v>
      </c>
      <c r="I94" s="86">
        <v>-1.1842256760000003</v>
      </c>
      <c r="J94" s="87">
        <f t="shared" si="1"/>
        <v>4.145727183318868E-4</v>
      </c>
      <c r="K94" s="87">
        <f>I94/'סכום נכסי הקרן'!$C$42</f>
        <v>-4.4317945040202052E-7</v>
      </c>
    </row>
    <row r="95" spans="2:11">
      <c r="B95" s="79" t="s">
        <v>2287</v>
      </c>
      <c r="C95" s="76" t="s">
        <v>2288</v>
      </c>
      <c r="D95" s="89" t="s">
        <v>668</v>
      </c>
      <c r="E95" s="89" t="s">
        <v>163</v>
      </c>
      <c r="F95" s="99">
        <v>44000</v>
      </c>
      <c r="G95" s="86">
        <v>763883.44859300007</v>
      </c>
      <c r="H95" s="88">
        <v>-0.29999100000000001</v>
      </c>
      <c r="I95" s="86">
        <v>-2.2915844340000002</v>
      </c>
      <c r="J95" s="87">
        <f t="shared" si="1"/>
        <v>8.0223593132971234E-4</v>
      </c>
      <c r="K95" s="87">
        <f>I95/'סכום נכסי הקרן'!$C$42</f>
        <v>-8.5759256076959525E-7</v>
      </c>
    </row>
    <row r="96" spans="2:11">
      <c r="B96" s="79" t="s">
        <v>2289</v>
      </c>
      <c r="C96" s="76" t="s">
        <v>2290</v>
      </c>
      <c r="D96" s="89" t="s">
        <v>668</v>
      </c>
      <c r="E96" s="89" t="s">
        <v>163</v>
      </c>
      <c r="F96" s="99">
        <v>44097</v>
      </c>
      <c r="G96" s="86">
        <v>679146.06262400013</v>
      </c>
      <c r="H96" s="88">
        <v>-0.10785599999999999</v>
      </c>
      <c r="I96" s="86">
        <v>-0.73249991199999998</v>
      </c>
      <c r="J96" s="87">
        <f t="shared" si="1"/>
        <v>2.5643294673481458E-4</v>
      </c>
      <c r="K96" s="87">
        <f>I96/'סכום נכסי הקרן'!$C$42</f>
        <v>-2.7412757128877546E-7</v>
      </c>
    </row>
    <row r="97" spans="2:11">
      <c r="B97" s="79" t="s">
        <v>2291</v>
      </c>
      <c r="C97" s="76" t="s">
        <v>2257</v>
      </c>
      <c r="D97" s="89" t="s">
        <v>668</v>
      </c>
      <c r="E97" s="89" t="s">
        <v>163</v>
      </c>
      <c r="F97" s="99">
        <v>43892</v>
      </c>
      <c r="G97" s="86">
        <v>1652835.5064000005</v>
      </c>
      <c r="H97" s="88">
        <v>-0.25815199999999999</v>
      </c>
      <c r="I97" s="86">
        <v>-4.2668347660000006</v>
      </c>
      <c r="J97" s="87">
        <f t="shared" si="1"/>
        <v>1.4937298890432267E-3</v>
      </c>
      <c r="K97" s="87">
        <f>I97/'סכום נכסי הקרן'!$C$42</f>
        <v>-1.596801627321002E-6</v>
      </c>
    </row>
    <row r="98" spans="2:11">
      <c r="B98" s="79" t="s">
        <v>2292</v>
      </c>
      <c r="C98" s="76" t="s">
        <v>2293</v>
      </c>
      <c r="D98" s="89" t="s">
        <v>668</v>
      </c>
      <c r="E98" s="89" t="s">
        <v>163</v>
      </c>
      <c r="F98" s="99">
        <v>44103</v>
      </c>
      <c r="G98" s="86">
        <v>195715.11988000004</v>
      </c>
      <c r="H98" s="88">
        <v>-1.804E-2</v>
      </c>
      <c r="I98" s="86">
        <v>-3.530663400000001E-2</v>
      </c>
      <c r="J98" s="87">
        <f t="shared" si="1"/>
        <v>1.2360116428119921E-5</v>
      </c>
      <c r="K98" s="87">
        <f>I98/'סכום נכסי הקרן'!$C$42</f>
        <v>-1.321300067105224E-8</v>
      </c>
    </row>
    <row r="99" spans="2:11">
      <c r="B99" s="79" t="s">
        <v>2294</v>
      </c>
      <c r="C99" s="76" t="s">
        <v>2295</v>
      </c>
      <c r="D99" s="89" t="s">
        <v>668</v>
      </c>
      <c r="E99" s="89" t="s">
        <v>163</v>
      </c>
      <c r="F99" s="99">
        <v>44014</v>
      </c>
      <c r="G99" s="86">
        <v>244750.74680000002</v>
      </c>
      <c r="H99" s="88">
        <v>-0.13076099999999999</v>
      </c>
      <c r="I99" s="86">
        <v>-0.32003829900000003</v>
      </c>
      <c r="J99" s="87">
        <f t="shared" si="1"/>
        <v>1.1203873575423401E-4</v>
      </c>
      <c r="K99" s="87">
        <f>I99/'סכום נכסי הקרן'!$C$42</f>
        <v>-1.1976973674265907E-7</v>
      </c>
    </row>
    <row r="100" spans="2:11">
      <c r="B100" s="79" t="s">
        <v>2296</v>
      </c>
      <c r="C100" s="76" t="s">
        <v>2297</v>
      </c>
      <c r="D100" s="89" t="s">
        <v>668</v>
      </c>
      <c r="E100" s="89" t="s">
        <v>163</v>
      </c>
      <c r="F100" s="99">
        <v>44097</v>
      </c>
      <c r="G100" s="86">
        <v>910357.61731200013</v>
      </c>
      <c r="H100" s="88">
        <v>-6.2512999999999999E-2</v>
      </c>
      <c r="I100" s="86">
        <v>-0.5690892070000001</v>
      </c>
      <c r="J100" s="87">
        <f t="shared" si="1"/>
        <v>1.992262659903076E-4</v>
      </c>
      <c r="K100" s="87">
        <f>I100/'סכום נכסי הקרן'!$C$42</f>
        <v>-2.1297346198393157E-7</v>
      </c>
    </row>
    <row r="101" spans="2:11">
      <c r="B101" s="79" t="s">
        <v>2298</v>
      </c>
      <c r="C101" s="76" t="s">
        <v>2198</v>
      </c>
      <c r="D101" s="89" t="s">
        <v>668</v>
      </c>
      <c r="E101" s="89" t="s">
        <v>163</v>
      </c>
      <c r="F101" s="99">
        <v>44097</v>
      </c>
      <c r="G101" s="86">
        <v>293769.278208</v>
      </c>
      <c r="H101" s="88">
        <v>-5.0869999999999999E-2</v>
      </c>
      <c r="I101" s="86">
        <v>-0.14944060300000003</v>
      </c>
      <c r="J101" s="87">
        <f t="shared" si="1"/>
        <v>5.231603930775296E-5</v>
      </c>
      <c r="K101" s="87">
        <f>I101/'סכום נכסי הקרן'!$C$42</f>
        <v>-5.5925999281649199E-8</v>
      </c>
    </row>
    <row r="102" spans="2:11">
      <c r="B102" s="79" t="s">
        <v>2299</v>
      </c>
      <c r="C102" s="76" t="s">
        <v>2300</v>
      </c>
      <c r="D102" s="89" t="s">
        <v>668</v>
      </c>
      <c r="E102" s="89" t="s">
        <v>163</v>
      </c>
      <c r="F102" s="99">
        <v>44000</v>
      </c>
      <c r="G102" s="86">
        <v>827742.33360000013</v>
      </c>
      <c r="H102" s="88">
        <v>-0.112835</v>
      </c>
      <c r="I102" s="86">
        <v>-0.93397936500000012</v>
      </c>
      <c r="J102" s="87">
        <f t="shared" si="1"/>
        <v>3.2696670242939361E-4</v>
      </c>
      <c r="K102" s="87">
        <f>I102/'סכום נכסי הקרן'!$C$42</f>
        <v>-3.4952836275737702E-7</v>
      </c>
    </row>
    <row r="103" spans="2:11">
      <c r="B103" s="79" t="s">
        <v>2301</v>
      </c>
      <c r="C103" s="76" t="s">
        <v>2302</v>
      </c>
      <c r="D103" s="89" t="s">
        <v>668</v>
      </c>
      <c r="E103" s="89" t="s">
        <v>163</v>
      </c>
      <c r="F103" s="99">
        <v>44000</v>
      </c>
      <c r="G103" s="86">
        <v>935649.28944900027</v>
      </c>
      <c r="H103" s="88">
        <v>-8.4116999999999997E-2</v>
      </c>
      <c r="I103" s="86">
        <v>-0.78704293900000011</v>
      </c>
      <c r="J103" s="87">
        <f t="shared" si="1"/>
        <v>2.7552732327782033E-4</v>
      </c>
      <c r="K103" s="87">
        <f>I103/'סכום נכסי הקרן'!$C$42</f>
        <v>-2.9453951575089045E-7</v>
      </c>
    </row>
    <row r="104" spans="2:11">
      <c r="B104" s="79" t="s">
        <v>2303</v>
      </c>
      <c r="C104" s="76" t="s">
        <v>2304</v>
      </c>
      <c r="D104" s="89" t="s">
        <v>668</v>
      </c>
      <c r="E104" s="89" t="s">
        <v>163</v>
      </c>
      <c r="F104" s="99">
        <v>44018</v>
      </c>
      <c r="G104" s="86">
        <v>662694.79910400009</v>
      </c>
      <c r="H104" s="88">
        <v>-3.8443999999999999E-2</v>
      </c>
      <c r="I104" s="86">
        <v>-0.25476849400000001</v>
      </c>
      <c r="J104" s="87">
        <f t="shared" si="1"/>
        <v>8.918913788430726E-5</v>
      </c>
      <c r="K104" s="87">
        <f>I104/'סכום נכסי הקרן'!$C$42</f>
        <v>-9.5343449681013705E-8</v>
      </c>
    </row>
    <row r="105" spans="2:11">
      <c r="B105" s="79" t="s">
        <v>2305</v>
      </c>
      <c r="C105" s="76" t="s">
        <v>2306</v>
      </c>
      <c r="D105" s="89" t="s">
        <v>668</v>
      </c>
      <c r="E105" s="89" t="s">
        <v>163</v>
      </c>
      <c r="F105" s="99">
        <v>44019</v>
      </c>
      <c r="G105" s="86">
        <v>147008.58156600001</v>
      </c>
      <c r="H105" s="88">
        <v>-3.3665E-2</v>
      </c>
      <c r="I105" s="86">
        <v>-4.949029600000001E-2</v>
      </c>
      <c r="J105" s="87">
        <f t="shared" si="1"/>
        <v>1.732552076819664E-5</v>
      </c>
      <c r="K105" s="87">
        <f>I105/'סכום נכסי הקרן'!$C$42</f>
        <v>-1.8521032456919394E-8</v>
      </c>
    </row>
    <row r="106" spans="2:11">
      <c r="B106" s="79" t="s">
        <v>2307</v>
      </c>
      <c r="C106" s="76" t="s">
        <v>2308</v>
      </c>
      <c r="D106" s="89" t="s">
        <v>668</v>
      </c>
      <c r="E106" s="89" t="s">
        <v>163</v>
      </c>
      <c r="F106" s="99">
        <v>44019</v>
      </c>
      <c r="G106" s="86">
        <v>662714.06572800013</v>
      </c>
      <c r="H106" s="88">
        <v>-3.3665E-2</v>
      </c>
      <c r="I106" s="86">
        <v>-0.22310206300000002</v>
      </c>
      <c r="J106" s="87">
        <f t="shared" si="1"/>
        <v>7.8103380629083611E-5</v>
      </c>
      <c r="K106" s="87">
        <f>I106/'סכום נכסי הקרן'!$C$42</f>
        <v>-8.3492742699067219E-8</v>
      </c>
    </row>
    <row r="107" spans="2:11">
      <c r="B107" s="79" t="s">
        <v>2309</v>
      </c>
      <c r="C107" s="76" t="s">
        <v>2279</v>
      </c>
      <c r="D107" s="89" t="s">
        <v>668</v>
      </c>
      <c r="E107" s="89" t="s">
        <v>163</v>
      </c>
      <c r="F107" s="99">
        <v>44026</v>
      </c>
      <c r="G107" s="86">
        <v>680887.86880000005</v>
      </c>
      <c r="H107" s="88">
        <v>-2.8126999999999999E-2</v>
      </c>
      <c r="I107" s="86">
        <v>-0.19151406300000001</v>
      </c>
      <c r="J107" s="87">
        <f t="shared" si="1"/>
        <v>6.7045080431691478E-5</v>
      </c>
      <c r="K107" s="87">
        <f>I107/'סכום נכסי הקרן'!$C$42</f>
        <v>-7.1671387392379008E-8</v>
      </c>
    </row>
    <row r="108" spans="2:11">
      <c r="B108" s="79" t="s">
        <v>2310</v>
      </c>
      <c r="C108" s="76" t="s">
        <v>2311</v>
      </c>
      <c r="D108" s="89" t="s">
        <v>668</v>
      </c>
      <c r="E108" s="89" t="s">
        <v>163</v>
      </c>
      <c r="F108" s="99">
        <v>44104</v>
      </c>
      <c r="G108" s="86">
        <v>1857231.0716960002</v>
      </c>
      <c r="H108" s="88">
        <v>6.5048999999999996E-2</v>
      </c>
      <c r="I108" s="86">
        <v>1.2081041620000004</v>
      </c>
      <c r="J108" s="87">
        <f t="shared" si="1"/>
        <v>-4.2293207841949051E-4</v>
      </c>
      <c r="K108" s="87">
        <f>I108/'סכום נכסי הקרן'!$C$42</f>
        <v>4.5211563082470572E-7</v>
      </c>
    </row>
    <row r="109" spans="2:11">
      <c r="B109" s="79" t="s">
        <v>2312</v>
      </c>
      <c r="C109" s="76" t="s">
        <v>2313</v>
      </c>
      <c r="D109" s="89" t="s">
        <v>668</v>
      </c>
      <c r="E109" s="89" t="s">
        <v>163</v>
      </c>
      <c r="F109" s="99">
        <v>44013</v>
      </c>
      <c r="G109" s="86">
        <v>464476.41822400014</v>
      </c>
      <c r="H109" s="88">
        <v>5.5522000000000002E-2</v>
      </c>
      <c r="I109" s="86">
        <v>0.25788884000000006</v>
      </c>
      <c r="J109" s="87">
        <f t="shared" si="1"/>
        <v>-9.0281505960403631E-5</v>
      </c>
      <c r="K109" s="87">
        <f>I109/'סכום נכסי הקרן'!$C$42</f>
        <v>9.6511194354491096E-8</v>
      </c>
    </row>
    <row r="110" spans="2:11">
      <c r="B110" s="79" t="s">
        <v>2314</v>
      </c>
      <c r="C110" s="76" t="s">
        <v>2315</v>
      </c>
      <c r="D110" s="89" t="s">
        <v>668</v>
      </c>
      <c r="E110" s="89" t="s">
        <v>163</v>
      </c>
      <c r="F110" s="99">
        <v>44103</v>
      </c>
      <c r="G110" s="86">
        <v>98122.540376000019</v>
      </c>
      <c r="H110" s="88">
        <v>0.157307</v>
      </c>
      <c r="I110" s="86">
        <v>0.15435375400000004</v>
      </c>
      <c r="J110" s="87">
        <f t="shared" si="1"/>
        <v>-5.4036031034773264E-5</v>
      </c>
      <c r="K110" s="87">
        <f>I110/'סכום נכסי הקרן'!$C$42</f>
        <v>5.7764675476609637E-8</v>
      </c>
    </row>
    <row r="111" spans="2:11">
      <c r="B111" s="79" t="s">
        <v>2316</v>
      </c>
      <c r="C111" s="76" t="s">
        <v>2317</v>
      </c>
      <c r="D111" s="89" t="s">
        <v>668</v>
      </c>
      <c r="E111" s="89" t="s">
        <v>163</v>
      </c>
      <c r="F111" s="99">
        <v>44013</v>
      </c>
      <c r="G111" s="86">
        <v>511437.83842800005</v>
      </c>
      <c r="H111" s="88">
        <v>0.13267200000000001</v>
      </c>
      <c r="I111" s="86">
        <v>0.67853440200000015</v>
      </c>
      <c r="J111" s="87">
        <f t="shared" si="1"/>
        <v>-2.3754074685241098E-4</v>
      </c>
      <c r="K111" s="87">
        <f>I111/'סכום נכסי הקרן'!$C$42</f>
        <v>2.5393175426912768E-7</v>
      </c>
    </row>
    <row r="112" spans="2:11">
      <c r="B112" s="79" t="s">
        <v>2318</v>
      </c>
      <c r="C112" s="76" t="s">
        <v>2319</v>
      </c>
      <c r="D112" s="89" t="s">
        <v>668</v>
      </c>
      <c r="E112" s="89" t="s">
        <v>163</v>
      </c>
      <c r="F112" s="99">
        <v>44013</v>
      </c>
      <c r="G112" s="86">
        <v>937772.11572600016</v>
      </c>
      <c r="H112" s="88">
        <v>0.14543</v>
      </c>
      <c r="I112" s="86">
        <v>1.3638027650000002</v>
      </c>
      <c r="J112" s="87">
        <f t="shared" si="1"/>
        <v>-4.7743891304936827E-4</v>
      </c>
      <c r="K112" s="87">
        <f>I112/'סכום נכסי הקרן'!$C$42</f>
        <v>5.1038359672371757E-7</v>
      </c>
    </row>
    <row r="113" spans="2:11">
      <c r="B113" s="79" t="s">
        <v>2320</v>
      </c>
      <c r="C113" s="76" t="s">
        <v>2321</v>
      </c>
      <c r="D113" s="89" t="s">
        <v>668</v>
      </c>
      <c r="E113" s="89" t="s">
        <v>163</v>
      </c>
      <c r="F113" s="99">
        <v>44012</v>
      </c>
      <c r="G113" s="86">
        <v>1627131.3483880002</v>
      </c>
      <c r="H113" s="88">
        <v>0.14808499999999999</v>
      </c>
      <c r="I113" s="86">
        <v>2.4095311220000002</v>
      </c>
      <c r="J113" s="87">
        <f t="shared" si="1"/>
        <v>-8.4352660763692227E-4</v>
      </c>
      <c r="K113" s="87">
        <f>I113/'סכום נכסי הקרן'!$C$42</f>
        <v>9.0173241470447872E-7</v>
      </c>
    </row>
    <row r="114" spans="2:11">
      <c r="B114" s="79" t="s">
        <v>2322</v>
      </c>
      <c r="C114" s="76" t="s">
        <v>2323</v>
      </c>
      <c r="D114" s="89" t="s">
        <v>668</v>
      </c>
      <c r="E114" s="89" t="s">
        <v>163</v>
      </c>
      <c r="F114" s="99">
        <v>44096</v>
      </c>
      <c r="G114" s="86">
        <v>597058.49826700008</v>
      </c>
      <c r="H114" s="88">
        <v>0.25395600000000002</v>
      </c>
      <c r="I114" s="86">
        <v>1.5162688490000003</v>
      </c>
      <c r="J114" s="87">
        <f t="shared" si="1"/>
        <v>-5.3081411017463125E-4</v>
      </c>
      <c r="K114" s="87">
        <f>I114/'סכום נכסי הקרן'!$C$42</f>
        <v>5.6744183881512479E-7</v>
      </c>
    </row>
    <row r="115" spans="2:11">
      <c r="B115" s="79" t="s">
        <v>2324</v>
      </c>
      <c r="C115" s="76" t="s">
        <v>2325</v>
      </c>
      <c r="D115" s="89" t="s">
        <v>668</v>
      </c>
      <c r="E115" s="89" t="s">
        <v>163</v>
      </c>
      <c r="F115" s="99">
        <v>44025</v>
      </c>
      <c r="G115" s="86">
        <v>682669.26147999999</v>
      </c>
      <c r="H115" s="88">
        <v>0.235183</v>
      </c>
      <c r="I115" s="86">
        <v>1.6055227080000003</v>
      </c>
      <c r="J115" s="87">
        <f t="shared" si="1"/>
        <v>-5.6206002528789295E-4</v>
      </c>
      <c r="K115" s="87">
        <f>I115/'סכום נכסי הקרן'!$C$42</f>
        <v>6.0084381360719931E-7</v>
      </c>
    </row>
    <row r="116" spans="2:11">
      <c r="B116" s="79" t="s">
        <v>2326</v>
      </c>
      <c r="C116" s="76" t="s">
        <v>2228</v>
      </c>
      <c r="D116" s="89" t="s">
        <v>668</v>
      </c>
      <c r="E116" s="89" t="s">
        <v>163</v>
      </c>
      <c r="F116" s="99">
        <v>44012</v>
      </c>
      <c r="G116" s="86">
        <v>426767.25468500005</v>
      </c>
      <c r="H116" s="88">
        <v>0.26674199999999998</v>
      </c>
      <c r="I116" s="86">
        <v>1.1383669770000002</v>
      </c>
      <c r="J116" s="87">
        <f t="shared" si="1"/>
        <v>-3.9851854395541955E-4</v>
      </c>
      <c r="K116" s="87">
        <f>I116/'סכום נכסי הקרן'!$C$42</f>
        <v>4.2601749096231339E-7</v>
      </c>
    </row>
    <row r="117" spans="2:11">
      <c r="B117" s="79" t="s">
        <v>2327</v>
      </c>
      <c r="C117" s="76" t="s">
        <v>2328</v>
      </c>
      <c r="D117" s="89" t="s">
        <v>668</v>
      </c>
      <c r="E117" s="89" t="s">
        <v>163</v>
      </c>
      <c r="F117" s="99">
        <v>44025</v>
      </c>
      <c r="G117" s="86">
        <v>245747.98500000004</v>
      </c>
      <c r="H117" s="88">
        <v>0.264098</v>
      </c>
      <c r="I117" s="86">
        <v>0.64901662500000012</v>
      </c>
      <c r="J117" s="87">
        <f t="shared" si="1"/>
        <v>-2.2720718856364064E-4</v>
      </c>
      <c r="K117" s="87">
        <f>I117/'סכום נכסי הקרן'!$C$42</f>
        <v>2.4288515018591289E-7</v>
      </c>
    </row>
    <row r="118" spans="2:11">
      <c r="B118" s="79" t="s">
        <v>2327</v>
      </c>
      <c r="C118" s="76" t="s">
        <v>2329</v>
      </c>
      <c r="D118" s="89" t="s">
        <v>668</v>
      </c>
      <c r="E118" s="89" t="s">
        <v>163</v>
      </c>
      <c r="F118" s="99">
        <v>44025</v>
      </c>
      <c r="G118" s="86">
        <v>830873.16000000015</v>
      </c>
      <c r="H118" s="88">
        <v>0.264098</v>
      </c>
      <c r="I118" s="86">
        <v>2.1943231550000002</v>
      </c>
      <c r="J118" s="87">
        <f t="shared" si="1"/>
        <v>-7.6818678542733441E-4</v>
      </c>
      <c r="K118" s="87">
        <f>I118/'סכום נכסי הקרן'!$C$42</f>
        <v>8.2119392405179326E-7</v>
      </c>
    </row>
    <row r="119" spans="2:11">
      <c r="B119" s="79" t="s">
        <v>2330</v>
      </c>
      <c r="C119" s="76" t="s">
        <v>2331</v>
      </c>
      <c r="D119" s="89" t="s">
        <v>668</v>
      </c>
      <c r="E119" s="89" t="s">
        <v>163</v>
      </c>
      <c r="F119" s="99">
        <v>44012</v>
      </c>
      <c r="G119" s="86">
        <v>1396667.3404320003</v>
      </c>
      <c r="H119" s="88">
        <v>0.29033599999999998</v>
      </c>
      <c r="I119" s="86">
        <v>4.0550321310000008</v>
      </c>
      <c r="J119" s="87">
        <f t="shared" si="1"/>
        <v>-1.4195822025664419E-3</v>
      </c>
      <c r="K119" s="87">
        <f>I119/'סכום נכסי הקרן'!$C$42</f>
        <v>1.5175375332590862E-6</v>
      </c>
    </row>
    <row r="120" spans="2:11">
      <c r="B120" s="79" t="s">
        <v>2332</v>
      </c>
      <c r="C120" s="76" t="s">
        <v>2333</v>
      </c>
      <c r="D120" s="89" t="s">
        <v>668</v>
      </c>
      <c r="E120" s="89" t="s">
        <v>163</v>
      </c>
      <c r="F120" s="99">
        <v>44019</v>
      </c>
      <c r="G120" s="86">
        <v>341601.83964200004</v>
      </c>
      <c r="H120" s="88">
        <v>0.31378099999999998</v>
      </c>
      <c r="I120" s="86">
        <v>1.0718820370000004</v>
      </c>
      <c r="J120" s="87">
        <f t="shared" si="1"/>
        <v>-3.7524355265728098E-4</v>
      </c>
      <c r="K120" s="87">
        <f>I120/'סכום נכסי הקרן'!$C$42</f>
        <v>4.011364570797047E-7</v>
      </c>
    </row>
    <row r="121" spans="2:11">
      <c r="B121" s="79" t="s">
        <v>2334</v>
      </c>
      <c r="C121" s="76" t="s">
        <v>2335</v>
      </c>
      <c r="D121" s="89" t="s">
        <v>668</v>
      </c>
      <c r="E121" s="89" t="s">
        <v>163</v>
      </c>
      <c r="F121" s="99">
        <v>44098</v>
      </c>
      <c r="G121" s="86">
        <v>1335793.5751680003</v>
      </c>
      <c r="H121" s="88">
        <v>0.79216600000000004</v>
      </c>
      <c r="I121" s="86">
        <v>10.581696587000001</v>
      </c>
      <c r="J121" s="87">
        <f t="shared" si="1"/>
        <v>-3.704431349144163E-3</v>
      </c>
      <c r="K121" s="87">
        <f>I121/'סכום נכסי הקרן'!$C$42</f>
        <v>3.9600479644959125E-6</v>
      </c>
    </row>
    <row r="122" spans="2:11">
      <c r="B122" s="79" t="s">
        <v>2336</v>
      </c>
      <c r="C122" s="76" t="s">
        <v>2337</v>
      </c>
      <c r="D122" s="89" t="s">
        <v>668</v>
      </c>
      <c r="E122" s="89" t="s">
        <v>163</v>
      </c>
      <c r="F122" s="99">
        <v>44098</v>
      </c>
      <c r="G122" s="86">
        <v>835184.06712000014</v>
      </c>
      <c r="H122" s="88">
        <v>0.84748900000000005</v>
      </c>
      <c r="I122" s="86">
        <v>7.0780950180000008</v>
      </c>
      <c r="J122" s="87">
        <f t="shared" si="1"/>
        <v>-2.4778934891322565E-3</v>
      </c>
      <c r="K122" s="87">
        <f>I122/'סכום נכסי הקרן'!$C$42</f>
        <v>2.6488753989577567E-6</v>
      </c>
    </row>
    <row r="123" spans="2:11">
      <c r="B123" s="79" t="s">
        <v>2338</v>
      </c>
      <c r="C123" s="76" t="s">
        <v>2339</v>
      </c>
      <c r="D123" s="89" t="s">
        <v>668</v>
      </c>
      <c r="E123" s="89" t="s">
        <v>163</v>
      </c>
      <c r="F123" s="99">
        <v>44098</v>
      </c>
      <c r="G123" s="86">
        <v>1170201.7585440003</v>
      </c>
      <c r="H123" s="88">
        <v>0.88240399999999997</v>
      </c>
      <c r="I123" s="86">
        <v>10.325907010000003</v>
      </c>
      <c r="J123" s="87">
        <f t="shared" si="1"/>
        <v>-3.6148847513909044E-3</v>
      </c>
      <c r="K123" s="87">
        <f>I123/'סכום נכסי הקרן'!$C$42</f>
        <v>3.8643223891677983E-6</v>
      </c>
    </row>
    <row r="124" spans="2:11">
      <c r="B124" s="79" t="s">
        <v>2340</v>
      </c>
      <c r="C124" s="76" t="s">
        <v>2341</v>
      </c>
      <c r="D124" s="89" t="s">
        <v>668</v>
      </c>
      <c r="E124" s="89" t="s">
        <v>163</v>
      </c>
      <c r="F124" s="99">
        <v>44098</v>
      </c>
      <c r="G124" s="86">
        <v>417929.19948000007</v>
      </c>
      <c r="H124" s="88">
        <v>0.92745699999999998</v>
      </c>
      <c r="I124" s="86">
        <v>3.8761149040000005</v>
      </c>
      <c r="J124" s="87">
        <f t="shared" si="1"/>
        <v>-1.356947011777188E-3</v>
      </c>
      <c r="K124" s="87">
        <f>I124/'סכום נכסי הקרן'!$C$42</f>
        <v>1.4505803308133983E-6</v>
      </c>
    </row>
    <row r="125" spans="2:11">
      <c r="B125" s="79" t="s">
        <v>2342</v>
      </c>
      <c r="C125" s="76" t="s">
        <v>2343</v>
      </c>
      <c r="D125" s="89" t="s">
        <v>668</v>
      </c>
      <c r="E125" s="89" t="s">
        <v>163</v>
      </c>
      <c r="F125" s="99">
        <v>43941</v>
      </c>
      <c r="G125" s="86">
        <v>200453.42595600002</v>
      </c>
      <c r="H125" s="88">
        <v>2.2626529999999998</v>
      </c>
      <c r="I125" s="86">
        <v>4.5355653700000005</v>
      </c>
      <c r="J125" s="87">
        <f t="shared" si="1"/>
        <v>-1.5878068705317194E-3</v>
      </c>
      <c r="K125" s="87">
        <f>I125/'סכום נכסי הקרן'!$C$42</f>
        <v>1.697370196133998E-6</v>
      </c>
    </row>
    <row r="126" spans="2:11">
      <c r="B126" s="79" t="s">
        <v>2344</v>
      </c>
      <c r="C126" s="76" t="s">
        <v>2345</v>
      </c>
      <c r="D126" s="89" t="s">
        <v>668</v>
      </c>
      <c r="E126" s="89" t="s">
        <v>163</v>
      </c>
      <c r="F126" s="99">
        <v>43920</v>
      </c>
      <c r="G126" s="86">
        <v>122536.06448200002</v>
      </c>
      <c r="H126" s="88">
        <v>2.8143699999999998</v>
      </c>
      <c r="I126" s="86">
        <v>3.4486185260000002</v>
      </c>
      <c r="J126" s="87">
        <f t="shared" si="1"/>
        <v>-1.2072894430415343E-3</v>
      </c>
      <c r="K126" s="87">
        <f>I126/'סכום נכסי הקרן'!$C$42</f>
        <v>1.2905959514079188E-6</v>
      </c>
    </row>
    <row r="127" spans="2:11">
      <c r="B127" s="79" t="s">
        <v>2346</v>
      </c>
      <c r="C127" s="76" t="s">
        <v>2347</v>
      </c>
      <c r="D127" s="89" t="s">
        <v>668</v>
      </c>
      <c r="E127" s="89" t="s">
        <v>163</v>
      </c>
      <c r="F127" s="99">
        <v>43920</v>
      </c>
      <c r="G127" s="86">
        <v>681691.69036800007</v>
      </c>
      <c r="H127" s="88">
        <v>2.8308450000000001</v>
      </c>
      <c r="I127" s="86">
        <v>19.297636473000001</v>
      </c>
      <c r="J127" s="87">
        <f t="shared" si="1"/>
        <v>-6.7557001778706348E-3</v>
      </c>
      <c r="K127" s="87">
        <f>I127/'סכום נכסי הקרן'!$C$42</f>
        <v>7.2218632812029351E-6</v>
      </c>
    </row>
    <row r="128" spans="2:11">
      <c r="B128" s="79" t="s">
        <v>2348</v>
      </c>
      <c r="C128" s="76" t="s">
        <v>2349</v>
      </c>
      <c r="D128" s="89" t="s">
        <v>668</v>
      </c>
      <c r="E128" s="89" t="s">
        <v>163</v>
      </c>
      <c r="F128" s="99">
        <v>43916</v>
      </c>
      <c r="G128" s="86">
        <v>886490.27395000006</v>
      </c>
      <c r="H128" s="88">
        <v>3.9730639999999999</v>
      </c>
      <c r="I128" s="86">
        <v>35.220827343000003</v>
      </c>
      <c r="J128" s="87">
        <f t="shared" si="1"/>
        <v>-1.2330077306553481E-2</v>
      </c>
      <c r="K128" s="87">
        <f>I128/'סכום נכסי הקרן'!$C$42</f>
        <v>1.3180888762097059E-5</v>
      </c>
    </row>
    <row r="129" spans="2:11">
      <c r="B129" s="79" t="s">
        <v>2350</v>
      </c>
      <c r="C129" s="76" t="s">
        <v>2351</v>
      </c>
      <c r="D129" s="89" t="s">
        <v>668</v>
      </c>
      <c r="E129" s="89" t="s">
        <v>163</v>
      </c>
      <c r="F129" s="99">
        <v>44011</v>
      </c>
      <c r="G129" s="86">
        <v>662964.53184000007</v>
      </c>
      <c r="H129" s="88">
        <v>0.41821700000000001</v>
      </c>
      <c r="I129" s="86">
        <v>2.7726282140000005</v>
      </c>
      <c r="J129" s="87">
        <f t="shared" si="1"/>
        <v>-9.7063932905442621E-4</v>
      </c>
      <c r="K129" s="87">
        <f>I129/'סכום נכסי הקרן'!$C$42</f>
        <v>1.0376162862809399E-6</v>
      </c>
    </row>
    <row r="130" spans="2:11">
      <c r="B130" s="79" t="s">
        <v>2352</v>
      </c>
      <c r="C130" s="76" t="s">
        <v>2353</v>
      </c>
      <c r="D130" s="89" t="s">
        <v>668</v>
      </c>
      <c r="E130" s="89" t="s">
        <v>163</v>
      </c>
      <c r="F130" s="99">
        <v>43889</v>
      </c>
      <c r="G130" s="86">
        <v>828705.66480000014</v>
      </c>
      <c r="H130" s="88">
        <v>0.186581</v>
      </c>
      <c r="I130" s="86">
        <v>1.5462057730000001</v>
      </c>
      <c r="J130" s="87">
        <f t="shared" si="1"/>
        <v>-5.41294403088982E-4</v>
      </c>
      <c r="K130" s="87">
        <f>I130/'סכום נכסי הקרן'!$C$42</f>
        <v>5.7864530264294921E-7</v>
      </c>
    </row>
    <row r="131" spans="2:11">
      <c r="B131" s="79" t="s">
        <v>2354</v>
      </c>
      <c r="C131" s="76" t="s">
        <v>2355</v>
      </c>
      <c r="D131" s="89" t="s">
        <v>668</v>
      </c>
      <c r="E131" s="89" t="s">
        <v>163</v>
      </c>
      <c r="F131" s="99">
        <v>43985</v>
      </c>
      <c r="G131" s="86">
        <v>1657411.3296000003</v>
      </c>
      <c r="H131" s="88">
        <v>-0.39024900000000001</v>
      </c>
      <c r="I131" s="86">
        <v>-6.4680314330000011</v>
      </c>
      <c r="J131" s="87">
        <f t="shared" si="1"/>
        <v>2.264322947710601E-3</v>
      </c>
      <c r="K131" s="87">
        <f>I131/'סכום נכסי הקרן'!$C$42</f>
        <v>-2.4205678645156593E-6</v>
      </c>
    </row>
    <row r="132" spans="2:11">
      <c r="B132" s="79" t="s">
        <v>2356</v>
      </c>
      <c r="C132" s="76" t="s">
        <v>2357</v>
      </c>
      <c r="D132" s="89" t="s">
        <v>668</v>
      </c>
      <c r="E132" s="89" t="s">
        <v>163</v>
      </c>
      <c r="F132" s="99">
        <v>43997</v>
      </c>
      <c r="G132" s="86">
        <v>662964.53184000007</v>
      </c>
      <c r="H132" s="88">
        <v>-0.929477</v>
      </c>
      <c r="I132" s="86">
        <v>-6.1621060550000006</v>
      </c>
      <c r="J132" s="87">
        <f t="shared" si="1"/>
        <v>2.1572248513472771E-3</v>
      </c>
      <c r="K132" s="87">
        <f>I132/'סכום נכסי הקרן'!$C$42</f>
        <v>-2.3060796857556586E-6</v>
      </c>
    </row>
    <row r="133" spans="2:11">
      <c r="B133" s="79" t="s">
        <v>2358</v>
      </c>
      <c r="C133" s="76" t="s">
        <v>2359</v>
      </c>
      <c r="D133" s="89" t="s">
        <v>668</v>
      </c>
      <c r="E133" s="89" t="s">
        <v>163</v>
      </c>
      <c r="F133" s="99">
        <v>43997</v>
      </c>
      <c r="G133" s="86">
        <v>1657411.3296000003</v>
      </c>
      <c r="H133" s="88">
        <v>-1.015263</v>
      </c>
      <c r="I133" s="86">
        <v>-16.827078771000004</v>
      </c>
      <c r="J133" s="87">
        <f t="shared" si="1"/>
        <v>5.8908094369660123E-3</v>
      </c>
      <c r="K133" s="87">
        <f>I133/'סכום נכסי הקרן'!$C$42</f>
        <v>-6.2972925454483102E-6</v>
      </c>
    </row>
    <row r="134" spans="2:11">
      <c r="B134" s="79" t="s">
        <v>2360</v>
      </c>
      <c r="C134" s="76" t="s">
        <v>2361</v>
      </c>
      <c r="D134" s="89" t="s">
        <v>668</v>
      </c>
      <c r="E134" s="89" t="s">
        <v>163</v>
      </c>
      <c r="F134" s="99">
        <v>43978</v>
      </c>
      <c r="G134" s="86">
        <v>828705.66480000014</v>
      </c>
      <c r="H134" s="88">
        <v>-1.245919</v>
      </c>
      <c r="I134" s="86">
        <v>-10.324998926000003</v>
      </c>
      <c r="J134" s="87">
        <f t="shared" si="1"/>
        <v>3.6145668501158489E-3</v>
      </c>
      <c r="K134" s="87">
        <f>I134/'סכום נכסי הקרן'!$C$42</f>
        <v>-3.863982551773461E-6</v>
      </c>
    </row>
    <row r="135" spans="2:11">
      <c r="B135" s="79" t="s">
        <v>2362</v>
      </c>
      <c r="C135" s="76" t="s">
        <v>2363</v>
      </c>
      <c r="D135" s="89" t="s">
        <v>668</v>
      </c>
      <c r="E135" s="89" t="s">
        <v>163</v>
      </c>
      <c r="F135" s="99">
        <v>44104</v>
      </c>
      <c r="G135" s="86">
        <v>1857042.1833600001</v>
      </c>
      <c r="H135" s="88">
        <v>-0.26150400000000001</v>
      </c>
      <c r="I135" s="86">
        <v>-4.856244643000001</v>
      </c>
      <c r="J135" s="87">
        <f t="shared" si="1"/>
        <v>1.7000699979191915E-3</v>
      </c>
      <c r="K135" s="87">
        <f>I135/'סכום נכסי הקרן'!$C$42</f>
        <v>-1.817379808189952E-6</v>
      </c>
    </row>
    <row r="136" spans="2:11">
      <c r="B136" s="79" t="s">
        <v>2364</v>
      </c>
      <c r="C136" s="76" t="s">
        <v>2365</v>
      </c>
      <c r="D136" s="89" t="s">
        <v>668</v>
      </c>
      <c r="E136" s="89" t="s">
        <v>163</v>
      </c>
      <c r="F136" s="99">
        <v>44075</v>
      </c>
      <c r="G136" s="86">
        <v>1337720.0000000002</v>
      </c>
      <c r="H136" s="88">
        <v>-2.8436430000000001</v>
      </c>
      <c r="I136" s="86">
        <v>-38.039980000000007</v>
      </c>
      <c r="J136" s="87">
        <f t="shared" si="1"/>
        <v>1.3317003873078164E-2</v>
      </c>
      <c r="K136" s="87">
        <f>I136/'סכום נכסי הקרן'!$C$42</f>
        <v>-1.4235916152947736E-5</v>
      </c>
    </row>
    <row r="137" spans="2:11">
      <c r="B137" s="79" t="s">
        <v>2366</v>
      </c>
      <c r="C137" s="76" t="s">
        <v>2367</v>
      </c>
      <c r="D137" s="89" t="s">
        <v>668</v>
      </c>
      <c r="E137" s="89" t="s">
        <v>163</v>
      </c>
      <c r="F137" s="99">
        <v>44075</v>
      </c>
      <c r="G137" s="86">
        <v>1003320.0000000001</v>
      </c>
      <c r="H137" s="88">
        <v>-2.8405680000000002</v>
      </c>
      <c r="I137" s="86">
        <v>-28.499990000000004</v>
      </c>
      <c r="J137" s="87">
        <f t="shared" si="1"/>
        <v>9.9772522806975423E-3</v>
      </c>
      <c r="K137" s="87">
        <f>I137/'סכום נכסי הקרן'!$C$42</f>
        <v>-1.0665711916774112E-5</v>
      </c>
    </row>
    <row r="138" spans="2:11">
      <c r="B138" s="79" t="s">
        <v>2139</v>
      </c>
      <c r="C138" s="76" t="s">
        <v>2368</v>
      </c>
      <c r="D138" s="89" t="s">
        <v>668</v>
      </c>
      <c r="E138" s="89" t="s">
        <v>163</v>
      </c>
      <c r="F138" s="99">
        <v>44074</v>
      </c>
      <c r="G138" s="86">
        <v>10039500.000000002</v>
      </c>
      <c r="H138" s="88">
        <v>-2.624892</v>
      </c>
      <c r="I138" s="86">
        <v>-263.52599000000004</v>
      </c>
      <c r="J138" s="87">
        <f t="shared" si="1"/>
        <v>9.2254954642109629E-2</v>
      </c>
      <c r="K138" s="87">
        <f>I138/'סכום נכסי הקרן'!$C$42</f>
        <v>-9.8620816776521513E-5</v>
      </c>
    </row>
    <row r="139" spans="2:11">
      <c r="B139" s="79" t="s">
        <v>2369</v>
      </c>
      <c r="C139" s="76" t="s">
        <v>2370</v>
      </c>
      <c r="D139" s="89" t="s">
        <v>668</v>
      </c>
      <c r="E139" s="89" t="s">
        <v>163</v>
      </c>
      <c r="F139" s="99">
        <v>44074</v>
      </c>
      <c r="G139" s="86">
        <v>5022750.0000000009</v>
      </c>
      <c r="H139" s="88">
        <v>-2.5636269999999999</v>
      </c>
      <c r="I139" s="86">
        <v>-128.76458000000002</v>
      </c>
      <c r="J139" s="87">
        <f t="shared" si="1"/>
        <v>4.5077794745824872E-2</v>
      </c>
      <c r="K139" s="87">
        <f>I139/'סכום נכסי הקרן'!$C$42</f>
        <v>-4.8188294640258243E-5</v>
      </c>
    </row>
    <row r="140" spans="2:11">
      <c r="B140" s="79" t="s">
        <v>2371</v>
      </c>
      <c r="C140" s="76" t="s">
        <v>2372</v>
      </c>
      <c r="D140" s="89" t="s">
        <v>668</v>
      </c>
      <c r="E140" s="89" t="s">
        <v>163</v>
      </c>
      <c r="F140" s="99">
        <v>43886</v>
      </c>
      <c r="G140" s="86">
        <v>1691700.0000000002</v>
      </c>
      <c r="H140" s="88">
        <v>-1.700037</v>
      </c>
      <c r="I140" s="86">
        <v>-28.759530000000005</v>
      </c>
      <c r="J140" s="87">
        <f t="shared" ref="J140:J164" si="2">I140/$I$11</f>
        <v>1.0068111823347638E-2</v>
      </c>
      <c r="K140" s="87">
        <f>I140/'סכום נכסי הקרן'!$C$42</f>
        <v>-1.0762841034043261E-5</v>
      </c>
    </row>
    <row r="141" spans="2:11">
      <c r="B141" s="79" t="s">
        <v>2373</v>
      </c>
      <c r="C141" s="76" t="s">
        <v>2374</v>
      </c>
      <c r="D141" s="89" t="s">
        <v>668</v>
      </c>
      <c r="E141" s="89" t="s">
        <v>163</v>
      </c>
      <c r="F141" s="99">
        <v>44083</v>
      </c>
      <c r="G141" s="86">
        <v>8787870.0000000019</v>
      </c>
      <c r="H141" s="88">
        <v>-1.364239</v>
      </c>
      <c r="I141" s="86">
        <v>-119.88751000000002</v>
      </c>
      <c r="J141" s="87">
        <f t="shared" si="2"/>
        <v>4.1970117623713186E-2</v>
      </c>
      <c r="K141" s="87">
        <f>I141/'סכום נכסי הקרן'!$C$42</f>
        <v>-4.4866178692672367E-5</v>
      </c>
    </row>
    <row r="142" spans="2:11">
      <c r="B142" s="79" t="s">
        <v>2375</v>
      </c>
      <c r="C142" s="76" t="s">
        <v>2376</v>
      </c>
      <c r="D142" s="89" t="s">
        <v>668</v>
      </c>
      <c r="E142" s="89" t="s">
        <v>163</v>
      </c>
      <c r="F142" s="99">
        <v>43788</v>
      </c>
      <c r="G142" s="86">
        <v>746746.00000000012</v>
      </c>
      <c r="H142" s="88">
        <v>-1.3607359999999999</v>
      </c>
      <c r="I142" s="86">
        <v>-10.161240000000001</v>
      </c>
      <c r="J142" s="87">
        <f t="shared" si="2"/>
        <v>3.55723826445957E-3</v>
      </c>
      <c r="K142" s="87">
        <f>I142/'סכום נכסי הקרן'!$C$42</f>
        <v>-3.8026981257608083E-6</v>
      </c>
    </row>
    <row r="143" spans="2:11">
      <c r="B143" s="79" t="s">
        <v>2377</v>
      </c>
      <c r="C143" s="76" t="s">
        <v>2162</v>
      </c>
      <c r="D143" s="89" t="s">
        <v>668</v>
      </c>
      <c r="E143" s="89" t="s">
        <v>163</v>
      </c>
      <c r="F143" s="99">
        <v>43887</v>
      </c>
      <c r="G143" s="86">
        <v>4759300.0000000009</v>
      </c>
      <c r="H143" s="88">
        <v>-1.2012020000000001</v>
      </c>
      <c r="I143" s="86">
        <v>-57.168790000000008</v>
      </c>
      <c r="J143" s="87">
        <f t="shared" si="2"/>
        <v>2.0013601422745022E-2</v>
      </c>
      <c r="K143" s="87">
        <f>I143/'סכום נכסי הקרן'!$C$42</f>
        <v>-2.1394598551457624E-5</v>
      </c>
    </row>
    <row r="144" spans="2:11">
      <c r="B144" s="79" t="s">
        <v>2378</v>
      </c>
      <c r="C144" s="76" t="s">
        <v>2379</v>
      </c>
      <c r="D144" s="89" t="s">
        <v>668</v>
      </c>
      <c r="E144" s="89" t="s">
        <v>163</v>
      </c>
      <c r="F144" s="99">
        <v>44039</v>
      </c>
      <c r="G144" s="86">
        <v>6120720.0000000009</v>
      </c>
      <c r="H144" s="88">
        <v>-1.1622570000000001</v>
      </c>
      <c r="I144" s="86">
        <v>-71.138520000000014</v>
      </c>
      <c r="J144" s="87">
        <f t="shared" si="2"/>
        <v>2.4904112630055233E-2</v>
      </c>
      <c r="K144" s="87">
        <f>I144/'סכום נכסי הקרן'!$C$42</f>
        <v>-2.6622569358995338E-5</v>
      </c>
    </row>
    <row r="145" spans="2:11">
      <c r="B145" s="79" t="s">
        <v>2380</v>
      </c>
      <c r="C145" s="76" t="s">
        <v>2381</v>
      </c>
      <c r="D145" s="89" t="s">
        <v>668</v>
      </c>
      <c r="E145" s="89" t="s">
        <v>163</v>
      </c>
      <c r="F145" s="99">
        <v>44048</v>
      </c>
      <c r="G145" s="86">
        <v>4763080.0000000009</v>
      </c>
      <c r="H145" s="88">
        <v>-1.1293930000000001</v>
      </c>
      <c r="I145" s="86">
        <v>-53.793900000000008</v>
      </c>
      <c r="J145" s="87">
        <f t="shared" si="2"/>
        <v>1.8832122799433106E-2</v>
      </c>
      <c r="K145" s="87">
        <f>I145/'סכום נכסי הקרן'!$C$42</f>
        <v>-2.0131594441954364E-5</v>
      </c>
    </row>
    <row r="146" spans="2:11">
      <c r="B146" s="79" t="s">
        <v>2382</v>
      </c>
      <c r="C146" s="76" t="s">
        <v>2263</v>
      </c>
      <c r="D146" s="89" t="s">
        <v>668</v>
      </c>
      <c r="E146" s="89" t="s">
        <v>163</v>
      </c>
      <c r="F146" s="99">
        <v>43677</v>
      </c>
      <c r="G146" s="86">
        <v>4766300.0000000009</v>
      </c>
      <c r="H146" s="88">
        <v>-1.070211</v>
      </c>
      <c r="I146" s="86">
        <v>-51.009480000000011</v>
      </c>
      <c r="J146" s="87">
        <f t="shared" si="2"/>
        <v>1.7857355411956134E-2</v>
      </c>
      <c r="K146" s="87">
        <f>I146/'סכום נכסי הקרן'!$C$42</f>
        <v>-1.9089565249126432E-5</v>
      </c>
    </row>
    <row r="147" spans="2:11">
      <c r="B147" s="79" t="s">
        <v>2383</v>
      </c>
      <c r="C147" s="76" t="s">
        <v>2156</v>
      </c>
      <c r="D147" s="89" t="s">
        <v>668</v>
      </c>
      <c r="E147" s="89" t="s">
        <v>163</v>
      </c>
      <c r="F147" s="99">
        <v>43893</v>
      </c>
      <c r="G147" s="86">
        <v>4767140.0000000009</v>
      </c>
      <c r="H147" s="88">
        <v>-0.97565800000000003</v>
      </c>
      <c r="I147" s="86">
        <v>-46.510980000000011</v>
      </c>
      <c r="J147" s="87">
        <f t="shared" si="2"/>
        <v>1.628252435465689E-2</v>
      </c>
      <c r="K147" s="87">
        <f>I147/'סכום נכסי הקרן'!$C$42</f>
        <v>-1.7406066235351045E-5</v>
      </c>
    </row>
    <row r="148" spans="2:11">
      <c r="B148" s="79" t="s">
        <v>2384</v>
      </c>
      <c r="C148" s="76" t="s">
        <v>2150</v>
      </c>
      <c r="D148" s="89" t="s">
        <v>668</v>
      </c>
      <c r="E148" s="89" t="s">
        <v>163</v>
      </c>
      <c r="F148" s="99">
        <v>43895</v>
      </c>
      <c r="G148" s="86">
        <v>2896800.0000000005</v>
      </c>
      <c r="H148" s="88">
        <v>-0.86854500000000001</v>
      </c>
      <c r="I148" s="86">
        <v>-25.160020000000003</v>
      </c>
      <c r="J148" s="87">
        <f t="shared" si="2"/>
        <v>8.8079984213115785E-3</v>
      </c>
      <c r="K148" s="87">
        <f>I148/'סכום נכסי הקרן'!$C$42</f>
        <v>-9.4157761157205671E-6</v>
      </c>
    </row>
    <row r="149" spans="2:11">
      <c r="B149" s="79" t="s">
        <v>2385</v>
      </c>
      <c r="C149" s="76" t="s">
        <v>2386</v>
      </c>
      <c r="D149" s="89" t="s">
        <v>668</v>
      </c>
      <c r="E149" s="89" t="s">
        <v>163</v>
      </c>
      <c r="F149" s="99">
        <v>43894</v>
      </c>
      <c r="G149" s="86">
        <v>4433000.0000000009</v>
      </c>
      <c r="H149" s="88">
        <v>-0.82027099999999997</v>
      </c>
      <c r="I149" s="86">
        <v>-36.362610000000011</v>
      </c>
      <c r="J149" s="87">
        <f t="shared" si="2"/>
        <v>1.2729791608860752E-2</v>
      </c>
      <c r="K149" s="87">
        <f>I149/'סכום נכסי הקרן'!$C$42</f>
        <v>-1.3608184522240519E-5</v>
      </c>
    </row>
    <row r="150" spans="2:11">
      <c r="B150" s="79" t="s">
        <v>2387</v>
      </c>
      <c r="C150" s="76" t="s">
        <v>2388</v>
      </c>
      <c r="D150" s="89" t="s">
        <v>668</v>
      </c>
      <c r="E150" s="89" t="s">
        <v>163</v>
      </c>
      <c r="F150" s="99">
        <v>44040</v>
      </c>
      <c r="G150" s="86">
        <v>5802610.0000000009</v>
      </c>
      <c r="H150" s="88">
        <v>-0.81132800000000005</v>
      </c>
      <c r="I150" s="86">
        <v>-47.078220000000009</v>
      </c>
      <c r="J150" s="87">
        <f t="shared" si="2"/>
        <v>1.6481103251832042E-2</v>
      </c>
      <c r="K150" s="87">
        <f>I150/'סכום נכסי הקרן'!$C$42</f>
        <v>-1.7618347658175085E-5</v>
      </c>
    </row>
    <row r="151" spans="2:11">
      <c r="B151" s="79" t="s">
        <v>2389</v>
      </c>
      <c r="C151" s="76" t="s">
        <v>2390</v>
      </c>
      <c r="D151" s="89" t="s">
        <v>668</v>
      </c>
      <c r="E151" s="89" t="s">
        <v>163</v>
      </c>
      <c r="F151" s="99">
        <v>44034</v>
      </c>
      <c r="G151" s="86">
        <v>10248000.000000002</v>
      </c>
      <c r="H151" s="88">
        <v>-0.73171399999999998</v>
      </c>
      <c r="I151" s="86">
        <v>-74.986060000000009</v>
      </c>
      <c r="J151" s="87">
        <f t="shared" si="2"/>
        <v>2.625105616372226E-2</v>
      </c>
      <c r="K151" s="87">
        <f>I151/'סכום נכסי הקרן'!$C$42</f>
        <v>-2.8062455942403437E-5</v>
      </c>
    </row>
    <row r="152" spans="2:11">
      <c r="B152" s="79" t="s">
        <v>2391</v>
      </c>
      <c r="C152" s="76" t="s">
        <v>2392</v>
      </c>
      <c r="D152" s="89" t="s">
        <v>668</v>
      </c>
      <c r="E152" s="89" t="s">
        <v>163</v>
      </c>
      <c r="F152" s="99">
        <v>44091</v>
      </c>
      <c r="G152" s="86">
        <v>6834000.0000000009</v>
      </c>
      <c r="H152" s="88">
        <v>-0.65658300000000003</v>
      </c>
      <c r="I152" s="86">
        <v>-44.870850000000004</v>
      </c>
      <c r="J152" s="87">
        <f t="shared" si="2"/>
        <v>1.5708349037993955E-2</v>
      </c>
      <c r="K152" s="87">
        <f>I152/'סכום נכסי הקרן'!$C$42</f>
        <v>-1.6792271139771755E-5</v>
      </c>
    </row>
    <row r="153" spans="2:11">
      <c r="B153" s="79" t="s">
        <v>2393</v>
      </c>
      <c r="C153" s="76" t="s">
        <v>2394</v>
      </c>
      <c r="D153" s="89" t="s">
        <v>668</v>
      </c>
      <c r="E153" s="89" t="s">
        <v>163</v>
      </c>
      <c r="F153" s="99">
        <v>43676</v>
      </c>
      <c r="G153" s="86">
        <v>5912102.0000000009</v>
      </c>
      <c r="H153" s="88">
        <v>-0.68409200000000003</v>
      </c>
      <c r="I153" s="86">
        <v>-40.444200000000002</v>
      </c>
      <c r="J153" s="87">
        <f t="shared" si="2"/>
        <v>1.4158671167638569E-2</v>
      </c>
      <c r="K153" s="87">
        <f>I153/'סכום נכסי הקרן'!$C$42</f>
        <v>-1.5135660956526495E-5</v>
      </c>
    </row>
    <row r="154" spans="2:11">
      <c r="B154" s="79" t="s">
        <v>2395</v>
      </c>
      <c r="C154" s="76" t="s">
        <v>2396</v>
      </c>
      <c r="D154" s="89" t="s">
        <v>668</v>
      </c>
      <c r="E154" s="89" t="s">
        <v>163</v>
      </c>
      <c r="F154" s="99">
        <v>44091</v>
      </c>
      <c r="G154" s="86">
        <v>4682386.0000000009</v>
      </c>
      <c r="H154" s="88">
        <v>-0.61101300000000003</v>
      </c>
      <c r="I154" s="86">
        <v>-28.609990000000007</v>
      </c>
      <c r="J154" s="87">
        <f t="shared" si="2"/>
        <v>1.001576098722259E-2</v>
      </c>
      <c r="K154" s="87">
        <f>I154/'סכום נכסי הקרן'!$C$42</f>
        <v>-1.0706877836861985E-5</v>
      </c>
    </row>
    <row r="155" spans="2:11">
      <c r="B155" s="79" t="s">
        <v>2397</v>
      </c>
      <c r="C155" s="76" t="s">
        <v>2398</v>
      </c>
      <c r="D155" s="89" t="s">
        <v>668</v>
      </c>
      <c r="E155" s="89" t="s">
        <v>163</v>
      </c>
      <c r="F155" s="99">
        <v>44034</v>
      </c>
      <c r="G155" s="86">
        <v>3418000.0000000005</v>
      </c>
      <c r="H155" s="88">
        <v>-0.67285700000000004</v>
      </c>
      <c r="I155" s="86">
        <v>-22.998259999999998</v>
      </c>
      <c r="J155" s="87">
        <f t="shared" si="2"/>
        <v>8.0512113175153759E-3</v>
      </c>
      <c r="K155" s="87">
        <f>I155/'סכום נכסי הקרן'!$C$42</f>
        <v>-8.606768484728217E-6</v>
      </c>
    </row>
    <row r="156" spans="2:11">
      <c r="B156" s="79" t="s">
        <v>2399</v>
      </c>
      <c r="C156" s="76" t="s">
        <v>2400</v>
      </c>
      <c r="D156" s="89" t="s">
        <v>668</v>
      </c>
      <c r="E156" s="89" t="s">
        <v>163</v>
      </c>
      <c r="F156" s="99">
        <v>44032</v>
      </c>
      <c r="G156" s="86">
        <v>3421800.0000000005</v>
      </c>
      <c r="H156" s="88">
        <v>-0.560284</v>
      </c>
      <c r="I156" s="86">
        <v>-19.171790000000005</v>
      </c>
      <c r="J156" s="87">
        <f t="shared" si="2"/>
        <v>6.7116439515436449E-3</v>
      </c>
      <c r="K156" s="87">
        <f>I156/'סכום נכסי הקרן'!$C$42</f>
        <v>-7.1747670461951314E-6</v>
      </c>
    </row>
    <row r="157" spans="2:11">
      <c r="B157" s="79" t="s">
        <v>2401</v>
      </c>
      <c r="C157" s="76" t="s">
        <v>2402</v>
      </c>
      <c r="D157" s="89" t="s">
        <v>668</v>
      </c>
      <c r="E157" s="89" t="s">
        <v>163</v>
      </c>
      <c r="F157" s="99">
        <v>44018</v>
      </c>
      <c r="G157" s="86">
        <v>4800460.0000000009</v>
      </c>
      <c r="H157" s="88">
        <v>-0.33859400000000001</v>
      </c>
      <c r="I157" s="86">
        <v>-16.254090000000001</v>
      </c>
      <c r="J157" s="87">
        <f t="shared" si="2"/>
        <v>5.6902180149243252E-3</v>
      </c>
      <c r="K157" s="87">
        <f>I157/'סכום נכסי הקרן'!$C$42</f>
        <v>-6.0828597276461827E-6</v>
      </c>
    </row>
    <row r="158" spans="2:11">
      <c r="B158" s="79" t="s">
        <v>2403</v>
      </c>
      <c r="C158" s="76" t="s">
        <v>2404</v>
      </c>
      <c r="D158" s="89" t="s">
        <v>668</v>
      </c>
      <c r="E158" s="89" t="s">
        <v>163</v>
      </c>
      <c r="F158" s="99">
        <v>43675</v>
      </c>
      <c r="G158" s="86">
        <v>5149050.0000000009</v>
      </c>
      <c r="H158" s="88">
        <v>-0.23094799999999999</v>
      </c>
      <c r="I158" s="86">
        <v>-11.891610000000002</v>
      </c>
      <c r="J158" s="87">
        <f t="shared" si="2"/>
        <v>4.1630047236390511E-3</v>
      </c>
      <c r="K158" s="87">
        <f>I158/'סכום נכסי הקרן'!$C$42</f>
        <v>-4.450264245237637E-6</v>
      </c>
    </row>
    <row r="159" spans="2:11">
      <c r="B159" s="79" t="s">
        <v>2405</v>
      </c>
      <c r="C159" s="76" t="s">
        <v>2406</v>
      </c>
      <c r="D159" s="89" t="s">
        <v>668</v>
      </c>
      <c r="E159" s="89" t="s">
        <v>163</v>
      </c>
      <c r="F159" s="99">
        <v>44014</v>
      </c>
      <c r="G159" s="86">
        <v>8592000.0000000019</v>
      </c>
      <c r="H159" s="88">
        <v>-0.11806800000000001</v>
      </c>
      <c r="I159" s="86">
        <v>-10.144380000000002</v>
      </c>
      <c r="J159" s="87">
        <f t="shared" si="2"/>
        <v>3.5513359299867314E-3</v>
      </c>
      <c r="K159" s="87">
        <f>I159/'סכום נכסי הקרן'!$C$42</f>
        <v>-3.7963885129182494E-6</v>
      </c>
    </row>
    <row r="160" spans="2:11">
      <c r="B160" s="79" t="s">
        <v>2407</v>
      </c>
      <c r="C160" s="76" t="s">
        <v>2408</v>
      </c>
      <c r="D160" s="89" t="s">
        <v>668</v>
      </c>
      <c r="E160" s="89" t="s">
        <v>163</v>
      </c>
      <c r="F160" s="99">
        <v>44096</v>
      </c>
      <c r="G160" s="86">
        <v>7581200.0000000009</v>
      </c>
      <c r="H160" s="88">
        <v>0.21344399999999999</v>
      </c>
      <c r="I160" s="86">
        <v>16.181640000000002</v>
      </c>
      <c r="J160" s="87">
        <f t="shared" si="2"/>
        <v>-5.664854780490329E-3</v>
      </c>
      <c r="K160" s="87">
        <f>I160/'סכום נכסי הקרן'!$C$42</f>
        <v>6.0557463557337609E-6</v>
      </c>
    </row>
    <row r="161" spans="2:11">
      <c r="B161" s="79" t="s">
        <v>2409</v>
      </c>
      <c r="C161" s="76" t="s">
        <v>2410</v>
      </c>
      <c r="D161" s="89" t="s">
        <v>668</v>
      </c>
      <c r="E161" s="89" t="s">
        <v>163</v>
      </c>
      <c r="F161" s="99">
        <v>44025</v>
      </c>
      <c r="G161" s="86">
        <v>2585700.0000000005</v>
      </c>
      <c r="H161" s="88">
        <v>0.19467300000000001</v>
      </c>
      <c r="I161" s="86">
        <v>5.0336700000000008</v>
      </c>
      <c r="J161" s="87">
        <f t="shared" si="2"/>
        <v>-1.7621829161265953E-3</v>
      </c>
      <c r="K161" s="87">
        <f>I161/'סכום נכסי הקרן'!$C$42</f>
        <v>1.8837786997156262E-6</v>
      </c>
    </row>
    <row r="162" spans="2:11">
      <c r="B162" s="79" t="s">
        <v>2411</v>
      </c>
      <c r="C162" s="76" t="s">
        <v>2412</v>
      </c>
      <c r="D162" s="89" t="s">
        <v>668</v>
      </c>
      <c r="E162" s="89" t="s">
        <v>163</v>
      </c>
      <c r="F162" s="99">
        <v>44019</v>
      </c>
      <c r="G162" s="86">
        <v>2070360.0000000002</v>
      </c>
      <c r="H162" s="88">
        <v>0.28200500000000001</v>
      </c>
      <c r="I162" s="86">
        <v>5.8385200000000017</v>
      </c>
      <c r="J162" s="87">
        <f t="shared" si="2"/>
        <v>-2.0439441201873486E-3</v>
      </c>
      <c r="K162" s="87">
        <f>I162/'סכום נכסי הקרן'!$C$42</f>
        <v>2.184982252285843E-6</v>
      </c>
    </row>
    <row r="163" spans="2:11">
      <c r="B163" s="79" t="s">
        <v>2413</v>
      </c>
      <c r="C163" s="76" t="s">
        <v>2414</v>
      </c>
      <c r="D163" s="89" t="s">
        <v>668</v>
      </c>
      <c r="E163" s="89" t="s">
        <v>163</v>
      </c>
      <c r="F163" s="99">
        <v>43643</v>
      </c>
      <c r="G163" s="86">
        <v>244524.00000000003</v>
      </c>
      <c r="H163" s="88">
        <v>1.496049</v>
      </c>
      <c r="I163" s="86">
        <v>3.6582000000000008</v>
      </c>
      <c r="J163" s="87">
        <f t="shared" si="2"/>
        <v>-1.2806595473629204E-3</v>
      </c>
      <c r="K163" s="87">
        <f>I163/'סכום נכסי הקרן'!$C$42</f>
        <v>1.3690288078677594E-6</v>
      </c>
    </row>
    <row r="164" spans="2:11">
      <c r="B164" s="79" t="s">
        <v>2415</v>
      </c>
      <c r="C164" s="76" t="s">
        <v>2416</v>
      </c>
      <c r="D164" s="89" t="s">
        <v>668</v>
      </c>
      <c r="E164" s="89" t="s">
        <v>163</v>
      </c>
      <c r="F164" s="99">
        <v>43962</v>
      </c>
      <c r="G164" s="86">
        <v>5161500.0000000009</v>
      </c>
      <c r="H164" s="88">
        <v>-1.7455510000000001</v>
      </c>
      <c r="I164" s="86">
        <v>-90.096600000000024</v>
      </c>
      <c r="J164" s="87">
        <f t="shared" si="2"/>
        <v>3.154094116640372E-2</v>
      </c>
      <c r="K164" s="87">
        <f>I164/'סכום נכסי הקרן'!$C$42</f>
        <v>-3.3717358507172478E-5</v>
      </c>
    </row>
    <row r="165" spans="2:11">
      <c r="B165" s="75"/>
      <c r="C165" s="76"/>
      <c r="D165" s="76"/>
      <c r="E165" s="76"/>
      <c r="F165" s="76"/>
      <c r="G165" s="86"/>
      <c r="H165" s="88"/>
      <c r="I165" s="76"/>
      <c r="J165" s="87"/>
      <c r="K165" s="76"/>
    </row>
    <row r="166" spans="2:11">
      <c r="B166" s="94" t="s">
        <v>230</v>
      </c>
      <c r="C166" s="74"/>
      <c r="D166" s="74"/>
      <c r="E166" s="74"/>
      <c r="F166" s="74"/>
      <c r="G166" s="83"/>
      <c r="H166" s="85"/>
      <c r="I166" s="83">
        <v>-724.47868381000001</v>
      </c>
      <c r="J166" s="84">
        <f t="shared" ref="J166:J226" si="3">I166/$I$11</f>
        <v>0.25362488198627703</v>
      </c>
      <c r="K166" s="84">
        <f>I166/'סכום נכסי הקרן'!$C$42</f>
        <v>-2.7112574184626523E-4</v>
      </c>
    </row>
    <row r="167" spans="2:11">
      <c r="B167" s="79" t="s">
        <v>2417</v>
      </c>
      <c r="C167" s="76" t="s">
        <v>2418</v>
      </c>
      <c r="D167" s="89" t="s">
        <v>668</v>
      </c>
      <c r="E167" s="89" t="s">
        <v>165</v>
      </c>
      <c r="F167" s="99">
        <v>44098</v>
      </c>
      <c r="G167" s="86">
        <v>775635.74899200012</v>
      </c>
      <c r="H167" s="88">
        <v>0.45792899999999997</v>
      </c>
      <c r="I167" s="86">
        <v>3.5518588749999997</v>
      </c>
      <c r="J167" s="87">
        <f t="shared" si="3"/>
        <v>-1.2434317366886638E-3</v>
      </c>
      <c r="K167" s="87">
        <f>I167/'סכום נכסי הקרן'!$C$42</f>
        <v>1.3292321691968096E-6</v>
      </c>
    </row>
    <row r="168" spans="2:11">
      <c r="B168" s="79" t="s">
        <v>2419</v>
      </c>
      <c r="C168" s="76" t="s">
        <v>2420</v>
      </c>
      <c r="D168" s="89" t="s">
        <v>668</v>
      </c>
      <c r="E168" s="89" t="s">
        <v>165</v>
      </c>
      <c r="F168" s="99">
        <v>44098</v>
      </c>
      <c r="G168" s="86">
        <v>290863.40587200003</v>
      </c>
      <c r="H168" s="88">
        <v>0.45743899999999998</v>
      </c>
      <c r="I168" s="86">
        <v>1.3305217450000002</v>
      </c>
      <c r="J168" s="87">
        <f t="shared" si="3"/>
        <v>-4.6578792184905765E-4</v>
      </c>
      <c r="K168" s="87">
        <f>I168/'סכום נכסי הקרן'!$C$42</f>
        <v>4.9792865299860059E-7</v>
      </c>
    </row>
    <row r="169" spans="2:11">
      <c r="B169" s="79" t="s">
        <v>2421</v>
      </c>
      <c r="C169" s="76" t="s">
        <v>2422</v>
      </c>
      <c r="D169" s="89" t="s">
        <v>668</v>
      </c>
      <c r="E169" s="89" t="s">
        <v>165</v>
      </c>
      <c r="F169" s="99">
        <v>44098</v>
      </c>
      <c r="G169" s="86">
        <v>698072.17409300013</v>
      </c>
      <c r="H169" s="88">
        <v>0.45548</v>
      </c>
      <c r="I169" s="86">
        <v>3.1795769800000002</v>
      </c>
      <c r="J169" s="87">
        <f t="shared" si="3"/>
        <v>-1.1131036072419115E-3</v>
      </c>
      <c r="K169" s="87">
        <f>I169/'סכום נכסי הקרן'!$C$42</f>
        <v>1.189911017017432E-6</v>
      </c>
    </row>
    <row r="170" spans="2:11">
      <c r="B170" s="79" t="s">
        <v>2423</v>
      </c>
      <c r="C170" s="76" t="s">
        <v>2424</v>
      </c>
      <c r="D170" s="89" t="s">
        <v>668</v>
      </c>
      <c r="E170" s="89" t="s">
        <v>165</v>
      </c>
      <c r="F170" s="99">
        <v>44049</v>
      </c>
      <c r="G170" s="86">
        <v>490395.70230000006</v>
      </c>
      <c r="H170" s="88">
        <v>-1.2946390000000001</v>
      </c>
      <c r="I170" s="86">
        <v>-6.3488539259999994</v>
      </c>
      <c r="J170" s="87">
        <f t="shared" si="3"/>
        <v>2.2226013873337864E-3</v>
      </c>
      <c r="K170" s="87">
        <f>I170/'סכום נכסי הקרן'!$C$42</f>
        <v>-2.3759673942480785E-6</v>
      </c>
    </row>
    <row r="171" spans="2:11">
      <c r="B171" s="79" t="s">
        <v>2425</v>
      </c>
      <c r="C171" s="76" t="s">
        <v>2426</v>
      </c>
      <c r="D171" s="89" t="s">
        <v>668</v>
      </c>
      <c r="E171" s="89" t="s">
        <v>166</v>
      </c>
      <c r="F171" s="99">
        <v>43983</v>
      </c>
      <c r="G171" s="86">
        <v>424906.12569600006</v>
      </c>
      <c r="H171" s="88">
        <v>2.8192560000000002</v>
      </c>
      <c r="I171" s="86">
        <v>11.979192199000002</v>
      </c>
      <c r="J171" s="87">
        <f t="shared" si="3"/>
        <v>-4.1936654254400426E-3</v>
      </c>
      <c r="K171" s="87">
        <f>I171/'סכום נכסי הקרן'!$C$42</f>
        <v>4.4830406252844925E-6</v>
      </c>
    </row>
    <row r="172" spans="2:11">
      <c r="B172" s="79" t="s">
        <v>2427</v>
      </c>
      <c r="C172" s="76" t="s">
        <v>2428</v>
      </c>
      <c r="D172" s="89" t="s">
        <v>668</v>
      </c>
      <c r="E172" s="89" t="s">
        <v>163</v>
      </c>
      <c r="F172" s="99">
        <v>44096</v>
      </c>
      <c r="G172" s="86">
        <v>282207.87504000007</v>
      </c>
      <c r="H172" s="88">
        <v>-1.2744450000000001</v>
      </c>
      <c r="I172" s="86">
        <v>-3.5965842710000011</v>
      </c>
      <c r="J172" s="87">
        <f t="shared" si="3"/>
        <v>1.259089165313941E-3</v>
      </c>
      <c r="K172" s="87">
        <f>I172/'סכום נכסי הקרן'!$C$42</f>
        <v>-1.3459700062662141E-6</v>
      </c>
    </row>
    <row r="173" spans="2:11">
      <c r="B173" s="79" t="s">
        <v>2429</v>
      </c>
      <c r="C173" s="76" t="s">
        <v>2430</v>
      </c>
      <c r="D173" s="89" t="s">
        <v>668</v>
      </c>
      <c r="E173" s="89" t="s">
        <v>163</v>
      </c>
      <c r="F173" s="99">
        <v>44096</v>
      </c>
      <c r="G173" s="86">
        <v>203816.79864000005</v>
      </c>
      <c r="H173" s="88">
        <v>-1.1899679999999999</v>
      </c>
      <c r="I173" s="86">
        <v>-2.4253542530000005</v>
      </c>
      <c r="J173" s="87">
        <f t="shared" si="3"/>
        <v>8.490659558913437E-4</v>
      </c>
      <c r="K173" s="87">
        <f>I173/'סכום נכסי הקרן'!$C$42</f>
        <v>-9.0765399421616915E-7</v>
      </c>
    </row>
    <row r="174" spans="2:11">
      <c r="B174" s="79" t="s">
        <v>2431</v>
      </c>
      <c r="C174" s="76" t="s">
        <v>2432</v>
      </c>
      <c r="D174" s="89" t="s">
        <v>668</v>
      </c>
      <c r="E174" s="89" t="s">
        <v>163</v>
      </c>
      <c r="F174" s="99">
        <v>44096</v>
      </c>
      <c r="G174" s="86">
        <v>203816.79864000005</v>
      </c>
      <c r="H174" s="88">
        <v>-0.907142</v>
      </c>
      <c r="I174" s="86">
        <v>-1.8489073630000004</v>
      </c>
      <c r="J174" s="87">
        <f t="shared" si="3"/>
        <v>6.4726391848875145E-4</v>
      </c>
      <c r="K174" s="87">
        <f>I174/'סכום נכסי הקרן'!$C$42</f>
        <v>-6.9192702504669299E-7</v>
      </c>
    </row>
    <row r="175" spans="2:11">
      <c r="B175" s="79" t="s">
        <v>2433</v>
      </c>
      <c r="C175" s="76" t="s">
        <v>2434</v>
      </c>
      <c r="D175" s="89" t="s">
        <v>668</v>
      </c>
      <c r="E175" s="89" t="s">
        <v>165</v>
      </c>
      <c r="F175" s="99">
        <v>43958</v>
      </c>
      <c r="G175" s="86">
        <v>538647.08024100016</v>
      </c>
      <c r="H175" s="88">
        <v>-8.0348269999999999</v>
      </c>
      <c r="I175" s="86">
        <v>-43.27936325400001</v>
      </c>
      <c r="J175" s="87">
        <f t="shared" si="3"/>
        <v>1.5151202710355652E-2</v>
      </c>
      <c r="K175" s="87">
        <f>I175/'סכום נכסי הקרן'!$C$42</f>
        <v>-1.6196680083346818E-5</v>
      </c>
    </row>
    <row r="176" spans="2:11">
      <c r="B176" s="79" t="s">
        <v>2435</v>
      </c>
      <c r="C176" s="76" t="s">
        <v>2436</v>
      </c>
      <c r="D176" s="89" t="s">
        <v>668</v>
      </c>
      <c r="E176" s="89" t="s">
        <v>165</v>
      </c>
      <c r="F176" s="99">
        <v>43955</v>
      </c>
      <c r="G176" s="86">
        <v>546050.73665000009</v>
      </c>
      <c r="H176" s="88">
        <v>-6.5972629999999999</v>
      </c>
      <c r="I176" s="86">
        <v>-36.024404288999996</v>
      </c>
      <c r="J176" s="87">
        <f t="shared" si="3"/>
        <v>1.2611392840951717E-2</v>
      </c>
      <c r="K176" s="87">
        <f>I176/'סכום נכסי הקרן'!$C$42</f>
        <v>-1.3481615892492441E-5</v>
      </c>
    </row>
    <row r="177" spans="2:11">
      <c r="B177" s="79" t="s">
        <v>2437</v>
      </c>
      <c r="C177" s="76" t="s">
        <v>2438</v>
      </c>
      <c r="D177" s="89" t="s">
        <v>668</v>
      </c>
      <c r="E177" s="89" t="s">
        <v>165</v>
      </c>
      <c r="F177" s="99">
        <v>43977</v>
      </c>
      <c r="G177" s="86">
        <v>456306.05668100005</v>
      </c>
      <c r="H177" s="88">
        <v>-6.2749860000000002</v>
      </c>
      <c r="I177" s="86">
        <v>-28.633142243000002</v>
      </c>
      <c r="J177" s="87">
        <f t="shared" si="3"/>
        <v>1.0023866104777892E-2</v>
      </c>
      <c r="K177" s="87">
        <f>I177/'סכום נכסי הקרן'!$C$42</f>
        <v>-1.0715542231272828E-5</v>
      </c>
    </row>
    <row r="178" spans="2:11">
      <c r="B178" s="79" t="s">
        <v>2439</v>
      </c>
      <c r="C178" s="76" t="s">
        <v>2440</v>
      </c>
      <c r="D178" s="89" t="s">
        <v>668</v>
      </c>
      <c r="E178" s="89" t="s">
        <v>165</v>
      </c>
      <c r="F178" s="99">
        <v>43986</v>
      </c>
      <c r="G178" s="86">
        <v>279439.55017100007</v>
      </c>
      <c r="H178" s="88">
        <v>-4.1279969999999997</v>
      </c>
      <c r="I178" s="86">
        <v>-11.535256959000002</v>
      </c>
      <c r="J178" s="87">
        <f t="shared" si="3"/>
        <v>4.038252953864719E-3</v>
      </c>
      <c r="K178" s="87">
        <f>I178/'סכום נכסי הקרן'!$C$42</f>
        <v>-4.316904237884217E-6</v>
      </c>
    </row>
    <row r="179" spans="2:11">
      <c r="B179" s="79" t="s">
        <v>2441</v>
      </c>
      <c r="C179" s="76" t="s">
        <v>2442</v>
      </c>
      <c r="D179" s="89" t="s">
        <v>668</v>
      </c>
      <c r="E179" s="89" t="s">
        <v>165</v>
      </c>
      <c r="F179" s="99">
        <v>44004</v>
      </c>
      <c r="G179" s="86">
        <v>932492.76226000011</v>
      </c>
      <c r="H179" s="88">
        <v>-4.0675540000000003</v>
      </c>
      <c r="I179" s="86">
        <v>-37.92964215500001</v>
      </c>
      <c r="J179" s="87">
        <f t="shared" si="3"/>
        <v>1.3278376894062612E-2</v>
      </c>
      <c r="K179" s="87">
        <f>I179/'סכום נכסי הקרן'!$C$42</f>
        <v>-1.4194623799221027E-5</v>
      </c>
    </row>
    <row r="180" spans="2:11">
      <c r="B180" s="79" t="s">
        <v>2443</v>
      </c>
      <c r="C180" s="76" t="s">
        <v>2444</v>
      </c>
      <c r="D180" s="89" t="s">
        <v>668</v>
      </c>
      <c r="E180" s="89" t="s">
        <v>165</v>
      </c>
      <c r="F180" s="99">
        <v>44004</v>
      </c>
      <c r="G180" s="86">
        <v>559689.57448099996</v>
      </c>
      <c r="H180" s="88">
        <v>-4.0315079999999996</v>
      </c>
      <c r="I180" s="86">
        <v>-22.563932190000006</v>
      </c>
      <c r="J180" s="87">
        <f t="shared" si="3"/>
        <v>7.8991622068703259E-3</v>
      </c>
      <c r="K180" s="87">
        <f>I180/'סכום נכסי הקרן'!$C$42</f>
        <v>-8.4442275400154879E-6</v>
      </c>
    </row>
    <row r="181" spans="2:11">
      <c r="B181" s="79" t="s">
        <v>2445</v>
      </c>
      <c r="C181" s="76" t="s">
        <v>2446</v>
      </c>
      <c r="D181" s="89" t="s">
        <v>668</v>
      </c>
      <c r="E181" s="89" t="s">
        <v>165</v>
      </c>
      <c r="F181" s="99">
        <v>43895</v>
      </c>
      <c r="G181" s="86">
        <v>747054.95305900008</v>
      </c>
      <c r="H181" s="88">
        <v>-3.8616830000000002</v>
      </c>
      <c r="I181" s="86">
        <v>-28.848897268000005</v>
      </c>
      <c r="J181" s="87">
        <f t="shared" si="3"/>
        <v>1.0099397440587247E-2</v>
      </c>
      <c r="K181" s="87">
        <f>I181/'סכום נכסי הקרן'!$C$42</f>
        <v>-1.0796285450524711E-5</v>
      </c>
    </row>
    <row r="182" spans="2:11">
      <c r="B182" s="79" t="s">
        <v>2447</v>
      </c>
      <c r="C182" s="76" t="s">
        <v>2184</v>
      </c>
      <c r="D182" s="89" t="s">
        <v>668</v>
      </c>
      <c r="E182" s="89" t="s">
        <v>165</v>
      </c>
      <c r="F182" s="99">
        <v>43895</v>
      </c>
      <c r="G182" s="86">
        <v>748420.6599940001</v>
      </c>
      <c r="H182" s="88">
        <v>-3.6760619999999999</v>
      </c>
      <c r="I182" s="86">
        <v>-27.512405759000004</v>
      </c>
      <c r="J182" s="87">
        <f t="shared" si="3"/>
        <v>9.6315196288300087E-3</v>
      </c>
      <c r="K182" s="87">
        <f>I182/'סכום נכסי הקרן'!$C$42</f>
        <v>-1.029612269909186E-5</v>
      </c>
    </row>
    <row r="183" spans="2:11">
      <c r="B183" s="79" t="s">
        <v>2448</v>
      </c>
      <c r="C183" s="76" t="s">
        <v>2449</v>
      </c>
      <c r="D183" s="89" t="s">
        <v>668</v>
      </c>
      <c r="E183" s="89" t="s">
        <v>165</v>
      </c>
      <c r="F183" s="99">
        <v>43895</v>
      </c>
      <c r="G183" s="86">
        <v>1408839.5737730002</v>
      </c>
      <c r="H183" s="88">
        <v>-3.6668790000000002</v>
      </c>
      <c r="I183" s="86">
        <v>-51.660448734000006</v>
      </c>
      <c r="J183" s="87">
        <f t="shared" si="3"/>
        <v>1.8085245993179646E-2</v>
      </c>
      <c r="K183" s="87">
        <f>I183/'סכום נכסי הקרן'!$C$42</f>
        <v>-1.9333180948067767E-5</v>
      </c>
    </row>
    <row r="184" spans="2:11">
      <c r="B184" s="79" t="s">
        <v>2450</v>
      </c>
      <c r="C184" s="76" t="s">
        <v>2451</v>
      </c>
      <c r="D184" s="89" t="s">
        <v>668</v>
      </c>
      <c r="E184" s="89" t="s">
        <v>165</v>
      </c>
      <c r="F184" s="99">
        <v>43990</v>
      </c>
      <c r="G184" s="86">
        <v>675768.36584300012</v>
      </c>
      <c r="H184" s="88">
        <v>-3.353898</v>
      </c>
      <c r="I184" s="86">
        <v>-22.664583779000001</v>
      </c>
      <c r="J184" s="87">
        <f t="shared" si="3"/>
        <v>7.9343982296165103E-3</v>
      </c>
      <c r="K184" s="87">
        <f>I184/'סכום נכסי הקרן'!$C$42</f>
        <v>-8.4818949515563177E-6</v>
      </c>
    </row>
    <row r="185" spans="2:11">
      <c r="B185" s="79" t="s">
        <v>2452</v>
      </c>
      <c r="C185" s="76" t="s">
        <v>2453</v>
      </c>
      <c r="D185" s="89" t="s">
        <v>668</v>
      </c>
      <c r="E185" s="89" t="s">
        <v>165</v>
      </c>
      <c r="F185" s="99">
        <v>44005</v>
      </c>
      <c r="G185" s="86">
        <v>282313.50141600007</v>
      </c>
      <c r="H185" s="88">
        <v>-3.115958</v>
      </c>
      <c r="I185" s="86">
        <v>-8.7967714180000005</v>
      </c>
      <c r="J185" s="87">
        <f t="shared" si="3"/>
        <v>3.0795662627606346E-3</v>
      </c>
      <c r="K185" s="87">
        <f>I185/'סכום נכסי הקרן'!$C$42</f>
        <v>-3.2920653565878619E-6</v>
      </c>
    </row>
    <row r="186" spans="2:11">
      <c r="B186" s="79" t="s">
        <v>2454</v>
      </c>
      <c r="C186" s="76" t="s">
        <v>2455</v>
      </c>
      <c r="D186" s="89" t="s">
        <v>668</v>
      </c>
      <c r="E186" s="89" t="s">
        <v>165</v>
      </c>
      <c r="F186" s="99">
        <v>44021</v>
      </c>
      <c r="G186" s="86">
        <v>169541.74288000003</v>
      </c>
      <c r="H186" s="88">
        <v>-3.0225390000000001</v>
      </c>
      <c r="I186" s="86">
        <v>-5.1244647390000013</v>
      </c>
      <c r="J186" s="87">
        <f t="shared" si="3"/>
        <v>1.7939682612008599E-3</v>
      </c>
      <c r="K186" s="87">
        <f>I186/'סכום נכסי הקרן'!$C$42</f>
        <v>-1.9177573267162918E-6</v>
      </c>
    </row>
    <row r="187" spans="2:11">
      <c r="B187" s="79" t="s">
        <v>2456</v>
      </c>
      <c r="C187" s="76" t="s">
        <v>2457</v>
      </c>
      <c r="D187" s="89" t="s">
        <v>668</v>
      </c>
      <c r="E187" s="89" t="s">
        <v>165</v>
      </c>
      <c r="F187" s="99">
        <v>44028</v>
      </c>
      <c r="G187" s="86">
        <v>1139506.7521490001</v>
      </c>
      <c r="H187" s="88">
        <v>-2.232748</v>
      </c>
      <c r="I187" s="86">
        <v>-25.442313651000003</v>
      </c>
      <c r="J187" s="87">
        <f t="shared" si="3"/>
        <v>8.9068235427683298E-3</v>
      </c>
      <c r="K187" s="87">
        <f>I187/'סכום נכסי הקרן'!$C$42</f>
        <v>-9.5214204600694721E-6</v>
      </c>
    </row>
    <row r="188" spans="2:11">
      <c r="B188" s="79" t="s">
        <v>2458</v>
      </c>
      <c r="C188" s="76" t="s">
        <v>2459</v>
      </c>
      <c r="D188" s="89" t="s">
        <v>668</v>
      </c>
      <c r="E188" s="89" t="s">
        <v>165</v>
      </c>
      <c r="F188" s="99">
        <v>44040</v>
      </c>
      <c r="G188" s="86">
        <v>389199.95806200005</v>
      </c>
      <c r="H188" s="88">
        <v>0.269598</v>
      </c>
      <c r="I188" s="86">
        <v>1.049276286</v>
      </c>
      <c r="J188" s="87">
        <f t="shared" si="3"/>
        <v>-3.6732975055694218E-4</v>
      </c>
      <c r="K188" s="87">
        <f>I188/'סכום נכסי הקרן'!$C$42</f>
        <v>3.9267657945068333E-7</v>
      </c>
    </row>
    <row r="189" spans="2:11">
      <c r="B189" s="79" t="s">
        <v>2460</v>
      </c>
      <c r="C189" s="76" t="s">
        <v>2461</v>
      </c>
      <c r="D189" s="89" t="s">
        <v>668</v>
      </c>
      <c r="E189" s="89" t="s">
        <v>165</v>
      </c>
      <c r="F189" s="99">
        <v>44095</v>
      </c>
      <c r="G189" s="86">
        <v>1078754.7542400002</v>
      </c>
      <c r="H189" s="88">
        <v>1.084514</v>
      </c>
      <c r="I189" s="86">
        <v>11.699249067999999</v>
      </c>
      <c r="J189" s="87">
        <f t="shared" si="3"/>
        <v>-4.0956631720274837E-3</v>
      </c>
      <c r="K189" s="87">
        <f>I189/'סכום נכסי הקרן'!$C$42</f>
        <v>4.3782759292854487E-6</v>
      </c>
    </row>
    <row r="190" spans="2:11">
      <c r="B190" s="79" t="s">
        <v>2462</v>
      </c>
      <c r="C190" s="76" t="s">
        <v>2463</v>
      </c>
      <c r="D190" s="89" t="s">
        <v>668</v>
      </c>
      <c r="E190" s="89" t="s">
        <v>165</v>
      </c>
      <c r="F190" s="99">
        <v>44060</v>
      </c>
      <c r="G190" s="86">
        <v>590477.64734000014</v>
      </c>
      <c r="H190" s="88">
        <v>1.391073</v>
      </c>
      <c r="I190" s="86">
        <v>8.2139770910000021</v>
      </c>
      <c r="J190" s="87">
        <f t="shared" si="3"/>
        <v>-2.8755421200069588E-3</v>
      </c>
      <c r="K190" s="87">
        <f>I190/'סכום נכסי הקרן'!$C$42</f>
        <v>3.0739629502883429E-6</v>
      </c>
    </row>
    <row r="191" spans="2:11">
      <c r="B191" s="79" t="s">
        <v>2464</v>
      </c>
      <c r="C191" s="76" t="s">
        <v>2257</v>
      </c>
      <c r="D191" s="89" t="s">
        <v>668</v>
      </c>
      <c r="E191" s="89" t="s">
        <v>165</v>
      </c>
      <c r="F191" s="99">
        <v>44076</v>
      </c>
      <c r="G191" s="86">
        <v>122553.84382100003</v>
      </c>
      <c r="H191" s="88">
        <v>1.7373959999999999</v>
      </c>
      <c r="I191" s="86">
        <v>2.1292457200000006</v>
      </c>
      <c r="J191" s="87">
        <f t="shared" si="3"/>
        <v>-7.4540453228353709E-4</v>
      </c>
      <c r="K191" s="87">
        <f>I191/'סכום נכסי הקרן'!$C$42</f>
        <v>7.9683962869966892E-7</v>
      </c>
    </row>
    <row r="192" spans="2:11">
      <c r="B192" s="79" t="s">
        <v>2465</v>
      </c>
      <c r="C192" s="76" t="s">
        <v>2466</v>
      </c>
      <c r="D192" s="89" t="s">
        <v>668</v>
      </c>
      <c r="E192" s="89" t="s">
        <v>166</v>
      </c>
      <c r="F192" s="99">
        <v>43969</v>
      </c>
      <c r="G192" s="86">
        <v>401657.06161500007</v>
      </c>
      <c r="H192" s="88">
        <v>-5.8002919999999998</v>
      </c>
      <c r="I192" s="86">
        <v>-23.297280734000001</v>
      </c>
      <c r="J192" s="87">
        <f t="shared" si="3"/>
        <v>8.1558922419745546E-3</v>
      </c>
      <c r="K192" s="87">
        <f>I192/'סכום נכסי הקרן'!$C$42</f>
        <v>-8.7186726996414981E-6</v>
      </c>
    </row>
    <row r="193" spans="2:11">
      <c r="B193" s="79" t="s">
        <v>2465</v>
      </c>
      <c r="C193" s="76" t="s">
        <v>2467</v>
      </c>
      <c r="D193" s="89" t="s">
        <v>668</v>
      </c>
      <c r="E193" s="89" t="s">
        <v>166</v>
      </c>
      <c r="F193" s="99">
        <v>43969</v>
      </c>
      <c r="G193" s="86">
        <v>59399.206946000013</v>
      </c>
      <c r="H193" s="88">
        <v>-5.8002919999999998</v>
      </c>
      <c r="I193" s="86">
        <v>-3.4453272000000013</v>
      </c>
      <c r="J193" s="87">
        <f t="shared" si="3"/>
        <v>1.2061372184323323E-3</v>
      </c>
      <c r="K193" s="87">
        <f>I193/'סכום נכסי הקרן'!$C$42</f>
        <v>-1.2893642199251997E-6</v>
      </c>
    </row>
    <row r="194" spans="2:11">
      <c r="B194" s="79" t="s">
        <v>2468</v>
      </c>
      <c r="C194" s="76" t="s">
        <v>2469</v>
      </c>
      <c r="D194" s="89" t="s">
        <v>668</v>
      </c>
      <c r="E194" s="89" t="s">
        <v>166</v>
      </c>
      <c r="F194" s="99">
        <v>44014</v>
      </c>
      <c r="G194" s="86">
        <v>92120.243216000017</v>
      </c>
      <c r="H194" s="88">
        <v>-2.3307579999999999</v>
      </c>
      <c r="I194" s="86">
        <v>-2.1471000590000004</v>
      </c>
      <c r="J194" s="87">
        <f t="shared" si="3"/>
        <v>7.5165496410853415E-4</v>
      </c>
      <c r="K194" s="87">
        <f>I194/'סכום נכסי הקרן'!$C$42</f>
        <v>-8.0352135863144865E-7</v>
      </c>
    </row>
    <row r="195" spans="2:11">
      <c r="B195" s="79" t="s">
        <v>2470</v>
      </c>
      <c r="C195" s="76" t="s">
        <v>2471</v>
      </c>
      <c r="D195" s="89" t="s">
        <v>668</v>
      </c>
      <c r="E195" s="89" t="s">
        <v>166</v>
      </c>
      <c r="F195" s="99">
        <v>44088</v>
      </c>
      <c r="G195" s="86">
        <v>426925.95474600012</v>
      </c>
      <c r="H195" s="88">
        <v>0.41470200000000002</v>
      </c>
      <c r="I195" s="86">
        <v>1.770472118</v>
      </c>
      <c r="J195" s="87">
        <f t="shared" si="3"/>
        <v>-6.1980537457125104E-4</v>
      </c>
      <c r="K195" s="87">
        <f>I195/'סכום נכסי הקרן'!$C$42</f>
        <v>6.6257376115812318E-7</v>
      </c>
    </row>
    <row r="196" spans="2:11">
      <c r="B196" s="79" t="s">
        <v>2472</v>
      </c>
      <c r="C196" s="76" t="s">
        <v>2473</v>
      </c>
      <c r="D196" s="89" t="s">
        <v>668</v>
      </c>
      <c r="E196" s="89" t="s">
        <v>166</v>
      </c>
      <c r="F196" s="99">
        <v>44090</v>
      </c>
      <c r="G196" s="86">
        <v>642333.07560900017</v>
      </c>
      <c r="H196" s="88">
        <v>0.76197400000000004</v>
      </c>
      <c r="I196" s="86">
        <v>4.8944133970000001</v>
      </c>
      <c r="J196" s="87">
        <f t="shared" si="3"/>
        <v>-1.7134320828847609E-3</v>
      </c>
      <c r="K196" s="87">
        <f>I196/'סכום נכסי הקרן'!$C$42</f>
        <v>1.8316639161628393E-6</v>
      </c>
    </row>
    <row r="197" spans="2:11">
      <c r="B197" s="79" t="s">
        <v>2474</v>
      </c>
      <c r="C197" s="76" t="s">
        <v>2475</v>
      </c>
      <c r="D197" s="89" t="s">
        <v>668</v>
      </c>
      <c r="E197" s="89" t="s">
        <v>166</v>
      </c>
      <c r="F197" s="99">
        <v>44091</v>
      </c>
      <c r="G197" s="86">
        <v>429925.86925300007</v>
      </c>
      <c r="H197" s="88">
        <v>1.068811</v>
      </c>
      <c r="I197" s="86">
        <v>4.5950951220000009</v>
      </c>
      <c r="J197" s="87">
        <f t="shared" si="3"/>
        <v>-1.6086469955251443E-3</v>
      </c>
      <c r="K197" s="87">
        <f>I197/'סכום נכסי הקרן'!$C$42</f>
        <v>1.7196483508038422E-6</v>
      </c>
    </row>
    <row r="198" spans="2:11">
      <c r="B198" s="79" t="s">
        <v>2476</v>
      </c>
      <c r="C198" s="76" t="s">
        <v>2477</v>
      </c>
      <c r="D198" s="89" t="s">
        <v>668</v>
      </c>
      <c r="E198" s="89" t="s">
        <v>166</v>
      </c>
      <c r="F198" s="99">
        <v>44090</v>
      </c>
      <c r="G198" s="86">
        <v>215012.65696600004</v>
      </c>
      <c r="H198" s="88">
        <v>1.187962</v>
      </c>
      <c r="I198" s="86">
        <v>2.5542683900000007</v>
      </c>
      <c r="J198" s="87">
        <f t="shared" si="3"/>
        <v>-8.9419610742463927E-4</v>
      </c>
      <c r="K198" s="87">
        <f>I198/'סכום נכסי הקרן'!$C$42</f>
        <v>9.5589825841561457E-7</v>
      </c>
    </row>
    <row r="199" spans="2:11">
      <c r="B199" s="79" t="s">
        <v>2478</v>
      </c>
      <c r="C199" s="76" t="s">
        <v>2479</v>
      </c>
      <c r="D199" s="89" t="s">
        <v>668</v>
      </c>
      <c r="E199" s="89" t="s">
        <v>166</v>
      </c>
      <c r="F199" s="99">
        <v>44090</v>
      </c>
      <c r="G199" s="86">
        <v>430091.61038600007</v>
      </c>
      <c r="H199" s="88">
        <v>1.203193</v>
      </c>
      <c r="I199" s="86">
        <v>5.1748304880000005</v>
      </c>
      <c r="J199" s="87">
        <f t="shared" si="3"/>
        <v>-1.8116002598113606E-3</v>
      </c>
      <c r="K199" s="87">
        <f>I199/'סכום נכסי הקרן'!$C$42</f>
        <v>1.9366059848844717E-6</v>
      </c>
    </row>
    <row r="200" spans="2:11">
      <c r="B200" s="79" t="s">
        <v>2480</v>
      </c>
      <c r="C200" s="76" t="s">
        <v>2481</v>
      </c>
      <c r="D200" s="89" t="s">
        <v>668</v>
      </c>
      <c r="E200" s="89" t="s">
        <v>166</v>
      </c>
      <c r="F200" s="99">
        <v>44081</v>
      </c>
      <c r="G200" s="86">
        <v>129514.48770400003</v>
      </c>
      <c r="H200" s="88">
        <v>2.9056449999999998</v>
      </c>
      <c r="I200" s="86">
        <v>3.7632306400000006</v>
      </c>
      <c r="J200" s="87">
        <f t="shared" si="3"/>
        <v>-1.3174285845619902E-3</v>
      </c>
      <c r="K200" s="87">
        <f>I200/'סכום נכסי הקרן'!$C$42</f>
        <v>1.4083350163497415E-6</v>
      </c>
    </row>
    <row r="201" spans="2:11">
      <c r="B201" s="79" t="s">
        <v>2482</v>
      </c>
      <c r="C201" s="76" t="s">
        <v>2483</v>
      </c>
      <c r="D201" s="89" t="s">
        <v>668</v>
      </c>
      <c r="E201" s="89" t="s">
        <v>163</v>
      </c>
      <c r="F201" s="99">
        <v>44091</v>
      </c>
      <c r="G201" s="86">
        <v>634901.86922800017</v>
      </c>
      <c r="H201" s="88">
        <v>1.182099</v>
      </c>
      <c r="I201" s="86">
        <v>7.5051708540000011</v>
      </c>
      <c r="J201" s="87">
        <f t="shared" si="3"/>
        <v>-2.6274038348819148E-3</v>
      </c>
      <c r="K201" s="87">
        <f>I201/'סכום נכסי הקרן'!$C$42</f>
        <v>2.8087023965599126E-6</v>
      </c>
    </row>
    <row r="202" spans="2:11">
      <c r="B202" s="79" t="s">
        <v>2484</v>
      </c>
      <c r="C202" s="76" t="s">
        <v>2485</v>
      </c>
      <c r="D202" s="89" t="s">
        <v>668</v>
      </c>
      <c r="E202" s="89" t="s">
        <v>163</v>
      </c>
      <c r="F202" s="99">
        <v>44091</v>
      </c>
      <c r="G202" s="86">
        <v>1113109.7718360003</v>
      </c>
      <c r="H202" s="88">
        <v>1.161019</v>
      </c>
      <c r="I202" s="86">
        <v>12.923418326000002</v>
      </c>
      <c r="J202" s="87">
        <f t="shared" si="3"/>
        <v>-4.5242193056029816E-3</v>
      </c>
      <c r="K202" s="87">
        <f>I202/'סכום נכסי הקרן'!$C$42</f>
        <v>4.8364036915477922E-6</v>
      </c>
    </row>
    <row r="203" spans="2:11">
      <c r="B203" s="79" t="s">
        <v>2486</v>
      </c>
      <c r="C203" s="76" t="s">
        <v>2487</v>
      </c>
      <c r="D203" s="89" t="s">
        <v>668</v>
      </c>
      <c r="E203" s="89" t="s">
        <v>163</v>
      </c>
      <c r="F203" s="99">
        <v>44103</v>
      </c>
      <c r="G203" s="86">
        <v>739262.73792500014</v>
      </c>
      <c r="H203" s="88">
        <v>0.20193900000000001</v>
      </c>
      <c r="I203" s="86">
        <v>1.4928567320000001</v>
      </c>
      <c r="J203" s="87">
        <f t="shared" si="3"/>
        <v>-5.2261801615024008E-4</v>
      </c>
      <c r="K203" s="87">
        <f>I203/'סכום נכסי הקרן'!$C$42</f>
        <v>5.5868019029230734E-7</v>
      </c>
    </row>
    <row r="204" spans="2:11">
      <c r="B204" s="79" t="s">
        <v>2488</v>
      </c>
      <c r="C204" s="76" t="s">
        <v>2489</v>
      </c>
      <c r="D204" s="89" t="s">
        <v>668</v>
      </c>
      <c r="E204" s="89" t="s">
        <v>163</v>
      </c>
      <c r="F204" s="99">
        <v>44089</v>
      </c>
      <c r="G204" s="86">
        <v>627807.32186200016</v>
      </c>
      <c r="H204" s="88">
        <v>8.8013999999999995E-2</v>
      </c>
      <c r="I204" s="86">
        <v>0.55255878100000011</v>
      </c>
      <c r="J204" s="87">
        <f t="shared" si="3"/>
        <v>-1.9343930850332594E-4</v>
      </c>
      <c r="K204" s="87">
        <f>I204/'סכום נכסי הקרן'!$C$42</f>
        <v>2.0678718747725447E-7</v>
      </c>
    </row>
    <row r="205" spans="2:11">
      <c r="B205" s="79" t="s">
        <v>2490</v>
      </c>
      <c r="C205" s="76" t="s">
        <v>2491</v>
      </c>
      <c r="D205" s="89" t="s">
        <v>668</v>
      </c>
      <c r="E205" s="89" t="s">
        <v>163</v>
      </c>
      <c r="F205" s="99">
        <v>44084</v>
      </c>
      <c r="G205" s="86">
        <v>710005.94941700017</v>
      </c>
      <c r="H205" s="88">
        <v>-0.20934900000000001</v>
      </c>
      <c r="I205" s="86">
        <v>-1.4863937910000002</v>
      </c>
      <c r="J205" s="87">
        <f t="shared" si="3"/>
        <v>5.203554752569884E-4</v>
      </c>
      <c r="K205" s="87">
        <f>I205/'סכום נכסי הקרן'!$C$42</f>
        <v>-5.5626152744922897E-7</v>
      </c>
    </row>
    <row r="206" spans="2:11">
      <c r="B206" s="79" t="s">
        <v>2492</v>
      </c>
      <c r="C206" s="76" t="s">
        <v>2493</v>
      </c>
      <c r="D206" s="89" t="s">
        <v>668</v>
      </c>
      <c r="E206" s="89" t="s">
        <v>163</v>
      </c>
      <c r="F206" s="99">
        <v>44028</v>
      </c>
      <c r="G206" s="86">
        <v>144277.861768</v>
      </c>
      <c r="H206" s="88">
        <v>-1.1024350000000001</v>
      </c>
      <c r="I206" s="86">
        <v>-1.5905692460000003</v>
      </c>
      <c r="J206" s="87">
        <f t="shared" si="3"/>
        <v>5.5682513001797094E-4</v>
      </c>
      <c r="K206" s="87">
        <f>I206/'סכום נכסי הקרן'!$C$42</f>
        <v>-5.9524769522784449E-7</v>
      </c>
    </row>
    <row r="207" spans="2:11">
      <c r="B207" s="79" t="s">
        <v>2494</v>
      </c>
      <c r="C207" s="76" t="s">
        <v>2495</v>
      </c>
      <c r="D207" s="89" t="s">
        <v>668</v>
      </c>
      <c r="E207" s="89" t="s">
        <v>163</v>
      </c>
      <c r="F207" s="99">
        <v>44032</v>
      </c>
      <c r="G207" s="86">
        <v>123822.55488600001</v>
      </c>
      <c r="H207" s="88">
        <v>-1.291623</v>
      </c>
      <c r="I207" s="86">
        <v>-1.5993210610000004</v>
      </c>
      <c r="J207" s="87">
        <f t="shared" si="3"/>
        <v>5.5988895797612088E-4</v>
      </c>
      <c r="K207" s="87">
        <f>I207/'סכום נכסי הקרן'!$C$42</f>
        <v>-5.9852293629069763E-7</v>
      </c>
    </row>
    <row r="208" spans="2:11">
      <c r="B208" s="79" t="s">
        <v>2496</v>
      </c>
      <c r="C208" s="76" t="s">
        <v>2497</v>
      </c>
      <c r="D208" s="89" t="s">
        <v>668</v>
      </c>
      <c r="E208" s="89" t="s">
        <v>163</v>
      </c>
      <c r="F208" s="99">
        <v>44019</v>
      </c>
      <c r="G208" s="86">
        <v>323936.09732700005</v>
      </c>
      <c r="H208" s="88">
        <v>-1.6804269999999999</v>
      </c>
      <c r="I208" s="86">
        <v>-5.4435082800000005</v>
      </c>
      <c r="J208" s="87">
        <f t="shared" si="3"/>
        <v>1.9056587529197714E-3</v>
      </c>
      <c r="K208" s="87">
        <f>I208/'סכום נכסי הקרן'!$C$42</f>
        <v>-2.037154789564998E-6</v>
      </c>
    </row>
    <row r="209" spans="2:11">
      <c r="B209" s="79" t="s">
        <v>2498</v>
      </c>
      <c r="C209" s="76" t="s">
        <v>2499</v>
      </c>
      <c r="D209" s="89" t="s">
        <v>668</v>
      </c>
      <c r="E209" s="89" t="s">
        <v>166</v>
      </c>
      <c r="F209" s="99">
        <v>44019</v>
      </c>
      <c r="G209" s="86">
        <v>1499672.0000000002</v>
      </c>
      <c r="H209" s="88">
        <v>2.2553230000000002</v>
      </c>
      <c r="I209" s="86">
        <v>33.822449999999996</v>
      </c>
      <c r="J209" s="87">
        <f t="shared" si="3"/>
        <v>-1.1840534554618389E-2</v>
      </c>
      <c r="K209" s="87">
        <f>I209/'סכום נכסי הקרן'!$C$42</f>
        <v>1.2657566126145885E-5</v>
      </c>
    </row>
    <row r="210" spans="2:11">
      <c r="B210" s="79" t="s">
        <v>2500</v>
      </c>
      <c r="C210" s="76" t="s">
        <v>2341</v>
      </c>
      <c r="D210" s="89" t="s">
        <v>668</v>
      </c>
      <c r="E210" s="89" t="s">
        <v>166</v>
      </c>
      <c r="F210" s="99">
        <v>43985</v>
      </c>
      <c r="G210" s="86">
        <v>573404.00000000012</v>
      </c>
      <c r="H210" s="88">
        <v>1.923047</v>
      </c>
      <c r="I210" s="86">
        <v>11.026830000000002</v>
      </c>
      <c r="J210" s="87">
        <f t="shared" si="3"/>
        <v>-3.8602632761051527E-3</v>
      </c>
      <c r="K210" s="87">
        <f>I210/'סכום נכסי הקרן'!$C$42</f>
        <v>4.1266327509322741E-6</v>
      </c>
    </row>
    <row r="211" spans="2:11">
      <c r="B211" s="79" t="s">
        <v>2501</v>
      </c>
      <c r="C211" s="76" t="s">
        <v>2502</v>
      </c>
      <c r="D211" s="89" t="s">
        <v>668</v>
      </c>
      <c r="E211" s="89" t="s">
        <v>166</v>
      </c>
      <c r="F211" s="99">
        <v>44104</v>
      </c>
      <c r="G211" s="86">
        <v>882160.00000000012</v>
      </c>
      <c r="H211" s="88">
        <v>-0.14836199999999999</v>
      </c>
      <c r="I211" s="86">
        <v>-1.3087900000000001</v>
      </c>
      <c r="J211" s="87">
        <f t="shared" si="3"/>
        <v>4.5818009102649286E-4</v>
      </c>
      <c r="K211" s="87">
        <f>I211/'סכום נכסי הקרן'!$C$42</f>
        <v>-4.8979585956187313E-7</v>
      </c>
    </row>
    <row r="212" spans="2:11">
      <c r="B212" s="79" t="s">
        <v>2503</v>
      </c>
      <c r="C212" s="76" t="s">
        <v>2504</v>
      </c>
      <c r="D212" s="89" t="s">
        <v>668</v>
      </c>
      <c r="E212" s="89" t="s">
        <v>166</v>
      </c>
      <c r="F212" s="99">
        <v>44049</v>
      </c>
      <c r="G212" s="86">
        <v>286702.00000000006</v>
      </c>
      <c r="H212" s="88">
        <v>-2.6554989999999998</v>
      </c>
      <c r="I212" s="86">
        <v>-7.6133700000000006</v>
      </c>
      <c r="J212" s="87">
        <f t="shared" si="3"/>
        <v>2.665282099968956E-3</v>
      </c>
      <c r="K212" s="87">
        <f>I212/'סכום נכסי הקרן'!$C$42</f>
        <v>-2.8491943729036576E-6</v>
      </c>
    </row>
    <row r="213" spans="2:11">
      <c r="B213" s="79" t="s">
        <v>2505</v>
      </c>
      <c r="C213" s="76" t="s">
        <v>2506</v>
      </c>
      <c r="D213" s="89" t="s">
        <v>668</v>
      </c>
      <c r="E213" s="89" t="s">
        <v>167</v>
      </c>
      <c r="F213" s="99">
        <v>44007</v>
      </c>
      <c r="G213" s="86">
        <v>3784604.5000000005</v>
      </c>
      <c r="H213" s="88">
        <v>-3.5255359999999998</v>
      </c>
      <c r="I213" s="86">
        <v>-133.42760000000001</v>
      </c>
      <c r="J213" s="87">
        <f t="shared" si="3"/>
        <v>4.6710220824919567E-2</v>
      </c>
      <c r="K213" s="87">
        <f>I213/'סכום נכסי הקרן'!$C$42</f>
        <v>-4.9933362901059597E-5</v>
      </c>
    </row>
    <row r="214" spans="2:11">
      <c r="B214" s="79" t="s">
        <v>2507</v>
      </c>
      <c r="C214" s="76" t="s">
        <v>2473</v>
      </c>
      <c r="D214" s="89" t="s">
        <v>668</v>
      </c>
      <c r="E214" s="89" t="s">
        <v>165</v>
      </c>
      <c r="F214" s="99">
        <v>43941</v>
      </c>
      <c r="G214" s="86">
        <v>567419.35000000009</v>
      </c>
      <c r="H214" s="88">
        <v>-7.1974989999999996</v>
      </c>
      <c r="I214" s="86">
        <v>-40.840000000000011</v>
      </c>
      <c r="J214" s="87">
        <f t="shared" si="3"/>
        <v>1.4297232495298689E-2</v>
      </c>
      <c r="K214" s="87">
        <f>I214/'סכום נכסי הקרן'!$C$42</f>
        <v>-1.5283783421715405E-5</v>
      </c>
    </row>
    <row r="215" spans="2:11">
      <c r="B215" s="79" t="s">
        <v>2435</v>
      </c>
      <c r="C215" s="76" t="s">
        <v>2508</v>
      </c>
      <c r="D215" s="89" t="s">
        <v>668</v>
      </c>
      <c r="E215" s="89" t="s">
        <v>165</v>
      </c>
      <c r="F215" s="99">
        <v>43955</v>
      </c>
      <c r="G215" s="86">
        <v>1609814.0400000003</v>
      </c>
      <c r="H215" s="88">
        <v>-6.5972629999999999</v>
      </c>
      <c r="I215" s="86">
        <v>-106.20367000000002</v>
      </c>
      <c r="J215" s="87">
        <f t="shared" si="3"/>
        <v>3.7179690544661567E-2</v>
      </c>
      <c r="K215" s="87">
        <f>I215/'סכום נכסי הקרן'!$C$42</f>
        <v>-3.9745198111443035E-5</v>
      </c>
    </row>
    <row r="216" spans="2:11">
      <c r="B216" s="79" t="s">
        <v>2509</v>
      </c>
      <c r="C216" s="76" t="s">
        <v>2339</v>
      </c>
      <c r="D216" s="89" t="s">
        <v>668</v>
      </c>
      <c r="E216" s="89" t="s">
        <v>165</v>
      </c>
      <c r="F216" s="99">
        <v>43986</v>
      </c>
      <c r="G216" s="86">
        <v>2514464.3000000003</v>
      </c>
      <c r="H216" s="88">
        <v>-4.1085479999999999</v>
      </c>
      <c r="I216" s="86">
        <v>-103.30797000000001</v>
      </c>
      <c r="J216" s="87">
        <f t="shared" si="3"/>
        <v>3.616596634934726E-2</v>
      </c>
      <c r="K216" s="87">
        <f>I216/'סכום נכסי הקרן'!$C$42</f>
        <v>-3.8661523976911659E-5</v>
      </c>
    </row>
    <row r="217" spans="2:11">
      <c r="B217" s="79" t="s">
        <v>2510</v>
      </c>
      <c r="C217" s="76" t="s">
        <v>2277</v>
      </c>
      <c r="D217" s="89" t="s">
        <v>668</v>
      </c>
      <c r="E217" s="89" t="s">
        <v>165</v>
      </c>
      <c r="F217" s="99">
        <v>43999</v>
      </c>
      <c r="G217" s="86">
        <v>407400.29</v>
      </c>
      <c r="H217" s="88">
        <v>-3.8455180000000002</v>
      </c>
      <c r="I217" s="86">
        <v>-15.666650000000001</v>
      </c>
      <c r="J217" s="87">
        <f t="shared" si="3"/>
        <v>5.4845675189145729E-3</v>
      </c>
      <c r="K217" s="87">
        <f>I217/'סכום נכסי הקרן'!$C$42</f>
        <v>-5.8630187449514592E-6</v>
      </c>
    </row>
    <row r="218" spans="2:11">
      <c r="B218" s="79" t="s">
        <v>2511</v>
      </c>
      <c r="C218" s="76" t="s">
        <v>2512</v>
      </c>
      <c r="D218" s="89" t="s">
        <v>668</v>
      </c>
      <c r="E218" s="89" t="s">
        <v>165</v>
      </c>
      <c r="F218" s="99">
        <v>44005</v>
      </c>
      <c r="G218" s="86">
        <v>626509.75000000012</v>
      </c>
      <c r="H218" s="88">
        <v>-2.8994469999999999</v>
      </c>
      <c r="I218" s="86">
        <v>-18.165320000000005</v>
      </c>
      <c r="J218" s="87">
        <f t="shared" si="3"/>
        <v>6.3592997892139864E-3</v>
      </c>
      <c r="K218" s="87">
        <f>I218/'סכום נכסי הקרן'!$C$42</f>
        <v>-6.7981101044602171E-6</v>
      </c>
    </row>
    <row r="219" spans="2:11">
      <c r="B219" s="79" t="s">
        <v>2456</v>
      </c>
      <c r="C219" s="76" t="s">
        <v>2513</v>
      </c>
      <c r="D219" s="89" t="s">
        <v>668</v>
      </c>
      <c r="E219" s="89" t="s">
        <v>165</v>
      </c>
      <c r="F219" s="99">
        <v>44028</v>
      </c>
      <c r="G219" s="86">
        <v>2661483.6000000006</v>
      </c>
      <c r="H219" s="88">
        <v>-2.232748</v>
      </c>
      <c r="I219" s="86">
        <v>-59.424220000000005</v>
      </c>
      <c r="J219" s="87">
        <f t="shared" si="3"/>
        <v>2.0803180440543051E-2</v>
      </c>
      <c r="K219" s="87">
        <f>I219/'סכום נכסי הקרן'!$C$42</f>
        <v>-2.2238660834582977E-5</v>
      </c>
    </row>
    <row r="220" spans="2:11">
      <c r="B220" s="79" t="s">
        <v>2514</v>
      </c>
      <c r="C220" s="76" t="s">
        <v>2515</v>
      </c>
      <c r="D220" s="89" t="s">
        <v>668</v>
      </c>
      <c r="E220" s="89" t="s">
        <v>165</v>
      </c>
      <c r="F220" s="99">
        <v>44095</v>
      </c>
      <c r="G220" s="86">
        <v>1838629.5300000003</v>
      </c>
      <c r="H220" s="88">
        <v>1.482748</v>
      </c>
      <c r="I220" s="86">
        <v>27.262240000000006</v>
      </c>
      <c r="J220" s="87">
        <f t="shared" si="3"/>
        <v>-9.5439418125032264E-3</v>
      </c>
      <c r="K220" s="87">
        <f>I220/'סכום נכסי הקרן'!$C$42</f>
        <v>1.0202501756876262E-5</v>
      </c>
    </row>
    <row r="221" spans="2:11">
      <c r="B221" s="79" t="s">
        <v>2516</v>
      </c>
      <c r="C221" s="76" t="s">
        <v>2517</v>
      </c>
      <c r="D221" s="89" t="s">
        <v>668</v>
      </c>
      <c r="E221" s="89" t="s">
        <v>165</v>
      </c>
      <c r="F221" s="99">
        <v>44049</v>
      </c>
      <c r="G221" s="86">
        <v>408997.26000000007</v>
      </c>
      <c r="H221" s="88">
        <v>1.5305820000000001</v>
      </c>
      <c r="I221" s="86">
        <v>6.2600400000000009</v>
      </c>
      <c r="J221" s="87">
        <f t="shared" si="3"/>
        <v>-2.1915094835913223E-3</v>
      </c>
      <c r="K221" s="87">
        <f>I221/'סכום נכסי הקרן'!$C$42</f>
        <v>2.3427300580625682E-6</v>
      </c>
    </row>
    <row r="222" spans="2:11">
      <c r="B222" s="79" t="s">
        <v>2518</v>
      </c>
      <c r="C222" s="76" t="s">
        <v>2519</v>
      </c>
      <c r="D222" s="89" t="s">
        <v>668</v>
      </c>
      <c r="E222" s="89" t="s">
        <v>165</v>
      </c>
      <c r="F222" s="99">
        <v>44076</v>
      </c>
      <c r="G222" s="86">
        <v>5815406.3099999996</v>
      </c>
      <c r="H222" s="88">
        <v>1.739045</v>
      </c>
      <c r="I222" s="86">
        <v>101.13255000000002</v>
      </c>
      <c r="J222" s="87">
        <f t="shared" si="3"/>
        <v>-3.5404397164358947E-2</v>
      </c>
      <c r="K222" s="87">
        <f>I222/'סכום נכסי הקרן'!$C$42</f>
        <v>3.7847404287115672E-5</v>
      </c>
    </row>
    <row r="223" spans="2:11">
      <c r="B223" s="79" t="s">
        <v>2520</v>
      </c>
      <c r="C223" s="76" t="s">
        <v>2428</v>
      </c>
      <c r="D223" s="89" t="s">
        <v>668</v>
      </c>
      <c r="E223" s="89" t="s">
        <v>166</v>
      </c>
      <c r="F223" s="99">
        <v>43965</v>
      </c>
      <c r="G223" s="86">
        <v>2248223.4600000004</v>
      </c>
      <c r="H223" s="88">
        <v>-4.973948</v>
      </c>
      <c r="I223" s="86">
        <v>-111.82547000000001</v>
      </c>
      <c r="J223" s="87">
        <f t="shared" si="3"/>
        <v>3.9147765511411567E-2</v>
      </c>
      <c r="K223" s="87">
        <f>I223/'סכום נכסי הקרן'!$C$42</f>
        <v>-4.1849076016443024E-5</v>
      </c>
    </row>
    <row r="224" spans="2:11">
      <c r="B224" s="79" t="s">
        <v>2521</v>
      </c>
      <c r="C224" s="76" t="s">
        <v>2522</v>
      </c>
      <c r="D224" s="89" t="s">
        <v>668</v>
      </c>
      <c r="E224" s="89" t="s">
        <v>166</v>
      </c>
      <c r="F224" s="99">
        <v>44090</v>
      </c>
      <c r="G224" s="86">
        <v>222768.62000000002</v>
      </c>
      <c r="H224" s="88">
        <v>0.997946</v>
      </c>
      <c r="I224" s="86">
        <v>2.2231100000000006</v>
      </c>
      <c r="J224" s="87">
        <f t="shared" si="3"/>
        <v>-7.7826445966267064E-4</v>
      </c>
      <c r="K224" s="87">
        <f>I224/'סכום נכסי הקרן'!$C$42</f>
        <v>8.3196698733226575E-7</v>
      </c>
    </row>
    <row r="225" spans="2:11">
      <c r="B225" s="79" t="s">
        <v>2523</v>
      </c>
      <c r="C225" s="76" t="s">
        <v>2524</v>
      </c>
      <c r="D225" s="89" t="s">
        <v>668</v>
      </c>
      <c r="E225" s="89" t="s">
        <v>166</v>
      </c>
      <c r="F225" s="99">
        <v>44069</v>
      </c>
      <c r="G225" s="86">
        <v>2128020.0400000005</v>
      </c>
      <c r="H225" s="88">
        <v>2.5794320000000002</v>
      </c>
      <c r="I225" s="86">
        <v>54.890830000000008</v>
      </c>
      <c r="J225" s="87">
        <f t="shared" si="3"/>
        <v>-1.9216135121692363E-2</v>
      </c>
      <c r="K225" s="87">
        <f>I225/'סכום נכסי הקרן'!$C$42</f>
        <v>2.0542104739426995E-5</v>
      </c>
    </row>
    <row r="226" spans="2:11">
      <c r="B226" s="79" t="s">
        <v>2496</v>
      </c>
      <c r="C226" s="76" t="s">
        <v>2525</v>
      </c>
      <c r="D226" s="89" t="s">
        <v>668</v>
      </c>
      <c r="E226" s="89" t="s">
        <v>163</v>
      </c>
      <c r="F226" s="99">
        <v>44019</v>
      </c>
      <c r="G226" s="86">
        <v>771811.90000000014</v>
      </c>
      <c r="H226" s="88">
        <v>-1.6804250000000001</v>
      </c>
      <c r="I226" s="86">
        <v>-12.969720000000002</v>
      </c>
      <c r="J226" s="87">
        <f t="shared" si="3"/>
        <v>4.5404285562910211E-3</v>
      </c>
      <c r="K226" s="87">
        <f>I226/'סכום נכסי הקרן'!$C$42</f>
        <v>-4.8537314280188709E-6</v>
      </c>
    </row>
    <row r="227" spans="2:11">
      <c r="B227" s="79" t="s">
        <v>2526</v>
      </c>
      <c r="C227" s="76" t="s">
        <v>2297</v>
      </c>
      <c r="D227" s="89" t="s">
        <v>668</v>
      </c>
      <c r="E227" s="89" t="s">
        <v>163</v>
      </c>
      <c r="F227" s="99">
        <v>43976</v>
      </c>
      <c r="G227" s="86">
        <v>2104220.8400000003</v>
      </c>
      <c r="H227" s="88">
        <v>-1.6851050000000001</v>
      </c>
      <c r="I227" s="86">
        <v>-35.45834</v>
      </c>
      <c r="J227" s="87">
        <f>I227/$I$11</f>
        <v>1.241322553568436E-2</v>
      </c>
      <c r="K227" s="87">
        <f>I227/'סכום נכסי הקרן'!$C$42</f>
        <v>-1.3269774462623605E-5</v>
      </c>
    </row>
    <row r="228" spans="2:11">
      <c r="B228" s="75"/>
      <c r="C228" s="76"/>
      <c r="D228" s="76"/>
      <c r="E228" s="76"/>
      <c r="F228" s="76"/>
      <c r="G228" s="86"/>
      <c r="H228" s="88"/>
      <c r="I228" s="76"/>
      <c r="J228" s="87"/>
      <c r="K228" s="76"/>
    </row>
    <row r="229" spans="2:11">
      <c r="B229" s="94" t="s">
        <v>228</v>
      </c>
      <c r="C229" s="74"/>
      <c r="D229" s="74"/>
      <c r="E229" s="74"/>
      <c r="F229" s="74"/>
      <c r="G229" s="83"/>
      <c r="H229" s="85"/>
      <c r="I229" s="83">
        <v>8.7614108190000017</v>
      </c>
      <c r="J229" s="84">
        <f>I229/$I$11</f>
        <v>-3.0671872543111727E-3</v>
      </c>
      <c r="K229" s="84">
        <f>I229/'סכום נכסי הקרן'!$C$42</f>
        <v>3.2788321602906505E-6</v>
      </c>
    </row>
    <row r="230" spans="2:11">
      <c r="B230" s="79" t="s">
        <v>2527</v>
      </c>
      <c r="C230" s="76" t="s">
        <v>2528</v>
      </c>
      <c r="D230" s="89" t="s">
        <v>668</v>
      </c>
      <c r="E230" s="89" t="s">
        <v>164</v>
      </c>
      <c r="F230" s="99">
        <v>43626</v>
      </c>
      <c r="G230" s="86">
        <v>1035921.2000000002</v>
      </c>
      <c r="H230" s="88">
        <v>0.84575999999999996</v>
      </c>
      <c r="I230" s="86">
        <v>8.7614108190000017</v>
      </c>
      <c r="J230" s="87">
        <f>I230/$I$11</f>
        <v>-3.0671872543111727E-3</v>
      </c>
      <c r="K230" s="87">
        <f>I230/'סכום נכסי הקרן'!$C$42</f>
        <v>3.2788321602906505E-6</v>
      </c>
    </row>
    <row r="231" spans="2:11">
      <c r="B231" s="75"/>
      <c r="C231" s="76"/>
      <c r="D231" s="76"/>
      <c r="E231" s="76"/>
      <c r="F231" s="76"/>
      <c r="G231" s="86"/>
      <c r="H231" s="88"/>
      <c r="I231" s="76"/>
      <c r="J231" s="87"/>
      <c r="K231" s="76"/>
    </row>
    <row r="232" spans="2:11">
      <c r="B232" s="73" t="s">
        <v>237</v>
      </c>
      <c r="C232" s="74"/>
      <c r="D232" s="74"/>
      <c r="E232" s="74"/>
      <c r="F232" s="74"/>
      <c r="G232" s="83"/>
      <c r="H232" s="85"/>
      <c r="I232" s="83">
        <v>-208.46783282999999</v>
      </c>
      <c r="J232" s="84">
        <f t="shared" ref="J232:J244" si="4">I232/$I$11</f>
        <v>7.2980241766933643E-2</v>
      </c>
      <c r="K232" s="84">
        <f>I232/'סכום נכסי הקרן'!$C$42</f>
        <v>-7.8016092247014965E-5</v>
      </c>
    </row>
    <row r="233" spans="2:11">
      <c r="B233" s="94" t="s">
        <v>227</v>
      </c>
      <c r="C233" s="74"/>
      <c r="D233" s="74"/>
      <c r="E233" s="74"/>
      <c r="F233" s="74"/>
      <c r="G233" s="83"/>
      <c r="H233" s="85"/>
      <c r="I233" s="83">
        <v>-203.03621199599999</v>
      </c>
      <c r="J233" s="84">
        <f t="shared" si="4"/>
        <v>7.1078744561007934E-2</v>
      </c>
      <c r="K233" s="84">
        <f>I233/'סכום נכסי הקרן'!$C$42</f>
        <v>-7.5983386163378015E-5</v>
      </c>
    </row>
    <row r="234" spans="2:11">
      <c r="B234" s="79" t="s">
        <v>2529</v>
      </c>
      <c r="C234" s="76" t="s">
        <v>2530</v>
      </c>
      <c r="D234" s="89" t="s">
        <v>668</v>
      </c>
      <c r="E234" s="89" t="s">
        <v>163</v>
      </c>
      <c r="F234" s="99">
        <v>43971</v>
      </c>
      <c r="G234" s="86">
        <v>5800946.3331460012</v>
      </c>
      <c r="H234" s="88">
        <v>-0.22836899999999999</v>
      </c>
      <c r="I234" s="86">
        <v>-13.247575422000002</v>
      </c>
      <c r="J234" s="87">
        <f t="shared" si="4"/>
        <v>4.6376999463109362E-3</v>
      </c>
      <c r="K234" s="87">
        <f>I234/'סכום נכסי הקרן'!$C$42</f>
        <v>-4.9577148289100886E-6</v>
      </c>
    </row>
    <row r="235" spans="2:11">
      <c r="B235" s="79" t="s">
        <v>2529</v>
      </c>
      <c r="C235" s="76" t="s">
        <v>2531</v>
      </c>
      <c r="D235" s="89" t="s">
        <v>668</v>
      </c>
      <c r="E235" s="89" t="s">
        <v>163</v>
      </c>
      <c r="F235" s="99">
        <v>44014</v>
      </c>
      <c r="G235" s="86">
        <v>1015308.2861140002</v>
      </c>
      <c r="H235" s="88">
        <v>12.557271999999999</v>
      </c>
      <c r="I235" s="86">
        <v>127.49502701700001</v>
      </c>
      <c r="J235" s="87">
        <f t="shared" si="4"/>
        <v>-4.4633350716367204E-2</v>
      </c>
      <c r="K235" s="87">
        <f>I235/'סכום נכסי הקרן'!$C$42</f>
        <v>4.7713182670753715E-5</v>
      </c>
    </row>
    <row r="236" spans="2:11">
      <c r="B236" s="79" t="s">
        <v>2529</v>
      </c>
      <c r="C236" s="76" t="s">
        <v>2532</v>
      </c>
      <c r="D236" s="89" t="s">
        <v>668</v>
      </c>
      <c r="E236" s="89" t="s">
        <v>163</v>
      </c>
      <c r="F236" s="99">
        <v>43969</v>
      </c>
      <c r="G236" s="86">
        <v>3324921.1671600007</v>
      </c>
      <c r="H236" s="88">
        <v>-0.43234099999999998</v>
      </c>
      <c r="I236" s="86">
        <v>-14.374994148000001</v>
      </c>
      <c r="J236" s="87">
        <f t="shared" si="4"/>
        <v>5.0323857358597962E-3</v>
      </c>
      <c r="K236" s="87">
        <f>I236/'סכום נכסי הקרן'!$C$42</f>
        <v>-5.3796350941836018E-6</v>
      </c>
    </row>
    <row r="237" spans="2:11">
      <c r="B237" s="79" t="s">
        <v>2529</v>
      </c>
      <c r="C237" s="76" t="s">
        <v>2533</v>
      </c>
      <c r="D237" s="89" t="s">
        <v>668</v>
      </c>
      <c r="E237" s="89" t="s">
        <v>165</v>
      </c>
      <c r="F237" s="99">
        <v>43962</v>
      </c>
      <c r="G237" s="86">
        <v>2940599.9470250006</v>
      </c>
      <c r="H237" s="88">
        <v>-0.73458000000000001</v>
      </c>
      <c r="I237" s="86">
        <v>-21.601062956</v>
      </c>
      <c r="J237" s="87">
        <f t="shared" si="4"/>
        <v>7.5620817636512213E-3</v>
      </c>
      <c r="K237" s="87">
        <f>I237/'סכום נכסי הקרן'!$C$42</f>
        <v>-8.0838875587253547E-6</v>
      </c>
    </row>
    <row r="238" spans="2:11">
      <c r="B238" s="79" t="s">
        <v>2529</v>
      </c>
      <c r="C238" s="76" t="s">
        <v>2534</v>
      </c>
      <c r="D238" s="89" t="s">
        <v>668</v>
      </c>
      <c r="E238" s="89" t="s">
        <v>163</v>
      </c>
      <c r="F238" s="99">
        <v>43983</v>
      </c>
      <c r="G238" s="86">
        <v>8318543.3306680014</v>
      </c>
      <c r="H238" s="88">
        <v>-5.2683739999999997</v>
      </c>
      <c r="I238" s="86">
        <v>-438.25194404200005</v>
      </c>
      <c r="J238" s="87">
        <f t="shared" si="4"/>
        <v>0.15342286815585465</v>
      </c>
      <c r="K238" s="87">
        <f>I238/'סכום נכסי הקרן'!$C$42</f>
        <v>-1.6400949551625038E-4</v>
      </c>
    </row>
    <row r="239" spans="2:11">
      <c r="B239" s="79" t="s">
        <v>2529</v>
      </c>
      <c r="C239" s="76" t="s">
        <v>2535</v>
      </c>
      <c r="D239" s="89" t="s">
        <v>668</v>
      </c>
      <c r="E239" s="89" t="s">
        <v>165</v>
      </c>
      <c r="F239" s="99">
        <v>43956</v>
      </c>
      <c r="G239" s="86">
        <v>2934838.9125000006</v>
      </c>
      <c r="H239" s="88">
        <v>-0.84021000000000001</v>
      </c>
      <c r="I239" s="86">
        <v>-24.658822466000004</v>
      </c>
      <c r="J239" s="87">
        <f t="shared" si="4"/>
        <v>8.6325396145126472E-3</v>
      </c>
      <c r="K239" s="87">
        <f>I239/'סכום נכסי הקרן'!$C$42</f>
        <v>-9.2282101372398169E-6</v>
      </c>
    </row>
    <row r="240" spans="2:11">
      <c r="B240" s="79" t="s">
        <v>2529</v>
      </c>
      <c r="C240" s="76" t="s">
        <v>2536</v>
      </c>
      <c r="D240" s="89" t="s">
        <v>668</v>
      </c>
      <c r="E240" s="89" t="s">
        <v>165</v>
      </c>
      <c r="F240" s="99">
        <v>43955</v>
      </c>
      <c r="G240" s="86">
        <v>1939089.3724800004</v>
      </c>
      <c r="H240" s="88">
        <v>-0.326463</v>
      </c>
      <c r="I240" s="86">
        <v>-6.3304056510000013</v>
      </c>
      <c r="J240" s="87">
        <f t="shared" si="4"/>
        <v>2.2161430308986203E-3</v>
      </c>
      <c r="K240" s="87">
        <f>I240/'סכום נכסי הקרן'!$C$42</f>
        <v>-2.3690633922989057E-6</v>
      </c>
    </row>
    <row r="241" spans="2:11">
      <c r="B241" s="79" t="s">
        <v>2529</v>
      </c>
      <c r="C241" s="76" t="s">
        <v>2537</v>
      </c>
      <c r="D241" s="89" t="s">
        <v>668</v>
      </c>
      <c r="E241" s="89" t="s">
        <v>163</v>
      </c>
      <c r="F241" s="99">
        <v>44027</v>
      </c>
      <c r="G241" s="86">
        <v>2793051.0557300006</v>
      </c>
      <c r="H241" s="88">
        <v>4.5111850000000002</v>
      </c>
      <c r="I241" s="86">
        <v>125.99971051600002</v>
      </c>
      <c r="J241" s="87">
        <f t="shared" si="4"/>
        <v>-4.4109871586375686E-2</v>
      </c>
      <c r="K241" s="87">
        <f>I241/'סכום נכסי הקרן'!$C$42</f>
        <v>4.7153581947242424E-5</v>
      </c>
    </row>
    <row r="242" spans="2:11">
      <c r="B242" s="79" t="s">
        <v>2529</v>
      </c>
      <c r="C242" s="76" t="s">
        <v>2538</v>
      </c>
      <c r="D242" s="89" t="s">
        <v>668</v>
      </c>
      <c r="E242" s="89" t="s">
        <v>163</v>
      </c>
      <c r="F242" s="99">
        <v>44025</v>
      </c>
      <c r="G242" s="86">
        <v>1148144.4175710001</v>
      </c>
      <c r="H242" s="88">
        <v>4.7183130000000002</v>
      </c>
      <c r="I242" s="86">
        <v>54.173046354000014</v>
      </c>
      <c r="J242" s="87">
        <f t="shared" si="4"/>
        <v>-1.8964854032853355E-2</v>
      </c>
      <c r="K242" s="87">
        <f>I242/'סכום נכסי הקרן'!$C$42</f>
        <v>2.0273484519321383E-5</v>
      </c>
    </row>
    <row r="243" spans="2:11">
      <c r="B243" s="79" t="s">
        <v>2529</v>
      </c>
      <c r="C243" s="76" t="s">
        <v>2539</v>
      </c>
      <c r="D243" s="89" t="s">
        <v>668</v>
      </c>
      <c r="E243" s="89" t="s">
        <v>163</v>
      </c>
      <c r="F243" s="99">
        <v>44056</v>
      </c>
      <c r="G243" s="86">
        <v>828705.66480000014</v>
      </c>
      <c r="H243" s="88">
        <v>0.67537000000000003</v>
      </c>
      <c r="I243" s="86">
        <v>5.5968294240000001</v>
      </c>
      <c r="J243" s="87">
        <f t="shared" si="4"/>
        <v>-1.9593332887232278E-3</v>
      </c>
      <c r="K243" s="87">
        <f>I243/'סכום נכסי הקרן'!$C$42</f>
        <v>2.094533025580317E-6</v>
      </c>
    </row>
    <row r="244" spans="2:11">
      <c r="B244" s="79" t="s">
        <v>2529</v>
      </c>
      <c r="C244" s="76" t="s">
        <v>2540</v>
      </c>
      <c r="D244" s="89" t="s">
        <v>668</v>
      </c>
      <c r="E244" s="89" t="s">
        <v>163</v>
      </c>
      <c r="F244" s="99">
        <v>44090</v>
      </c>
      <c r="G244" s="86">
        <v>1646649.7164140001</v>
      </c>
      <c r="H244" s="88">
        <v>0.13141700000000001</v>
      </c>
      <c r="I244" s="86">
        <v>2.1639793780000005</v>
      </c>
      <c r="J244" s="87">
        <f t="shared" si="4"/>
        <v>-7.5756406176047614E-4</v>
      </c>
      <c r="K244" s="87">
        <f>I244/'סכום נכסי הקרן'!$C$42</f>
        <v>8.0983820133228239E-7</v>
      </c>
    </row>
    <row r="245" spans="2:11">
      <c r="B245" s="75"/>
      <c r="C245" s="76"/>
      <c r="D245" s="76"/>
      <c r="E245" s="76"/>
      <c r="F245" s="76"/>
      <c r="G245" s="86"/>
      <c r="H245" s="88"/>
      <c r="I245" s="76"/>
      <c r="J245" s="87"/>
      <c r="K245" s="76"/>
    </row>
    <row r="246" spans="2:11" s="92" customFormat="1">
      <c r="B246" s="130" t="s">
        <v>228</v>
      </c>
      <c r="C246" s="120"/>
      <c r="D246" s="120"/>
      <c r="E246" s="120"/>
      <c r="F246" s="120"/>
      <c r="G246" s="121"/>
      <c r="H246" s="131"/>
      <c r="I246" s="121">
        <v>-5.4316208340000012</v>
      </c>
      <c r="J246" s="122">
        <f t="shared" ref="J246:J247" si="5">I246/$I$11</f>
        <v>1.9014972059257142E-3</v>
      </c>
      <c r="K246" s="122">
        <f>I246/'סכום נכסי הקרן'!$C$42</f>
        <v>-2.0327060836369537E-6</v>
      </c>
    </row>
    <row r="247" spans="2:11">
      <c r="B247" s="79" t="s">
        <v>2529</v>
      </c>
      <c r="C247" s="76" t="s">
        <v>2541</v>
      </c>
      <c r="D247" s="89" t="s">
        <v>668</v>
      </c>
      <c r="E247" s="89" t="s">
        <v>163</v>
      </c>
      <c r="F247" s="99">
        <v>44089</v>
      </c>
      <c r="G247" s="86">
        <v>489028.77354500012</v>
      </c>
      <c r="H247" s="88">
        <v>-1.1106959999999999</v>
      </c>
      <c r="I247" s="86">
        <v>-5.4316208340000012</v>
      </c>
      <c r="J247" s="87">
        <f t="shared" si="5"/>
        <v>1.9014972059257142E-3</v>
      </c>
      <c r="K247" s="87">
        <f>I247/'סכום נכסי הקרן'!$C$42</f>
        <v>-2.0327060836369537E-6</v>
      </c>
    </row>
    <row r="248" spans="2:11">
      <c r="C248" s="1"/>
      <c r="D248" s="1"/>
    </row>
    <row r="249" spans="2:11">
      <c r="C249" s="1"/>
      <c r="D249" s="1"/>
    </row>
    <row r="250" spans="2:11">
      <c r="C250" s="1"/>
      <c r="D250" s="1"/>
    </row>
    <row r="251" spans="2:11">
      <c r="B251" s="91" t="s">
        <v>256</v>
      </c>
      <c r="C251" s="1"/>
      <c r="D251" s="1"/>
    </row>
    <row r="252" spans="2:11">
      <c r="B252" s="91" t="s">
        <v>111</v>
      </c>
      <c r="C252" s="1"/>
      <c r="D252" s="1"/>
    </row>
    <row r="253" spans="2:11">
      <c r="B253" s="91" t="s">
        <v>239</v>
      </c>
      <c r="C253" s="1"/>
      <c r="D253" s="1"/>
    </row>
    <row r="254" spans="2:11">
      <c r="B254" s="91" t="s">
        <v>247</v>
      </c>
      <c r="C254" s="1"/>
      <c r="D254" s="1"/>
    </row>
    <row r="255" spans="2:11">
      <c r="C255" s="1"/>
      <c r="D255" s="1"/>
    </row>
    <row r="256" spans="2:11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D1:XFD40 D41:AF44 AH41:XFD44 D45:XFD1048576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8" t="s">
        <v>179</v>
      </c>
      <c r="C1" s="70" t="s" vm="1">
        <v>265</v>
      </c>
    </row>
    <row r="2" spans="2:78">
      <c r="B2" s="48" t="s">
        <v>178</v>
      </c>
      <c r="C2" s="70" t="s">
        <v>266</v>
      </c>
    </row>
    <row r="3" spans="2:78">
      <c r="B3" s="48" t="s">
        <v>180</v>
      </c>
      <c r="C3" s="70" t="s">
        <v>267</v>
      </c>
    </row>
    <row r="4" spans="2:78">
      <c r="B4" s="48" t="s">
        <v>181</v>
      </c>
      <c r="C4" s="70">
        <v>12145</v>
      </c>
    </row>
    <row r="6" spans="2:78" ht="26.25" customHeight="1">
      <c r="B6" s="142" t="s">
        <v>210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78" ht="26.25" customHeight="1">
      <c r="B7" s="142" t="s">
        <v>100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2:78" s="3" customFormat="1" ht="47.25">
      <c r="B8" s="22" t="s">
        <v>115</v>
      </c>
      <c r="C8" s="30" t="s">
        <v>44</v>
      </c>
      <c r="D8" s="30" t="s">
        <v>50</v>
      </c>
      <c r="E8" s="30" t="s">
        <v>14</v>
      </c>
      <c r="F8" s="30" t="s">
        <v>66</v>
      </c>
      <c r="G8" s="30" t="s">
        <v>102</v>
      </c>
      <c r="H8" s="30" t="s">
        <v>17</v>
      </c>
      <c r="I8" s="30" t="s">
        <v>101</v>
      </c>
      <c r="J8" s="30" t="s">
        <v>16</v>
      </c>
      <c r="K8" s="30" t="s">
        <v>18</v>
      </c>
      <c r="L8" s="30" t="s">
        <v>241</v>
      </c>
      <c r="M8" s="30" t="s">
        <v>240</v>
      </c>
      <c r="N8" s="30" t="s">
        <v>109</v>
      </c>
      <c r="O8" s="30" t="s">
        <v>58</v>
      </c>
      <c r="P8" s="30" t="s">
        <v>182</v>
      </c>
      <c r="Q8" s="31" t="s">
        <v>184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248</v>
      </c>
      <c r="M9" s="16"/>
      <c r="N9" s="16" t="s">
        <v>244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112</v>
      </c>
      <c r="R10" s="1"/>
      <c r="S10" s="1"/>
      <c r="T10" s="1"/>
      <c r="U10" s="1"/>
      <c r="V10" s="1"/>
    </row>
    <row r="11" spans="2:78" s="4" customFormat="1" ht="18" customHeight="1">
      <c r="B11" s="116" t="s">
        <v>2596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17">
        <v>0</v>
      </c>
      <c r="O11" s="93"/>
      <c r="P11" s="93"/>
      <c r="Q11" s="93"/>
      <c r="R11" s="1"/>
      <c r="S11" s="1"/>
      <c r="T11" s="1"/>
      <c r="U11" s="1"/>
      <c r="V11" s="1"/>
      <c r="BZ11" s="1"/>
    </row>
    <row r="12" spans="2:78" ht="18" customHeight="1">
      <c r="B12" s="91" t="s">
        <v>256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2:78">
      <c r="B13" s="91" t="s">
        <v>111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2:78">
      <c r="B14" s="91" t="s">
        <v>239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2:78">
      <c r="B15" s="91" t="s">
        <v>247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2:78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</row>
    <row r="17" spans="2:17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2:17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2:17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2:17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2:17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2:17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2:17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2:17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2:17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2:17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2:17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2:17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2:17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2:17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2:17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2:17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2:17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2:17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2:17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2:17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2:17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2:17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2:17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2:17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2:17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2:17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2:17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2:17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2:17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2:17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2:17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2:17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2:17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2:17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2:17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2:17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4" spans="2:17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</row>
    <row r="55" spans="2:17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2:17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2:17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2:17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</row>
    <row r="59" spans="2:17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</row>
    <row r="60" spans="2:17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</row>
    <row r="61" spans="2:17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</row>
    <row r="62" spans="2:17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</row>
    <row r="63" spans="2:17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</row>
    <row r="64" spans="2:17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</row>
    <row r="65" spans="2:17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6" spans="2:17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</row>
    <row r="67" spans="2:17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</row>
    <row r="68" spans="2:17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</row>
    <row r="69" spans="2:17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</row>
    <row r="70" spans="2:17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2:17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2" spans="2:17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</row>
    <row r="73" spans="2:17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</row>
    <row r="74" spans="2:17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5" spans="2:17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</row>
    <row r="76" spans="2:17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2:17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</row>
    <row r="78" spans="2:17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</row>
    <row r="79" spans="2:17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</row>
    <row r="80" spans="2:17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</row>
    <row r="81" spans="2:17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</row>
    <row r="82" spans="2:17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</row>
    <row r="83" spans="2:17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</row>
    <row r="84" spans="2:17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</row>
    <row r="85" spans="2:17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</row>
    <row r="86" spans="2:17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</row>
    <row r="87" spans="2:17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</row>
    <row r="88" spans="2:17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</row>
    <row r="89" spans="2:17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</row>
    <row r="90" spans="2:17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</row>
    <row r="91" spans="2:17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</row>
    <row r="92" spans="2:17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</row>
    <row r="93" spans="2:17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</row>
    <row r="94" spans="2:17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</row>
    <row r="95" spans="2:17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</row>
    <row r="96" spans="2:17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</row>
    <row r="97" spans="2:17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</row>
    <row r="98" spans="2:17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</row>
    <row r="99" spans="2:17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</row>
    <row r="100" spans="2:17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</row>
    <row r="101" spans="2:17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</row>
    <row r="102" spans="2:17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</row>
    <row r="103" spans="2:17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</row>
    <row r="104" spans="2:17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</row>
    <row r="105" spans="2:17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</row>
    <row r="106" spans="2:17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</row>
    <row r="107" spans="2:17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</row>
    <row r="108" spans="2:17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</row>
    <row r="109" spans="2:17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</row>
    <row r="110" spans="2:17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12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H137"/>
  <sheetViews>
    <sheetView rightToLeft="1" zoomScale="80" zoomScaleNormal="80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62" style="2" bestFit="1" customWidth="1"/>
    <col min="4" max="5" width="11.28515625" style="2" bestFit="1" customWidth="1"/>
    <col min="6" max="6" width="7.28515625" style="1" bestFit="1" customWidth="1"/>
    <col min="7" max="7" width="12.28515625" style="1" bestFit="1" customWidth="1"/>
    <col min="8" max="8" width="11.140625" style="1" bestFit="1" customWidth="1"/>
    <col min="9" max="9" width="6.85546875" style="1" bestFit="1" customWidth="1"/>
    <col min="10" max="10" width="22.85546875" style="1" customWidth="1"/>
    <col min="11" max="11" width="12.28515625" style="1" bestFit="1" customWidth="1"/>
    <col min="12" max="12" width="7.42578125" style="1" bestFit="1" customWidth="1"/>
    <col min="13" max="13" width="8" style="1" bestFit="1" customWidth="1"/>
    <col min="14" max="14" width="13.140625" style="1" bestFit="1" customWidth="1"/>
    <col min="15" max="15" width="8" style="1" bestFit="1" customWidth="1"/>
    <col min="16" max="16" width="11" style="1" bestFit="1" customWidth="1"/>
    <col min="17" max="17" width="10" style="1" bestFit="1" customWidth="1"/>
    <col min="18" max="18" width="9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0">
      <c r="B1" s="48" t="s">
        <v>179</v>
      </c>
      <c r="C1" s="70" t="s" vm="1">
        <v>265</v>
      </c>
    </row>
    <row r="2" spans="2:60">
      <c r="B2" s="48" t="s">
        <v>178</v>
      </c>
      <c r="C2" s="70" t="s">
        <v>266</v>
      </c>
    </row>
    <row r="3" spans="2:60">
      <c r="B3" s="48" t="s">
        <v>180</v>
      </c>
      <c r="C3" s="70" t="s">
        <v>267</v>
      </c>
    </row>
    <row r="4" spans="2:60">
      <c r="B4" s="48" t="s">
        <v>181</v>
      </c>
      <c r="C4" s="70">
        <v>12145</v>
      </c>
    </row>
    <row r="6" spans="2:60" ht="26.25" customHeight="1">
      <c r="B6" s="142" t="s">
        <v>211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4"/>
    </row>
    <row r="7" spans="2:60" s="3" customFormat="1" ht="78.75">
      <c r="B7" s="49" t="s">
        <v>115</v>
      </c>
      <c r="C7" s="50" t="s">
        <v>223</v>
      </c>
      <c r="D7" s="50" t="s">
        <v>44</v>
      </c>
      <c r="E7" s="50" t="s">
        <v>116</v>
      </c>
      <c r="F7" s="50" t="s">
        <v>14</v>
      </c>
      <c r="G7" s="50" t="s">
        <v>102</v>
      </c>
      <c r="H7" s="50" t="s">
        <v>66</v>
      </c>
      <c r="I7" s="50" t="s">
        <v>17</v>
      </c>
      <c r="J7" s="50" t="s">
        <v>264</v>
      </c>
      <c r="K7" s="50" t="s">
        <v>101</v>
      </c>
      <c r="L7" s="50" t="s">
        <v>34</v>
      </c>
      <c r="M7" s="50" t="s">
        <v>18</v>
      </c>
      <c r="N7" s="50" t="s">
        <v>241</v>
      </c>
      <c r="O7" s="50" t="s">
        <v>240</v>
      </c>
      <c r="P7" s="50" t="s">
        <v>109</v>
      </c>
      <c r="Q7" s="50" t="s">
        <v>182</v>
      </c>
      <c r="R7" s="52" t="s">
        <v>184</v>
      </c>
      <c r="S7" s="1"/>
      <c r="T7" s="1"/>
      <c r="U7" s="1"/>
      <c r="V7" s="1"/>
      <c r="BG7" s="3" t="s">
        <v>162</v>
      </c>
      <c r="BH7" s="3" t="s">
        <v>164</v>
      </c>
    </row>
    <row r="8" spans="2:60" s="3" customFormat="1" ht="24" customHeight="1">
      <c r="B8" s="15"/>
      <c r="C8" s="60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248</v>
      </c>
      <c r="O8" s="16"/>
      <c r="P8" s="16" t="s">
        <v>244</v>
      </c>
      <c r="Q8" s="16" t="s">
        <v>19</v>
      </c>
      <c r="R8" s="17" t="s">
        <v>19</v>
      </c>
      <c r="S8" s="1"/>
      <c r="T8" s="1"/>
      <c r="U8" s="1"/>
      <c r="V8" s="1"/>
      <c r="BG8" s="3" t="s">
        <v>160</v>
      </c>
      <c r="BH8" s="3" t="s">
        <v>163</v>
      </c>
    </row>
    <row r="9" spans="2:60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112</v>
      </c>
      <c r="R9" s="20" t="s">
        <v>113</v>
      </c>
      <c r="S9" s="1"/>
      <c r="T9" s="1"/>
      <c r="U9" s="1"/>
      <c r="V9" s="1"/>
      <c r="BG9" s="4" t="s">
        <v>161</v>
      </c>
      <c r="BH9" s="4" t="s">
        <v>165</v>
      </c>
    </row>
    <row r="10" spans="2:60" s="4" customFormat="1" ht="18" customHeight="1">
      <c r="B10" s="71" t="s">
        <v>39</v>
      </c>
      <c r="C10" s="72"/>
      <c r="D10" s="72"/>
      <c r="E10" s="72"/>
      <c r="F10" s="72"/>
      <c r="G10" s="72"/>
      <c r="H10" s="72"/>
      <c r="I10" s="80">
        <v>5.2313278105353209</v>
      </c>
      <c r="J10" s="72"/>
      <c r="K10" s="72"/>
      <c r="L10" s="72"/>
      <c r="M10" s="95">
        <v>2.7354266210150423E-2</v>
      </c>
      <c r="N10" s="80"/>
      <c r="O10" s="82"/>
      <c r="P10" s="80">
        <f>P11+P85</f>
        <v>49659.811857874003</v>
      </c>
      <c r="Q10" s="81">
        <f>P10/$P$10</f>
        <v>1</v>
      </c>
      <c r="R10" s="81">
        <f>P10/'סכום נכסי הקרן'!$C$42</f>
        <v>1.8584471332000013E-2</v>
      </c>
      <c r="S10" s="1"/>
      <c r="T10" s="1"/>
      <c r="U10" s="1"/>
      <c r="V10" s="1"/>
      <c r="BG10" s="1" t="s">
        <v>27</v>
      </c>
      <c r="BH10" s="4" t="s">
        <v>166</v>
      </c>
    </row>
    <row r="11" spans="2:60" ht="21.75" customHeight="1">
      <c r="B11" s="73" t="s">
        <v>37</v>
      </c>
      <c r="C11" s="74"/>
      <c r="D11" s="74"/>
      <c r="E11" s="74"/>
      <c r="F11" s="74"/>
      <c r="G11" s="74"/>
      <c r="H11" s="74"/>
      <c r="I11" s="83">
        <v>6.3586650459695537</v>
      </c>
      <c r="J11" s="74"/>
      <c r="K11" s="74"/>
      <c r="L11" s="74"/>
      <c r="M11" s="96">
        <v>2.2404397067733717E-2</v>
      </c>
      <c r="N11" s="83"/>
      <c r="O11" s="85"/>
      <c r="P11" s="83">
        <f>P12+P33</f>
        <v>22591.903947874001</v>
      </c>
      <c r="Q11" s="84">
        <f t="shared" ref="Q11:Q31" si="0">P11/$P$10</f>
        <v>0.45493333749495174</v>
      </c>
      <c r="R11" s="84">
        <f>P11/'סכום נכסי הקרן'!$C$42</f>
        <v>8.4546955686460173E-3</v>
      </c>
      <c r="BH11" s="1" t="s">
        <v>172</v>
      </c>
    </row>
    <row r="12" spans="2:60">
      <c r="B12" s="94" t="s">
        <v>35</v>
      </c>
      <c r="C12" s="74"/>
      <c r="D12" s="74"/>
      <c r="E12" s="74"/>
      <c r="F12" s="74"/>
      <c r="G12" s="74"/>
      <c r="H12" s="74"/>
      <c r="I12" s="83">
        <v>7.9689121492168207</v>
      </c>
      <c r="J12" s="74"/>
      <c r="K12" s="74"/>
      <c r="L12" s="74"/>
      <c r="M12" s="96">
        <v>1.7972532915076393E-2</v>
      </c>
      <c r="N12" s="83"/>
      <c r="O12" s="85"/>
      <c r="P12" s="83">
        <f>SUM(P13:P31)</f>
        <v>6303.583756348</v>
      </c>
      <c r="Q12" s="84">
        <f t="shared" si="0"/>
        <v>0.12693531289221974</v>
      </c>
      <c r="R12" s="84">
        <f>P12/'סכום נכסי הקרן'!$C$42</f>
        <v>2.359025683463909E-3</v>
      </c>
      <c r="BH12" s="1" t="s">
        <v>167</v>
      </c>
    </row>
    <row r="13" spans="2:60">
      <c r="B13" s="79" t="s">
        <v>2634</v>
      </c>
      <c r="C13" s="89" t="s">
        <v>2581</v>
      </c>
      <c r="D13" s="76">
        <v>6028</v>
      </c>
      <c r="E13" s="76"/>
      <c r="F13" s="76" t="s">
        <v>669</v>
      </c>
      <c r="G13" s="99">
        <v>43100</v>
      </c>
      <c r="H13" s="76"/>
      <c r="I13" s="86">
        <v>9.3199999999780463</v>
      </c>
      <c r="J13" s="89" t="s">
        <v>27</v>
      </c>
      <c r="K13" s="89" t="s">
        <v>164</v>
      </c>
      <c r="L13" s="90">
        <v>3.0999999999920785E-2</v>
      </c>
      <c r="M13" s="90">
        <v>3.0999999999920785E-2</v>
      </c>
      <c r="N13" s="86">
        <v>173690.64233800001</v>
      </c>
      <c r="O13" s="88">
        <v>101.75</v>
      </c>
      <c r="P13" s="86">
        <v>176.73022858400003</v>
      </c>
      <c r="Q13" s="87">
        <f t="shared" si="0"/>
        <v>3.558817924840323E-3</v>
      </c>
      <c r="R13" s="87">
        <f>P13/'סכום נכסי הקרן'!$C$42</f>
        <v>6.6138749700002757E-5</v>
      </c>
      <c r="BH13" s="1" t="s">
        <v>168</v>
      </c>
    </row>
    <row r="14" spans="2:60">
      <c r="B14" s="79" t="s">
        <v>2634</v>
      </c>
      <c r="C14" s="89" t="s">
        <v>2581</v>
      </c>
      <c r="D14" s="76">
        <v>6869</v>
      </c>
      <c r="E14" s="76"/>
      <c r="F14" s="76" t="s">
        <v>669</v>
      </c>
      <c r="G14" s="99">
        <v>43555</v>
      </c>
      <c r="H14" s="76"/>
      <c r="I14" s="86">
        <v>4.700000000015323</v>
      </c>
      <c r="J14" s="89" t="s">
        <v>27</v>
      </c>
      <c r="K14" s="89" t="s">
        <v>164</v>
      </c>
      <c r="L14" s="90">
        <v>3.1000000000076616E-2</v>
      </c>
      <c r="M14" s="90">
        <v>3.1000000000076616E-2</v>
      </c>
      <c r="N14" s="86">
        <v>46383.283889000006</v>
      </c>
      <c r="O14" s="88">
        <v>112.56</v>
      </c>
      <c r="P14" s="86">
        <v>52.209024336000013</v>
      </c>
      <c r="Q14" s="87">
        <f t="shared" si="0"/>
        <v>1.051333510594479E-3</v>
      </c>
      <c r="R14" s="87">
        <f>P14/'סכום נכסי הקרן'!$C$42</f>
        <v>1.9538477488014028E-5</v>
      </c>
      <c r="BH14" s="1" t="s">
        <v>169</v>
      </c>
    </row>
    <row r="15" spans="2:60">
      <c r="B15" s="79" t="s">
        <v>2634</v>
      </c>
      <c r="C15" s="89" t="s">
        <v>2581</v>
      </c>
      <c r="D15" s="76">
        <v>6870</v>
      </c>
      <c r="E15" s="76"/>
      <c r="F15" s="76" t="s">
        <v>669</v>
      </c>
      <c r="G15" s="99">
        <v>43555</v>
      </c>
      <c r="H15" s="76"/>
      <c r="I15" s="86">
        <v>6.6300000000025658</v>
      </c>
      <c r="J15" s="89" t="s">
        <v>27</v>
      </c>
      <c r="K15" s="89" t="s">
        <v>164</v>
      </c>
      <c r="L15" s="90">
        <v>1.2200000000011589E-2</v>
      </c>
      <c r="M15" s="90">
        <v>1.2200000000011589E-2</v>
      </c>
      <c r="N15" s="86">
        <v>475105.35535400006</v>
      </c>
      <c r="O15" s="88">
        <v>101.72</v>
      </c>
      <c r="P15" s="86">
        <f>483.277167452-0.000016561</f>
        <v>483.27715089100002</v>
      </c>
      <c r="Q15" s="87">
        <f t="shared" si="0"/>
        <v>9.7317555747922588E-3</v>
      </c>
      <c r="R15" s="87">
        <f>P15/'סכום נכסי הקרן'!$C$42</f>
        <v>1.8085953248975803E-4</v>
      </c>
      <c r="BH15" s="1" t="s">
        <v>171</v>
      </c>
    </row>
    <row r="16" spans="2:60">
      <c r="B16" s="79" t="s">
        <v>2634</v>
      </c>
      <c r="C16" s="89" t="s">
        <v>2581</v>
      </c>
      <c r="D16" s="76">
        <v>6868</v>
      </c>
      <c r="E16" s="76"/>
      <c r="F16" s="76" t="s">
        <v>669</v>
      </c>
      <c r="G16" s="99">
        <v>43555</v>
      </c>
      <c r="H16" s="76"/>
      <c r="I16" s="86">
        <v>6.3599999999568082</v>
      </c>
      <c r="J16" s="89" t="s">
        <v>27</v>
      </c>
      <c r="K16" s="89" t="s">
        <v>164</v>
      </c>
      <c r="L16" s="90">
        <v>2.6299999999777376E-2</v>
      </c>
      <c r="M16" s="90">
        <v>2.6299999999777376E-2</v>
      </c>
      <c r="N16" s="86">
        <v>67959.965594000008</v>
      </c>
      <c r="O16" s="88">
        <v>110.38</v>
      </c>
      <c r="P16" s="86">
        <v>75.014201309000015</v>
      </c>
      <c r="Q16" s="87">
        <f t="shared" si="0"/>
        <v>1.5105615285794895E-3</v>
      </c>
      <c r="R16" s="87">
        <f>P16/'סכום נכסי הקרן'!$C$42</f>
        <v>2.8072987423107643E-5</v>
      </c>
      <c r="BH16" s="1" t="s">
        <v>170</v>
      </c>
    </row>
    <row r="17" spans="2:60">
      <c r="B17" s="79" t="s">
        <v>2634</v>
      </c>
      <c r="C17" s="89" t="s">
        <v>2581</v>
      </c>
      <c r="D17" s="76">
        <v>6867</v>
      </c>
      <c r="E17" s="76"/>
      <c r="F17" s="76" t="s">
        <v>669</v>
      </c>
      <c r="G17" s="99">
        <v>43555</v>
      </c>
      <c r="H17" s="76"/>
      <c r="I17" s="86">
        <v>6.4099999999990276</v>
      </c>
      <c r="J17" s="89" t="s">
        <v>27</v>
      </c>
      <c r="K17" s="89" t="s">
        <v>164</v>
      </c>
      <c r="L17" s="90">
        <v>1.7399999999971882E-2</v>
      </c>
      <c r="M17" s="90">
        <v>1.7399999999971882E-2</v>
      </c>
      <c r="N17" s="86">
        <v>173012.60287500004</v>
      </c>
      <c r="O17" s="88">
        <v>106.89</v>
      </c>
      <c r="P17" s="86">
        <v>184.93314939800001</v>
      </c>
      <c r="Q17" s="87">
        <f t="shared" si="0"/>
        <v>3.7240002021610001E-3</v>
      </c>
      <c r="R17" s="87">
        <f>P17/'סכום נכסי הקרן'!$C$42</f>
        <v>6.9208574997423351E-5</v>
      </c>
      <c r="BH17" s="1" t="s">
        <v>173</v>
      </c>
    </row>
    <row r="18" spans="2:60">
      <c r="B18" s="79" t="s">
        <v>2634</v>
      </c>
      <c r="C18" s="89" t="s">
        <v>2581</v>
      </c>
      <c r="D18" s="76">
        <v>6866</v>
      </c>
      <c r="E18" s="76"/>
      <c r="F18" s="76" t="s">
        <v>669</v>
      </c>
      <c r="G18" s="99">
        <v>43555</v>
      </c>
      <c r="H18" s="76"/>
      <c r="I18" s="86">
        <v>7.2199999999904341</v>
      </c>
      <c r="J18" s="89" t="s">
        <v>27</v>
      </c>
      <c r="K18" s="89" t="s">
        <v>164</v>
      </c>
      <c r="L18" s="90">
        <v>4.4000000000063242E-3</v>
      </c>
      <c r="M18" s="90">
        <v>4.4000000000063242E-3</v>
      </c>
      <c r="N18" s="86">
        <v>241054.92355100007</v>
      </c>
      <c r="O18" s="88">
        <v>104.96</v>
      </c>
      <c r="P18" s="86">
        <f>253.011218461-0.000016828</f>
        <v>253.01120163299998</v>
      </c>
      <c r="Q18" s="87">
        <f t="shared" si="0"/>
        <v>5.0948884453512651E-3</v>
      </c>
      <c r="R18" s="87">
        <f>P18/'סכום נכסי הקרן'!$C$42</f>
        <v>9.4685808252368699E-5</v>
      </c>
      <c r="BH18" s="1" t="s">
        <v>174</v>
      </c>
    </row>
    <row r="19" spans="2:60">
      <c r="B19" s="79" t="s">
        <v>2634</v>
      </c>
      <c r="C19" s="89" t="s">
        <v>2581</v>
      </c>
      <c r="D19" s="76">
        <v>6865</v>
      </c>
      <c r="E19" s="76"/>
      <c r="F19" s="76" t="s">
        <v>669</v>
      </c>
      <c r="G19" s="99">
        <v>43555</v>
      </c>
      <c r="H19" s="76"/>
      <c r="I19" s="86">
        <v>4.7999999999902849</v>
      </c>
      <c r="J19" s="89" t="s">
        <v>27</v>
      </c>
      <c r="K19" s="89" t="s">
        <v>164</v>
      </c>
      <c r="L19" s="90">
        <v>1.8499999999954123E-2</v>
      </c>
      <c r="M19" s="90">
        <v>1.8499999999954123E-2</v>
      </c>
      <c r="N19" s="86">
        <v>160897.63396600002</v>
      </c>
      <c r="O19" s="88">
        <v>115.15</v>
      </c>
      <c r="P19" s="86">
        <v>185.27364394100002</v>
      </c>
      <c r="Q19" s="87">
        <f t="shared" si="0"/>
        <v>3.7308567433008357E-3</v>
      </c>
      <c r="R19" s="87">
        <f>P19/'סכום נכסי הקרן'!$C$42</f>
        <v>6.9336000189673311E-5</v>
      </c>
      <c r="BH19" s="1" t="s">
        <v>175</v>
      </c>
    </row>
    <row r="20" spans="2:60">
      <c r="B20" s="79" t="s">
        <v>2634</v>
      </c>
      <c r="C20" s="89" t="s">
        <v>2581</v>
      </c>
      <c r="D20" s="76">
        <v>5212</v>
      </c>
      <c r="E20" s="76"/>
      <c r="F20" s="76" t="s">
        <v>669</v>
      </c>
      <c r="G20" s="99">
        <v>42643</v>
      </c>
      <c r="H20" s="76"/>
      <c r="I20" s="86">
        <v>8.4899999999948363</v>
      </c>
      <c r="J20" s="89" t="s">
        <v>27</v>
      </c>
      <c r="K20" s="89" t="s">
        <v>164</v>
      </c>
      <c r="L20" s="90">
        <v>1.7099999999977876E-2</v>
      </c>
      <c r="M20" s="90">
        <v>1.7099999999977876E-2</v>
      </c>
      <c r="N20" s="86">
        <v>433872.34867600008</v>
      </c>
      <c r="O20" s="88">
        <v>100</v>
      </c>
      <c r="P20" s="86">
        <v>433.87234867600006</v>
      </c>
      <c r="Q20" s="87">
        <f t="shared" si="0"/>
        <v>8.7368907058637153E-3</v>
      </c>
      <c r="R20" s="87">
        <f>P20/'סכום נכסי הקרן'!$C$42</f>
        <v>1.6237049485394155E-4</v>
      </c>
      <c r="BH20" s="1" t="s">
        <v>176</v>
      </c>
    </row>
    <row r="21" spans="2:60">
      <c r="B21" s="79" t="s">
        <v>2634</v>
      </c>
      <c r="C21" s="89" t="s">
        <v>2581</v>
      </c>
      <c r="D21" s="76">
        <v>5211</v>
      </c>
      <c r="E21" s="76"/>
      <c r="F21" s="76" t="s">
        <v>669</v>
      </c>
      <c r="G21" s="99">
        <v>42643</v>
      </c>
      <c r="H21" s="76"/>
      <c r="I21" s="86">
        <v>5.6500000000072248</v>
      </c>
      <c r="J21" s="89" t="s">
        <v>27</v>
      </c>
      <c r="K21" s="89" t="s">
        <v>164</v>
      </c>
      <c r="L21" s="90">
        <v>2.4600000000028901E-2</v>
      </c>
      <c r="M21" s="90">
        <v>2.4600000000028901E-2</v>
      </c>
      <c r="N21" s="86">
        <v>397219.53522800008</v>
      </c>
      <c r="O21" s="88">
        <v>108.03</v>
      </c>
      <c r="P21" s="86">
        <v>429.11626390600003</v>
      </c>
      <c r="Q21" s="87">
        <f t="shared" si="0"/>
        <v>8.641117391546457E-3</v>
      </c>
      <c r="R21" s="87">
        <f>P21/'סכום נכסי הקרן'!$C$42</f>
        <v>1.6059059843964187E-4</v>
      </c>
      <c r="BH21" s="1" t="s">
        <v>177</v>
      </c>
    </row>
    <row r="22" spans="2:60">
      <c r="B22" s="79" t="s">
        <v>2634</v>
      </c>
      <c r="C22" s="89" t="s">
        <v>2581</v>
      </c>
      <c r="D22" s="76">
        <v>6027</v>
      </c>
      <c r="E22" s="76"/>
      <c r="F22" s="76" t="s">
        <v>669</v>
      </c>
      <c r="G22" s="99">
        <v>43100</v>
      </c>
      <c r="H22" s="76"/>
      <c r="I22" s="86">
        <v>10.070000000005502</v>
      </c>
      <c r="J22" s="89" t="s">
        <v>27</v>
      </c>
      <c r="K22" s="89" t="s">
        <v>164</v>
      </c>
      <c r="L22" s="90">
        <v>1.6800000000003514E-2</v>
      </c>
      <c r="M22" s="90">
        <v>1.6800000000003514E-2</v>
      </c>
      <c r="N22" s="86">
        <v>671060.56646800006</v>
      </c>
      <c r="O22" s="88">
        <v>101.83</v>
      </c>
      <c r="P22" s="86">
        <f>683.340974832-0.060884744</f>
        <v>683.28009008800007</v>
      </c>
      <c r="Q22" s="87">
        <f t="shared" si="0"/>
        <v>1.375921624599671E-2</v>
      </c>
      <c r="R22" s="87">
        <f>P22/'סכום נכסי הקרן'!$C$42</f>
        <v>2.5570775987451469E-4</v>
      </c>
      <c r="BH22" s="1" t="s">
        <v>27</v>
      </c>
    </row>
    <row r="23" spans="2:60">
      <c r="B23" s="79" t="s">
        <v>2634</v>
      </c>
      <c r="C23" s="89" t="s">
        <v>2581</v>
      </c>
      <c r="D23" s="76">
        <v>5025</v>
      </c>
      <c r="E23" s="76"/>
      <c r="F23" s="76" t="s">
        <v>669</v>
      </c>
      <c r="G23" s="99">
        <v>42551</v>
      </c>
      <c r="H23" s="76"/>
      <c r="I23" s="86">
        <v>9.4499999999927411</v>
      </c>
      <c r="J23" s="89" t="s">
        <v>27</v>
      </c>
      <c r="K23" s="89" t="s">
        <v>164</v>
      </c>
      <c r="L23" s="90">
        <v>1.9599999999979398E-2</v>
      </c>
      <c r="M23" s="90">
        <v>1.9599999999979398E-2</v>
      </c>
      <c r="N23" s="86">
        <v>433472.43957600003</v>
      </c>
      <c r="O23" s="88">
        <v>98.52</v>
      </c>
      <c r="P23" s="86">
        <v>427.05704747800007</v>
      </c>
      <c r="Q23" s="87">
        <f t="shared" si="0"/>
        <v>8.5996509350505408E-3</v>
      </c>
      <c r="R23" s="87">
        <f>P23/'סכום נכסי הקרן'!$C$42</f>
        <v>1.5981996626765387E-4</v>
      </c>
    </row>
    <row r="24" spans="2:60">
      <c r="B24" s="79" t="s">
        <v>2634</v>
      </c>
      <c r="C24" s="89" t="s">
        <v>2581</v>
      </c>
      <c r="D24" s="76">
        <v>5024</v>
      </c>
      <c r="E24" s="76"/>
      <c r="F24" s="76" t="s">
        <v>669</v>
      </c>
      <c r="G24" s="99">
        <v>42551</v>
      </c>
      <c r="H24" s="76"/>
      <c r="I24" s="86">
        <v>6.830000000003932</v>
      </c>
      <c r="J24" s="89" t="s">
        <v>27</v>
      </c>
      <c r="K24" s="89" t="s">
        <v>164</v>
      </c>
      <c r="L24" s="90">
        <v>2.5600000000031223E-2</v>
      </c>
      <c r="M24" s="90">
        <v>2.5600000000031223E-2</v>
      </c>
      <c r="N24" s="86">
        <v>318491.71376600006</v>
      </c>
      <c r="O24" s="88">
        <v>112.64</v>
      </c>
      <c r="P24" s="86">
        <v>358.74906637300001</v>
      </c>
      <c r="Q24" s="87">
        <f t="shared" si="0"/>
        <v>7.2241326124983527E-3</v>
      </c>
      <c r="R24" s="87">
        <f>P24/'סכום נכסי הקרן'!$C$42</f>
        <v>1.3425668543554201E-4</v>
      </c>
    </row>
    <row r="25" spans="2:60">
      <c r="B25" s="79" t="s">
        <v>2634</v>
      </c>
      <c r="C25" s="89" t="s">
        <v>2581</v>
      </c>
      <c r="D25" s="76">
        <v>6026</v>
      </c>
      <c r="E25" s="76"/>
      <c r="F25" s="76" t="s">
        <v>669</v>
      </c>
      <c r="G25" s="99">
        <v>43100</v>
      </c>
      <c r="H25" s="76"/>
      <c r="I25" s="86">
        <v>7.6199999999996937</v>
      </c>
      <c r="J25" s="89" t="s">
        <v>27</v>
      </c>
      <c r="K25" s="89" t="s">
        <v>164</v>
      </c>
      <c r="L25" s="90">
        <v>2.3499999999997447E-2</v>
      </c>
      <c r="M25" s="90">
        <v>2.3499999999997447E-2</v>
      </c>
      <c r="N25" s="86">
        <v>879436.89022400009</v>
      </c>
      <c r="O25" s="88">
        <v>111.13</v>
      </c>
      <c r="P25" s="86">
        <f>977.318216115-0.044941823</f>
        <v>977.273274292</v>
      </c>
      <c r="Q25" s="87">
        <f t="shared" si="0"/>
        <v>1.9679359178583853E-2</v>
      </c>
      <c r="R25" s="87">
        <f>P25/'סכום נכסי הקרן'!$C$42</f>
        <v>3.6573048648652292E-4</v>
      </c>
    </row>
    <row r="26" spans="2:60">
      <c r="B26" s="79" t="s">
        <v>2634</v>
      </c>
      <c r="C26" s="89" t="s">
        <v>2581</v>
      </c>
      <c r="D26" s="76">
        <v>5023</v>
      </c>
      <c r="E26" s="76"/>
      <c r="F26" s="76" t="s">
        <v>669</v>
      </c>
      <c r="G26" s="99">
        <v>42551</v>
      </c>
      <c r="H26" s="76"/>
      <c r="I26" s="86">
        <v>9.4699999999996738</v>
      </c>
      <c r="J26" s="89" t="s">
        <v>27</v>
      </c>
      <c r="K26" s="89" t="s">
        <v>164</v>
      </c>
      <c r="L26" s="90">
        <v>1.4000000000000002E-2</v>
      </c>
      <c r="M26" s="90">
        <v>1.4000000000000002E-2</v>
      </c>
      <c r="N26" s="86">
        <v>307671.53539300006</v>
      </c>
      <c r="O26" s="88">
        <v>99.69</v>
      </c>
      <c r="P26" s="86">
        <v>306.71761523000004</v>
      </c>
      <c r="Q26" s="87">
        <f t="shared" si="0"/>
        <v>6.176374894609417E-3</v>
      </c>
      <c r="R26" s="87">
        <f>P26/'סכום נכסי הקרן'!$C$42</f>
        <v>1.1478466216455332E-4</v>
      </c>
    </row>
    <row r="27" spans="2:60">
      <c r="B27" s="79" t="s">
        <v>2634</v>
      </c>
      <c r="C27" s="89" t="s">
        <v>2581</v>
      </c>
      <c r="D27" s="76">
        <v>5210</v>
      </c>
      <c r="E27" s="76"/>
      <c r="F27" s="76" t="s">
        <v>669</v>
      </c>
      <c r="G27" s="99">
        <v>42643</v>
      </c>
      <c r="H27" s="76"/>
      <c r="I27" s="86">
        <v>8.6000000000098673</v>
      </c>
      <c r="J27" s="89" t="s">
        <v>27</v>
      </c>
      <c r="K27" s="89" t="s">
        <v>164</v>
      </c>
      <c r="L27" s="90">
        <v>7.2000000000121455E-3</v>
      </c>
      <c r="M27" s="90">
        <v>7.2000000000121455E-3</v>
      </c>
      <c r="N27" s="86">
        <v>249978.57796400003</v>
      </c>
      <c r="O27" s="88">
        <v>105.4</v>
      </c>
      <c r="P27" s="86">
        <v>263.47731006900005</v>
      </c>
      <c r="Q27" s="87">
        <f t="shared" si="0"/>
        <v>5.3056445486154898E-3</v>
      </c>
      <c r="R27" s="87">
        <f>P27/'סכום נכסי הקרן'!$C$42</f>
        <v>9.8602599011526717E-5</v>
      </c>
    </row>
    <row r="28" spans="2:60">
      <c r="B28" s="79" t="s">
        <v>2634</v>
      </c>
      <c r="C28" s="89" t="s">
        <v>2581</v>
      </c>
      <c r="D28" s="76">
        <v>6025</v>
      </c>
      <c r="E28" s="76"/>
      <c r="F28" s="76" t="s">
        <v>669</v>
      </c>
      <c r="G28" s="99">
        <v>43100</v>
      </c>
      <c r="H28" s="76"/>
      <c r="I28" s="86">
        <v>10.039999999984786</v>
      </c>
      <c r="J28" s="89" t="s">
        <v>27</v>
      </c>
      <c r="K28" s="89" t="s">
        <v>164</v>
      </c>
      <c r="L28" s="90">
        <v>1.0999999999996856E-2</v>
      </c>
      <c r="M28" s="90">
        <v>1.0999999999996856E-2</v>
      </c>
      <c r="N28" s="86">
        <v>294796.97444600007</v>
      </c>
      <c r="O28" s="88">
        <v>107.92</v>
      </c>
      <c r="P28" s="86">
        <f>318.144857121-0.062727501</f>
        <v>318.08212961999999</v>
      </c>
      <c r="Q28" s="87">
        <f t="shared" si="0"/>
        <v>6.4052222052380821E-3</v>
      </c>
      <c r="R28" s="87">
        <f>P28/'סכום נכסי הקרן'!$C$42</f>
        <v>1.1903766844833704E-4</v>
      </c>
    </row>
    <row r="29" spans="2:60">
      <c r="B29" s="79" t="s">
        <v>2634</v>
      </c>
      <c r="C29" s="89" t="s">
        <v>2581</v>
      </c>
      <c r="D29" s="76">
        <v>5022</v>
      </c>
      <c r="E29" s="76"/>
      <c r="F29" s="76" t="s">
        <v>669</v>
      </c>
      <c r="G29" s="99">
        <v>42551</v>
      </c>
      <c r="H29" s="76"/>
      <c r="I29" s="86">
        <v>7.9500000000024853</v>
      </c>
      <c r="J29" s="89" t="s">
        <v>27</v>
      </c>
      <c r="K29" s="89" t="s">
        <v>164</v>
      </c>
      <c r="L29" s="90">
        <v>1.8499999999991714E-2</v>
      </c>
      <c r="M29" s="90">
        <v>1.8499999999991714E-2</v>
      </c>
      <c r="N29" s="86">
        <v>223974.29262300004</v>
      </c>
      <c r="O29" s="88">
        <v>107.78</v>
      </c>
      <c r="P29" s="86">
        <v>241.39942919200004</v>
      </c>
      <c r="Q29" s="87">
        <f t="shared" si="0"/>
        <v>4.8610620975142503E-3</v>
      </c>
      <c r="R29" s="87">
        <f>P29/'סכום נכסי הקרן'!$C$42</f>
        <v>9.0340269194325433E-5</v>
      </c>
    </row>
    <row r="30" spans="2:60">
      <c r="B30" s="79" t="s">
        <v>2634</v>
      </c>
      <c r="C30" s="89" t="s">
        <v>2581</v>
      </c>
      <c r="D30" s="76">
        <v>6024</v>
      </c>
      <c r="E30" s="76"/>
      <c r="F30" s="76" t="s">
        <v>669</v>
      </c>
      <c r="G30" s="99">
        <v>43100</v>
      </c>
      <c r="H30" s="76"/>
      <c r="I30" s="86">
        <v>8.6100000000104799</v>
      </c>
      <c r="J30" s="89" t="s">
        <v>27</v>
      </c>
      <c r="K30" s="89" t="s">
        <v>164</v>
      </c>
      <c r="L30" s="90">
        <v>1.3000000000027268E-2</v>
      </c>
      <c r="M30" s="90">
        <v>1.3000000000027268E-2</v>
      </c>
      <c r="N30" s="86">
        <v>226485.70365300003</v>
      </c>
      <c r="O30" s="88">
        <v>113.35</v>
      </c>
      <c r="P30" s="86">
        <f>256.721569971-0.024556786</f>
        <v>256.697013185</v>
      </c>
      <c r="Q30" s="87">
        <f t="shared" si="0"/>
        <v>5.1691096599331644E-3</v>
      </c>
      <c r="R30" s="87">
        <f>P30/'סכום נכסי הקרן'!$C$42</f>
        <v>9.6065170286992226E-5</v>
      </c>
    </row>
    <row r="31" spans="2:60">
      <c r="B31" s="79" t="s">
        <v>2634</v>
      </c>
      <c r="C31" s="89" t="s">
        <v>2581</v>
      </c>
      <c r="D31" s="76">
        <v>5209</v>
      </c>
      <c r="E31" s="76"/>
      <c r="F31" s="76" t="s">
        <v>669</v>
      </c>
      <c r="G31" s="99">
        <v>42643</v>
      </c>
      <c r="H31" s="76"/>
      <c r="I31" s="86">
        <v>6.7999999999868281</v>
      </c>
      <c r="J31" s="89" t="s">
        <v>27</v>
      </c>
      <c r="K31" s="89" t="s">
        <v>164</v>
      </c>
      <c r="L31" s="90">
        <v>1.5699999999959982E-2</v>
      </c>
      <c r="M31" s="90">
        <v>1.5699999999959982E-2</v>
      </c>
      <c r="N31" s="86">
        <v>182688.79383300003</v>
      </c>
      <c r="O31" s="88">
        <v>108.06</v>
      </c>
      <c r="P31" s="86">
        <v>197.41356814700003</v>
      </c>
      <c r="Q31" s="87">
        <f t="shared" si="0"/>
        <v>3.9753184871500549E-3</v>
      </c>
      <c r="R31" s="87">
        <f>P31/'סכום נכסי הקרן'!$C$42</f>
        <v>7.3879192460009859E-5</v>
      </c>
    </row>
    <row r="32" spans="2:60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86"/>
      <c r="O32" s="88"/>
      <c r="P32" s="76"/>
      <c r="Q32" s="87"/>
      <c r="R32" s="76"/>
    </row>
    <row r="33" spans="2:18">
      <c r="B33" s="94" t="s">
        <v>36</v>
      </c>
      <c r="C33" s="74"/>
      <c r="D33" s="74"/>
      <c r="E33" s="74"/>
      <c r="F33" s="74"/>
      <c r="G33" s="74"/>
      <c r="H33" s="74"/>
      <c r="I33" s="83">
        <v>5.7354725534117978</v>
      </c>
      <c r="J33" s="74"/>
      <c r="K33" s="74"/>
      <c r="L33" s="74"/>
      <c r="M33" s="96">
        <v>2.4119602431185164E-2</v>
      </c>
      <c r="N33" s="83"/>
      <c r="O33" s="85"/>
      <c r="P33" s="83">
        <f>SUM(P34:P83)</f>
        <v>16288.320191526002</v>
      </c>
      <c r="Q33" s="84">
        <f t="shared" ref="Q33:Q83" si="1">P33/$P$10</f>
        <v>0.32799802460273203</v>
      </c>
      <c r="R33" s="84">
        <f>P33/'סכום נכסי הקרן'!$C$42</f>
        <v>6.0956698851821088E-3</v>
      </c>
    </row>
    <row r="34" spans="2:18">
      <c r="B34" s="79" t="s">
        <v>2635</v>
      </c>
      <c r="C34" s="89" t="s">
        <v>2581</v>
      </c>
      <c r="D34" s="76">
        <v>6686</v>
      </c>
      <c r="E34" s="76"/>
      <c r="F34" s="76" t="s">
        <v>1880</v>
      </c>
      <c r="G34" s="99">
        <v>43471</v>
      </c>
      <c r="H34" s="76" t="s">
        <v>2580</v>
      </c>
      <c r="I34" s="86">
        <v>0.2700000000006969</v>
      </c>
      <c r="J34" s="89" t="s">
        <v>156</v>
      </c>
      <c r="K34" s="89" t="s">
        <v>164</v>
      </c>
      <c r="L34" s="90">
        <v>2.2970000000000001E-2</v>
      </c>
      <c r="M34" s="90">
        <v>1.3700000000012071E-2</v>
      </c>
      <c r="N34" s="86">
        <v>583710.02084300015</v>
      </c>
      <c r="O34" s="88">
        <v>100.79</v>
      </c>
      <c r="P34" s="86">
        <v>588.32135401700009</v>
      </c>
      <c r="Q34" s="87">
        <f t="shared" si="1"/>
        <v>1.1847031472869274E-2</v>
      </c>
      <c r="R34" s="87">
        <f>P34/'סכום נכסי הקרן'!$C$42</f>
        <v>2.2017081677684091E-4</v>
      </c>
    </row>
    <row r="35" spans="2:18">
      <c r="B35" s="79" t="s">
        <v>2636</v>
      </c>
      <c r="C35" s="89" t="s">
        <v>2582</v>
      </c>
      <c r="D35" s="76">
        <v>7936</v>
      </c>
      <c r="E35" s="76"/>
      <c r="F35" s="76" t="s">
        <v>2583</v>
      </c>
      <c r="G35" s="99">
        <v>44087</v>
      </c>
      <c r="H35" s="76" t="s">
        <v>2580</v>
      </c>
      <c r="I35" s="86">
        <v>6.740000000000081</v>
      </c>
      <c r="J35" s="89" t="s">
        <v>391</v>
      </c>
      <c r="K35" s="89" t="s">
        <v>164</v>
      </c>
      <c r="L35" s="90">
        <v>1.7947999999999999E-2</v>
      </c>
      <c r="M35" s="90">
        <v>1.8500000000002032E-2</v>
      </c>
      <c r="N35" s="86">
        <v>246237.22655200004</v>
      </c>
      <c r="O35" s="88">
        <v>99.83</v>
      </c>
      <c r="P35" s="86">
        <v>245.81862042700004</v>
      </c>
      <c r="Q35" s="87">
        <f t="shared" si="1"/>
        <v>4.9500513842164976E-3</v>
      </c>
      <c r="R35" s="87">
        <f>P35/'סכום נכסי הקרן'!$C$42</f>
        <v>9.1994088041898479E-5</v>
      </c>
    </row>
    <row r="36" spans="2:18">
      <c r="B36" s="79" t="s">
        <v>2636</v>
      </c>
      <c r="C36" s="89" t="s">
        <v>2582</v>
      </c>
      <c r="D36" s="76">
        <v>7937</v>
      </c>
      <c r="E36" s="76"/>
      <c r="F36" s="76" t="s">
        <v>2583</v>
      </c>
      <c r="G36" s="99">
        <v>44087</v>
      </c>
      <c r="H36" s="76" t="s">
        <v>2580</v>
      </c>
      <c r="I36" s="86">
        <v>10.280000000080381</v>
      </c>
      <c r="J36" s="89" t="s">
        <v>391</v>
      </c>
      <c r="K36" s="89" t="s">
        <v>164</v>
      </c>
      <c r="L36" s="90">
        <v>2.8999999999999998E-2</v>
      </c>
      <c r="M36" s="90">
        <v>2.9100000000172252E-2</v>
      </c>
      <c r="N36" s="86">
        <v>34709.531204999999</v>
      </c>
      <c r="O36" s="88">
        <v>100.36</v>
      </c>
      <c r="P36" s="86">
        <v>34.83448654</v>
      </c>
      <c r="Q36" s="87">
        <f t="shared" si="1"/>
        <v>7.0146231402760907E-4</v>
      </c>
      <c r="R36" s="87">
        <f>P36/'סכום נכסי הקרן'!$C$42</f>
        <v>1.3036306265524492E-5</v>
      </c>
    </row>
    <row r="37" spans="2:18">
      <c r="B37" s="79" t="s">
        <v>2637</v>
      </c>
      <c r="C37" s="89" t="s">
        <v>2581</v>
      </c>
      <c r="D37" s="76">
        <v>472710</v>
      </c>
      <c r="E37" s="76"/>
      <c r="F37" s="76" t="s">
        <v>2583</v>
      </c>
      <c r="G37" s="99">
        <v>42901</v>
      </c>
      <c r="H37" s="76" t="s">
        <v>2580</v>
      </c>
      <c r="I37" s="86">
        <v>2.0300000000030116</v>
      </c>
      <c r="J37" s="89" t="s">
        <v>191</v>
      </c>
      <c r="K37" s="89" t="s">
        <v>164</v>
      </c>
      <c r="L37" s="90">
        <v>0.04</v>
      </c>
      <c r="M37" s="90">
        <v>1.7500000000015364E-2</v>
      </c>
      <c r="N37" s="86">
        <v>461333.0943130001</v>
      </c>
      <c r="O37" s="88">
        <v>105.81</v>
      </c>
      <c r="P37" s="86">
        <v>488.13653685100002</v>
      </c>
      <c r="Q37" s="87">
        <f t="shared" si="1"/>
        <v>9.8296090659393352E-3</v>
      </c>
      <c r="R37" s="87">
        <f>P37/'סכום נכסי הקרן'!$C$42</f>
        <v>1.82678087890717E-4</v>
      </c>
    </row>
    <row r="38" spans="2:18">
      <c r="B38" s="79" t="s">
        <v>2638</v>
      </c>
      <c r="C38" s="89" t="s">
        <v>2582</v>
      </c>
      <c r="D38" s="76">
        <v>74006127</v>
      </c>
      <c r="E38" s="76"/>
      <c r="F38" s="76" t="s">
        <v>2583</v>
      </c>
      <c r="G38" s="99">
        <v>44074</v>
      </c>
      <c r="H38" s="76" t="s">
        <v>2580</v>
      </c>
      <c r="I38" s="86">
        <v>11.48</v>
      </c>
      <c r="J38" s="89" t="s">
        <v>455</v>
      </c>
      <c r="K38" s="89" t="s">
        <v>164</v>
      </c>
      <c r="L38" s="90">
        <v>2.35E-2</v>
      </c>
      <c r="M38" s="90">
        <v>2.7099999999999999E-2</v>
      </c>
      <c r="N38" s="86">
        <v>879258.44</v>
      </c>
      <c r="O38" s="88">
        <v>96.75</v>
      </c>
      <c r="P38" s="86">
        <v>850.68255000000022</v>
      </c>
      <c r="Q38" s="87">
        <f t="shared" si="1"/>
        <v>1.7130200823850222E-2</v>
      </c>
      <c r="R38" s="87">
        <f>P38/'סכום נכסי הקרן'!$C$42</f>
        <v>3.1835572612224744E-4</v>
      </c>
    </row>
    <row r="39" spans="2:18">
      <c r="B39" s="79" t="s">
        <v>2639</v>
      </c>
      <c r="C39" s="89" t="s">
        <v>2581</v>
      </c>
      <c r="D39" s="76">
        <v>7970</v>
      </c>
      <c r="E39" s="76"/>
      <c r="F39" s="76" t="s">
        <v>2583</v>
      </c>
      <c r="G39" s="99">
        <v>44098</v>
      </c>
      <c r="H39" s="76" t="s">
        <v>2580</v>
      </c>
      <c r="I39" s="86">
        <v>10.159999999978854</v>
      </c>
      <c r="J39" s="89" t="s">
        <v>391</v>
      </c>
      <c r="K39" s="89" t="s">
        <v>164</v>
      </c>
      <c r="L39" s="90">
        <v>1.8500000000000003E-2</v>
      </c>
      <c r="M39" s="90">
        <v>1.9400000000000001E-2</v>
      </c>
      <c r="N39" s="86">
        <v>95277.181188000017</v>
      </c>
      <c r="O39" s="88">
        <v>99.26</v>
      </c>
      <c r="P39" s="86">
        <v>94.572132449999998</v>
      </c>
      <c r="Q39" s="87">
        <f t="shared" si="1"/>
        <v>1.9043997331416541E-3</v>
      </c>
      <c r="R39" s="87">
        <f>P39/'סכום נכסי הקרן'!$C$42</f>
        <v>3.5392262245239544E-5</v>
      </c>
    </row>
    <row r="40" spans="2:18">
      <c r="B40" s="79" t="s">
        <v>2639</v>
      </c>
      <c r="C40" s="89" t="s">
        <v>2581</v>
      </c>
      <c r="D40" s="76">
        <v>7699</v>
      </c>
      <c r="E40" s="76"/>
      <c r="F40" s="76" t="s">
        <v>2583</v>
      </c>
      <c r="G40" s="99">
        <v>43977</v>
      </c>
      <c r="H40" s="76" t="s">
        <v>2580</v>
      </c>
      <c r="I40" s="86">
        <v>10.149999999977188</v>
      </c>
      <c r="J40" s="89" t="s">
        <v>391</v>
      </c>
      <c r="K40" s="89" t="s">
        <v>164</v>
      </c>
      <c r="L40" s="90">
        <v>1.908E-2</v>
      </c>
      <c r="M40" s="90">
        <v>1.8299999999930674E-2</v>
      </c>
      <c r="N40" s="86">
        <v>167316.02547000002</v>
      </c>
      <c r="O40" s="88">
        <v>100.86</v>
      </c>
      <c r="P40" s="86">
        <v>168.75494849899999</v>
      </c>
      <c r="Q40" s="87">
        <f t="shared" si="1"/>
        <v>3.3982196505692643E-3</v>
      </c>
      <c r="R40" s="87">
        <f>P40/'סכום נכסי הקרן'!$C$42</f>
        <v>6.3154115675843591E-5</v>
      </c>
    </row>
    <row r="41" spans="2:18">
      <c r="B41" s="79" t="s">
        <v>2639</v>
      </c>
      <c r="C41" s="89" t="s">
        <v>2581</v>
      </c>
      <c r="D41" s="76">
        <v>7567</v>
      </c>
      <c r="E41" s="76"/>
      <c r="F41" s="76" t="s">
        <v>2583</v>
      </c>
      <c r="G41" s="99">
        <v>43919</v>
      </c>
      <c r="H41" s="76" t="s">
        <v>2580</v>
      </c>
      <c r="I41" s="86">
        <v>9.8399999999840553</v>
      </c>
      <c r="J41" s="89" t="s">
        <v>391</v>
      </c>
      <c r="K41" s="89" t="s">
        <v>164</v>
      </c>
      <c r="L41" s="90">
        <v>2.69E-2</v>
      </c>
      <c r="M41" s="90">
        <v>1.6599999999964997E-2</v>
      </c>
      <c r="N41" s="86">
        <v>92953.347551000013</v>
      </c>
      <c r="O41" s="88">
        <v>110.65</v>
      </c>
      <c r="P41" s="86">
        <v>102.85287879600001</v>
      </c>
      <c r="Q41" s="87">
        <f t="shared" si="1"/>
        <v>2.0711491837779039E-3</v>
      </c>
      <c r="R41" s="87">
        <f>P41/'סכום נכסי הקרן'!$C$42</f>
        <v>3.8491212630215682E-5</v>
      </c>
    </row>
    <row r="42" spans="2:18">
      <c r="B42" s="79" t="s">
        <v>2639</v>
      </c>
      <c r="C42" s="89" t="s">
        <v>2581</v>
      </c>
      <c r="D42" s="76">
        <v>7856</v>
      </c>
      <c r="E42" s="76"/>
      <c r="F42" s="76" t="s">
        <v>2583</v>
      </c>
      <c r="G42" s="99">
        <v>44041</v>
      </c>
      <c r="H42" s="76" t="s">
        <v>2580</v>
      </c>
      <c r="I42" s="86">
        <v>10.139999999973647</v>
      </c>
      <c r="J42" s="89" t="s">
        <v>391</v>
      </c>
      <c r="K42" s="89" t="s">
        <v>164</v>
      </c>
      <c r="L42" s="90">
        <v>1.9220000000000001E-2</v>
      </c>
      <c r="M42" s="90">
        <v>1.8999999999924466E-2</v>
      </c>
      <c r="N42" s="86">
        <v>118515.51804400001</v>
      </c>
      <c r="O42" s="88">
        <v>100.54</v>
      </c>
      <c r="P42" s="86">
        <v>119.15550415100003</v>
      </c>
      <c r="Q42" s="87">
        <f t="shared" si="1"/>
        <v>2.3994352715636974E-3</v>
      </c>
      <c r="R42" s="87">
        <f>P42/'סכום נכסי הקרן'!$C$42</f>
        <v>4.45922360173652E-5</v>
      </c>
    </row>
    <row r="43" spans="2:18">
      <c r="B43" s="79" t="s">
        <v>2639</v>
      </c>
      <c r="C43" s="89" t="s">
        <v>2581</v>
      </c>
      <c r="D43" s="76">
        <v>7566</v>
      </c>
      <c r="E43" s="76"/>
      <c r="F43" s="76" t="s">
        <v>2583</v>
      </c>
      <c r="G43" s="99">
        <v>43919</v>
      </c>
      <c r="H43" s="76" t="s">
        <v>2580</v>
      </c>
      <c r="I43" s="86">
        <v>9.4600000000187201</v>
      </c>
      <c r="J43" s="89" t="s">
        <v>391</v>
      </c>
      <c r="K43" s="89" t="s">
        <v>164</v>
      </c>
      <c r="L43" s="90">
        <v>2.69E-2</v>
      </c>
      <c r="M43" s="90">
        <v>1.6500000000029248E-2</v>
      </c>
      <c r="N43" s="86">
        <v>92953.347526000012</v>
      </c>
      <c r="O43" s="88">
        <v>110.34</v>
      </c>
      <c r="P43" s="86">
        <v>102.56472339800001</v>
      </c>
      <c r="Q43" s="87">
        <f t="shared" si="1"/>
        <v>2.0653465963894396E-3</v>
      </c>
      <c r="R43" s="87">
        <f>P43/'סכום נכסי הקרן'!$C$42</f>
        <v>3.8383374611243347E-5</v>
      </c>
    </row>
    <row r="44" spans="2:18">
      <c r="B44" s="79" t="s">
        <v>2639</v>
      </c>
      <c r="C44" s="89" t="s">
        <v>2581</v>
      </c>
      <c r="D44" s="76">
        <v>7700</v>
      </c>
      <c r="E44" s="76"/>
      <c r="F44" s="76" t="s">
        <v>2583</v>
      </c>
      <c r="G44" s="99">
        <v>43977</v>
      </c>
      <c r="H44" s="76" t="s">
        <v>2580</v>
      </c>
      <c r="I44" s="86">
        <v>9.7599999999554701</v>
      </c>
      <c r="J44" s="89" t="s">
        <v>391</v>
      </c>
      <c r="K44" s="89" t="s">
        <v>164</v>
      </c>
      <c r="L44" s="90">
        <v>1.8769999999999998E-2</v>
      </c>
      <c r="M44" s="90">
        <v>1.8199999999955471E-2</v>
      </c>
      <c r="N44" s="86">
        <v>111544.01698000001</v>
      </c>
      <c r="O44" s="88">
        <v>100.67</v>
      </c>
      <c r="P44" s="86">
        <v>112.29136012500004</v>
      </c>
      <c r="Q44" s="87">
        <f t="shared" si="1"/>
        <v>2.2612119523605333E-3</v>
      </c>
      <c r="R44" s="87">
        <f>P44/'סכום נכסי הקרן'!$C$42</f>
        <v>4.2023428704220114E-5</v>
      </c>
    </row>
    <row r="45" spans="2:18">
      <c r="B45" s="79" t="s">
        <v>2639</v>
      </c>
      <c r="C45" s="89" t="s">
        <v>2581</v>
      </c>
      <c r="D45" s="76">
        <v>7855</v>
      </c>
      <c r="E45" s="76"/>
      <c r="F45" s="76" t="s">
        <v>2583</v>
      </c>
      <c r="G45" s="99">
        <v>44041</v>
      </c>
      <c r="H45" s="76" t="s">
        <v>2580</v>
      </c>
      <c r="I45" s="86">
        <v>9.7399999999344615</v>
      </c>
      <c r="J45" s="89" t="s">
        <v>391</v>
      </c>
      <c r="K45" s="89" t="s">
        <v>164</v>
      </c>
      <c r="L45" s="90">
        <v>1.9009999999999999E-2</v>
      </c>
      <c r="M45" s="90">
        <v>1.8799999999811062E-2</v>
      </c>
      <c r="N45" s="86">
        <v>67391.176931000009</v>
      </c>
      <c r="O45" s="88">
        <v>100.53</v>
      </c>
      <c r="P45" s="86">
        <v>67.748353306000013</v>
      </c>
      <c r="Q45" s="87">
        <f t="shared" si="1"/>
        <v>1.3642490934096827E-3</v>
      </c>
      <c r="R45" s="87">
        <f>P45/'סכום נכסי הקרן'!$C$42</f>
        <v>2.5353848166179254E-5</v>
      </c>
    </row>
    <row r="46" spans="2:18">
      <c r="B46" s="79" t="s">
        <v>2639</v>
      </c>
      <c r="C46" s="89" t="s">
        <v>2581</v>
      </c>
      <c r="D46" s="76">
        <v>7971</v>
      </c>
      <c r="E46" s="76"/>
      <c r="F46" s="76" t="s">
        <v>2583</v>
      </c>
      <c r="G46" s="99">
        <v>44098</v>
      </c>
      <c r="H46" s="76" t="s">
        <v>2580</v>
      </c>
      <c r="I46" s="86">
        <v>9.770000000126986</v>
      </c>
      <c r="J46" s="89" t="s">
        <v>391</v>
      </c>
      <c r="K46" s="89" t="s">
        <v>164</v>
      </c>
      <c r="L46" s="90">
        <v>1.822E-2</v>
      </c>
      <c r="M46" s="90">
        <v>1.9100000000341691E-2</v>
      </c>
      <c r="N46" s="86">
        <v>39505.172673000008</v>
      </c>
      <c r="O46" s="88">
        <v>99.27</v>
      </c>
      <c r="P46" s="86">
        <v>39.21678372600001</v>
      </c>
      <c r="Q46" s="87">
        <f t="shared" si="1"/>
        <v>7.897086649912839E-4</v>
      </c>
      <c r="R46" s="87">
        <f>P46/'סכום נכסי הקרן'!$C$42</f>
        <v>1.4676318045162519E-5</v>
      </c>
    </row>
    <row r="47" spans="2:18">
      <c r="B47" s="79" t="s">
        <v>2640</v>
      </c>
      <c r="C47" s="89" t="s">
        <v>2581</v>
      </c>
      <c r="D47" s="76">
        <v>22333</v>
      </c>
      <c r="E47" s="76"/>
      <c r="F47" s="76" t="s">
        <v>2583</v>
      </c>
      <c r="G47" s="99">
        <v>41639</v>
      </c>
      <c r="H47" s="76" t="s">
        <v>2580</v>
      </c>
      <c r="I47" s="86">
        <v>1.7100000000036077</v>
      </c>
      <c r="J47" s="89" t="s">
        <v>151</v>
      </c>
      <c r="K47" s="89" t="s">
        <v>164</v>
      </c>
      <c r="L47" s="90">
        <v>3.7000000000000005E-2</v>
      </c>
      <c r="M47" s="90">
        <v>9.2000000000234013E-3</v>
      </c>
      <c r="N47" s="86">
        <v>290958.92629899998</v>
      </c>
      <c r="O47" s="88">
        <v>105.75</v>
      </c>
      <c r="P47" s="86">
        <v>307.68907255900007</v>
      </c>
      <c r="Q47" s="87">
        <f t="shared" si="1"/>
        <v>6.1959371380544857E-3</v>
      </c>
      <c r="R47" s="87">
        <f>P47/'סכום נכסי הקרן'!$C$42</f>
        <v>1.151482161170478E-4</v>
      </c>
    </row>
    <row r="48" spans="2:18">
      <c r="B48" s="79" t="s">
        <v>2640</v>
      </c>
      <c r="C48" s="89" t="s">
        <v>2581</v>
      </c>
      <c r="D48" s="76">
        <v>22334</v>
      </c>
      <c r="E48" s="76"/>
      <c r="F48" s="76" t="s">
        <v>2583</v>
      </c>
      <c r="G48" s="99">
        <v>42004</v>
      </c>
      <c r="H48" s="76" t="s">
        <v>2580</v>
      </c>
      <c r="I48" s="86">
        <v>2.1799999999974538</v>
      </c>
      <c r="J48" s="89" t="s">
        <v>151</v>
      </c>
      <c r="K48" s="89" t="s">
        <v>164</v>
      </c>
      <c r="L48" s="90">
        <v>3.7000000000000005E-2</v>
      </c>
      <c r="M48" s="90">
        <v>9.3999999999835222E-3</v>
      </c>
      <c r="N48" s="86">
        <v>124696.68297600001</v>
      </c>
      <c r="O48" s="88">
        <v>107.06</v>
      </c>
      <c r="P48" s="86">
        <v>133.50027221299999</v>
      </c>
      <c r="Q48" s="87">
        <f t="shared" si="1"/>
        <v>2.688295972507442E-3</v>
      </c>
      <c r="R48" s="87">
        <f>P48/'סכום נכסי הקרן'!$C$42</f>
        <v>4.9960559432995652E-5</v>
      </c>
    </row>
    <row r="49" spans="2:18">
      <c r="B49" s="79" t="s">
        <v>2640</v>
      </c>
      <c r="C49" s="89" t="s">
        <v>2581</v>
      </c>
      <c r="D49" s="76">
        <v>458870</v>
      </c>
      <c r="E49" s="76"/>
      <c r="F49" s="76" t="s">
        <v>2583</v>
      </c>
      <c r="G49" s="99">
        <v>42759</v>
      </c>
      <c r="H49" s="76" t="s">
        <v>2580</v>
      </c>
      <c r="I49" s="86">
        <v>3.1999999999876492</v>
      </c>
      <c r="J49" s="89" t="s">
        <v>151</v>
      </c>
      <c r="K49" s="89" t="s">
        <v>164</v>
      </c>
      <c r="L49" s="90">
        <v>2.4E-2</v>
      </c>
      <c r="M49" s="90">
        <v>1.0399999999944419E-2</v>
      </c>
      <c r="N49" s="86">
        <v>123541.26459900002</v>
      </c>
      <c r="O49" s="88">
        <v>104.86</v>
      </c>
      <c r="P49" s="86">
        <v>129.54536881800001</v>
      </c>
      <c r="Q49" s="87">
        <f t="shared" si="1"/>
        <v>2.6086560534856204E-3</v>
      </c>
      <c r="R49" s="87">
        <f>P49/'סכום נכסי הקרן'!$C$42</f>
        <v>4.8480493641051806E-5</v>
      </c>
    </row>
    <row r="50" spans="2:18">
      <c r="B50" s="79" t="s">
        <v>2640</v>
      </c>
      <c r="C50" s="89" t="s">
        <v>2581</v>
      </c>
      <c r="D50" s="76">
        <v>458869</v>
      </c>
      <c r="E50" s="76"/>
      <c r="F50" s="76" t="s">
        <v>2583</v>
      </c>
      <c r="G50" s="99">
        <v>42759</v>
      </c>
      <c r="H50" s="76" t="s">
        <v>2580</v>
      </c>
      <c r="I50" s="86">
        <v>3.1300000000028025</v>
      </c>
      <c r="J50" s="89" t="s">
        <v>151</v>
      </c>
      <c r="K50" s="89" t="s">
        <v>164</v>
      </c>
      <c r="L50" s="90">
        <v>3.8800000000000001E-2</v>
      </c>
      <c r="M50" s="90">
        <v>1.9400000000004549E-2</v>
      </c>
      <c r="N50" s="86">
        <v>123541.26459900002</v>
      </c>
      <c r="O50" s="88">
        <v>106.89</v>
      </c>
      <c r="P50" s="86">
        <v>132.05325205099999</v>
      </c>
      <c r="Q50" s="87">
        <f t="shared" si="1"/>
        <v>2.6591573167642152E-3</v>
      </c>
      <c r="R50" s="87">
        <f>P50/'סכום נכסי הקרן'!$C$42</f>
        <v>4.9419032920682635E-5</v>
      </c>
    </row>
    <row r="51" spans="2:18">
      <c r="B51" s="79" t="s">
        <v>2641</v>
      </c>
      <c r="C51" s="89" t="s">
        <v>2582</v>
      </c>
      <c r="D51" s="76">
        <v>9912270</v>
      </c>
      <c r="E51" s="76"/>
      <c r="F51" s="76" t="s">
        <v>780</v>
      </c>
      <c r="G51" s="99">
        <v>43801</v>
      </c>
      <c r="H51" s="76" t="s">
        <v>339</v>
      </c>
      <c r="I51" s="86">
        <v>6.44</v>
      </c>
      <c r="J51" s="89" t="s">
        <v>455</v>
      </c>
      <c r="K51" s="89" t="s">
        <v>165</v>
      </c>
      <c r="L51" s="90">
        <v>2.3629999999999998E-2</v>
      </c>
      <c r="M51" s="90">
        <v>2.7799999999999998E-2</v>
      </c>
      <c r="N51" s="86">
        <v>1063833.6100000003</v>
      </c>
      <c r="O51" s="88">
        <v>97.77</v>
      </c>
      <c r="P51" s="86">
        <v>4187.2754800000002</v>
      </c>
      <c r="Q51" s="87">
        <f t="shared" si="1"/>
        <v>8.4319197422333181E-2</v>
      </c>
      <c r="R51" s="87">
        <f>P51/'סכום נכסי הקרן'!$C$42</f>
        <v>1.5670277072326003E-3</v>
      </c>
    </row>
    <row r="52" spans="2:18">
      <c r="B52" s="79" t="s">
        <v>2642</v>
      </c>
      <c r="C52" s="89" t="s">
        <v>2581</v>
      </c>
      <c r="D52" s="76">
        <v>7497</v>
      </c>
      <c r="E52" s="76"/>
      <c r="F52" s="76" t="s">
        <v>327</v>
      </c>
      <c r="G52" s="99">
        <v>43902</v>
      </c>
      <c r="H52" s="76" t="s">
        <v>2580</v>
      </c>
      <c r="I52" s="86">
        <v>7.8299999999838423</v>
      </c>
      <c r="J52" s="89" t="s">
        <v>391</v>
      </c>
      <c r="K52" s="89" t="s">
        <v>164</v>
      </c>
      <c r="L52" s="90">
        <v>2.7000000000000003E-2</v>
      </c>
      <c r="M52" s="90">
        <v>1.539999999997047E-2</v>
      </c>
      <c r="N52" s="86">
        <v>221275.18106300003</v>
      </c>
      <c r="O52" s="88">
        <v>110.19</v>
      </c>
      <c r="P52" s="86">
        <v>243.82311331800003</v>
      </c>
      <c r="Q52" s="87">
        <f t="shared" si="1"/>
        <v>4.9098678427501874E-3</v>
      </c>
      <c r="R52" s="87">
        <f>P52/'סכום נכסי הקרן'!$C$42</f>
        <v>9.1247298167499618E-5</v>
      </c>
    </row>
    <row r="53" spans="2:18">
      <c r="B53" s="79" t="s">
        <v>2642</v>
      </c>
      <c r="C53" s="89" t="s">
        <v>2581</v>
      </c>
      <c r="D53" s="76">
        <v>7583</v>
      </c>
      <c r="E53" s="76"/>
      <c r="F53" s="76" t="s">
        <v>327</v>
      </c>
      <c r="G53" s="99">
        <v>43926</v>
      </c>
      <c r="H53" s="76" t="s">
        <v>2580</v>
      </c>
      <c r="I53" s="86">
        <v>7.8100000000877179</v>
      </c>
      <c r="J53" s="89" t="s">
        <v>391</v>
      </c>
      <c r="K53" s="89" t="s">
        <v>164</v>
      </c>
      <c r="L53" s="90">
        <v>2.7000000000000003E-2</v>
      </c>
      <c r="M53" s="90">
        <v>1.8799999999965601E-2</v>
      </c>
      <c r="N53" s="86">
        <v>10830.015731000001</v>
      </c>
      <c r="O53" s="88">
        <v>107.37</v>
      </c>
      <c r="P53" s="86">
        <v>11.628187458000003</v>
      </c>
      <c r="Q53" s="87">
        <f t="shared" si="1"/>
        <v>2.3415689715619112E-4</v>
      </c>
      <c r="R53" s="87">
        <f>P53/'סכום נכסי הקרן'!$C$42</f>
        <v>4.3516821423893091E-6</v>
      </c>
    </row>
    <row r="54" spans="2:18">
      <c r="B54" s="79" t="s">
        <v>2642</v>
      </c>
      <c r="C54" s="89" t="s">
        <v>2581</v>
      </c>
      <c r="D54" s="76">
        <v>7658</v>
      </c>
      <c r="E54" s="76"/>
      <c r="F54" s="76" t="s">
        <v>327</v>
      </c>
      <c r="G54" s="99">
        <v>43956</v>
      </c>
      <c r="H54" s="76" t="s">
        <v>2580</v>
      </c>
      <c r="I54" s="86">
        <v>7.7800000000365603</v>
      </c>
      <c r="J54" s="89" t="s">
        <v>391</v>
      </c>
      <c r="K54" s="89" t="s">
        <v>164</v>
      </c>
      <c r="L54" s="90">
        <v>2.7000000000000003E-2</v>
      </c>
      <c r="M54" s="90">
        <v>2.3200000000243737E-2</v>
      </c>
      <c r="N54" s="86">
        <v>15805.922988000002</v>
      </c>
      <c r="O54" s="88">
        <v>103.83</v>
      </c>
      <c r="P54" s="86">
        <v>16.411289230000001</v>
      </c>
      <c r="Q54" s="87">
        <f t="shared" si="1"/>
        <v>3.304742530432653E-4</v>
      </c>
      <c r="R54" s="87">
        <f>P54/'סכום נכסי הקרן'!$C$42</f>
        <v>6.1416892816466821E-6</v>
      </c>
    </row>
    <row r="55" spans="2:18">
      <c r="B55" s="79" t="s">
        <v>2642</v>
      </c>
      <c r="C55" s="89" t="s">
        <v>2581</v>
      </c>
      <c r="D55" s="76">
        <v>7716</v>
      </c>
      <c r="E55" s="76"/>
      <c r="F55" s="76" t="s">
        <v>327</v>
      </c>
      <c r="G55" s="99">
        <v>43986</v>
      </c>
      <c r="H55" s="76" t="s">
        <v>2580</v>
      </c>
      <c r="I55" s="86">
        <v>7.7800000002753311</v>
      </c>
      <c r="J55" s="89" t="s">
        <v>391</v>
      </c>
      <c r="K55" s="89" t="s">
        <v>164</v>
      </c>
      <c r="L55" s="90">
        <v>2.7000000000000003E-2</v>
      </c>
      <c r="M55" s="90">
        <v>2.4100000000688331E-2</v>
      </c>
      <c r="N55" s="86">
        <v>14087.087341000002</v>
      </c>
      <c r="O55" s="88">
        <v>103.13</v>
      </c>
      <c r="P55" s="86">
        <v>14.528012600000002</v>
      </c>
      <c r="Q55" s="87">
        <f t="shared" si="1"/>
        <v>2.9255069756565052E-4</v>
      </c>
      <c r="R55" s="87">
        <f>P55/'סכום נכסי הקרן'!$C$42</f>
        <v>5.4369000520654377E-6</v>
      </c>
    </row>
    <row r="56" spans="2:18">
      <c r="B56" s="79" t="s">
        <v>2642</v>
      </c>
      <c r="C56" s="89" t="s">
        <v>2581</v>
      </c>
      <c r="D56" s="76">
        <v>7805</v>
      </c>
      <c r="E56" s="76"/>
      <c r="F56" s="76" t="s">
        <v>327</v>
      </c>
      <c r="G56" s="99">
        <v>44017</v>
      </c>
      <c r="H56" s="76" t="s">
        <v>2580</v>
      </c>
      <c r="I56" s="86">
        <v>7.8100000003012227</v>
      </c>
      <c r="J56" s="89" t="s">
        <v>391</v>
      </c>
      <c r="K56" s="89" t="s">
        <v>164</v>
      </c>
      <c r="L56" s="90">
        <v>2.7000000000000003E-2</v>
      </c>
      <c r="M56" s="90">
        <v>2.2800000000365118E-2</v>
      </c>
      <c r="N56" s="86">
        <v>9480.5921480000015</v>
      </c>
      <c r="O56" s="88">
        <v>104</v>
      </c>
      <c r="P56" s="86">
        <v>9.8598158630000015</v>
      </c>
      <c r="Q56" s="87">
        <f t="shared" si="1"/>
        <v>1.9854718522129561E-4</v>
      </c>
      <c r="R56" s="87">
        <f>P56/'סכום נכסי הקרן'!$C$42</f>
        <v>3.6898944717944648E-6</v>
      </c>
    </row>
    <row r="57" spans="2:18">
      <c r="B57" s="79" t="s">
        <v>2642</v>
      </c>
      <c r="C57" s="89" t="s">
        <v>2581</v>
      </c>
      <c r="D57" s="76">
        <v>7863</v>
      </c>
      <c r="E57" s="76"/>
      <c r="F57" s="76" t="s">
        <v>327</v>
      </c>
      <c r="G57" s="99">
        <v>44048</v>
      </c>
      <c r="H57" s="76" t="s">
        <v>2580</v>
      </c>
      <c r="I57" s="86">
        <v>7.8000000000341174</v>
      </c>
      <c r="J57" s="89" t="s">
        <v>391</v>
      </c>
      <c r="K57" s="89" t="s">
        <v>164</v>
      </c>
      <c r="L57" s="90">
        <v>2.7000000000000003E-2</v>
      </c>
      <c r="M57" s="90">
        <v>2.5600000000068224E-2</v>
      </c>
      <c r="N57" s="86">
        <v>17311.541735999999</v>
      </c>
      <c r="O57" s="88">
        <v>101.59</v>
      </c>
      <c r="P57" s="86">
        <v>17.586795573000003</v>
      </c>
      <c r="Q57" s="87">
        <f t="shared" si="1"/>
        <v>3.5414543299787919E-4</v>
      </c>
      <c r="R57" s="87">
        <f>P57/'סכום נכסי הקרן'!$C$42</f>
        <v>6.581605646907817E-6</v>
      </c>
    </row>
    <row r="58" spans="2:18">
      <c r="B58" s="79" t="s">
        <v>2642</v>
      </c>
      <c r="C58" s="89" t="s">
        <v>2581</v>
      </c>
      <c r="D58" s="76">
        <v>7919</v>
      </c>
      <c r="E58" s="76"/>
      <c r="F58" s="76" t="s">
        <v>327</v>
      </c>
      <c r="G58" s="99">
        <v>44080</v>
      </c>
      <c r="H58" s="76" t="s">
        <v>2580</v>
      </c>
      <c r="I58" s="86">
        <v>7.8000000000813774</v>
      </c>
      <c r="J58" s="89" t="s">
        <v>391</v>
      </c>
      <c r="K58" s="89" t="s">
        <v>164</v>
      </c>
      <c r="L58" s="90">
        <v>2.7000000000000003E-2</v>
      </c>
      <c r="M58" s="90">
        <v>2.7400000000244135E-2</v>
      </c>
      <c r="N58" s="86">
        <v>27034.728294000008</v>
      </c>
      <c r="O58" s="88">
        <v>100</v>
      </c>
      <c r="P58" s="86">
        <v>27.034727291000003</v>
      </c>
      <c r="Q58" s="87">
        <f t="shared" si="1"/>
        <v>5.4439850413395005E-4</v>
      </c>
      <c r="R58" s="87">
        <f>P58/'סכום נכסי הקרן'!$C$42</f>
        <v>1.0117358393261086E-5</v>
      </c>
    </row>
    <row r="59" spans="2:18">
      <c r="B59" s="79" t="s">
        <v>2643</v>
      </c>
      <c r="C59" s="89" t="s">
        <v>2581</v>
      </c>
      <c r="D59" s="76">
        <v>7490</v>
      </c>
      <c r="E59" s="76"/>
      <c r="F59" s="76" t="s">
        <v>327</v>
      </c>
      <c r="G59" s="99">
        <v>43899</v>
      </c>
      <c r="H59" s="76" t="s">
        <v>2580</v>
      </c>
      <c r="I59" s="86">
        <v>4.4599999999928084</v>
      </c>
      <c r="J59" s="89" t="s">
        <v>156</v>
      </c>
      <c r="K59" s="89" t="s">
        <v>164</v>
      </c>
      <c r="L59" s="90">
        <v>2.3889999999999998E-2</v>
      </c>
      <c r="M59" s="90">
        <v>1.8199999999976027E-2</v>
      </c>
      <c r="N59" s="86">
        <v>161729.65006500002</v>
      </c>
      <c r="O59" s="88">
        <v>103.18</v>
      </c>
      <c r="P59" s="86">
        <v>166.87265452000003</v>
      </c>
      <c r="Q59" s="87">
        <f t="shared" si="1"/>
        <v>3.3603158827421311E-3</v>
      </c>
      <c r="R59" s="87">
        <f>P59/'סכום נכסי הקרן'!$C$42</f>
        <v>6.2449694189285453E-5</v>
      </c>
    </row>
    <row r="60" spans="2:18">
      <c r="B60" s="79" t="s">
        <v>2643</v>
      </c>
      <c r="C60" s="89" t="s">
        <v>2581</v>
      </c>
      <c r="D60" s="76">
        <v>7491</v>
      </c>
      <c r="E60" s="76"/>
      <c r="F60" s="76" t="s">
        <v>327</v>
      </c>
      <c r="G60" s="99">
        <v>43899</v>
      </c>
      <c r="H60" s="76" t="s">
        <v>2580</v>
      </c>
      <c r="I60" s="86">
        <v>4.5999999999900654</v>
      </c>
      <c r="J60" s="89" t="s">
        <v>156</v>
      </c>
      <c r="K60" s="89" t="s">
        <v>164</v>
      </c>
      <c r="L60" s="90">
        <v>1.2969999999999999E-2</v>
      </c>
      <c r="M60" s="90">
        <v>7.9999999999694291E-3</v>
      </c>
      <c r="N60" s="86">
        <v>254965.90000000002</v>
      </c>
      <c r="O60" s="88">
        <v>102.64</v>
      </c>
      <c r="P60" s="86">
        <v>261.69698849100007</v>
      </c>
      <c r="Q60" s="87">
        <f t="shared" si="1"/>
        <v>5.2697941997842199E-3</v>
      </c>
      <c r="R60" s="87">
        <f>P60/'סכום נכסי הקרן'!$C$42</f>
        <v>9.793633923142979E-5</v>
      </c>
    </row>
    <row r="61" spans="2:18">
      <c r="B61" s="79" t="s">
        <v>2644</v>
      </c>
      <c r="C61" s="89" t="s">
        <v>2581</v>
      </c>
      <c r="D61" s="76">
        <v>470540</v>
      </c>
      <c r="E61" s="76"/>
      <c r="F61" s="76" t="s">
        <v>327</v>
      </c>
      <c r="G61" s="99">
        <v>42884</v>
      </c>
      <c r="H61" s="76" t="s">
        <v>2580</v>
      </c>
      <c r="I61" s="86">
        <v>0.40999999998361003</v>
      </c>
      <c r="J61" s="89" t="s">
        <v>156</v>
      </c>
      <c r="K61" s="89" t="s">
        <v>164</v>
      </c>
      <c r="L61" s="90">
        <v>2.2099999999999998E-2</v>
      </c>
      <c r="M61" s="90">
        <v>1.699999999981789E-2</v>
      </c>
      <c r="N61" s="86">
        <v>27346.494928000007</v>
      </c>
      <c r="O61" s="88">
        <v>100.4</v>
      </c>
      <c r="P61" s="86">
        <v>27.455881845000004</v>
      </c>
      <c r="Q61" s="87">
        <f t="shared" si="1"/>
        <v>5.5287929651402074E-4</v>
      </c>
      <c r="R61" s="87">
        <f>P61/'סכום נכסי הקרן'!$C$42</f>
        <v>1.0274969436121153E-5</v>
      </c>
    </row>
    <row r="62" spans="2:18">
      <c r="B62" s="79" t="s">
        <v>2644</v>
      </c>
      <c r="C62" s="89" t="s">
        <v>2581</v>
      </c>
      <c r="D62" s="76">
        <v>484097</v>
      </c>
      <c r="E62" s="76"/>
      <c r="F62" s="76" t="s">
        <v>327</v>
      </c>
      <c r="G62" s="99">
        <v>43006</v>
      </c>
      <c r="H62" s="76" t="s">
        <v>2580</v>
      </c>
      <c r="I62" s="86">
        <v>0.62000000000164313</v>
      </c>
      <c r="J62" s="89" t="s">
        <v>156</v>
      </c>
      <c r="K62" s="89" t="s">
        <v>164</v>
      </c>
      <c r="L62" s="90">
        <v>2.0799999999999999E-2</v>
      </c>
      <c r="M62" s="90">
        <v>1.8600000000049296E-2</v>
      </c>
      <c r="N62" s="86">
        <v>36461.993001000003</v>
      </c>
      <c r="O62" s="88">
        <v>100.15</v>
      </c>
      <c r="P62" s="86">
        <v>36.516684986999998</v>
      </c>
      <c r="Q62" s="87">
        <f t="shared" si="1"/>
        <v>7.3533675664157704E-4</v>
      </c>
      <c r="R62" s="87">
        <f>P62/'סכום נכסי הקרן'!$C$42</f>
        <v>1.3665844873171258E-5</v>
      </c>
    </row>
    <row r="63" spans="2:18">
      <c r="B63" s="79" t="s">
        <v>2644</v>
      </c>
      <c r="C63" s="89" t="s">
        <v>2581</v>
      </c>
      <c r="D63" s="76">
        <v>523632</v>
      </c>
      <c r="E63" s="76"/>
      <c r="F63" s="76" t="s">
        <v>327</v>
      </c>
      <c r="G63" s="99">
        <v>43321</v>
      </c>
      <c r="H63" s="76" t="s">
        <v>2580</v>
      </c>
      <c r="I63" s="86">
        <v>0.97000000000330389</v>
      </c>
      <c r="J63" s="89" t="s">
        <v>156</v>
      </c>
      <c r="K63" s="89" t="s">
        <v>164</v>
      </c>
      <c r="L63" s="90">
        <v>2.3980000000000001E-2</v>
      </c>
      <c r="M63" s="90">
        <v>1.6699999999996325E-2</v>
      </c>
      <c r="N63" s="86">
        <v>80864.825032000008</v>
      </c>
      <c r="O63" s="88">
        <v>101.06</v>
      </c>
      <c r="P63" s="86">
        <v>81.721994409000018</v>
      </c>
      <c r="Q63" s="87">
        <f t="shared" si="1"/>
        <v>1.6456364080252204E-3</v>
      </c>
      <c r="R63" s="87">
        <f>P63/'סכום נכסי הקרן'!$C$42</f>
        <v>3.0583282647840187E-5</v>
      </c>
    </row>
    <row r="64" spans="2:18">
      <c r="B64" s="79" t="s">
        <v>2644</v>
      </c>
      <c r="C64" s="89" t="s">
        <v>2581</v>
      </c>
      <c r="D64" s="76">
        <v>524747</v>
      </c>
      <c r="E64" s="76"/>
      <c r="F64" s="76" t="s">
        <v>327</v>
      </c>
      <c r="G64" s="99">
        <v>43343</v>
      </c>
      <c r="H64" s="76" t="s">
        <v>2580</v>
      </c>
      <c r="I64" s="86">
        <v>1.0299999999968128</v>
      </c>
      <c r="J64" s="89" t="s">
        <v>156</v>
      </c>
      <c r="K64" s="89" t="s">
        <v>164</v>
      </c>
      <c r="L64" s="90">
        <v>2.3789999999999999E-2</v>
      </c>
      <c r="M64" s="90">
        <v>1.7199999999970583E-2</v>
      </c>
      <c r="N64" s="86">
        <v>80864.825032000008</v>
      </c>
      <c r="O64" s="88">
        <v>100.88</v>
      </c>
      <c r="P64" s="86">
        <v>81.576437142000003</v>
      </c>
      <c r="Q64" s="87">
        <f t="shared" si="1"/>
        <v>1.6427053202591893E-3</v>
      </c>
      <c r="R64" s="87">
        <f>P64/'סכום נכסי הקרן'!$C$42</f>
        <v>3.0528809931280805E-5</v>
      </c>
    </row>
    <row r="65" spans="2:18">
      <c r="B65" s="79" t="s">
        <v>2644</v>
      </c>
      <c r="C65" s="89" t="s">
        <v>2581</v>
      </c>
      <c r="D65" s="76">
        <v>465782</v>
      </c>
      <c r="E65" s="76"/>
      <c r="F65" s="76" t="s">
        <v>327</v>
      </c>
      <c r="G65" s="99">
        <v>42828</v>
      </c>
      <c r="H65" s="76" t="s">
        <v>2580</v>
      </c>
      <c r="I65" s="86">
        <v>0.25999999998765583</v>
      </c>
      <c r="J65" s="89" t="s">
        <v>156</v>
      </c>
      <c r="K65" s="89" t="s">
        <v>164</v>
      </c>
      <c r="L65" s="90">
        <v>2.2700000000000001E-2</v>
      </c>
      <c r="M65" s="90">
        <v>1.6400000000450197E-2</v>
      </c>
      <c r="N65" s="86">
        <v>27346.494605000004</v>
      </c>
      <c r="O65" s="88">
        <v>100.72</v>
      </c>
      <c r="P65" s="86">
        <v>27.543388259000007</v>
      </c>
      <c r="Q65" s="87">
        <f t="shared" si="1"/>
        <v>5.5464141382228691E-4</v>
      </c>
      <c r="R65" s="87">
        <f>P65/'סכום נכסי הקרן'!$C$42</f>
        <v>1.0307717454720247E-5</v>
      </c>
    </row>
    <row r="66" spans="2:18">
      <c r="B66" s="79" t="s">
        <v>2644</v>
      </c>
      <c r="C66" s="89" t="s">
        <v>2581</v>
      </c>
      <c r="D66" s="76">
        <v>467404</v>
      </c>
      <c r="E66" s="76"/>
      <c r="F66" s="76" t="s">
        <v>327</v>
      </c>
      <c r="G66" s="99">
        <v>42859</v>
      </c>
      <c r="H66" s="76" t="s">
        <v>2580</v>
      </c>
      <c r="I66" s="86">
        <v>0.33999999999490954</v>
      </c>
      <c r="J66" s="89" t="s">
        <v>156</v>
      </c>
      <c r="K66" s="89" t="s">
        <v>164</v>
      </c>
      <c r="L66" s="90">
        <v>2.2799999999999997E-2</v>
      </c>
      <c r="M66" s="90">
        <v>1.6699999999974551E-2</v>
      </c>
      <c r="N66" s="86">
        <v>27346.494928000007</v>
      </c>
      <c r="O66" s="88">
        <v>100.57</v>
      </c>
      <c r="P66" s="86">
        <v>27.502370321000004</v>
      </c>
      <c r="Q66" s="87">
        <f t="shared" si="1"/>
        <v>5.5381543530031037E-4</v>
      </c>
      <c r="R66" s="87">
        <f>P66/'סכום נכסי הקרן'!$C$42</f>
        <v>1.0292367080557725E-5</v>
      </c>
    </row>
    <row r="67" spans="2:18">
      <c r="B67" s="79" t="s">
        <v>2644</v>
      </c>
      <c r="C67" s="89" t="s">
        <v>2581</v>
      </c>
      <c r="D67" s="76">
        <v>545876</v>
      </c>
      <c r="E67" s="76"/>
      <c r="F67" s="76" t="s">
        <v>327</v>
      </c>
      <c r="G67" s="99">
        <v>43614</v>
      </c>
      <c r="H67" s="76" t="s">
        <v>2580</v>
      </c>
      <c r="I67" s="86">
        <v>1.3900000000014245</v>
      </c>
      <c r="J67" s="89" t="s">
        <v>156</v>
      </c>
      <c r="K67" s="89" t="s">
        <v>164</v>
      </c>
      <c r="L67" s="90">
        <v>2.427E-2</v>
      </c>
      <c r="M67" s="90">
        <v>1.8599999999985753E-2</v>
      </c>
      <c r="N67" s="86">
        <v>111189.13460100001</v>
      </c>
      <c r="O67" s="88">
        <v>101.01</v>
      </c>
      <c r="P67" s="86">
        <v>112.31214275600001</v>
      </c>
      <c r="Q67" s="87">
        <f t="shared" si="1"/>
        <v>2.2616304523552463E-3</v>
      </c>
      <c r="R67" s="87">
        <f>P67/'סכום נכסי הקרן'!$C$42</f>
        <v>4.2031206305374298E-5</v>
      </c>
    </row>
    <row r="68" spans="2:18">
      <c r="B68" s="79" t="s">
        <v>2644</v>
      </c>
      <c r="C68" s="89" t="s">
        <v>2581</v>
      </c>
      <c r="D68" s="76">
        <v>7355</v>
      </c>
      <c r="E68" s="76"/>
      <c r="F68" s="76" t="s">
        <v>327</v>
      </c>
      <c r="G68" s="99">
        <v>43842</v>
      </c>
      <c r="H68" s="76" t="s">
        <v>2580</v>
      </c>
      <c r="I68" s="86">
        <v>1.6099999999983015</v>
      </c>
      <c r="J68" s="89" t="s">
        <v>156</v>
      </c>
      <c r="K68" s="89" t="s">
        <v>164</v>
      </c>
      <c r="L68" s="90">
        <v>2.0838000000000002E-2</v>
      </c>
      <c r="M68" s="90">
        <v>2.4799999999906584E-2</v>
      </c>
      <c r="N68" s="86">
        <v>141513.44378199999</v>
      </c>
      <c r="O68" s="88">
        <v>99.85</v>
      </c>
      <c r="P68" s="86">
        <v>141.30117688400003</v>
      </c>
      <c r="Q68" s="87">
        <f t="shared" si="1"/>
        <v>2.8453828477724183E-3</v>
      </c>
      <c r="R68" s="87">
        <f>P68/'סכום נכסי הקרן'!$C$42</f>
        <v>5.2879935962991064E-5</v>
      </c>
    </row>
    <row r="69" spans="2:18">
      <c r="B69" s="79" t="s">
        <v>2645</v>
      </c>
      <c r="C69" s="89" t="s">
        <v>2582</v>
      </c>
      <c r="D69" s="76">
        <v>7127</v>
      </c>
      <c r="E69" s="76"/>
      <c r="F69" s="76" t="s">
        <v>327</v>
      </c>
      <c r="G69" s="99">
        <v>43631</v>
      </c>
      <c r="H69" s="76" t="s">
        <v>2580</v>
      </c>
      <c r="I69" s="86">
        <v>6.5100000000000007</v>
      </c>
      <c r="J69" s="89" t="s">
        <v>391</v>
      </c>
      <c r="K69" s="89" t="s">
        <v>164</v>
      </c>
      <c r="L69" s="90">
        <v>3.1E-2</v>
      </c>
      <c r="M69" s="90">
        <v>1.8700000000000001E-2</v>
      </c>
      <c r="N69" s="86">
        <v>841842.44</v>
      </c>
      <c r="O69" s="88">
        <v>108.39</v>
      </c>
      <c r="P69" s="86">
        <v>912.47300000000007</v>
      </c>
      <c r="Q69" s="87">
        <f t="shared" si="1"/>
        <v>1.8374475574162278E-2</v>
      </c>
      <c r="R69" s="87">
        <f>P69/'סכום נכסי הקרן'!$C$42</f>
        <v>3.4147991454855332E-4</v>
      </c>
    </row>
    <row r="70" spans="2:18">
      <c r="B70" s="79" t="s">
        <v>2645</v>
      </c>
      <c r="C70" s="89" t="s">
        <v>2582</v>
      </c>
      <c r="D70" s="76">
        <v>7128</v>
      </c>
      <c r="E70" s="76"/>
      <c r="F70" s="76" t="s">
        <v>327</v>
      </c>
      <c r="G70" s="99">
        <v>43634</v>
      </c>
      <c r="H70" s="76" t="s">
        <v>2580</v>
      </c>
      <c r="I70" s="86">
        <v>6.5399999999999991</v>
      </c>
      <c r="J70" s="89" t="s">
        <v>391</v>
      </c>
      <c r="K70" s="89" t="s">
        <v>164</v>
      </c>
      <c r="L70" s="90">
        <v>2.4900000000000002E-2</v>
      </c>
      <c r="M70" s="90">
        <v>1.84E-2</v>
      </c>
      <c r="N70" s="86">
        <v>356699.11</v>
      </c>
      <c r="O70" s="88">
        <v>106.12</v>
      </c>
      <c r="P70" s="86">
        <v>378.52908000000008</v>
      </c>
      <c r="Q70" s="87">
        <f t="shared" si="1"/>
        <v>7.6224428937295887E-3</v>
      </c>
      <c r="R70" s="87">
        <f>P70/'סכום נכסי הקרן'!$C$42</f>
        <v>1.4165907143832477E-4</v>
      </c>
    </row>
    <row r="71" spans="2:18">
      <c r="B71" s="79" t="s">
        <v>2645</v>
      </c>
      <c r="C71" s="89" t="s">
        <v>2582</v>
      </c>
      <c r="D71" s="76">
        <v>7130</v>
      </c>
      <c r="E71" s="76"/>
      <c r="F71" s="76" t="s">
        <v>327</v>
      </c>
      <c r="G71" s="99">
        <v>43634</v>
      </c>
      <c r="H71" s="76" t="s">
        <v>2580</v>
      </c>
      <c r="I71" s="86">
        <v>6.8899999999999988</v>
      </c>
      <c r="J71" s="89" t="s">
        <v>391</v>
      </c>
      <c r="K71" s="89" t="s">
        <v>164</v>
      </c>
      <c r="L71" s="90">
        <v>3.6000000000000004E-2</v>
      </c>
      <c r="M71" s="90">
        <v>1.8799999999999997E-2</v>
      </c>
      <c r="N71" s="86">
        <v>225601.65000000002</v>
      </c>
      <c r="O71" s="88">
        <v>112.53</v>
      </c>
      <c r="P71" s="86">
        <v>253.86952000000005</v>
      </c>
      <c r="Q71" s="87">
        <f t="shared" si="1"/>
        <v>5.1121724086787253E-3</v>
      </c>
      <c r="R71" s="87">
        <f>P71/'סכום נכסי הקרן'!$C$42</f>
        <v>9.5007021573331223E-5</v>
      </c>
    </row>
    <row r="72" spans="2:18">
      <c r="B72" s="79" t="s">
        <v>2646</v>
      </c>
      <c r="C72" s="89" t="s">
        <v>2582</v>
      </c>
      <c r="D72" s="76">
        <v>84666730</v>
      </c>
      <c r="E72" s="76"/>
      <c r="F72" s="76" t="s">
        <v>631</v>
      </c>
      <c r="G72" s="99">
        <v>43530</v>
      </c>
      <c r="H72" s="76" t="s">
        <v>160</v>
      </c>
      <c r="I72" s="86">
        <v>6.339999999999999</v>
      </c>
      <c r="J72" s="89" t="s">
        <v>455</v>
      </c>
      <c r="K72" s="89" t="s">
        <v>164</v>
      </c>
      <c r="L72" s="90">
        <v>3.4000000000000002E-2</v>
      </c>
      <c r="M72" s="90">
        <v>3.0300000000000004E-2</v>
      </c>
      <c r="N72" s="86">
        <v>420105.77000000008</v>
      </c>
      <c r="O72" s="88">
        <v>102.58</v>
      </c>
      <c r="P72" s="86">
        <v>430.94450000000006</v>
      </c>
      <c r="Q72" s="87">
        <f t="shared" si="1"/>
        <v>8.6779325953420822E-3</v>
      </c>
      <c r="R72" s="87">
        <f>P72/'סכום נכסי הקרן'!$C$42</f>
        <v>1.6127478953916339E-4</v>
      </c>
    </row>
    <row r="73" spans="2:18">
      <c r="B73" s="79" t="s">
        <v>2647</v>
      </c>
      <c r="C73" s="89" t="s">
        <v>2582</v>
      </c>
      <c r="D73" s="76">
        <v>90145980</v>
      </c>
      <c r="E73" s="76"/>
      <c r="F73" s="76" t="s">
        <v>2584</v>
      </c>
      <c r="G73" s="99">
        <v>42242</v>
      </c>
      <c r="H73" s="76" t="s">
        <v>2580</v>
      </c>
      <c r="I73" s="86">
        <v>4.3599999999984496</v>
      </c>
      <c r="J73" s="89" t="s">
        <v>683</v>
      </c>
      <c r="K73" s="89" t="s">
        <v>164</v>
      </c>
      <c r="L73" s="90">
        <v>2.6600000000000002E-2</v>
      </c>
      <c r="M73" s="90">
        <v>1.8299999999983302E-2</v>
      </c>
      <c r="N73" s="86">
        <v>321337.35274600005</v>
      </c>
      <c r="O73" s="88">
        <v>104.36</v>
      </c>
      <c r="P73" s="86">
        <v>335.34768433200003</v>
      </c>
      <c r="Q73" s="87">
        <f t="shared" si="1"/>
        <v>6.7528988086334781E-3</v>
      </c>
      <c r="R73" s="87">
        <f>P73/'סכום נכסי הקרן'!$C$42</f>
        <v>1.2549905431694591E-4</v>
      </c>
    </row>
    <row r="74" spans="2:18">
      <c r="B74" s="79" t="s">
        <v>2648</v>
      </c>
      <c r="C74" s="89" t="s">
        <v>2581</v>
      </c>
      <c r="D74" s="76">
        <v>482154</v>
      </c>
      <c r="E74" s="76"/>
      <c r="F74" s="76" t="s">
        <v>2584</v>
      </c>
      <c r="G74" s="99">
        <v>42978</v>
      </c>
      <c r="H74" s="76" t="s">
        <v>2580</v>
      </c>
      <c r="I74" s="86">
        <v>2.5299999999652094</v>
      </c>
      <c r="J74" s="89" t="s">
        <v>156</v>
      </c>
      <c r="K74" s="89" t="s">
        <v>164</v>
      </c>
      <c r="L74" s="90">
        <v>2.3E-2</v>
      </c>
      <c r="M74" s="90">
        <v>2.1399999999863216E-2</v>
      </c>
      <c r="N74" s="86">
        <v>33429.694908000005</v>
      </c>
      <c r="O74" s="88">
        <v>100.6</v>
      </c>
      <c r="P74" s="86">
        <v>33.630307989000009</v>
      </c>
      <c r="Q74" s="87">
        <f t="shared" si="1"/>
        <v>6.7721376160766959E-4</v>
      </c>
      <c r="R74" s="87">
        <f>P74/'סכום נכסי הקרן'!$C$42</f>
        <v>1.2585659738233627E-5</v>
      </c>
    </row>
    <row r="75" spans="2:18">
      <c r="B75" s="79" t="s">
        <v>2648</v>
      </c>
      <c r="C75" s="89" t="s">
        <v>2581</v>
      </c>
      <c r="D75" s="76">
        <v>482153</v>
      </c>
      <c r="E75" s="76"/>
      <c r="F75" s="76" t="s">
        <v>2584</v>
      </c>
      <c r="G75" s="99">
        <v>42978</v>
      </c>
      <c r="H75" s="76" t="s">
        <v>2580</v>
      </c>
      <c r="I75" s="86">
        <v>2.5200000000141363</v>
      </c>
      <c r="J75" s="89" t="s">
        <v>156</v>
      </c>
      <c r="K75" s="89" t="s">
        <v>164</v>
      </c>
      <c r="L75" s="90">
        <v>2.76E-2</v>
      </c>
      <c r="M75" s="90">
        <v>2.2300000000079513E-2</v>
      </c>
      <c r="N75" s="86">
        <v>78002.621571000011</v>
      </c>
      <c r="O75" s="88">
        <v>101.57</v>
      </c>
      <c r="P75" s="86">
        <v>79.227262319000019</v>
      </c>
      <c r="Q75" s="87">
        <f t="shared" si="1"/>
        <v>1.5953999694108352E-3</v>
      </c>
      <c r="R75" s="87">
        <f>P75/'סכום נכסי הקרן'!$C$42</f>
        <v>2.9649664994589366E-5</v>
      </c>
    </row>
    <row r="76" spans="2:18">
      <c r="B76" s="79" t="s">
        <v>2649</v>
      </c>
      <c r="C76" s="89" t="s">
        <v>2582</v>
      </c>
      <c r="D76" s="76">
        <v>84666732</v>
      </c>
      <c r="E76" s="76"/>
      <c r="F76" s="76" t="s">
        <v>631</v>
      </c>
      <c r="G76" s="99">
        <v>43530</v>
      </c>
      <c r="H76" s="76" t="s">
        <v>160</v>
      </c>
      <c r="I76" s="86">
        <v>6.52</v>
      </c>
      <c r="J76" s="89" t="s">
        <v>455</v>
      </c>
      <c r="K76" s="89" t="s">
        <v>164</v>
      </c>
      <c r="L76" s="90">
        <v>3.4000000000000002E-2</v>
      </c>
      <c r="M76" s="90">
        <v>3.0199999999999994E-2</v>
      </c>
      <c r="N76" s="86">
        <v>878385.7200000002</v>
      </c>
      <c r="O76" s="88">
        <v>102.66</v>
      </c>
      <c r="P76" s="86">
        <v>901.75078000000019</v>
      </c>
      <c r="Q76" s="87">
        <f t="shared" si="1"/>
        <v>1.8158562150432708E-2</v>
      </c>
      <c r="R76" s="87">
        <f>P76/'סכום נכסי הקרן'!$C$42</f>
        <v>3.3746727771505715E-4</v>
      </c>
    </row>
    <row r="77" spans="2:18">
      <c r="B77" s="79" t="s">
        <v>2650</v>
      </c>
      <c r="C77" s="89" t="s">
        <v>2581</v>
      </c>
      <c r="D77" s="76">
        <v>7561</v>
      </c>
      <c r="E77" s="76"/>
      <c r="F77" s="76" t="s">
        <v>658</v>
      </c>
      <c r="G77" s="99">
        <v>43920</v>
      </c>
      <c r="H77" s="76" t="s">
        <v>160</v>
      </c>
      <c r="I77" s="86">
        <v>6.7600000000000016</v>
      </c>
      <c r="J77" s="89" t="s">
        <v>191</v>
      </c>
      <c r="K77" s="89" t="s">
        <v>164</v>
      </c>
      <c r="L77" s="90">
        <v>5.5918000000000002E-2</v>
      </c>
      <c r="M77" s="90">
        <v>3.2400000000000012E-2</v>
      </c>
      <c r="N77" s="86">
        <v>685471.2</v>
      </c>
      <c r="O77" s="88">
        <v>117.46</v>
      </c>
      <c r="P77" s="86">
        <v>805.15443999999991</v>
      </c>
      <c r="Q77" s="87">
        <f t="shared" si="1"/>
        <v>1.6213400934831281E-2</v>
      </c>
      <c r="R77" s="87">
        <f>P77/'סכום נכסי הקרן'!$C$42</f>
        <v>3.0131748486759416E-4</v>
      </c>
    </row>
    <row r="78" spans="2:18">
      <c r="B78" s="79" t="s">
        <v>2650</v>
      </c>
      <c r="C78" s="89" t="s">
        <v>2581</v>
      </c>
      <c r="D78" s="76">
        <v>7894</v>
      </c>
      <c r="E78" s="76"/>
      <c r="F78" s="76" t="s">
        <v>658</v>
      </c>
      <c r="G78" s="99">
        <v>44068</v>
      </c>
      <c r="H78" s="76" t="s">
        <v>160</v>
      </c>
      <c r="I78" s="86">
        <v>6.7700000000000005</v>
      </c>
      <c r="J78" s="89" t="s">
        <v>191</v>
      </c>
      <c r="K78" s="89" t="s">
        <v>164</v>
      </c>
      <c r="L78" s="90">
        <v>4.5102999999999997E-2</v>
      </c>
      <c r="M78" s="90">
        <v>4.6799999999999994E-2</v>
      </c>
      <c r="N78" s="86">
        <v>858318.65000000014</v>
      </c>
      <c r="O78" s="88">
        <v>99.83</v>
      </c>
      <c r="P78" s="86">
        <v>856.85950000000014</v>
      </c>
      <c r="Q78" s="87">
        <f t="shared" si="1"/>
        <v>1.7254586111850875E-2</v>
      </c>
      <c r="R78" s="87">
        <f>P78/'סכום נכסי הקרן'!$C$42</f>
        <v>3.2066736094121817E-4</v>
      </c>
    </row>
    <row r="79" spans="2:18">
      <c r="B79" s="79" t="s">
        <v>2651</v>
      </c>
      <c r="C79" s="89" t="s">
        <v>2581</v>
      </c>
      <c r="D79" s="76">
        <v>90141407</v>
      </c>
      <c r="E79" s="76"/>
      <c r="F79" s="76" t="s">
        <v>870</v>
      </c>
      <c r="G79" s="99">
        <v>42372</v>
      </c>
      <c r="H79" s="76" t="s">
        <v>160</v>
      </c>
      <c r="I79" s="86">
        <v>8.8099999999920158</v>
      </c>
      <c r="J79" s="89" t="s">
        <v>156</v>
      </c>
      <c r="K79" s="89" t="s">
        <v>164</v>
      </c>
      <c r="L79" s="90">
        <v>6.7000000000000004E-2</v>
      </c>
      <c r="M79" s="90">
        <v>2.1799999999969021E-2</v>
      </c>
      <c r="N79" s="86">
        <v>236819.46977000003</v>
      </c>
      <c r="O79" s="88">
        <v>141.75</v>
      </c>
      <c r="P79" s="86">
        <v>335.69162032800006</v>
      </c>
      <c r="Q79" s="87">
        <f t="shared" si="1"/>
        <v>6.7598246503379209E-3</v>
      </c>
      <c r="R79" s="87">
        <f>P79/'סכום נכסי הקרן'!$C$42</f>
        <v>1.256277674235521E-4</v>
      </c>
    </row>
    <row r="80" spans="2:18">
      <c r="B80" s="79" t="s">
        <v>2652</v>
      </c>
      <c r="C80" s="89" t="s">
        <v>2581</v>
      </c>
      <c r="D80" s="76">
        <v>7202</v>
      </c>
      <c r="E80" s="76"/>
      <c r="F80" s="76" t="s">
        <v>669</v>
      </c>
      <c r="G80" s="99">
        <v>43734</v>
      </c>
      <c r="H80" s="76"/>
      <c r="I80" s="86">
        <v>1.53</v>
      </c>
      <c r="J80" s="89" t="s">
        <v>630</v>
      </c>
      <c r="K80" s="89" t="s">
        <v>164</v>
      </c>
      <c r="L80" s="90">
        <v>2.1000000000000001E-2</v>
      </c>
      <c r="M80" s="90">
        <v>2.1400000000000002E-2</v>
      </c>
      <c r="N80" s="86">
        <v>646420.34000000008</v>
      </c>
      <c r="O80" s="88">
        <v>99.97</v>
      </c>
      <c r="P80" s="86">
        <v>646.22640000000013</v>
      </c>
      <c r="Q80" s="87">
        <f t="shared" si="1"/>
        <v>1.3013065813650183E-2</v>
      </c>
      <c r="R80" s="87">
        <f>P80/'סכום נכסי הקרן'!$C$42</f>
        <v>2.4184094855521124E-4</v>
      </c>
    </row>
    <row r="81" spans="2:18">
      <c r="B81" s="79" t="s">
        <v>2652</v>
      </c>
      <c r="C81" s="89" t="s">
        <v>2581</v>
      </c>
      <c r="D81" s="76">
        <v>7372</v>
      </c>
      <c r="E81" s="76"/>
      <c r="F81" s="76" t="s">
        <v>669</v>
      </c>
      <c r="G81" s="99">
        <v>43853</v>
      </c>
      <c r="H81" s="76"/>
      <c r="I81" s="86">
        <v>1.5299999999999998</v>
      </c>
      <c r="J81" s="89" t="s">
        <v>630</v>
      </c>
      <c r="K81" s="89" t="s">
        <v>164</v>
      </c>
      <c r="L81" s="90">
        <v>2.1000000000000001E-2</v>
      </c>
      <c r="M81" s="90">
        <v>2.5899999999999999E-2</v>
      </c>
      <c r="N81" s="86">
        <v>46807.02</v>
      </c>
      <c r="O81" s="88">
        <v>99.3</v>
      </c>
      <c r="P81" s="86">
        <v>46.47937000000001</v>
      </c>
      <c r="Q81" s="87">
        <f t="shared" si="1"/>
        <v>9.3595541870000645E-4</v>
      </c>
      <c r="R81" s="87">
        <f>P81/'סכום נכסי הקרן'!$C$42</f>
        <v>1.7394236646860341E-5</v>
      </c>
    </row>
    <row r="82" spans="2:18">
      <c r="B82" s="79" t="s">
        <v>2652</v>
      </c>
      <c r="C82" s="89" t="s">
        <v>2581</v>
      </c>
      <c r="D82" s="76">
        <v>7250</v>
      </c>
      <c r="E82" s="76"/>
      <c r="F82" s="76" t="s">
        <v>669</v>
      </c>
      <c r="G82" s="99">
        <v>43768</v>
      </c>
      <c r="H82" s="76"/>
      <c r="I82" s="86">
        <v>1.53</v>
      </c>
      <c r="J82" s="89" t="s">
        <v>630</v>
      </c>
      <c r="K82" s="89" t="s">
        <v>164</v>
      </c>
      <c r="L82" s="90">
        <v>2.1000000000000001E-2</v>
      </c>
      <c r="M82" s="90">
        <v>2.4200000000000003E-2</v>
      </c>
      <c r="N82" s="86">
        <v>344778.18000000005</v>
      </c>
      <c r="O82" s="88">
        <v>99.55</v>
      </c>
      <c r="P82" s="86">
        <v>343.22666999999996</v>
      </c>
      <c r="Q82" s="87">
        <f t="shared" si="1"/>
        <v>6.911558001514626E-3</v>
      </c>
      <c r="R82" s="87">
        <f>P82/'סכום נכסי הקרן'!$C$42</f>
        <v>1.2844765153860387E-4</v>
      </c>
    </row>
    <row r="83" spans="2:18">
      <c r="B83" s="79" t="s">
        <v>2653</v>
      </c>
      <c r="C83" s="89" t="s">
        <v>2581</v>
      </c>
      <c r="D83" s="76">
        <v>6718</v>
      </c>
      <c r="E83" s="76"/>
      <c r="F83" s="76" t="s">
        <v>669</v>
      </c>
      <c r="G83" s="99">
        <v>43482</v>
      </c>
      <c r="H83" s="76"/>
      <c r="I83" s="86">
        <v>3.2699999999990537</v>
      </c>
      <c r="J83" s="89" t="s">
        <v>156</v>
      </c>
      <c r="K83" s="89" t="s">
        <v>164</v>
      </c>
      <c r="L83" s="90">
        <v>4.1299999999999996E-2</v>
      </c>
      <c r="M83" s="90">
        <v>1.7199999999993321E-2</v>
      </c>
      <c r="N83" s="86">
        <v>664009.55666100013</v>
      </c>
      <c r="O83" s="88">
        <v>108.21</v>
      </c>
      <c r="P83" s="86">
        <v>718.52471768400017</v>
      </c>
      <c r="Q83" s="87">
        <f t="shared" si="1"/>
        <v>1.4468937573513415E-2</v>
      </c>
      <c r="R83" s="87">
        <f>P83/'סכום נכסי הקרן'!$C$42</f>
        <v>2.688975555394579E-4</v>
      </c>
    </row>
    <row r="84" spans="2:18">
      <c r="B84" s="79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86"/>
      <c r="O84" s="88"/>
      <c r="P84" s="76"/>
      <c r="Q84" s="87"/>
      <c r="R84" s="76"/>
    </row>
    <row r="85" spans="2:18">
      <c r="B85" s="73" t="s">
        <v>38</v>
      </c>
      <c r="C85" s="74"/>
      <c r="D85" s="74"/>
      <c r="E85" s="74"/>
      <c r="F85" s="74"/>
      <c r="G85" s="74"/>
      <c r="H85" s="74"/>
      <c r="I85" s="83">
        <v>4.290409338946211</v>
      </c>
      <c r="J85" s="74"/>
      <c r="K85" s="74"/>
      <c r="L85" s="74"/>
      <c r="M85" s="96">
        <v>3.1485614986415118E-2</v>
      </c>
      <c r="N85" s="83"/>
      <c r="O85" s="85"/>
      <c r="P85" s="83">
        <f>P86</f>
        <v>27067.907910000002</v>
      </c>
      <c r="Q85" s="84">
        <f t="shared" ref="Q85:Q130" si="2">P85/$P$10</f>
        <v>0.54506666250504821</v>
      </c>
      <c r="R85" s="84">
        <f>P85/'סכום נכסי הקרן'!$C$42</f>
        <v>1.0129775763353995E-2</v>
      </c>
    </row>
    <row r="86" spans="2:18">
      <c r="B86" s="94" t="s">
        <v>36</v>
      </c>
      <c r="C86" s="74"/>
      <c r="D86" s="74"/>
      <c r="E86" s="74"/>
      <c r="F86" s="74"/>
      <c r="G86" s="74"/>
      <c r="H86" s="74"/>
      <c r="I86" s="83">
        <v>4.290409338946211</v>
      </c>
      <c r="J86" s="74"/>
      <c r="K86" s="74"/>
      <c r="L86" s="74"/>
      <c r="M86" s="96">
        <v>3.1485614986415118E-2</v>
      </c>
      <c r="N86" s="83"/>
      <c r="O86" s="85"/>
      <c r="P86" s="83">
        <f>SUM(P87:P130)</f>
        <v>27067.907910000002</v>
      </c>
      <c r="Q86" s="84">
        <f t="shared" si="2"/>
        <v>0.54506666250504821</v>
      </c>
      <c r="R86" s="84">
        <f>P86/'סכום נכסי הקרן'!$C$42</f>
        <v>1.0129775763353995E-2</v>
      </c>
    </row>
    <row r="87" spans="2:18">
      <c r="B87" s="79" t="s">
        <v>2654</v>
      </c>
      <c r="C87" s="89" t="s">
        <v>2581</v>
      </c>
      <c r="D87" s="76">
        <v>6831</v>
      </c>
      <c r="E87" s="76"/>
      <c r="F87" s="76" t="s">
        <v>2583</v>
      </c>
      <c r="G87" s="99">
        <v>43552</v>
      </c>
      <c r="H87" s="76" t="s">
        <v>2580</v>
      </c>
      <c r="I87" s="86">
        <v>5.2799999999999994</v>
      </c>
      <c r="J87" s="89" t="s">
        <v>190</v>
      </c>
      <c r="K87" s="89" t="s">
        <v>163</v>
      </c>
      <c r="L87" s="90">
        <v>4.5999999999999999E-2</v>
      </c>
      <c r="M87" s="90">
        <v>2.75E-2</v>
      </c>
      <c r="N87" s="86">
        <v>631436.35000000009</v>
      </c>
      <c r="O87" s="88">
        <v>110.19</v>
      </c>
      <c r="P87" s="86">
        <v>2394.1780500000004</v>
      </c>
      <c r="Q87" s="87">
        <f t="shared" si="2"/>
        <v>4.8211581164506211E-2</v>
      </c>
      <c r="R87" s="87">
        <f>P87/'סכום נכסי הקרן'!$C$42</f>
        <v>8.9598674802215744E-4</v>
      </c>
    </row>
    <row r="88" spans="2:18">
      <c r="B88" s="79" t="s">
        <v>2654</v>
      </c>
      <c r="C88" s="89" t="s">
        <v>2582</v>
      </c>
      <c r="D88" s="76">
        <v>7598</v>
      </c>
      <c r="E88" s="76"/>
      <c r="F88" s="76" t="s">
        <v>2583</v>
      </c>
      <c r="G88" s="99">
        <v>43942</v>
      </c>
      <c r="H88" s="76" t="s">
        <v>2580</v>
      </c>
      <c r="I88" s="86">
        <v>5.14</v>
      </c>
      <c r="J88" s="89" t="s">
        <v>190</v>
      </c>
      <c r="K88" s="89" t="s">
        <v>163</v>
      </c>
      <c r="L88" s="90">
        <v>5.4400000000000004E-2</v>
      </c>
      <c r="M88" s="90">
        <v>3.6400000000000002E-2</v>
      </c>
      <c r="N88" s="86">
        <v>565753.35000000009</v>
      </c>
      <c r="O88" s="88">
        <v>109.76</v>
      </c>
      <c r="P88" s="86">
        <v>2136.7608700000001</v>
      </c>
      <c r="Q88" s="87">
        <f t="shared" si="2"/>
        <v>4.3027969500073683E-2</v>
      </c>
      <c r="R88" s="87">
        <f>P88/'סכום נכסי הקרן'!$C$42</f>
        <v>7.9965206564829028E-4</v>
      </c>
    </row>
    <row r="89" spans="2:18">
      <c r="B89" s="79" t="s">
        <v>2655</v>
      </c>
      <c r="C89" s="89" t="s">
        <v>2582</v>
      </c>
      <c r="D89" s="76">
        <v>67859</v>
      </c>
      <c r="E89" s="76"/>
      <c r="F89" s="76" t="s">
        <v>1000</v>
      </c>
      <c r="G89" s="99">
        <v>43811</v>
      </c>
      <c r="H89" s="76" t="s">
        <v>948</v>
      </c>
      <c r="I89" s="86">
        <v>9.8099999999999987</v>
      </c>
      <c r="J89" s="89" t="s">
        <v>2585</v>
      </c>
      <c r="K89" s="89" t="s">
        <v>163</v>
      </c>
      <c r="L89" s="90">
        <v>4.4800000000000006E-2</v>
      </c>
      <c r="M89" s="90">
        <v>3.1600000000000003E-2</v>
      </c>
      <c r="N89" s="86">
        <v>180495.62000000002</v>
      </c>
      <c r="O89" s="88">
        <v>113.55</v>
      </c>
      <c r="P89" s="86">
        <v>705.24251000000015</v>
      </c>
      <c r="Q89" s="87">
        <f t="shared" si="2"/>
        <v>1.4201473658788695E-2</v>
      </c>
      <c r="R89" s="87">
        <f>P89/'סכום נכסי הקרן'!$C$42</f>
        <v>2.6392688008391183E-4</v>
      </c>
    </row>
    <row r="90" spans="2:18">
      <c r="B90" s="79" t="s">
        <v>2656</v>
      </c>
      <c r="C90" s="89" t="s">
        <v>2582</v>
      </c>
      <c r="D90" s="76">
        <v>7889</v>
      </c>
      <c r="E90" s="76"/>
      <c r="F90" s="76" t="s">
        <v>669</v>
      </c>
      <c r="G90" s="99">
        <v>44064</v>
      </c>
      <c r="H90" s="76"/>
      <c r="I90" s="86">
        <v>5.1500000000000012</v>
      </c>
      <c r="J90" s="89" t="s">
        <v>897</v>
      </c>
      <c r="K90" s="89" t="s">
        <v>163</v>
      </c>
      <c r="L90" s="90">
        <v>5.7500000000000002E-2</v>
      </c>
      <c r="M90" s="90">
        <v>6.1900000000000004E-2</v>
      </c>
      <c r="N90" s="86">
        <v>175872.74</v>
      </c>
      <c r="O90" s="88">
        <v>97.97</v>
      </c>
      <c r="P90" s="86">
        <v>592.8929700000001</v>
      </c>
      <c r="Q90" s="87">
        <f t="shared" si="2"/>
        <v>1.1939090137853426E-2</v>
      </c>
      <c r="R90" s="87">
        <f>P90/'סכום נכסי הקרן'!$C$42</f>
        <v>2.2188167839710108E-4</v>
      </c>
    </row>
    <row r="91" spans="2:18">
      <c r="B91" s="79" t="s">
        <v>2656</v>
      </c>
      <c r="C91" s="89" t="s">
        <v>2582</v>
      </c>
      <c r="D91" s="76">
        <v>7979</v>
      </c>
      <c r="E91" s="76"/>
      <c r="F91" s="76" t="s">
        <v>669</v>
      </c>
      <c r="G91" s="99">
        <v>44104</v>
      </c>
      <c r="H91" s="76"/>
      <c r="I91" s="86">
        <v>5.160000000000001</v>
      </c>
      <c r="J91" s="89" t="s">
        <v>897</v>
      </c>
      <c r="K91" s="89" t="s">
        <v>163</v>
      </c>
      <c r="L91" s="90">
        <v>5.7500000000000002E-2</v>
      </c>
      <c r="M91" s="90">
        <v>6.1600000000000016E-2</v>
      </c>
      <c r="N91" s="86">
        <v>14643.350000000002</v>
      </c>
      <c r="O91" s="88">
        <v>97.61</v>
      </c>
      <c r="P91" s="86">
        <v>49.183519999999994</v>
      </c>
      <c r="Q91" s="87">
        <f t="shared" si="2"/>
        <v>9.9040890732254167E-4</v>
      </c>
      <c r="R91" s="87">
        <f>P91/'סכום נכסי הקרן'!$C$42</f>
        <v>1.8406225945093235E-5</v>
      </c>
    </row>
    <row r="92" spans="2:18">
      <c r="B92" s="79" t="s">
        <v>2657</v>
      </c>
      <c r="C92" s="89" t="s">
        <v>2582</v>
      </c>
      <c r="D92" s="76">
        <v>7903</v>
      </c>
      <c r="E92" s="76"/>
      <c r="F92" s="76" t="s">
        <v>669</v>
      </c>
      <c r="G92" s="99">
        <v>44070</v>
      </c>
      <c r="H92" s="76"/>
      <c r="I92" s="86">
        <v>3.93</v>
      </c>
      <c r="J92" s="89" t="s">
        <v>958</v>
      </c>
      <c r="K92" s="89" t="s">
        <v>163</v>
      </c>
      <c r="L92" s="90">
        <v>2.802E-2</v>
      </c>
      <c r="M92" s="90">
        <v>3.3000000000000002E-2</v>
      </c>
      <c r="N92" s="86">
        <v>354409.80000000005</v>
      </c>
      <c r="O92" s="88">
        <v>98.36</v>
      </c>
      <c r="P92" s="86">
        <v>1199.5784000000001</v>
      </c>
      <c r="Q92" s="87">
        <f t="shared" si="2"/>
        <v>2.4155919145106394E-2</v>
      </c>
      <c r="R92" s="87">
        <f>P92/'סכום נכסי הקרן'!$C$42</f>
        <v>4.4892498685034001E-4</v>
      </c>
    </row>
    <row r="93" spans="2:18">
      <c r="B93" s="79" t="s">
        <v>2658</v>
      </c>
      <c r="C93" s="89" t="s">
        <v>2582</v>
      </c>
      <c r="D93" s="76">
        <v>7364</v>
      </c>
      <c r="E93" s="76"/>
      <c r="F93" s="76" t="s">
        <v>669</v>
      </c>
      <c r="G93" s="99">
        <v>43846</v>
      </c>
      <c r="H93" s="76"/>
      <c r="I93" s="86">
        <v>2.3900000000000006</v>
      </c>
      <c r="J93" s="89" t="s">
        <v>2585</v>
      </c>
      <c r="K93" s="89" t="s">
        <v>165</v>
      </c>
      <c r="L93" s="90">
        <v>1.7500000000000002E-2</v>
      </c>
      <c r="M93" s="90">
        <v>1.9500000000000003E-2</v>
      </c>
      <c r="N93" s="86">
        <v>647441.81000000017</v>
      </c>
      <c r="O93" s="88">
        <v>99.61</v>
      </c>
      <c r="P93" s="86">
        <v>2596.3060099999998</v>
      </c>
      <c r="Q93" s="87">
        <f t="shared" si="2"/>
        <v>5.2281833395394398E-2</v>
      </c>
      <c r="R93" s="87">
        <f>P93/'סכום נכסי הקרן'!$C$42</f>
        <v>9.7163023392110809E-4</v>
      </c>
    </row>
    <row r="94" spans="2:18">
      <c r="B94" s="79" t="s">
        <v>2659</v>
      </c>
      <c r="C94" s="89" t="s">
        <v>2582</v>
      </c>
      <c r="D94" s="76">
        <v>7952</v>
      </c>
      <c r="E94" s="76"/>
      <c r="F94" s="76" t="s">
        <v>669</v>
      </c>
      <c r="G94" s="99">
        <v>44095</v>
      </c>
      <c r="H94" s="76"/>
      <c r="I94" s="86">
        <v>2.3699999999999997</v>
      </c>
      <c r="J94" s="89" t="s">
        <v>958</v>
      </c>
      <c r="K94" s="89" t="s">
        <v>163</v>
      </c>
      <c r="L94" s="90">
        <v>3.6562999999999998E-2</v>
      </c>
      <c r="M94" s="90">
        <v>4.2299999999999997E-2</v>
      </c>
      <c r="N94" s="86">
        <v>12112.000000000002</v>
      </c>
      <c r="O94" s="88">
        <v>99.02</v>
      </c>
      <c r="P94" s="86">
        <v>41.268940000000008</v>
      </c>
      <c r="Q94" s="87">
        <f t="shared" si="2"/>
        <v>8.3103295111369724E-4</v>
      </c>
      <c r="R94" s="87">
        <f>P94/'סכום נכסי הקרן'!$C$42</f>
        <v>1.5444308055919874E-5</v>
      </c>
    </row>
    <row r="95" spans="2:18">
      <c r="B95" s="79" t="s">
        <v>2659</v>
      </c>
      <c r="C95" s="89" t="s">
        <v>2582</v>
      </c>
      <c r="D95" s="76">
        <v>7902</v>
      </c>
      <c r="E95" s="76"/>
      <c r="F95" s="76" t="s">
        <v>669</v>
      </c>
      <c r="G95" s="99">
        <v>44063</v>
      </c>
      <c r="H95" s="76"/>
      <c r="I95" s="86">
        <v>2.3700000000000006</v>
      </c>
      <c r="J95" s="89" t="s">
        <v>958</v>
      </c>
      <c r="K95" s="89" t="s">
        <v>163</v>
      </c>
      <c r="L95" s="90">
        <v>3.6562999999999998E-2</v>
      </c>
      <c r="M95" s="90">
        <v>4.2200000000000008E-2</v>
      </c>
      <c r="N95" s="86">
        <v>26926.51</v>
      </c>
      <c r="O95" s="88">
        <v>99.04</v>
      </c>
      <c r="P95" s="86">
        <v>91.764649999999989</v>
      </c>
      <c r="Q95" s="87">
        <f t="shared" si="2"/>
        <v>1.8478654382064457E-3</v>
      </c>
      <c r="R95" s="87">
        <f>P95/'סכום נכסי הקרן'!$C$42</f>
        <v>3.4341602261741328E-5</v>
      </c>
    </row>
    <row r="96" spans="2:18">
      <c r="B96" s="79" t="s">
        <v>2660</v>
      </c>
      <c r="C96" s="89" t="s">
        <v>2582</v>
      </c>
      <c r="D96" s="76">
        <v>7319</v>
      </c>
      <c r="E96" s="76"/>
      <c r="F96" s="76" t="s">
        <v>669</v>
      </c>
      <c r="G96" s="99">
        <v>43818</v>
      </c>
      <c r="H96" s="76"/>
      <c r="I96" s="86">
        <v>1.9200000000000002</v>
      </c>
      <c r="J96" s="89" t="s">
        <v>953</v>
      </c>
      <c r="K96" s="89" t="s">
        <v>163</v>
      </c>
      <c r="L96" s="90">
        <v>2.1560000000000003E-2</v>
      </c>
      <c r="M96" s="90">
        <v>2.9900000000000003E-2</v>
      </c>
      <c r="N96" s="86">
        <v>946870.13000000012</v>
      </c>
      <c r="O96" s="88">
        <v>98.68</v>
      </c>
      <c r="P96" s="86">
        <v>3215.1720200000004</v>
      </c>
      <c r="Q96" s="87">
        <f t="shared" si="2"/>
        <v>6.4743942832522161E-2</v>
      </c>
      <c r="R96" s="87">
        <f>P96/'סכום נכסי הקרן'!$C$42</f>
        <v>1.2032319494916558E-3</v>
      </c>
    </row>
    <row r="97" spans="2:18">
      <c r="B97" s="79" t="s">
        <v>2660</v>
      </c>
      <c r="C97" s="89" t="s">
        <v>2582</v>
      </c>
      <c r="D97" s="76">
        <v>7320</v>
      </c>
      <c r="E97" s="76"/>
      <c r="F97" s="76" t="s">
        <v>669</v>
      </c>
      <c r="G97" s="99">
        <v>43819</v>
      </c>
      <c r="H97" s="76"/>
      <c r="I97" s="86">
        <v>1.9200000000000004</v>
      </c>
      <c r="J97" s="89" t="s">
        <v>953</v>
      </c>
      <c r="K97" s="89" t="s">
        <v>163</v>
      </c>
      <c r="L97" s="90">
        <v>2.1568E-2</v>
      </c>
      <c r="M97" s="90">
        <v>2.9900000000000003E-2</v>
      </c>
      <c r="N97" s="86">
        <v>28903.370000000006</v>
      </c>
      <c r="O97" s="88">
        <v>98.68</v>
      </c>
      <c r="P97" s="86">
        <v>98.143679999999989</v>
      </c>
      <c r="Q97" s="87">
        <f t="shared" si="2"/>
        <v>1.9763200126671127E-3</v>
      </c>
      <c r="R97" s="87">
        <f>P97/'סכום נכסי הקרן'!$C$42</f>
        <v>3.6728862618269863E-5</v>
      </c>
    </row>
    <row r="98" spans="2:18">
      <c r="B98" s="79" t="s">
        <v>2660</v>
      </c>
      <c r="C98" s="89" t="s">
        <v>2582</v>
      </c>
      <c r="D98" s="76">
        <v>7441</v>
      </c>
      <c r="E98" s="76"/>
      <c r="F98" s="76" t="s">
        <v>669</v>
      </c>
      <c r="G98" s="99">
        <v>43885</v>
      </c>
      <c r="H98" s="76"/>
      <c r="I98" s="86">
        <v>1.92</v>
      </c>
      <c r="J98" s="89" t="s">
        <v>953</v>
      </c>
      <c r="K98" s="89" t="s">
        <v>163</v>
      </c>
      <c r="L98" s="90">
        <v>2.1568E-2</v>
      </c>
      <c r="M98" s="90">
        <v>2.9899999999999996E-2</v>
      </c>
      <c r="N98" s="86">
        <v>8054.1800000000012</v>
      </c>
      <c r="O98" s="88">
        <v>98.68</v>
      </c>
      <c r="P98" s="86">
        <v>27.348630000000004</v>
      </c>
      <c r="Q98" s="87">
        <f t="shared" si="2"/>
        <v>5.5071956531513994E-4</v>
      </c>
      <c r="R98" s="87">
        <f>P98/'סכום נכסי הקרן'!$C$42</f>
        <v>1.0234831973570727E-5</v>
      </c>
    </row>
    <row r="99" spans="2:18">
      <c r="B99" s="79" t="s">
        <v>2660</v>
      </c>
      <c r="C99" s="89" t="s">
        <v>2582</v>
      </c>
      <c r="D99" s="76">
        <v>7568</v>
      </c>
      <c r="E99" s="76"/>
      <c r="F99" s="76" t="s">
        <v>669</v>
      </c>
      <c r="G99" s="99">
        <v>43922</v>
      </c>
      <c r="H99" s="76"/>
      <c r="I99" s="86">
        <v>1.9199999999999997</v>
      </c>
      <c r="J99" s="89" t="s">
        <v>953</v>
      </c>
      <c r="K99" s="89" t="s">
        <v>163</v>
      </c>
      <c r="L99" s="90">
        <v>2.1568E-2</v>
      </c>
      <c r="M99" s="90">
        <v>2.9899999999999993E-2</v>
      </c>
      <c r="N99" s="86">
        <v>2659.0300000000007</v>
      </c>
      <c r="O99" s="88">
        <v>98.68</v>
      </c>
      <c r="P99" s="86">
        <v>9.0289500000000018</v>
      </c>
      <c r="Q99" s="87">
        <f t="shared" si="2"/>
        <v>1.8181603317066094E-4</v>
      </c>
      <c r="R99" s="87">
        <f>P99/'סכום נכסי הקרן'!$C$42</f>
        <v>3.3789548561581117E-6</v>
      </c>
    </row>
    <row r="100" spans="2:18">
      <c r="B100" s="79" t="s">
        <v>2660</v>
      </c>
      <c r="C100" s="89" t="s">
        <v>2582</v>
      </c>
      <c r="D100" s="76">
        <v>7639</v>
      </c>
      <c r="E100" s="76"/>
      <c r="F100" s="76" t="s">
        <v>669</v>
      </c>
      <c r="G100" s="99">
        <v>43949</v>
      </c>
      <c r="H100" s="76"/>
      <c r="I100" s="86">
        <v>1.9200000000000004</v>
      </c>
      <c r="J100" s="89" t="s">
        <v>953</v>
      </c>
      <c r="K100" s="89" t="s">
        <v>163</v>
      </c>
      <c r="L100" s="90">
        <v>2.1568E-2</v>
      </c>
      <c r="M100" s="90">
        <v>2.9900000000000006E-2</v>
      </c>
      <c r="N100" s="86">
        <v>4032.5600000000004</v>
      </c>
      <c r="O100" s="88">
        <v>98.68</v>
      </c>
      <c r="P100" s="86">
        <v>13.692879999999999</v>
      </c>
      <c r="Q100" s="87">
        <f t="shared" si="2"/>
        <v>2.7573362620037536E-4</v>
      </c>
      <c r="R100" s="87">
        <f>P100/'סכום נכסי הקרן'!$C$42</f>
        <v>5.1243636713892841E-6</v>
      </c>
    </row>
    <row r="101" spans="2:18">
      <c r="B101" s="79" t="s">
        <v>2660</v>
      </c>
      <c r="C101" s="89" t="s">
        <v>2582</v>
      </c>
      <c r="D101" s="76">
        <v>7829</v>
      </c>
      <c r="E101" s="76"/>
      <c r="F101" s="76" t="s">
        <v>669</v>
      </c>
      <c r="G101" s="99">
        <v>44027</v>
      </c>
      <c r="H101" s="76"/>
      <c r="I101" s="86">
        <v>1.9200000000000002</v>
      </c>
      <c r="J101" s="89" t="s">
        <v>953</v>
      </c>
      <c r="K101" s="89" t="s">
        <v>163</v>
      </c>
      <c r="L101" s="90">
        <v>2.1568E-2</v>
      </c>
      <c r="M101" s="90">
        <v>2.9900000000000003E-2</v>
      </c>
      <c r="N101" s="86">
        <v>42981.31</v>
      </c>
      <c r="O101" s="88">
        <v>98.68</v>
      </c>
      <c r="P101" s="86">
        <v>145.94644000000002</v>
      </c>
      <c r="Q101" s="87">
        <f t="shared" si="2"/>
        <v>2.9389245456204627E-3</v>
      </c>
      <c r="R101" s="87">
        <f>P101/'סכום נכסי הקרן'!$C$42</f>
        <v>5.4618358964994656E-5</v>
      </c>
    </row>
    <row r="102" spans="2:18">
      <c r="B102" s="79" t="s">
        <v>2660</v>
      </c>
      <c r="C102" s="89" t="s">
        <v>2582</v>
      </c>
      <c r="D102" s="76">
        <v>7876</v>
      </c>
      <c r="E102" s="76"/>
      <c r="F102" s="76" t="s">
        <v>669</v>
      </c>
      <c r="G102" s="99">
        <v>44055</v>
      </c>
      <c r="H102" s="76"/>
      <c r="I102" s="86">
        <v>1.9200000000000006</v>
      </c>
      <c r="J102" s="89" t="s">
        <v>953</v>
      </c>
      <c r="K102" s="89" t="s">
        <v>163</v>
      </c>
      <c r="L102" s="90">
        <v>2.1568E-2</v>
      </c>
      <c r="M102" s="90">
        <v>2.990000000000001E-2</v>
      </c>
      <c r="N102" s="86">
        <v>12532.390000000003</v>
      </c>
      <c r="O102" s="88">
        <v>98.68</v>
      </c>
      <c r="P102" s="86">
        <v>42.554699999999997</v>
      </c>
      <c r="Q102" s="87">
        <f t="shared" si="2"/>
        <v>8.5692430977771759E-4</v>
      </c>
      <c r="R102" s="87">
        <f>P102/'סכום נכסי הקרן'!$C$42</f>
        <v>1.592548526875789E-5</v>
      </c>
    </row>
    <row r="103" spans="2:18">
      <c r="B103" s="79" t="s">
        <v>2661</v>
      </c>
      <c r="C103" s="89" t="s">
        <v>2582</v>
      </c>
      <c r="D103" s="76">
        <v>7407</v>
      </c>
      <c r="E103" s="76"/>
      <c r="F103" s="76" t="s">
        <v>669</v>
      </c>
      <c r="G103" s="99">
        <v>43866</v>
      </c>
      <c r="H103" s="76"/>
      <c r="I103" s="86">
        <v>3.9</v>
      </c>
      <c r="J103" s="89" t="s">
        <v>953</v>
      </c>
      <c r="K103" s="89" t="s">
        <v>163</v>
      </c>
      <c r="L103" s="90">
        <v>2.41E-2</v>
      </c>
      <c r="M103" s="90">
        <v>3.78E-2</v>
      </c>
      <c r="N103" s="86">
        <v>832478.2100000002</v>
      </c>
      <c r="O103" s="88">
        <v>95.22</v>
      </c>
      <c r="P103" s="86">
        <v>2727.6317400000007</v>
      </c>
      <c r="Q103" s="87">
        <f t="shared" si="2"/>
        <v>5.4926340595217352E-2</v>
      </c>
      <c r="R103" s="87">
        <f>P103/'סכום נכסי הקרן'!$C$42</f>
        <v>1.0207770021634854E-3</v>
      </c>
    </row>
    <row r="104" spans="2:18">
      <c r="B104" s="79" t="s">
        <v>2661</v>
      </c>
      <c r="C104" s="89" t="s">
        <v>2582</v>
      </c>
      <c r="D104" s="76">
        <v>7803</v>
      </c>
      <c r="E104" s="76"/>
      <c r="F104" s="76" t="s">
        <v>669</v>
      </c>
      <c r="G104" s="99">
        <v>44019</v>
      </c>
      <c r="H104" s="76"/>
      <c r="I104" s="86">
        <v>3.9</v>
      </c>
      <c r="J104" s="89" t="s">
        <v>953</v>
      </c>
      <c r="K104" s="89" t="s">
        <v>163</v>
      </c>
      <c r="L104" s="90">
        <v>2.41E-2</v>
      </c>
      <c r="M104" s="90">
        <v>3.78E-2</v>
      </c>
      <c r="N104" s="86">
        <v>1941.5800000000004</v>
      </c>
      <c r="O104" s="88">
        <v>95.22</v>
      </c>
      <c r="P104" s="86">
        <v>6.3616200000000012</v>
      </c>
      <c r="Q104" s="87">
        <f t="shared" si="2"/>
        <v>1.2810398916143518E-4</v>
      </c>
      <c r="R104" s="87">
        <f>P104/'סכום נכסי הקרן'!$C$42</f>
        <v>2.3807449140855325E-6</v>
      </c>
    </row>
    <row r="105" spans="2:18">
      <c r="B105" s="79" t="s">
        <v>2661</v>
      </c>
      <c r="C105" s="89" t="s">
        <v>2582</v>
      </c>
      <c r="D105" s="76">
        <v>7819</v>
      </c>
      <c r="E105" s="76"/>
      <c r="F105" s="76" t="s">
        <v>669</v>
      </c>
      <c r="G105" s="99">
        <v>44021</v>
      </c>
      <c r="H105" s="76"/>
      <c r="I105" s="86">
        <v>3.9000000000000004</v>
      </c>
      <c r="J105" s="89" t="s">
        <v>953</v>
      </c>
      <c r="K105" s="89" t="s">
        <v>163</v>
      </c>
      <c r="L105" s="90">
        <v>2.41E-2</v>
      </c>
      <c r="M105" s="90">
        <v>3.78E-2</v>
      </c>
      <c r="N105" s="86">
        <v>1149.7</v>
      </c>
      <c r="O105" s="88">
        <v>95.22</v>
      </c>
      <c r="P105" s="86">
        <v>3.7670000000000003</v>
      </c>
      <c r="Q105" s="87">
        <f t="shared" si="2"/>
        <v>7.585610696192578E-5</v>
      </c>
      <c r="R105" s="87">
        <f>P105/'סכום נכסי הקרן'!$C$42</f>
        <v>1.4097456451910361E-6</v>
      </c>
    </row>
    <row r="106" spans="2:18">
      <c r="B106" s="79" t="s">
        <v>2661</v>
      </c>
      <c r="C106" s="89" t="s">
        <v>2582</v>
      </c>
      <c r="D106" s="76">
        <v>7871</v>
      </c>
      <c r="E106" s="76"/>
      <c r="F106" s="76" t="s">
        <v>669</v>
      </c>
      <c r="G106" s="99">
        <v>44050</v>
      </c>
      <c r="H106" s="76"/>
      <c r="I106" s="86">
        <v>3.8999999999999995</v>
      </c>
      <c r="J106" s="89" t="s">
        <v>953</v>
      </c>
      <c r="K106" s="89" t="s">
        <v>163</v>
      </c>
      <c r="L106" s="90">
        <v>2.41E-2</v>
      </c>
      <c r="M106" s="90">
        <v>3.78E-2</v>
      </c>
      <c r="N106" s="86">
        <v>2026.6400000000003</v>
      </c>
      <c r="O106" s="88">
        <v>95.22</v>
      </c>
      <c r="P106" s="86">
        <v>6.6403300000000005</v>
      </c>
      <c r="Q106" s="87">
        <f t="shared" si="2"/>
        <v>1.3371637450026137E-4</v>
      </c>
      <c r="R106" s="87">
        <f>P106/'סכום נכסי הקרן'!$C$42</f>
        <v>2.4850481285190851E-6</v>
      </c>
    </row>
    <row r="107" spans="2:18">
      <c r="B107" s="79" t="s">
        <v>2661</v>
      </c>
      <c r="C107" s="89" t="s">
        <v>2582</v>
      </c>
      <c r="D107" s="76">
        <v>7885</v>
      </c>
      <c r="E107" s="76"/>
      <c r="F107" s="76" t="s">
        <v>669</v>
      </c>
      <c r="G107" s="99">
        <v>44061</v>
      </c>
      <c r="H107" s="76"/>
      <c r="I107" s="86">
        <v>3.8900000000000006</v>
      </c>
      <c r="J107" s="89" t="s">
        <v>953</v>
      </c>
      <c r="K107" s="89" t="s">
        <v>163</v>
      </c>
      <c r="L107" s="90">
        <v>2.41E-2</v>
      </c>
      <c r="M107" s="90">
        <v>3.8199999999999991E-2</v>
      </c>
      <c r="N107" s="86">
        <v>2621.5900000000006</v>
      </c>
      <c r="O107" s="88">
        <v>95.22</v>
      </c>
      <c r="P107" s="86">
        <v>8.5897400000000008</v>
      </c>
      <c r="Q107" s="87">
        <f t="shared" si="2"/>
        <v>1.7297165814046518E-4</v>
      </c>
      <c r="R107" s="87">
        <f>P107/'סכום נכסי הקרן'!$C$42</f>
        <v>3.2145868219599819E-6</v>
      </c>
    </row>
    <row r="108" spans="2:18">
      <c r="B108" s="79" t="s">
        <v>2661</v>
      </c>
      <c r="C108" s="89" t="s">
        <v>2582</v>
      </c>
      <c r="D108" s="76">
        <v>7489</v>
      </c>
      <c r="E108" s="76"/>
      <c r="F108" s="76" t="s">
        <v>669</v>
      </c>
      <c r="G108" s="99">
        <v>43903</v>
      </c>
      <c r="H108" s="76"/>
      <c r="I108" s="86">
        <v>3.9000000000000017</v>
      </c>
      <c r="J108" s="89" t="s">
        <v>953</v>
      </c>
      <c r="K108" s="89" t="s">
        <v>163</v>
      </c>
      <c r="L108" s="90">
        <v>2.41E-2</v>
      </c>
      <c r="M108" s="90">
        <v>3.7800000000000014E-2</v>
      </c>
      <c r="N108" s="86">
        <v>7495.2800000000016</v>
      </c>
      <c r="O108" s="88">
        <v>95.22</v>
      </c>
      <c r="P108" s="86">
        <v>24.558419999999998</v>
      </c>
      <c r="Q108" s="87">
        <f t="shared" si="2"/>
        <v>4.9453308583379267E-4</v>
      </c>
      <c r="R108" s="87">
        <f>P108/'סכום נכסי הקרן'!$C$42</f>
        <v>9.1906359564036207E-6</v>
      </c>
    </row>
    <row r="109" spans="2:18">
      <c r="B109" s="79" t="s">
        <v>2661</v>
      </c>
      <c r="C109" s="89" t="s">
        <v>2582</v>
      </c>
      <c r="D109" s="76">
        <v>7590</v>
      </c>
      <c r="E109" s="76"/>
      <c r="F109" s="76" t="s">
        <v>669</v>
      </c>
      <c r="G109" s="99">
        <v>43927</v>
      </c>
      <c r="H109" s="76"/>
      <c r="I109" s="86">
        <v>3.9</v>
      </c>
      <c r="J109" s="89" t="s">
        <v>953</v>
      </c>
      <c r="K109" s="89" t="s">
        <v>163</v>
      </c>
      <c r="L109" s="90">
        <v>2.41E-2</v>
      </c>
      <c r="M109" s="90">
        <v>3.78E-2</v>
      </c>
      <c r="N109" s="86">
        <v>4663.7400000000007</v>
      </c>
      <c r="O109" s="88">
        <v>95.22</v>
      </c>
      <c r="P109" s="86">
        <v>15.280860000000002</v>
      </c>
      <c r="Q109" s="87">
        <f t="shared" si="2"/>
        <v>3.0771079124773378E-4</v>
      </c>
      <c r="R109" s="87">
        <f>P109/'סכום נכסי הקרן'!$C$42</f>
        <v>5.7186423784905489E-6</v>
      </c>
    </row>
    <row r="110" spans="2:18">
      <c r="B110" s="79" t="s">
        <v>2661</v>
      </c>
      <c r="C110" s="89" t="s">
        <v>2582</v>
      </c>
      <c r="D110" s="76">
        <v>7594</v>
      </c>
      <c r="E110" s="76"/>
      <c r="F110" s="76" t="s">
        <v>669</v>
      </c>
      <c r="G110" s="99">
        <v>43929</v>
      </c>
      <c r="H110" s="76"/>
      <c r="I110" s="86">
        <v>3.9</v>
      </c>
      <c r="J110" s="89" t="s">
        <v>953</v>
      </c>
      <c r="K110" s="89" t="s">
        <v>163</v>
      </c>
      <c r="L110" s="90">
        <v>2.41E-2</v>
      </c>
      <c r="M110" s="90">
        <v>3.78E-2</v>
      </c>
      <c r="N110" s="86">
        <v>1123.7900000000002</v>
      </c>
      <c r="O110" s="88">
        <v>95.22</v>
      </c>
      <c r="P110" s="86">
        <v>3.6821100000000007</v>
      </c>
      <c r="Q110" s="87">
        <f t="shared" si="2"/>
        <v>7.4146676401798929E-5</v>
      </c>
      <c r="R110" s="87">
        <f>P110/'סכום נכסי הקרן'!$C$42</f>
        <v>1.377976781952314E-6</v>
      </c>
    </row>
    <row r="111" spans="2:18">
      <c r="B111" s="79" t="s">
        <v>2661</v>
      </c>
      <c r="C111" s="89" t="s">
        <v>2582</v>
      </c>
      <c r="D111" s="76">
        <v>7651</v>
      </c>
      <c r="E111" s="76"/>
      <c r="F111" s="76" t="s">
        <v>669</v>
      </c>
      <c r="G111" s="99">
        <v>43955</v>
      </c>
      <c r="H111" s="76"/>
      <c r="I111" s="86">
        <v>3.8999999999999995</v>
      </c>
      <c r="J111" s="89" t="s">
        <v>953</v>
      </c>
      <c r="K111" s="89" t="s">
        <v>163</v>
      </c>
      <c r="L111" s="90">
        <v>2.41E-2</v>
      </c>
      <c r="M111" s="90">
        <v>3.78E-2</v>
      </c>
      <c r="N111" s="86">
        <v>3847.0500000000006</v>
      </c>
      <c r="O111" s="88">
        <v>95.22</v>
      </c>
      <c r="P111" s="86">
        <v>12.604930000000001</v>
      </c>
      <c r="Q111" s="87">
        <f t="shared" si="2"/>
        <v>2.5382556897467136E-4</v>
      </c>
      <c r="R111" s="87">
        <f>P111/'סכום נכסי הקרן'!$C$42</f>
        <v>4.7172140099383725E-6</v>
      </c>
    </row>
    <row r="112" spans="2:18">
      <c r="B112" s="79" t="s">
        <v>2661</v>
      </c>
      <c r="C112" s="89" t="s">
        <v>2582</v>
      </c>
      <c r="D112" s="76">
        <v>7715</v>
      </c>
      <c r="E112" s="76"/>
      <c r="F112" s="76" t="s">
        <v>669</v>
      </c>
      <c r="G112" s="99">
        <v>43986</v>
      </c>
      <c r="H112" s="76"/>
      <c r="I112" s="86">
        <v>3.9000000000000004</v>
      </c>
      <c r="J112" s="89" t="s">
        <v>953</v>
      </c>
      <c r="K112" s="89" t="s">
        <v>163</v>
      </c>
      <c r="L112" s="90">
        <v>2.41E-2</v>
      </c>
      <c r="M112" s="90">
        <v>3.78E-2</v>
      </c>
      <c r="N112" s="86">
        <v>3776.3100000000004</v>
      </c>
      <c r="O112" s="88">
        <v>95.22</v>
      </c>
      <c r="P112" s="86">
        <v>12.373150000000001</v>
      </c>
      <c r="Q112" s="87">
        <f t="shared" si="2"/>
        <v>2.4915821339420013E-4</v>
      </c>
      <c r="R112" s="87">
        <f>P112/'סכום נכסי הקרן'!$C$42</f>
        <v>4.6304736739568538E-6</v>
      </c>
    </row>
    <row r="113" spans="2:18">
      <c r="B113" s="79" t="s">
        <v>2661</v>
      </c>
      <c r="C113" s="89" t="s">
        <v>2582</v>
      </c>
      <c r="D113" s="76">
        <v>7738</v>
      </c>
      <c r="E113" s="76"/>
      <c r="F113" s="76" t="s">
        <v>669</v>
      </c>
      <c r="G113" s="99">
        <v>43991</v>
      </c>
      <c r="H113" s="76"/>
      <c r="I113" s="86">
        <v>3.9</v>
      </c>
      <c r="J113" s="89" t="s">
        <v>953</v>
      </c>
      <c r="K113" s="89" t="s">
        <v>163</v>
      </c>
      <c r="L113" s="90">
        <v>2.41E-2</v>
      </c>
      <c r="M113" s="90">
        <v>3.78E-2</v>
      </c>
      <c r="N113" s="86">
        <v>772.56</v>
      </c>
      <c r="O113" s="88">
        <v>95.22</v>
      </c>
      <c r="P113" s="86">
        <v>2.5313300000000005</v>
      </c>
      <c r="Q113" s="87">
        <f t="shared" si="2"/>
        <v>5.0973410999716378E-5</v>
      </c>
      <c r="R113" s="87">
        <f>P113/'סכום נכסי הקרן'!$C$42</f>
        <v>9.4731389541848311E-7</v>
      </c>
    </row>
    <row r="114" spans="2:18">
      <c r="B114" s="79" t="s">
        <v>2662</v>
      </c>
      <c r="C114" s="89" t="s">
        <v>2582</v>
      </c>
      <c r="D114" s="76">
        <v>7373</v>
      </c>
      <c r="E114" s="76"/>
      <c r="F114" s="76" t="s">
        <v>669</v>
      </c>
      <c r="G114" s="99">
        <v>43857</v>
      </c>
      <c r="H114" s="76"/>
      <c r="I114" s="86">
        <v>4.54</v>
      </c>
      <c r="J114" s="89" t="s">
        <v>2585</v>
      </c>
      <c r="K114" s="89" t="s">
        <v>163</v>
      </c>
      <c r="L114" s="90">
        <v>2.6466E-2</v>
      </c>
      <c r="M114" s="90">
        <v>3.1200000000000006E-2</v>
      </c>
      <c r="N114" s="86">
        <v>75063.610000000015</v>
      </c>
      <c r="O114" s="88">
        <v>98.22</v>
      </c>
      <c r="P114" s="86">
        <v>253.69626000000005</v>
      </c>
      <c r="Q114" s="87">
        <f t="shared" si="2"/>
        <v>5.1086834707726398E-3</v>
      </c>
      <c r="R114" s="87">
        <f>P114/'סכום נכסי הקרן'!$C$42</f>
        <v>9.4942181506836443E-5</v>
      </c>
    </row>
    <row r="115" spans="2:18">
      <c r="B115" s="79" t="s">
        <v>2663</v>
      </c>
      <c r="C115" s="89" t="s">
        <v>2582</v>
      </c>
      <c r="D115" s="76">
        <v>7646</v>
      </c>
      <c r="E115" s="76"/>
      <c r="F115" s="76" t="s">
        <v>669</v>
      </c>
      <c r="G115" s="99">
        <v>43951</v>
      </c>
      <c r="H115" s="76"/>
      <c r="I115" s="86">
        <v>11.02</v>
      </c>
      <c r="J115" s="89" t="s">
        <v>897</v>
      </c>
      <c r="K115" s="89" t="s">
        <v>166</v>
      </c>
      <c r="L115" s="90">
        <v>2.9559000000000002E-2</v>
      </c>
      <c r="M115" s="90">
        <v>2.8699999999999993E-2</v>
      </c>
      <c r="N115" s="86">
        <v>2713.95</v>
      </c>
      <c r="O115" s="88">
        <v>101.43</v>
      </c>
      <c r="P115" s="86">
        <v>12.141870000000003</v>
      </c>
      <c r="Q115" s="87">
        <f t="shared" si="2"/>
        <v>2.4450092631744038E-4</v>
      </c>
      <c r="R115" s="87">
        <f>P115/'סכום נכסי הקרן'!$C$42</f>
        <v>4.5439204557939181E-6</v>
      </c>
    </row>
    <row r="116" spans="2:18">
      <c r="B116" s="79" t="s">
        <v>2663</v>
      </c>
      <c r="C116" s="89" t="s">
        <v>2582</v>
      </c>
      <c r="D116" s="76">
        <v>7701</v>
      </c>
      <c r="E116" s="76"/>
      <c r="F116" s="76" t="s">
        <v>669</v>
      </c>
      <c r="G116" s="99">
        <v>43979</v>
      </c>
      <c r="H116" s="76"/>
      <c r="I116" s="86">
        <v>11.02</v>
      </c>
      <c r="J116" s="89" t="s">
        <v>897</v>
      </c>
      <c r="K116" s="89" t="s">
        <v>166</v>
      </c>
      <c r="L116" s="90">
        <v>2.9559000000000002E-2</v>
      </c>
      <c r="M116" s="90">
        <v>2.8699999999999996E-2</v>
      </c>
      <c r="N116" s="86">
        <v>164.05000000000004</v>
      </c>
      <c r="O116" s="88">
        <v>101.43</v>
      </c>
      <c r="P116" s="86">
        <v>0.73395000000000021</v>
      </c>
      <c r="Q116" s="87">
        <f t="shared" si="2"/>
        <v>1.4779556598010468E-5</v>
      </c>
      <c r="R116" s="87">
        <f>P116/'סכום נכסי הקרן'!$C$42</f>
        <v>2.746702458953972E-7</v>
      </c>
    </row>
    <row r="117" spans="2:18">
      <c r="B117" s="79" t="s">
        <v>2663</v>
      </c>
      <c r="C117" s="89" t="s">
        <v>2582</v>
      </c>
      <c r="D117" s="76">
        <v>77801</v>
      </c>
      <c r="E117" s="76"/>
      <c r="F117" s="76" t="s">
        <v>669</v>
      </c>
      <c r="G117" s="99">
        <v>44012</v>
      </c>
      <c r="H117" s="76"/>
      <c r="I117" s="86">
        <v>11.02</v>
      </c>
      <c r="J117" s="89" t="s">
        <v>897</v>
      </c>
      <c r="K117" s="89" t="s">
        <v>166</v>
      </c>
      <c r="L117" s="90">
        <v>2.9544000000000001E-2</v>
      </c>
      <c r="M117" s="90">
        <v>2.87E-2</v>
      </c>
      <c r="N117" s="86">
        <v>10270.870000000003</v>
      </c>
      <c r="O117" s="88">
        <v>101.43</v>
      </c>
      <c r="P117" s="86">
        <v>45.950570000000006</v>
      </c>
      <c r="Q117" s="87">
        <f t="shared" si="2"/>
        <v>9.2530696917479639E-4</v>
      </c>
      <c r="R117" s="87">
        <f>P117/'סכום נכסי הקרן'!$C$42</f>
        <v>1.7196340841928821E-5</v>
      </c>
    </row>
    <row r="118" spans="2:18">
      <c r="B118" s="79" t="s">
        <v>2663</v>
      </c>
      <c r="C118" s="89" t="s">
        <v>2582</v>
      </c>
      <c r="D118" s="76">
        <v>7846</v>
      </c>
      <c r="E118" s="76"/>
      <c r="F118" s="76" t="s">
        <v>669</v>
      </c>
      <c r="G118" s="99">
        <v>44043</v>
      </c>
      <c r="H118" s="76"/>
      <c r="I118" s="86">
        <v>11.02</v>
      </c>
      <c r="J118" s="89" t="s">
        <v>897</v>
      </c>
      <c r="K118" s="89" t="s">
        <v>166</v>
      </c>
      <c r="L118" s="90">
        <v>2.9559000000000002E-2</v>
      </c>
      <c r="M118" s="90">
        <v>2.8699999999999996E-2</v>
      </c>
      <c r="N118" s="86">
        <v>6479.7500000000009</v>
      </c>
      <c r="O118" s="88">
        <v>101.43</v>
      </c>
      <c r="P118" s="86">
        <v>28.989580000000004</v>
      </c>
      <c r="Q118" s="87">
        <f t="shared" si="2"/>
        <v>5.8376338764568741E-4</v>
      </c>
      <c r="R118" s="87">
        <f>P118/'סכום נכסי הקרן'!$C$42</f>
        <v>1.0848933942372488E-5</v>
      </c>
    </row>
    <row r="119" spans="2:18">
      <c r="B119" s="79" t="s">
        <v>2663</v>
      </c>
      <c r="C119" s="89" t="s">
        <v>2582</v>
      </c>
      <c r="D119" s="76">
        <v>7916</v>
      </c>
      <c r="E119" s="76"/>
      <c r="F119" s="76" t="s">
        <v>669</v>
      </c>
      <c r="G119" s="99">
        <v>44075</v>
      </c>
      <c r="H119" s="76"/>
      <c r="I119" s="86">
        <v>11.02</v>
      </c>
      <c r="J119" s="89" t="s">
        <v>897</v>
      </c>
      <c r="K119" s="89" t="s">
        <v>166</v>
      </c>
      <c r="L119" s="90">
        <v>3.2497999999999999E-2</v>
      </c>
      <c r="M119" s="90">
        <v>2.8699999999999996E-2</v>
      </c>
      <c r="N119" s="86">
        <v>7812.8600000000015</v>
      </c>
      <c r="O119" s="88">
        <v>101.43</v>
      </c>
      <c r="P119" s="86">
        <v>34.953740000000003</v>
      </c>
      <c r="Q119" s="87">
        <f t="shared" si="2"/>
        <v>7.0386372183683129E-4</v>
      </c>
      <c r="R119" s="87">
        <f>P119/'סכום נכסי הקרן'!$C$42</f>
        <v>1.3080935160111422E-5</v>
      </c>
    </row>
    <row r="120" spans="2:18">
      <c r="B120" s="79" t="s">
        <v>2663</v>
      </c>
      <c r="C120" s="89" t="s">
        <v>2582</v>
      </c>
      <c r="D120" s="76">
        <v>7978</v>
      </c>
      <c r="E120" s="76"/>
      <c r="F120" s="76" t="s">
        <v>669</v>
      </c>
      <c r="G120" s="99">
        <v>44104</v>
      </c>
      <c r="H120" s="76"/>
      <c r="I120" s="86">
        <v>10.979999999999999</v>
      </c>
      <c r="J120" s="89" t="s">
        <v>897</v>
      </c>
      <c r="K120" s="89" t="s">
        <v>166</v>
      </c>
      <c r="L120" s="90">
        <v>2.9453999999999998E-2</v>
      </c>
      <c r="M120" s="90">
        <v>3.0099999999999998E-2</v>
      </c>
      <c r="N120" s="86">
        <v>8707.8900000000012</v>
      </c>
      <c r="O120" s="88">
        <v>100</v>
      </c>
      <c r="P120" s="86">
        <v>38.408760000000008</v>
      </c>
      <c r="Q120" s="87">
        <f t="shared" si="2"/>
        <v>7.7343748522297224E-4</v>
      </c>
      <c r="R120" s="87">
        <f>P120/'סכום נכסי הקרן'!$C$42</f>
        <v>1.4373926771220513E-5</v>
      </c>
    </row>
    <row r="121" spans="2:18">
      <c r="B121" s="79" t="s">
        <v>2663</v>
      </c>
      <c r="C121" s="89" t="s">
        <v>2582</v>
      </c>
      <c r="D121" s="76">
        <v>7436</v>
      </c>
      <c r="E121" s="76"/>
      <c r="F121" s="76" t="s">
        <v>669</v>
      </c>
      <c r="G121" s="99">
        <v>43871</v>
      </c>
      <c r="H121" s="76"/>
      <c r="I121" s="86">
        <v>11.020000000000001</v>
      </c>
      <c r="J121" s="89" t="s">
        <v>897</v>
      </c>
      <c r="K121" s="89" t="s">
        <v>166</v>
      </c>
      <c r="L121" s="90">
        <v>2.9559000000000002E-2</v>
      </c>
      <c r="M121" s="90">
        <v>2.8700000000000007E-2</v>
      </c>
      <c r="N121" s="86">
        <v>20596.340000000004</v>
      </c>
      <c r="O121" s="88">
        <v>101.43</v>
      </c>
      <c r="P121" s="86">
        <v>92.145450000000011</v>
      </c>
      <c r="Q121" s="87">
        <f t="shared" si="2"/>
        <v>1.8555336106330725E-3</v>
      </c>
      <c r="R121" s="87">
        <f>P121/'סכום נכסי הקרן'!$C$42</f>
        <v>3.4484111192372811E-5</v>
      </c>
    </row>
    <row r="122" spans="2:18">
      <c r="B122" s="79" t="s">
        <v>2663</v>
      </c>
      <c r="C122" s="89" t="s">
        <v>2582</v>
      </c>
      <c r="D122" s="76">
        <v>7455</v>
      </c>
      <c r="E122" s="76"/>
      <c r="F122" s="76" t="s">
        <v>669</v>
      </c>
      <c r="G122" s="99">
        <v>43889</v>
      </c>
      <c r="H122" s="76"/>
      <c r="I122" s="86">
        <v>11.019999999999998</v>
      </c>
      <c r="J122" s="89" t="s">
        <v>897</v>
      </c>
      <c r="K122" s="89" t="s">
        <v>166</v>
      </c>
      <c r="L122" s="90">
        <v>2.9544000000000001E-2</v>
      </c>
      <c r="M122" s="90">
        <v>2.87E-2</v>
      </c>
      <c r="N122" s="86">
        <v>14129.800000000003</v>
      </c>
      <c r="O122" s="88">
        <v>101.43</v>
      </c>
      <c r="P122" s="86">
        <v>63.214970000000008</v>
      </c>
      <c r="Q122" s="87">
        <f t="shared" si="2"/>
        <v>1.2729603201260763E-3</v>
      </c>
      <c r="R122" s="87">
        <f>P122/'סכום נכסי הקרן'!$C$42</f>
        <v>2.3657294576156623E-5</v>
      </c>
    </row>
    <row r="123" spans="2:18">
      <c r="B123" s="79" t="s">
        <v>2663</v>
      </c>
      <c r="C123" s="89" t="s">
        <v>2582</v>
      </c>
      <c r="D123" s="76">
        <v>7536</v>
      </c>
      <c r="E123" s="76"/>
      <c r="F123" s="76" t="s">
        <v>669</v>
      </c>
      <c r="G123" s="99">
        <v>43921</v>
      </c>
      <c r="H123" s="76"/>
      <c r="I123" s="86">
        <v>11.019999999999998</v>
      </c>
      <c r="J123" s="89" t="s">
        <v>897</v>
      </c>
      <c r="K123" s="89" t="s">
        <v>166</v>
      </c>
      <c r="L123" s="90">
        <v>2.9559000000000002E-2</v>
      </c>
      <c r="M123" s="90">
        <v>2.87E-2</v>
      </c>
      <c r="N123" s="86">
        <v>2188.0000000000005</v>
      </c>
      <c r="O123" s="88">
        <v>101.43</v>
      </c>
      <c r="P123" s="86">
        <v>9.7888500000000018</v>
      </c>
      <c r="Q123" s="87">
        <f t="shared" si="2"/>
        <v>1.971181451112947E-4</v>
      </c>
      <c r="R123" s="87">
        <f>P123/'סכום נכסי הקרן'!$C$42</f>
        <v>3.6633365168378753E-6</v>
      </c>
    </row>
    <row r="124" spans="2:18">
      <c r="B124" s="79" t="s">
        <v>2664</v>
      </c>
      <c r="C124" s="89" t="s">
        <v>2582</v>
      </c>
      <c r="D124" s="76">
        <v>7770</v>
      </c>
      <c r="E124" s="76"/>
      <c r="F124" s="76" t="s">
        <v>669</v>
      </c>
      <c r="G124" s="99">
        <v>44004</v>
      </c>
      <c r="H124" s="76"/>
      <c r="I124" s="86">
        <v>4.2600000000000007</v>
      </c>
      <c r="J124" s="89" t="s">
        <v>2585</v>
      </c>
      <c r="K124" s="89" t="s">
        <v>167</v>
      </c>
      <c r="L124" s="90">
        <v>4.6524000000000003E-2</v>
      </c>
      <c r="M124" s="90">
        <v>0.04</v>
      </c>
      <c r="N124" s="86">
        <v>1500063.17</v>
      </c>
      <c r="O124" s="88">
        <v>101.07</v>
      </c>
      <c r="P124" s="86">
        <v>3711.9013700000005</v>
      </c>
      <c r="Q124" s="87">
        <f t="shared" si="2"/>
        <v>7.4746585440626179E-2</v>
      </c>
      <c r="R124" s="87">
        <f>P124/'סכום נכסי הקרן'!$C$42</f>
        <v>1.3891257742862069E-3</v>
      </c>
    </row>
    <row r="125" spans="2:18">
      <c r="B125" s="79" t="s">
        <v>2664</v>
      </c>
      <c r="C125" s="89" t="s">
        <v>2582</v>
      </c>
      <c r="D125" s="76">
        <v>7771</v>
      </c>
      <c r="E125" s="76"/>
      <c r="F125" s="76" t="s">
        <v>669</v>
      </c>
      <c r="G125" s="99">
        <v>44004</v>
      </c>
      <c r="H125" s="76"/>
      <c r="I125" s="86">
        <v>4.26</v>
      </c>
      <c r="J125" s="89" t="s">
        <v>2585</v>
      </c>
      <c r="K125" s="89" t="s">
        <v>167</v>
      </c>
      <c r="L125" s="90">
        <v>4.6524000000000003E-2</v>
      </c>
      <c r="M125" s="90">
        <v>0.04</v>
      </c>
      <c r="N125" s="86">
        <v>90829.880000000019</v>
      </c>
      <c r="O125" s="88">
        <v>101.07</v>
      </c>
      <c r="P125" s="86">
        <v>224.75825000000003</v>
      </c>
      <c r="Q125" s="87">
        <f t="shared" si="2"/>
        <v>4.525958548599749E-3</v>
      </c>
      <c r="R125" s="87">
        <f>P125/'סכום נכסי הקרן'!$C$42</f>
        <v>8.411254689627242E-5</v>
      </c>
    </row>
    <row r="126" spans="2:18">
      <c r="B126" s="79" t="s">
        <v>2665</v>
      </c>
      <c r="C126" s="89" t="s">
        <v>2582</v>
      </c>
      <c r="D126" s="76">
        <v>7382</v>
      </c>
      <c r="E126" s="76"/>
      <c r="F126" s="76" t="s">
        <v>669</v>
      </c>
      <c r="G126" s="99">
        <v>43860</v>
      </c>
      <c r="H126" s="76"/>
      <c r="I126" s="86">
        <v>4.7200000000000006</v>
      </c>
      <c r="J126" s="89" t="s">
        <v>897</v>
      </c>
      <c r="K126" s="89" t="s">
        <v>163</v>
      </c>
      <c r="L126" s="90">
        <v>2.8965999999999999E-2</v>
      </c>
      <c r="M126" s="90">
        <v>2.3800000000000009E-2</v>
      </c>
      <c r="N126" s="86">
        <v>725784.28000000014</v>
      </c>
      <c r="O126" s="88">
        <v>103.09</v>
      </c>
      <c r="P126" s="86">
        <v>2574.5940099999998</v>
      </c>
      <c r="Q126" s="87">
        <f t="shared" si="2"/>
        <v>5.1844618690229195E-2</v>
      </c>
      <c r="R126" s="87">
        <f>P126/'סכום נכסי הקרן'!$C$42</f>
        <v>9.6350482976703645E-4</v>
      </c>
    </row>
    <row r="127" spans="2:18">
      <c r="B127" s="79" t="s">
        <v>2666</v>
      </c>
      <c r="C127" s="89" t="s">
        <v>2582</v>
      </c>
      <c r="D127" s="76">
        <v>7901</v>
      </c>
      <c r="E127" s="76"/>
      <c r="F127" s="76" t="s">
        <v>669</v>
      </c>
      <c r="G127" s="99">
        <v>44070</v>
      </c>
      <c r="H127" s="76"/>
      <c r="I127" s="86">
        <v>4.5599999999999996</v>
      </c>
      <c r="J127" s="89" t="s">
        <v>958</v>
      </c>
      <c r="K127" s="89" t="s">
        <v>166</v>
      </c>
      <c r="L127" s="90">
        <v>3.0735999999999999E-2</v>
      </c>
      <c r="M127" s="90">
        <v>3.1400000000000004E-2</v>
      </c>
      <c r="N127" s="86">
        <v>179632.28000000003</v>
      </c>
      <c r="O127" s="88">
        <v>100.09</v>
      </c>
      <c r="P127" s="86">
        <v>793.03516000000013</v>
      </c>
      <c r="Q127" s="87">
        <f t="shared" si="2"/>
        <v>1.5969354903511528E-2</v>
      </c>
      <c r="R127" s="87">
        <f>P127/'סכום נכסי הקרן'!$C$42</f>
        <v>2.967820183948438E-4</v>
      </c>
    </row>
    <row r="128" spans="2:18">
      <c r="B128" s="79" t="s">
        <v>2666</v>
      </c>
      <c r="C128" s="89" t="s">
        <v>2582</v>
      </c>
      <c r="D128" s="76">
        <v>7948</v>
      </c>
      <c r="E128" s="76"/>
      <c r="F128" s="76" t="s">
        <v>669</v>
      </c>
      <c r="G128" s="99">
        <v>44091</v>
      </c>
      <c r="H128" s="76"/>
      <c r="I128" s="86">
        <v>4.5600000000000014</v>
      </c>
      <c r="J128" s="89" t="s">
        <v>958</v>
      </c>
      <c r="K128" s="89" t="s">
        <v>166</v>
      </c>
      <c r="L128" s="90">
        <v>3.0748999999999999E-2</v>
      </c>
      <c r="M128" s="90">
        <v>3.1100000000000013E-2</v>
      </c>
      <c r="N128" s="86">
        <v>46191.160000000011</v>
      </c>
      <c r="O128" s="88">
        <v>100.09</v>
      </c>
      <c r="P128" s="86">
        <v>203.92332999999999</v>
      </c>
      <c r="Q128" s="87">
        <f t="shared" si="2"/>
        <v>4.1064056099049872E-3</v>
      </c>
      <c r="R128" s="87">
        <f>P128/'סכום נכסי הקרן'!$C$42</f>
        <v>7.6315377334843252E-5</v>
      </c>
    </row>
    <row r="129" spans="2:18">
      <c r="B129" s="79" t="s">
        <v>2666</v>
      </c>
      <c r="C129" s="89" t="s">
        <v>2582</v>
      </c>
      <c r="D129" s="76">
        <v>7900</v>
      </c>
      <c r="E129" s="76"/>
      <c r="F129" s="76" t="s">
        <v>669</v>
      </c>
      <c r="G129" s="99">
        <v>44070</v>
      </c>
      <c r="H129" s="76"/>
      <c r="I129" s="86">
        <v>4.5599999999999987</v>
      </c>
      <c r="J129" s="89" t="s">
        <v>958</v>
      </c>
      <c r="K129" s="89" t="s">
        <v>166</v>
      </c>
      <c r="L129" s="90">
        <v>3.0748999999999999E-2</v>
      </c>
      <c r="M129" s="90">
        <v>3.1200000000000002E-2</v>
      </c>
      <c r="N129" s="86">
        <v>291610.84999999998</v>
      </c>
      <c r="O129" s="88">
        <v>100.16</v>
      </c>
      <c r="P129" s="86">
        <v>1288.2950800000003</v>
      </c>
      <c r="Q129" s="87">
        <f t="shared" si="2"/>
        <v>2.5942407588798178E-2</v>
      </c>
      <c r="R129" s="87">
        <f>P129/'סכום נכסי הקרן'!$C$42</f>
        <v>4.8212593011707935E-4</v>
      </c>
    </row>
    <row r="130" spans="2:18">
      <c r="B130" s="79" t="s">
        <v>2667</v>
      </c>
      <c r="C130" s="89" t="s">
        <v>2582</v>
      </c>
      <c r="D130" s="76">
        <v>7823</v>
      </c>
      <c r="E130" s="76"/>
      <c r="F130" s="76" t="s">
        <v>669</v>
      </c>
      <c r="G130" s="99">
        <v>44027</v>
      </c>
      <c r="H130" s="76"/>
      <c r="I130" s="86">
        <v>6.0500000000000007</v>
      </c>
      <c r="J130" s="89" t="s">
        <v>2585</v>
      </c>
      <c r="K130" s="89" t="s">
        <v>165</v>
      </c>
      <c r="L130" s="90">
        <v>2.35E-2</v>
      </c>
      <c r="M130" s="90">
        <v>2.0100000000000003E-2</v>
      </c>
      <c r="N130" s="86">
        <v>366125.81000000006</v>
      </c>
      <c r="O130" s="88">
        <v>102.33</v>
      </c>
      <c r="P130" s="86">
        <v>1508.2922600000002</v>
      </c>
      <c r="Q130" s="87">
        <f t="shared" si="2"/>
        <v>3.0372492435467153E-2</v>
      </c>
      <c r="R130" s="87">
        <f>P130/'סכום נכסי הקרן'!$C$42</f>
        <v>5.6445671494832652E-4</v>
      </c>
    </row>
    <row r="134" spans="2:18">
      <c r="B134" s="91" t="s">
        <v>256</v>
      </c>
    </row>
    <row r="135" spans="2:18">
      <c r="B135" s="91" t="s">
        <v>111</v>
      </c>
    </row>
    <row r="136" spans="2:18">
      <c r="B136" s="91" t="s">
        <v>239</v>
      </c>
    </row>
    <row r="137" spans="2:18">
      <c r="B137" s="91" t="s">
        <v>247</v>
      </c>
    </row>
  </sheetData>
  <sheetProtection sheet="1" objects="1" scenarios="1"/>
  <mergeCells count="1">
    <mergeCell ref="B6:R6"/>
  </mergeCells>
  <phoneticPr fontId="3" type="noConversion"/>
  <conditionalFormatting sqref="B85:B86">
    <cfRule type="cellIs" dxfId="11" priority="27" operator="equal">
      <formula>2958465</formula>
    </cfRule>
    <cfRule type="cellIs" dxfId="10" priority="28" operator="equal">
      <formula>"NR3"</formula>
    </cfRule>
    <cfRule type="cellIs" dxfId="9" priority="29" operator="equal">
      <formula>"דירוג פנימי"</formula>
    </cfRule>
  </conditionalFormatting>
  <conditionalFormatting sqref="B85:B86">
    <cfRule type="cellIs" dxfId="8" priority="26" operator="equal">
      <formula>2958465</formula>
    </cfRule>
  </conditionalFormatting>
  <conditionalFormatting sqref="B11:B33">
    <cfRule type="cellIs" dxfId="7" priority="25" operator="equal">
      <formula>"NR3"</formula>
    </cfRule>
  </conditionalFormatting>
  <conditionalFormatting sqref="B34:B53">
    <cfRule type="cellIs" dxfId="6" priority="5" operator="equal">
      <formula>"NR3"</formula>
    </cfRule>
  </conditionalFormatting>
  <conditionalFormatting sqref="B54:B78">
    <cfRule type="cellIs" dxfId="5" priority="4" operator="equal">
      <formula>"NR3"</formula>
    </cfRule>
  </conditionalFormatting>
  <conditionalFormatting sqref="B79:B84">
    <cfRule type="cellIs" dxfId="4" priority="3" operator="equal">
      <formula>"NR3"</formula>
    </cfRule>
  </conditionalFormatting>
  <conditionalFormatting sqref="B87:B106">
    <cfRule type="cellIs" dxfId="3" priority="2" operator="equal">
      <formula>"NR3"</formula>
    </cfRule>
  </conditionalFormatting>
  <conditionalFormatting sqref="B107:B130">
    <cfRule type="cellIs" dxfId="2" priority="1" operator="equal">
      <formula>"NR3"</formula>
    </cfRule>
  </conditionalFormatting>
  <dataValidations count="1">
    <dataValidation allowBlank="1" showInputMessage="1" showErrorMessage="1" sqref="C5 D1:R5 C7:R9 B1:B9 B131:R1048576 S1:XFD52 AF53:XFD56 A1:A1048576 S57:XFD1048576 S53:A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8" t="s">
        <v>179</v>
      </c>
      <c r="C1" s="70" t="s" vm="1">
        <v>265</v>
      </c>
    </row>
    <row r="2" spans="2:64">
      <c r="B2" s="48" t="s">
        <v>178</v>
      </c>
      <c r="C2" s="70" t="s">
        <v>266</v>
      </c>
    </row>
    <row r="3" spans="2:64">
      <c r="B3" s="48" t="s">
        <v>180</v>
      </c>
      <c r="C3" s="70" t="s">
        <v>267</v>
      </c>
    </row>
    <row r="4" spans="2:64">
      <c r="B4" s="48" t="s">
        <v>181</v>
      </c>
      <c r="C4" s="70">
        <v>12145</v>
      </c>
    </row>
    <row r="6" spans="2:64" ht="26.25" customHeight="1">
      <c r="B6" s="142" t="s">
        <v>212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64" s="3" customFormat="1" ht="78.75">
      <c r="B7" s="49" t="s">
        <v>115</v>
      </c>
      <c r="C7" s="50" t="s">
        <v>44</v>
      </c>
      <c r="D7" s="50" t="s">
        <v>116</v>
      </c>
      <c r="E7" s="50" t="s">
        <v>14</v>
      </c>
      <c r="F7" s="50" t="s">
        <v>66</v>
      </c>
      <c r="G7" s="50" t="s">
        <v>17</v>
      </c>
      <c r="H7" s="50" t="s">
        <v>101</v>
      </c>
      <c r="I7" s="50" t="s">
        <v>52</v>
      </c>
      <c r="J7" s="50" t="s">
        <v>18</v>
      </c>
      <c r="K7" s="50" t="s">
        <v>241</v>
      </c>
      <c r="L7" s="50" t="s">
        <v>240</v>
      </c>
      <c r="M7" s="50" t="s">
        <v>109</v>
      </c>
      <c r="N7" s="50" t="s">
        <v>182</v>
      </c>
      <c r="O7" s="52" t="s">
        <v>184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248</v>
      </c>
      <c r="L8" s="32"/>
      <c r="M8" s="32" t="s">
        <v>244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116" t="s">
        <v>2597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117">
        <v>0</v>
      </c>
      <c r="N10" s="93"/>
      <c r="O10" s="93"/>
      <c r="P10" s="1"/>
      <c r="Q10" s="1"/>
      <c r="R10" s="1"/>
      <c r="S10" s="1"/>
      <c r="T10" s="1"/>
      <c r="U10" s="1"/>
      <c r="BL10" s="1"/>
    </row>
    <row r="11" spans="2:64" ht="20.25" customHeight="1">
      <c r="B11" s="91" t="s">
        <v>256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2:64">
      <c r="B12" s="91" t="s">
        <v>111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2:64">
      <c r="B13" s="91" t="s">
        <v>239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2:64">
      <c r="B14" s="91" t="s">
        <v>247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2:64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2:64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</row>
    <row r="17" spans="2:15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2:15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2:15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2:15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</row>
    <row r="21" spans="2:15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2:15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2:15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2:15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2:1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2:15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2:15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2:15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2:15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</row>
    <row r="30" spans="2:15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</row>
    <row r="31" spans="2:1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</row>
    <row r="32" spans="2:15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</row>
    <row r="33" spans="2:15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</row>
    <row r="34" spans="2:1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2:15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2:15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2:15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2:15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</row>
    <row r="39" spans="2:15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</row>
    <row r="40" spans="2:15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2:15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</row>
    <row r="42" spans="2:15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</row>
    <row r="43" spans="2:15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4" spans="2:15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2: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</row>
    <row r="46" spans="2: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2: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</row>
    <row r="48" spans="2: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</row>
    <row r="49" spans="2: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</row>
    <row r="50" spans="2:15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2:15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</row>
    <row r="52" spans="2:15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2:15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</row>
    <row r="54" spans="2:15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</row>
    <row r="55" spans="2:15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</row>
    <row r="56" spans="2:15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2:15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</row>
    <row r="58" spans="2:15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</row>
    <row r="59" spans="2:15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</row>
    <row r="60" spans="2:15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</row>
    <row r="61" spans="2:15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2:15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</row>
    <row r="63" spans="2:15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</row>
    <row r="64" spans="2:15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</row>
    <row r="65" spans="2:15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</row>
    <row r="66" spans="2:15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7" spans="2:15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</row>
    <row r="68" spans="2:15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2:15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2:15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2:15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2:15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2:15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spans="2:15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2:15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</row>
    <row r="76" spans="2:15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2:15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</row>
    <row r="78" spans="2:15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</row>
    <row r="79" spans="2:15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</row>
    <row r="80" spans="2:15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</row>
    <row r="81" spans="2:15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</row>
    <row r="82" spans="2:15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</row>
    <row r="83" spans="2:15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</row>
    <row r="84" spans="2:15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</row>
    <row r="85" spans="2:15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</row>
    <row r="86" spans="2:15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</row>
    <row r="87" spans="2:15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</row>
    <row r="88" spans="2:15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</row>
    <row r="89" spans="2:15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</row>
    <row r="90" spans="2:15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</row>
    <row r="91" spans="2:15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</row>
    <row r="92" spans="2:15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</row>
    <row r="93" spans="2:15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</row>
    <row r="94" spans="2:15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</row>
    <row r="95" spans="2:15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</row>
    <row r="96" spans="2:15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</row>
    <row r="97" spans="2:15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</row>
    <row r="98" spans="2: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</row>
    <row r="99" spans="2:15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</row>
    <row r="100" spans="2:15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</row>
    <row r="101" spans="2:15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</row>
    <row r="102" spans="2:15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</row>
    <row r="103" spans="2:15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</row>
    <row r="104" spans="2:15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</row>
    <row r="105" spans="2:15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</row>
    <row r="106" spans="2:15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</row>
    <row r="107" spans="2:15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</row>
    <row r="108" spans="2:15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</row>
    <row r="109" spans="2:15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H18" sqref="H18"/>
    </sheetView>
  </sheetViews>
  <sheetFormatPr defaultColWidth="9.140625" defaultRowHeight="18"/>
  <cols>
    <col min="1" max="1" width="6.28515625" style="1" customWidth="1"/>
    <col min="2" max="2" width="26.5703125" style="2" bestFit="1" customWidth="1"/>
    <col min="3" max="3" width="62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31.570312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8" t="s">
        <v>179</v>
      </c>
      <c r="C1" s="70" t="s" vm="1">
        <v>265</v>
      </c>
    </row>
    <row r="2" spans="2:56">
      <c r="B2" s="48" t="s">
        <v>178</v>
      </c>
      <c r="C2" s="70" t="s">
        <v>266</v>
      </c>
    </row>
    <row r="3" spans="2:56">
      <c r="B3" s="48" t="s">
        <v>180</v>
      </c>
      <c r="C3" s="70" t="s">
        <v>267</v>
      </c>
    </row>
    <row r="4" spans="2:56">
      <c r="B4" s="48" t="s">
        <v>181</v>
      </c>
      <c r="C4" s="70">
        <v>12145</v>
      </c>
    </row>
    <row r="6" spans="2:56" ht="26.25" customHeight="1">
      <c r="B6" s="142" t="s">
        <v>213</v>
      </c>
      <c r="C6" s="143"/>
      <c r="D6" s="143"/>
      <c r="E6" s="143"/>
      <c r="F6" s="143"/>
      <c r="G6" s="143"/>
      <c r="H6" s="143"/>
      <c r="I6" s="143"/>
      <c r="J6" s="144"/>
    </row>
    <row r="7" spans="2:56" s="3" customFormat="1" ht="78.75">
      <c r="B7" s="49" t="s">
        <v>115</v>
      </c>
      <c r="C7" s="51" t="s">
        <v>54</v>
      </c>
      <c r="D7" s="51" t="s">
        <v>84</v>
      </c>
      <c r="E7" s="51" t="s">
        <v>55</v>
      </c>
      <c r="F7" s="51" t="s">
        <v>101</v>
      </c>
      <c r="G7" s="51" t="s">
        <v>224</v>
      </c>
      <c r="H7" s="51" t="s">
        <v>182</v>
      </c>
      <c r="I7" s="51" t="s">
        <v>183</v>
      </c>
      <c r="J7" s="67" t="s">
        <v>251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245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19" t="s">
        <v>40</v>
      </c>
      <c r="C10" s="119"/>
      <c r="D10" s="119"/>
      <c r="E10" s="84">
        <v>3.3003381834271504E-2</v>
      </c>
      <c r="F10" s="120"/>
      <c r="G10" s="121">
        <v>10395.659770000002</v>
      </c>
      <c r="H10" s="122">
        <f>G10/$G$10</f>
        <v>1</v>
      </c>
      <c r="I10" s="122">
        <f>G10/'סכום נכסי הקרן'!$C$42</f>
        <v>3.8904263577502389E-3</v>
      </c>
      <c r="J10" s="12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s="92" customFormat="1" ht="22.5" customHeight="1">
      <c r="B11" s="123" t="s">
        <v>238</v>
      </c>
      <c r="C11" s="119"/>
      <c r="D11" s="119"/>
      <c r="E11" s="84">
        <v>3.3003381834271504E-2</v>
      </c>
      <c r="F11" s="124" t="s">
        <v>164</v>
      </c>
      <c r="G11" s="121">
        <v>10395.659770000002</v>
      </c>
      <c r="H11" s="122">
        <f t="shared" ref="H11:H14" si="0">G11/$G$10</f>
        <v>1</v>
      </c>
      <c r="I11" s="122">
        <f>G11/'סכום נכסי הקרן'!$C$42</f>
        <v>3.8904263577502389E-3</v>
      </c>
      <c r="J11" s="12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2:56">
      <c r="B12" s="94" t="s">
        <v>85</v>
      </c>
      <c r="C12" s="98"/>
      <c r="D12" s="98"/>
      <c r="E12" s="84">
        <v>6.300448468768248E-2</v>
      </c>
      <c r="F12" s="115" t="s">
        <v>164</v>
      </c>
      <c r="G12" s="83">
        <v>5445.5159900000008</v>
      </c>
      <c r="H12" s="84">
        <f t="shared" si="0"/>
        <v>0.52382591489909824</v>
      </c>
      <c r="I12" s="84">
        <f>G12/'סכום נכסי הקרן'!$C$42</f>
        <v>2.0379061461960855E-3</v>
      </c>
      <c r="J12" s="74"/>
    </row>
    <row r="13" spans="2:56">
      <c r="B13" s="79" t="s">
        <v>2586</v>
      </c>
      <c r="C13" s="99">
        <v>43646</v>
      </c>
      <c r="D13" s="93" t="s">
        <v>2587</v>
      </c>
      <c r="E13" s="125">
        <v>6.6199430283628161E-3</v>
      </c>
      <c r="F13" s="89" t="s">
        <v>164</v>
      </c>
      <c r="G13" s="86">
        <v>749.23799000000008</v>
      </c>
      <c r="H13" s="87">
        <f t="shared" si="0"/>
        <v>7.2072192297228277E-2</v>
      </c>
      <c r="I13" s="87">
        <f>G13/'סכום נכסי הקרן'!$C$42</f>
        <v>2.8039155657398065E-4</v>
      </c>
      <c r="J13" s="76" t="s">
        <v>2588</v>
      </c>
      <c r="K13" s="127"/>
      <c r="L13" s="127"/>
    </row>
    <row r="14" spans="2:56">
      <c r="B14" s="79" t="s">
        <v>2589</v>
      </c>
      <c r="C14" s="99">
        <v>43738</v>
      </c>
      <c r="D14" s="93" t="s">
        <v>2587</v>
      </c>
      <c r="E14" s="125">
        <v>7.1999999999999995E-2</v>
      </c>
      <c r="F14" s="89" t="s">
        <v>164</v>
      </c>
      <c r="G14" s="86">
        <v>4696.2780000000012</v>
      </c>
      <c r="H14" s="87">
        <f t="shared" si="0"/>
        <v>0.45175372260187008</v>
      </c>
      <c r="I14" s="87">
        <f>G14/'סכום נכסי הקרן'!$C$42</f>
        <v>1.7575145896221052E-3</v>
      </c>
      <c r="J14" s="76" t="s">
        <v>2590</v>
      </c>
      <c r="K14" s="127"/>
      <c r="L14" s="127"/>
    </row>
    <row r="15" spans="2:56">
      <c r="B15" s="97"/>
      <c r="C15" s="93"/>
      <c r="D15" s="93"/>
      <c r="E15" s="76"/>
      <c r="F15" s="76"/>
      <c r="G15" s="76"/>
      <c r="H15" s="87"/>
      <c r="I15" s="76"/>
      <c r="J15" s="76"/>
      <c r="K15" s="128"/>
      <c r="L15" s="128"/>
    </row>
    <row r="16" spans="2:56">
      <c r="B16" s="94" t="s">
        <v>86</v>
      </c>
      <c r="C16" s="98"/>
      <c r="D16" s="98"/>
      <c r="E16" s="126">
        <v>0</v>
      </c>
      <c r="F16" s="115" t="s">
        <v>164</v>
      </c>
      <c r="G16" s="83">
        <v>4950.1437800000012</v>
      </c>
      <c r="H16" s="84">
        <f t="shared" ref="H16:H17" si="1">G16/$G$10</f>
        <v>0.4761740851009017</v>
      </c>
      <c r="I16" s="84">
        <f>G16/'סכום נכסי הקרן'!$C$42</f>
        <v>1.8525202115541534E-3</v>
      </c>
      <c r="J16" s="74"/>
    </row>
    <row r="17" spans="2:11">
      <c r="B17" s="79" t="s">
        <v>2591</v>
      </c>
      <c r="C17" s="99">
        <v>43738</v>
      </c>
      <c r="D17" s="93" t="s">
        <v>27</v>
      </c>
      <c r="E17" s="125">
        <v>0</v>
      </c>
      <c r="F17" s="89" t="s">
        <v>164</v>
      </c>
      <c r="G17" s="86">
        <v>4950.1437800000012</v>
      </c>
      <c r="H17" s="87">
        <f t="shared" si="1"/>
        <v>0.4761740851009017</v>
      </c>
      <c r="I17" s="87">
        <f>G17/'סכום נכסי הקרן'!$C$42</f>
        <v>1.8525202115541534E-3</v>
      </c>
      <c r="J17" s="76" t="s">
        <v>2592</v>
      </c>
    </row>
    <row r="18" spans="2:11">
      <c r="B18" s="97"/>
      <c r="C18" s="93"/>
      <c r="D18" s="93"/>
      <c r="E18" s="76"/>
      <c r="F18" s="76"/>
      <c r="G18" s="76"/>
      <c r="H18" s="87"/>
      <c r="I18" s="76"/>
      <c r="J18" s="76"/>
      <c r="K18" s="129"/>
    </row>
    <row r="19" spans="2:11">
      <c r="B19" s="93"/>
      <c r="C19" s="93"/>
      <c r="D19" s="93"/>
      <c r="E19" s="93"/>
      <c r="F19" s="93"/>
      <c r="G19" s="93"/>
      <c r="H19" s="93"/>
      <c r="I19" s="93"/>
      <c r="J19" s="93"/>
    </row>
    <row r="20" spans="2:11">
      <c r="B20" s="93"/>
      <c r="C20" s="93"/>
      <c r="D20" s="93"/>
      <c r="E20" s="93"/>
      <c r="F20" s="93"/>
      <c r="G20" s="93"/>
      <c r="H20" s="93"/>
      <c r="I20" s="93"/>
      <c r="J20" s="93"/>
    </row>
    <row r="21" spans="2:11">
      <c r="B21" s="110"/>
      <c r="C21" s="93"/>
      <c r="D21" s="93"/>
      <c r="E21" s="93"/>
      <c r="F21" s="93"/>
      <c r="G21" s="93"/>
      <c r="H21" s="93"/>
      <c r="I21" s="93"/>
      <c r="J21" s="93"/>
    </row>
    <row r="22" spans="2:11">
      <c r="B22" s="110"/>
      <c r="C22" s="93"/>
      <c r="D22" s="93"/>
      <c r="E22" s="93"/>
      <c r="F22" s="93"/>
      <c r="G22" s="93"/>
      <c r="H22" s="93"/>
      <c r="I22" s="93"/>
      <c r="J22" s="93"/>
    </row>
    <row r="23" spans="2:11">
      <c r="B23" s="93"/>
      <c r="C23" s="93"/>
      <c r="D23" s="93"/>
      <c r="E23" s="93"/>
      <c r="F23" s="93"/>
      <c r="G23" s="93"/>
      <c r="H23" s="93"/>
      <c r="I23" s="93"/>
      <c r="J23" s="93"/>
    </row>
    <row r="24" spans="2:11">
      <c r="B24" s="93"/>
      <c r="C24" s="93"/>
      <c r="D24" s="93"/>
      <c r="E24" s="93"/>
      <c r="F24" s="93"/>
      <c r="G24" s="93"/>
      <c r="H24" s="93"/>
      <c r="I24" s="93"/>
      <c r="J24" s="93"/>
    </row>
    <row r="25" spans="2:11">
      <c r="B25" s="93"/>
      <c r="C25" s="93"/>
      <c r="D25" s="93"/>
      <c r="E25" s="93"/>
      <c r="F25" s="93"/>
      <c r="G25" s="93"/>
      <c r="H25" s="93"/>
      <c r="I25" s="93"/>
      <c r="J25" s="93"/>
    </row>
    <row r="26" spans="2:11">
      <c r="B26" s="93"/>
      <c r="C26" s="93"/>
      <c r="D26" s="93"/>
      <c r="E26" s="93"/>
      <c r="F26" s="93"/>
      <c r="G26" s="93"/>
      <c r="H26" s="93"/>
      <c r="I26" s="93"/>
      <c r="J26" s="93"/>
    </row>
    <row r="27" spans="2:11">
      <c r="B27" s="93"/>
      <c r="C27" s="93"/>
      <c r="D27" s="93"/>
      <c r="E27" s="93"/>
      <c r="F27" s="93"/>
      <c r="G27" s="93"/>
      <c r="H27" s="93"/>
      <c r="I27" s="93"/>
      <c r="J27" s="93"/>
    </row>
    <row r="28" spans="2:11">
      <c r="B28" s="93"/>
      <c r="C28" s="93"/>
      <c r="D28" s="93"/>
      <c r="E28" s="93"/>
      <c r="F28" s="93"/>
      <c r="G28" s="93"/>
      <c r="H28" s="93"/>
      <c r="I28" s="93"/>
      <c r="J28" s="93"/>
    </row>
    <row r="29" spans="2:11">
      <c r="B29" s="93"/>
      <c r="C29" s="93"/>
      <c r="D29" s="93"/>
      <c r="E29" s="93"/>
      <c r="F29" s="93"/>
      <c r="G29" s="93"/>
      <c r="H29" s="93"/>
      <c r="I29" s="93"/>
      <c r="J29" s="93"/>
    </row>
    <row r="30" spans="2:11">
      <c r="B30" s="93"/>
      <c r="C30" s="93"/>
      <c r="D30" s="93"/>
      <c r="E30" s="93"/>
      <c r="F30" s="93"/>
      <c r="G30" s="93"/>
      <c r="H30" s="93"/>
      <c r="I30" s="93"/>
      <c r="J30" s="93"/>
    </row>
    <row r="31" spans="2:11">
      <c r="B31" s="93"/>
      <c r="C31" s="93"/>
      <c r="D31" s="93"/>
      <c r="E31" s="93"/>
      <c r="F31" s="93"/>
      <c r="G31" s="93"/>
      <c r="H31" s="93"/>
      <c r="I31" s="93"/>
      <c r="J31" s="93"/>
    </row>
    <row r="32" spans="2:11">
      <c r="B32" s="93"/>
      <c r="C32" s="93"/>
      <c r="D32" s="93"/>
      <c r="E32" s="93"/>
      <c r="F32" s="93"/>
      <c r="G32" s="93"/>
      <c r="H32" s="93"/>
      <c r="I32" s="93"/>
      <c r="J32" s="93"/>
    </row>
    <row r="33" spans="2:10">
      <c r="B33" s="93"/>
      <c r="C33" s="93"/>
      <c r="D33" s="93"/>
      <c r="E33" s="93"/>
      <c r="F33" s="93"/>
      <c r="G33" s="93"/>
      <c r="H33" s="93"/>
      <c r="I33" s="93"/>
      <c r="J33" s="93"/>
    </row>
    <row r="34" spans="2:10">
      <c r="B34" s="93"/>
      <c r="C34" s="93"/>
      <c r="D34" s="93"/>
      <c r="E34" s="93"/>
      <c r="F34" s="93"/>
      <c r="G34" s="93"/>
      <c r="H34" s="93"/>
      <c r="I34" s="93"/>
      <c r="J34" s="93"/>
    </row>
    <row r="35" spans="2:10">
      <c r="B35" s="93"/>
      <c r="C35" s="93"/>
      <c r="D35" s="93"/>
      <c r="E35" s="93"/>
      <c r="F35" s="93"/>
      <c r="G35" s="93"/>
      <c r="H35" s="93"/>
      <c r="I35" s="93"/>
      <c r="J35" s="93"/>
    </row>
    <row r="36" spans="2:10">
      <c r="B36" s="93"/>
      <c r="C36" s="93"/>
      <c r="D36" s="93"/>
      <c r="E36" s="93"/>
      <c r="F36" s="93"/>
      <c r="G36" s="93"/>
      <c r="H36" s="93"/>
      <c r="I36" s="93"/>
      <c r="J36" s="93"/>
    </row>
    <row r="37" spans="2:10">
      <c r="B37" s="93"/>
      <c r="C37" s="93"/>
      <c r="D37" s="93"/>
      <c r="E37" s="93"/>
      <c r="F37" s="93"/>
      <c r="G37" s="93"/>
      <c r="H37" s="93"/>
      <c r="I37" s="93"/>
      <c r="J37" s="93"/>
    </row>
    <row r="38" spans="2:10">
      <c r="B38" s="93"/>
      <c r="C38" s="93"/>
      <c r="D38" s="93"/>
      <c r="E38" s="93"/>
      <c r="F38" s="93"/>
      <c r="G38" s="93"/>
      <c r="H38" s="93"/>
      <c r="I38" s="93"/>
      <c r="J38" s="93"/>
    </row>
    <row r="39" spans="2:10">
      <c r="B39" s="93"/>
      <c r="C39" s="93"/>
      <c r="D39" s="93"/>
      <c r="E39" s="93"/>
      <c r="F39" s="93"/>
      <c r="G39" s="93"/>
      <c r="H39" s="93"/>
      <c r="I39" s="93"/>
      <c r="J39" s="93"/>
    </row>
    <row r="40" spans="2:10">
      <c r="B40" s="93"/>
      <c r="C40" s="93"/>
      <c r="D40" s="93"/>
      <c r="E40" s="93"/>
      <c r="F40" s="93"/>
      <c r="G40" s="93"/>
      <c r="H40" s="93"/>
      <c r="I40" s="93"/>
      <c r="J40" s="93"/>
    </row>
    <row r="41" spans="2:10">
      <c r="B41" s="93"/>
      <c r="C41" s="93"/>
      <c r="D41" s="93"/>
      <c r="E41" s="93"/>
      <c r="F41" s="93"/>
      <c r="G41" s="93"/>
      <c r="H41" s="93"/>
      <c r="I41" s="93"/>
      <c r="J41" s="93"/>
    </row>
    <row r="42" spans="2:10">
      <c r="B42" s="93"/>
      <c r="C42" s="93"/>
      <c r="D42" s="93"/>
      <c r="E42" s="93"/>
      <c r="F42" s="93"/>
      <c r="G42" s="93"/>
      <c r="H42" s="93"/>
      <c r="I42" s="93"/>
      <c r="J42" s="93"/>
    </row>
    <row r="43" spans="2:10">
      <c r="B43" s="93"/>
      <c r="C43" s="93"/>
      <c r="D43" s="93"/>
      <c r="E43" s="93"/>
      <c r="F43" s="93"/>
      <c r="G43" s="93"/>
      <c r="H43" s="93"/>
      <c r="I43" s="93"/>
      <c r="J43" s="93"/>
    </row>
    <row r="44" spans="2:10">
      <c r="B44" s="93"/>
      <c r="C44" s="93"/>
      <c r="D44" s="93"/>
      <c r="E44" s="93"/>
      <c r="F44" s="93"/>
      <c r="G44" s="93"/>
      <c r="H44" s="93"/>
      <c r="I44" s="93"/>
      <c r="J44" s="93"/>
    </row>
    <row r="45" spans="2:10">
      <c r="B45" s="93"/>
      <c r="C45" s="93"/>
      <c r="D45" s="93"/>
      <c r="E45" s="93"/>
      <c r="F45" s="93"/>
      <c r="G45" s="93"/>
      <c r="H45" s="93"/>
      <c r="I45" s="93"/>
      <c r="J45" s="93"/>
    </row>
    <row r="46" spans="2:10">
      <c r="B46" s="93"/>
      <c r="C46" s="93"/>
      <c r="D46" s="93"/>
      <c r="E46" s="93"/>
      <c r="F46" s="93"/>
      <c r="G46" s="93"/>
      <c r="H46" s="93"/>
      <c r="I46" s="93"/>
      <c r="J46" s="93"/>
    </row>
    <row r="47" spans="2:10">
      <c r="B47" s="93"/>
      <c r="C47" s="93"/>
      <c r="D47" s="93"/>
      <c r="E47" s="93"/>
      <c r="F47" s="93"/>
      <c r="G47" s="93"/>
      <c r="H47" s="93"/>
      <c r="I47" s="93"/>
      <c r="J47" s="93"/>
    </row>
    <row r="48" spans="2:10">
      <c r="B48" s="93"/>
      <c r="C48" s="93"/>
      <c r="D48" s="93"/>
      <c r="E48" s="93"/>
      <c r="F48" s="93"/>
      <c r="G48" s="93"/>
      <c r="H48" s="93"/>
      <c r="I48" s="93"/>
      <c r="J48" s="93"/>
    </row>
    <row r="49" spans="2:10">
      <c r="B49" s="93"/>
      <c r="C49" s="93"/>
      <c r="D49" s="93"/>
      <c r="E49" s="93"/>
      <c r="F49" s="93"/>
      <c r="G49" s="93"/>
      <c r="H49" s="93"/>
      <c r="I49" s="93"/>
      <c r="J49" s="93"/>
    </row>
    <row r="50" spans="2:10">
      <c r="B50" s="93"/>
      <c r="C50" s="93"/>
      <c r="D50" s="93"/>
      <c r="E50" s="93"/>
      <c r="F50" s="93"/>
      <c r="G50" s="93"/>
      <c r="H50" s="93"/>
      <c r="I50" s="93"/>
      <c r="J50" s="93"/>
    </row>
    <row r="51" spans="2:10">
      <c r="B51" s="93"/>
      <c r="C51" s="93"/>
      <c r="D51" s="93"/>
      <c r="E51" s="93"/>
      <c r="F51" s="93"/>
      <c r="G51" s="93"/>
      <c r="H51" s="93"/>
      <c r="I51" s="93"/>
      <c r="J51" s="93"/>
    </row>
    <row r="52" spans="2:10">
      <c r="B52" s="93"/>
      <c r="C52" s="93"/>
      <c r="D52" s="93"/>
      <c r="E52" s="93"/>
      <c r="F52" s="93"/>
      <c r="G52" s="93"/>
      <c r="H52" s="93"/>
      <c r="I52" s="93"/>
      <c r="J52" s="93"/>
    </row>
    <row r="53" spans="2:10">
      <c r="B53" s="93"/>
      <c r="C53" s="93"/>
      <c r="D53" s="93"/>
      <c r="E53" s="93"/>
      <c r="F53" s="93"/>
      <c r="G53" s="93"/>
      <c r="H53" s="93"/>
      <c r="I53" s="93"/>
      <c r="J53" s="93"/>
    </row>
    <row r="54" spans="2:10">
      <c r="B54" s="93"/>
      <c r="C54" s="93"/>
      <c r="D54" s="93"/>
      <c r="E54" s="93"/>
      <c r="F54" s="93"/>
      <c r="G54" s="93"/>
      <c r="H54" s="93"/>
      <c r="I54" s="93"/>
      <c r="J54" s="93"/>
    </row>
    <row r="55" spans="2:10">
      <c r="B55" s="93"/>
      <c r="C55" s="93"/>
      <c r="D55" s="93"/>
      <c r="E55" s="93"/>
      <c r="F55" s="93"/>
      <c r="G55" s="93"/>
      <c r="H55" s="93"/>
      <c r="I55" s="93"/>
      <c r="J55" s="93"/>
    </row>
    <row r="56" spans="2:10">
      <c r="B56" s="93"/>
      <c r="C56" s="93"/>
      <c r="D56" s="93"/>
      <c r="E56" s="93"/>
      <c r="F56" s="93"/>
      <c r="G56" s="93"/>
      <c r="H56" s="93"/>
      <c r="I56" s="93"/>
      <c r="J56" s="93"/>
    </row>
    <row r="57" spans="2:10">
      <c r="B57" s="93"/>
      <c r="C57" s="93"/>
      <c r="D57" s="93"/>
      <c r="E57" s="93"/>
      <c r="F57" s="93"/>
      <c r="G57" s="93"/>
      <c r="H57" s="93"/>
      <c r="I57" s="93"/>
      <c r="J57" s="93"/>
    </row>
    <row r="58" spans="2:10">
      <c r="B58" s="93"/>
      <c r="C58" s="93"/>
      <c r="D58" s="93"/>
      <c r="E58" s="93"/>
      <c r="F58" s="93"/>
      <c r="G58" s="93"/>
      <c r="H58" s="93"/>
      <c r="I58" s="93"/>
      <c r="J58" s="93"/>
    </row>
    <row r="59" spans="2:10">
      <c r="B59" s="93"/>
      <c r="C59" s="93"/>
      <c r="D59" s="93"/>
      <c r="E59" s="93"/>
      <c r="F59" s="93"/>
      <c r="G59" s="93"/>
      <c r="H59" s="93"/>
      <c r="I59" s="93"/>
      <c r="J59" s="93"/>
    </row>
    <row r="60" spans="2:10">
      <c r="B60" s="93"/>
      <c r="C60" s="93"/>
      <c r="D60" s="93"/>
      <c r="E60" s="93"/>
      <c r="F60" s="93"/>
      <c r="G60" s="93"/>
      <c r="H60" s="93"/>
      <c r="I60" s="93"/>
      <c r="J60" s="93"/>
    </row>
    <row r="61" spans="2:10">
      <c r="B61" s="93"/>
      <c r="C61" s="93"/>
      <c r="D61" s="93"/>
      <c r="E61" s="93"/>
      <c r="F61" s="93"/>
      <c r="G61" s="93"/>
      <c r="H61" s="93"/>
      <c r="I61" s="93"/>
      <c r="J61" s="93"/>
    </row>
    <row r="62" spans="2:10">
      <c r="B62" s="93"/>
      <c r="C62" s="93"/>
      <c r="D62" s="93"/>
      <c r="E62" s="93"/>
      <c r="F62" s="93"/>
      <c r="G62" s="93"/>
      <c r="H62" s="93"/>
      <c r="I62" s="93"/>
      <c r="J62" s="93"/>
    </row>
    <row r="63" spans="2:10">
      <c r="B63" s="93"/>
      <c r="C63" s="93"/>
      <c r="D63" s="93"/>
      <c r="E63" s="93"/>
      <c r="F63" s="93"/>
      <c r="G63" s="93"/>
      <c r="H63" s="93"/>
      <c r="I63" s="93"/>
      <c r="J63" s="93"/>
    </row>
    <row r="64" spans="2:10">
      <c r="B64" s="93"/>
      <c r="C64" s="93"/>
      <c r="D64" s="93"/>
      <c r="E64" s="93"/>
      <c r="F64" s="93"/>
      <c r="G64" s="93"/>
      <c r="H64" s="93"/>
      <c r="I64" s="93"/>
      <c r="J64" s="93"/>
    </row>
    <row r="65" spans="2:10">
      <c r="B65" s="93"/>
      <c r="C65" s="93"/>
      <c r="D65" s="93"/>
      <c r="E65" s="93"/>
      <c r="F65" s="93"/>
      <c r="G65" s="93"/>
      <c r="H65" s="93"/>
      <c r="I65" s="93"/>
      <c r="J65" s="93"/>
    </row>
    <row r="66" spans="2:10">
      <c r="B66" s="93"/>
      <c r="C66" s="93"/>
      <c r="D66" s="93"/>
      <c r="E66" s="93"/>
      <c r="F66" s="93"/>
      <c r="G66" s="93"/>
      <c r="H66" s="93"/>
      <c r="I66" s="93"/>
      <c r="J66" s="93"/>
    </row>
    <row r="67" spans="2:10">
      <c r="B67" s="93"/>
      <c r="C67" s="93"/>
      <c r="D67" s="93"/>
      <c r="E67" s="93"/>
      <c r="F67" s="93"/>
      <c r="G67" s="93"/>
      <c r="H67" s="93"/>
      <c r="I67" s="93"/>
      <c r="J67" s="93"/>
    </row>
    <row r="68" spans="2:10">
      <c r="B68" s="93"/>
      <c r="C68" s="93"/>
      <c r="D68" s="93"/>
      <c r="E68" s="93"/>
      <c r="F68" s="93"/>
      <c r="G68" s="93"/>
      <c r="H68" s="93"/>
      <c r="I68" s="93"/>
      <c r="J68" s="93"/>
    </row>
    <row r="69" spans="2:10">
      <c r="B69" s="93"/>
      <c r="C69" s="93"/>
      <c r="D69" s="93"/>
      <c r="E69" s="93"/>
      <c r="F69" s="93"/>
      <c r="G69" s="93"/>
      <c r="H69" s="93"/>
      <c r="I69" s="93"/>
      <c r="J69" s="93"/>
    </row>
    <row r="70" spans="2:10">
      <c r="B70" s="93"/>
      <c r="C70" s="93"/>
      <c r="D70" s="93"/>
      <c r="E70" s="93"/>
      <c r="F70" s="93"/>
      <c r="G70" s="93"/>
      <c r="H70" s="93"/>
      <c r="I70" s="93"/>
      <c r="J70" s="93"/>
    </row>
    <row r="71" spans="2:10">
      <c r="B71" s="93"/>
      <c r="C71" s="93"/>
      <c r="D71" s="93"/>
      <c r="E71" s="93"/>
      <c r="F71" s="93"/>
      <c r="G71" s="93"/>
      <c r="H71" s="93"/>
      <c r="I71" s="93"/>
      <c r="J71" s="93"/>
    </row>
    <row r="72" spans="2:10">
      <c r="B72" s="93"/>
      <c r="C72" s="93"/>
      <c r="D72" s="93"/>
      <c r="E72" s="93"/>
      <c r="F72" s="93"/>
      <c r="G72" s="93"/>
      <c r="H72" s="93"/>
      <c r="I72" s="93"/>
      <c r="J72" s="93"/>
    </row>
    <row r="73" spans="2:10">
      <c r="B73" s="93"/>
      <c r="C73" s="93"/>
      <c r="D73" s="93"/>
      <c r="E73" s="93"/>
      <c r="F73" s="93"/>
      <c r="G73" s="93"/>
      <c r="H73" s="93"/>
      <c r="I73" s="93"/>
      <c r="J73" s="93"/>
    </row>
    <row r="74" spans="2:10">
      <c r="B74" s="93"/>
      <c r="C74" s="93"/>
      <c r="D74" s="93"/>
      <c r="E74" s="93"/>
      <c r="F74" s="93"/>
      <c r="G74" s="93"/>
      <c r="H74" s="93"/>
      <c r="I74" s="93"/>
      <c r="J74" s="93"/>
    </row>
    <row r="75" spans="2:10">
      <c r="B75" s="93"/>
      <c r="C75" s="93"/>
      <c r="D75" s="93"/>
      <c r="E75" s="93"/>
      <c r="F75" s="93"/>
      <c r="G75" s="93"/>
      <c r="H75" s="93"/>
      <c r="I75" s="93"/>
      <c r="J75" s="93"/>
    </row>
    <row r="76" spans="2:10">
      <c r="B76" s="93"/>
      <c r="C76" s="93"/>
      <c r="D76" s="93"/>
      <c r="E76" s="93"/>
      <c r="F76" s="93"/>
      <c r="G76" s="93"/>
      <c r="H76" s="93"/>
      <c r="I76" s="93"/>
      <c r="J76" s="93"/>
    </row>
    <row r="77" spans="2:10">
      <c r="B77" s="93"/>
      <c r="C77" s="93"/>
      <c r="D77" s="93"/>
      <c r="E77" s="93"/>
      <c r="F77" s="93"/>
      <c r="G77" s="93"/>
      <c r="H77" s="93"/>
      <c r="I77" s="93"/>
      <c r="J77" s="93"/>
    </row>
    <row r="78" spans="2:10">
      <c r="B78" s="93"/>
      <c r="C78" s="93"/>
      <c r="D78" s="93"/>
      <c r="E78" s="93"/>
      <c r="F78" s="93"/>
      <c r="G78" s="93"/>
      <c r="H78" s="93"/>
      <c r="I78" s="93"/>
      <c r="J78" s="93"/>
    </row>
    <row r="79" spans="2:10">
      <c r="B79" s="93"/>
      <c r="C79" s="93"/>
      <c r="D79" s="93"/>
      <c r="E79" s="93"/>
      <c r="F79" s="93"/>
      <c r="G79" s="93"/>
      <c r="H79" s="93"/>
      <c r="I79" s="93"/>
      <c r="J79" s="93"/>
    </row>
    <row r="80" spans="2:10">
      <c r="B80" s="93"/>
      <c r="C80" s="93"/>
      <c r="D80" s="93"/>
      <c r="E80" s="93"/>
      <c r="F80" s="93"/>
      <c r="G80" s="93"/>
      <c r="H80" s="93"/>
      <c r="I80" s="93"/>
      <c r="J80" s="93"/>
    </row>
    <row r="81" spans="2:10">
      <c r="B81" s="93"/>
      <c r="C81" s="93"/>
      <c r="D81" s="93"/>
      <c r="E81" s="93"/>
      <c r="F81" s="93"/>
      <c r="G81" s="93"/>
      <c r="H81" s="93"/>
      <c r="I81" s="93"/>
      <c r="J81" s="93"/>
    </row>
    <row r="82" spans="2:10">
      <c r="B82" s="93"/>
      <c r="C82" s="93"/>
      <c r="D82" s="93"/>
      <c r="E82" s="93"/>
      <c r="F82" s="93"/>
      <c r="G82" s="93"/>
      <c r="H82" s="93"/>
      <c r="I82" s="93"/>
      <c r="J82" s="93"/>
    </row>
    <row r="83" spans="2:10">
      <c r="B83" s="93"/>
      <c r="C83" s="93"/>
      <c r="D83" s="93"/>
      <c r="E83" s="93"/>
      <c r="F83" s="93"/>
      <c r="G83" s="93"/>
      <c r="H83" s="93"/>
      <c r="I83" s="93"/>
      <c r="J83" s="93"/>
    </row>
    <row r="84" spans="2:10">
      <c r="B84" s="93"/>
      <c r="C84" s="93"/>
      <c r="D84" s="93"/>
      <c r="E84" s="93"/>
      <c r="F84" s="93"/>
      <c r="G84" s="93"/>
      <c r="H84" s="93"/>
      <c r="I84" s="93"/>
      <c r="J84" s="93"/>
    </row>
    <row r="85" spans="2:10">
      <c r="B85" s="93"/>
      <c r="C85" s="93"/>
      <c r="D85" s="93"/>
      <c r="E85" s="93"/>
      <c r="F85" s="93"/>
      <c r="G85" s="93"/>
      <c r="H85" s="93"/>
      <c r="I85" s="93"/>
      <c r="J85" s="93"/>
    </row>
    <row r="86" spans="2:10">
      <c r="B86" s="93"/>
      <c r="C86" s="93"/>
      <c r="D86" s="93"/>
      <c r="E86" s="93"/>
      <c r="F86" s="93"/>
      <c r="G86" s="93"/>
      <c r="H86" s="93"/>
      <c r="I86" s="93"/>
      <c r="J86" s="93"/>
    </row>
    <row r="87" spans="2:10">
      <c r="B87" s="93"/>
      <c r="C87" s="93"/>
      <c r="D87" s="93"/>
      <c r="E87" s="93"/>
      <c r="F87" s="93"/>
      <c r="G87" s="93"/>
      <c r="H87" s="93"/>
      <c r="I87" s="93"/>
      <c r="J87" s="93"/>
    </row>
    <row r="88" spans="2:10">
      <c r="B88" s="93"/>
      <c r="C88" s="93"/>
      <c r="D88" s="93"/>
      <c r="E88" s="93"/>
      <c r="F88" s="93"/>
      <c r="G88" s="93"/>
      <c r="H88" s="93"/>
      <c r="I88" s="93"/>
      <c r="J88" s="93"/>
    </row>
    <row r="89" spans="2:10">
      <c r="B89" s="93"/>
      <c r="C89" s="93"/>
      <c r="D89" s="93"/>
      <c r="E89" s="93"/>
      <c r="F89" s="93"/>
      <c r="G89" s="93"/>
      <c r="H89" s="93"/>
      <c r="I89" s="93"/>
      <c r="J89" s="93"/>
    </row>
    <row r="90" spans="2:10">
      <c r="B90" s="93"/>
      <c r="C90" s="93"/>
      <c r="D90" s="93"/>
      <c r="E90" s="93"/>
      <c r="F90" s="93"/>
      <c r="G90" s="93"/>
      <c r="H90" s="93"/>
      <c r="I90" s="93"/>
      <c r="J90" s="93"/>
    </row>
    <row r="91" spans="2:10">
      <c r="B91" s="93"/>
      <c r="C91" s="93"/>
      <c r="D91" s="93"/>
      <c r="E91" s="93"/>
      <c r="F91" s="93"/>
      <c r="G91" s="93"/>
      <c r="H91" s="93"/>
      <c r="I91" s="93"/>
      <c r="J91" s="93"/>
    </row>
    <row r="92" spans="2:10">
      <c r="B92" s="93"/>
      <c r="C92" s="93"/>
      <c r="D92" s="93"/>
      <c r="E92" s="93"/>
      <c r="F92" s="93"/>
      <c r="G92" s="93"/>
      <c r="H92" s="93"/>
      <c r="I92" s="93"/>
      <c r="J92" s="93"/>
    </row>
    <row r="93" spans="2:10">
      <c r="B93" s="93"/>
      <c r="C93" s="93"/>
      <c r="D93" s="93"/>
      <c r="E93" s="93"/>
      <c r="F93" s="93"/>
      <c r="G93" s="93"/>
      <c r="H93" s="93"/>
      <c r="I93" s="93"/>
      <c r="J93" s="93"/>
    </row>
    <row r="94" spans="2:10">
      <c r="B94" s="93"/>
      <c r="C94" s="93"/>
      <c r="D94" s="93"/>
      <c r="E94" s="93"/>
      <c r="F94" s="93"/>
      <c r="G94" s="93"/>
      <c r="H94" s="93"/>
      <c r="I94" s="93"/>
      <c r="J94" s="93"/>
    </row>
    <row r="95" spans="2:10">
      <c r="B95" s="93"/>
      <c r="C95" s="93"/>
      <c r="D95" s="93"/>
      <c r="E95" s="93"/>
      <c r="F95" s="93"/>
      <c r="G95" s="93"/>
      <c r="H95" s="93"/>
      <c r="I95" s="93"/>
      <c r="J95" s="93"/>
    </row>
    <row r="96" spans="2:10">
      <c r="B96" s="93"/>
      <c r="C96" s="93"/>
      <c r="D96" s="93"/>
      <c r="E96" s="93"/>
      <c r="F96" s="93"/>
      <c r="G96" s="93"/>
      <c r="H96" s="93"/>
      <c r="I96" s="93"/>
      <c r="J96" s="93"/>
    </row>
    <row r="97" spans="2:10">
      <c r="B97" s="93"/>
      <c r="C97" s="93"/>
      <c r="D97" s="93"/>
      <c r="E97" s="93"/>
      <c r="F97" s="93"/>
      <c r="G97" s="93"/>
      <c r="H97" s="93"/>
      <c r="I97" s="93"/>
      <c r="J97" s="93"/>
    </row>
    <row r="98" spans="2:10">
      <c r="B98" s="93"/>
      <c r="C98" s="93"/>
      <c r="D98" s="93"/>
      <c r="E98" s="93"/>
      <c r="F98" s="93"/>
      <c r="G98" s="93"/>
      <c r="H98" s="93"/>
      <c r="I98" s="93"/>
      <c r="J98" s="93"/>
    </row>
    <row r="99" spans="2:10">
      <c r="B99" s="93"/>
      <c r="C99" s="93"/>
      <c r="D99" s="93"/>
      <c r="E99" s="93"/>
      <c r="F99" s="93"/>
      <c r="G99" s="93"/>
      <c r="H99" s="93"/>
      <c r="I99" s="93"/>
      <c r="J99" s="93"/>
    </row>
    <row r="100" spans="2:10">
      <c r="B100" s="93"/>
      <c r="C100" s="93"/>
      <c r="D100" s="93"/>
      <c r="E100" s="93"/>
      <c r="F100" s="93"/>
      <c r="G100" s="93"/>
      <c r="H100" s="93"/>
      <c r="I100" s="93"/>
      <c r="J100" s="93"/>
    </row>
    <row r="101" spans="2:10">
      <c r="B101" s="93"/>
      <c r="C101" s="93"/>
      <c r="D101" s="93"/>
      <c r="E101" s="93"/>
      <c r="F101" s="93"/>
      <c r="G101" s="93"/>
      <c r="H101" s="93"/>
      <c r="I101" s="93"/>
      <c r="J101" s="93"/>
    </row>
    <row r="102" spans="2:10">
      <c r="B102" s="93"/>
      <c r="C102" s="93"/>
      <c r="D102" s="93"/>
      <c r="E102" s="93"/>
      <c r="F102" s="93"/>
      <c r="G102" s="93"/>
      <c r="H102" s="93"/>
      <c r="I102" s="93"/>
      <c r="J102" s="93"/>
    </row>
    <row r="103" spans="2:10">
      <c r="B103" s="93"/>
      <c r="C103" s="93"/>
      <c r="D103" s="93"/>
      <c r="E103" s="93"/>
      <c r="F103" s="93"/>
      <c r="G103" s="93"/>
      <c r="H103" s="93"/>
      <c r="I103" s="93"/>
      <c r="J103" s="93"/>
    </row>
    <row r="104" spans="2:10">
      <c r="B104" s="93"/>
      <c r="C104" s="93"/>
      <c r="D104" s="93"/>
      <c r="E104" s="93"/>
      <c r="F104" s="93"/>
      <c r="G104" s="93"/>
      <c r="H104" s="93"/>
      <c r="I104" s="93"/>
      <c r="J104" s="93"/>
    </row>
    <row r="105" spans="2:10">
      <c r="B105" s="93"/>
      <c r="C105" s="93"/>
      <c r="D105" s="93"/>
      <c r="E105" s="93"/>
      <c r="F105" s="93"/>
      <c r="G105" s="93"/>
      <c r="H105" s="93"/>
      <c r="I105" s="93"/>
      <c r="J105" s="93"/>
    </row>
    <row r="106" spans="2:10">
      <c r="B106" s="93"/>
      <c r="C106" s="93"/>
      <c r="D106" s="93"/>
      <c r="E106" s="93"/>
      <c r="F106" s="93"/>
      <c r="G106" s="93"/>
      <c r="H106" s="93"/>
      <c r="I106" s="93"/>
      <c r="J106" s="93"/>
    </row>
    <row r="107" spans="2:10">
      <c r="B107" s="93"/>
      <c r="C107" s="93"/>
      <c r="D107" s="93"/>
      <c r="E107" s="93"/>
      <c r="F107" s="93"/>
      <c r="G107" s="93"/>
      <c r="H107" s="93"/>
      <c r="I107" s="93"/>
      <c r="J107" s="93"/>
    </row>
    <row r="108" spans="2:10">
      <c r="B108" s="93"/>
      <c r="C108" s="93"/>
      <c r="D108" s="93"/>
      <c r="E108" s="93"/>
      <c r="F108" s="93"/>
      <c r="G108" s="93"/>
      <c r="H108" s="93"/>
      <c r="I108" s="93"/>
      <c r="J108" s="93"/>
    </row>
    <row r="109" spans="2:10">
      <c r="B109" s="93"/>
      <c r="C109" s="93"/>
      <c r="D109" s="93"/>
      <c r="E109" s="93"/>
      <c r="F109" s="93"/>
      <c r="G109" s="93"/>
      <c r="H109" s="93"/>
      <c r="I109" s="93"/>
      <c r="J109" s="93"/>
    </row>
    <row r="110" spans="2:10">
      <c r="B110" s="93"/>
      <c r="C110" s="93"/>
      <c r="D110" s="93"/>
      <c r="E110" s="93"/>
      <c r="F110" s="93"/>
      <c r="G110" s="93"/>
      <c r="H110" s="93"/>
      <c r="I110" s="93"/>
      <c r="J110" s="93"/>
    </row>
    <row r="111" spans="2:10">
      <c r="B111" s="93"/>
      <c r="C111" s="93"/>
      <c r="D111" s="93"/>
      <c r="E111" s="93"/>
      <c r="F111" s="93"/>
      <c r="G111" s="93"/>
      <c r="H111" s="93"/>
      <c r="I111" s="93"/>
      <c r="J111" s="93"/>
    </row>
    <row r="112" spans="2:10">
      <c r="B112" s="93"/>
      <c r="C112" s="93"/>
      <c r="D112" s="93"/>
      <c r="E112" s="93"/>
      <c r="F112" s="93"/>
      <c r="G112" s="93"/>
      <c r="H112" s="93"/>
      <c r="I112" s="93"/>
      <c r="J112" s="93"/>
    </row>
    <row r="113" spans="2:10">
      <c r="B113" s="93"/>
      <c r="C113" s="93"/>
      <c r="D113" s="93"/>
      <c r="E113" s="93"/>
      <c r="F113" s="93"/>
      <c r="G113" s="93"/>
      <c r="H113" s="93"/>
      <c r="I113" s="93"/>
      <c r="J113" s="93"/>
    </row>
    <row r="114" spans="2:10">
      <c r="B114" s="93"/>
      <c r="C114" s="93"/>
      <c r="D114" s="93"/>
      <c r="E114" s="93"/>
      <c r="F114" s="93"/>
      <c r="G114" s="93"/>
      <c r="H114" s="93"/>
      <c r="I114" s="93"/>
      <c r="J114" s="93"/>
    </row>
    <row r="115" spans="2:10">
      <c r="B115" s="93"/>
      <c r="C115" s="93"/>
      <c r="D115" s="93"/>
      <c r="E115" s="93"/>
      <c r="F115" s="93"/>
      <c r="G115" s="93"/>
      <c r="H115" s="93"/>
      <c r="I115" s="93"/>
      <c r="J115" s="93"/>
    </row>
    <row r="116" spans="2:10">
      <c r="B116" s="93"/>
      <c r="C116" s="93"/>
      <c r="D116" s="93"/>
      <c r="E116" s="93"/>
      <c r="F116" s="93"/>
      <c r="G116" s="93"/>
      <c r="H116" s="93"/>
      <c r="I116" s="93"/>
      <c r="J116" s="93"/>
    </row>
    <row r="117" spans="2:10">
      <c r="B117" s="93"/>
      <c r="C117" s="93"/>
      <c r="D117" s="93"/>
      <c r="E117" s="93"/>
      <c r="F117" s="93"/>
      <c r="G117" s="93"/>
      <c r="H117" s="93"/>
      <c r="I117" s="93"/>
      <c r="J117" s="93"/>
    </row>
    <row r="118" spans="2:10">
      <c r="F118" s="3"/>
      <c r="G118" s="3"/>
      <c r="H118" s="3"/>
      <c r="I118" s="3"/>
    </row>
    <row r="119" spans="2:10">
      <c r="F119" s="3"/>
      <c r="G119" s="3"/>
      <c r="H119" s="3"/>
      <c r="I119" s="3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8:J1048576 B21:B22 AH28:XFD29 K30:XFD1048576 K28:AF29 K1:XFD27 E10:E11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8" t="s">
        <v>179</v>
      </c>
      <c r="C1" s="70" t="s" vm="1">
        <v>265</v>
      </c>
    </row>
    <row r="2" spans="2:60">
      <c r="B2" s="48" t="s">
        <v>178</v>
      </c>
      <c r="C2" s="70" t="s">
        <v>266</v>
      </c>
    </row>
    <row r="3" spans="2:60">
      <c r="B3" s="48" t="s">
        <v>180</v>
      </c>
      <c r="C3" s="70" t="s">
        <v>267</v>
      </c>
    </row>
    <row r="4" spans="2:60">
      <c r="B4" s="48" t="s">
        <v>181</v>
      </c>
      <c r="C4" s="70">
        <v>12145</v>
      </c>
    </row>
    <row r="6" spans="2:60" ht="26.25" customHeight="1">
      <c r="B6" s="142" t="s">
        <v>214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60" s="3" customFormat="1" ht="63">
      <c r="B7" s="49" t="s">
        <v>115</v>
      </c>
      <c r="C7" s="51" t="s">
        <v>116</v>
      </c>
      <c r="D7" s="51" t="s">
        <v>14</v>
      </c>
      <c r="E7" s="51" t="s">
        <v>15</v>
      </c>
      <c r="F7" s="51" t="s">
        <v>57</v>
      </c>
      <c r="G7" s="51" t="s">
        <v>101</v>
      </c>
      <c r="H7" s="51" t="s">
        <v>53</v>
      </c>
      <c r="I7" s="51" t="s">
        <v>109</v>
      </c>
      <c r="J7" s="51" t="s">
        <v>182</v>
      </c>
      <c r="K7" s="67" t="s">
        <v>183</v>
      </c>
    </row>
    <row r="8" spans="2:60" s="3" customFormat="1" ht="21.75" customHeight="1">
      <c r="B8" s="15"/>
      <c r="C8" s="60"/>
      <c r="D8" s="16"/>
      <c r="E8" s="16"/>
      <c r="F8" s="16" t="s">
        <v>19</v>
      </c>
      <c r="G8" s="16"/>
      <c r="H8" s="16" t="s">
        <v>19</v>
      </c>
      <c r="I8" s="16" t="s">
        <v>244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16" t="s">
        <v>2598</v>
      </c>
      <c r="C10" s="93"/>
      <c r="D10" s="93"/>
      <c r="E10" s="93"/>
      <c r="F10" s="93"/>
      <c r="G10" s="93"/>
      <c r="H10" s="93"/>
      <c r="I10" s="117">
        <v>0</v>
      </c>
      <c r="J10" s="93"/>
      <c r="K10" s="9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0"/>
      <c r="C11" s="93"/>
      <c r="D11" s="93"/>
      <c r="E11" s="93"/>
      <c r="F11" s="93"/>
      <c r="G11" s="93"/>
      <c r="H11" s="93"/>
      <c r="I11" s="93"/>
      <c r="J11" s="93"/>
      <c r="K11" s="93"/>
    </row>
    <row r="12" spans="2:60">
      <c r="B12" s="110"/>
      <c r="C12" s="93"/>
      <c r="D12" s="93"/>
      <c r="E12" s="93"/>
      <c r="F12" s="93"/>
      <c r="G12" s="93"/>
      <c r="H12" s="93"/>
      <c r="I12" s="93"/>
      <c r="J12" s="93"/>
      <c r="K12" s="9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3"/>
      <c r="C13" s="93"/>
      <c r="D13" s="93"/>
      <c r="E13" s="93"/>
      <c r="F13" s="93"/>
      <c r="G13" s="93"/>
      <c r="H13" s="93"/>
      <c r="I13" s="93"/>
      <c r="J13" s="93"/>
      <c r="K13" s="9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2:60">
      <c r="B15" s="93"/>
      <c r="C15" s="93"/>
      <c r="D15" s="93"/>
      <c r="E15" s="93"/>
      <c r="F15" s="93"/>
      <c r="G15" s="93"/>
      <c r="H15" s="93"/>
      <c r="I15" s="93"/>
      <c r="J15" s="93"/>
      <c r="K15" s="9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3"/>
      <c r="C16" s="93"/>
      <c r="D16" s="93"/>
      <c r="E16" s="93"/>
      <c r="F16" s="93"/>
      <c r="G16" s="93"/>
      <c r="H16" s="93"/>
      <c r="I16" s="93"/>
      <c r="J16" s="93"/>
      <c r="K16" s="9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2:11"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2:11"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2:11"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2:11"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2:11"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2:11"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2:11"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2:11"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2:11"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2:11"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2:11"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2:11"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2:11"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2:11"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2:11"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2:11"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2:11"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2:11"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2:11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2:11"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2:11"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2:11"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2:11"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2:11"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2:11"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2:11"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2:11">
      <c r="B44" s="93"/>
      <c r="C44" s="93"/>
      <c r="D44" s="93"/>
      <c r="E44" s="93"/>
      <c r="F44" s="93"/>
      <c r="G44" s="93"/>
      <c r="H44" s="93"/>
      <c r="I44" s="93"/>
      <c r="J44" s="93"/>
      <c r="K44" s="93"/>
    </row>
    <row r="45" spans="2:11"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2:11">
      <c r="B46" s="93"/>
      <c r="C46" s="93"/>
      <c r="D46" s="93"/>
      <c r="E46" s="93"/>
      <c r="F46" s="93"/>
      <c r="G46" s="93"/>
      <c r="H46" s="93"/>
      <c r="I46" s="93"/>
      <c r="J46" s="93"/>
      <c r="K46" s="93"/>
    </row>
    <row r="47" spans="2:11"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2:11"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2:11">
      <c r="B49" s="93"/>
      <c r="C49" s="93"/>
      <c r="D49" s="93"/>
      <c r="E49" s="93"/>
      <c r="F49" s="93"/>
      <c r="G49" s="93"/>
      <c r="H49" s="93"/>
      <c r="I49" s="93"/>
      <c r="J49" s="93"/>
      <c r="K49" s="93"/>
    </row>
    <row r="50" spans="2:11">
      <c r="B50" s="93"/>
      <c r="C50" s="93"/>
      <c r="D50" s="93"/>
      <c r="E50" s="93"/>
      <c r="F50" s="93"/>
      <c r="G50" s="93"/>
      <c r="H50" s="93"/>
      <c r="I50" s="93"/>
      <c r="J50" s="93"/>
      <c r="K50" s="93"/>
    </row>
    <row r="51" spans="2:11">
      <c r="B51" s="93"/>
      <c r="C51" s="93"/>
      <c r="D51" s="93"/>
      <c r="E51" s="93"/>
      <c r="F51" s="93"/>
      <c r="G51" s="93"/>
      <c r="H51" s="93"/>
      <c r="I51" s="93"/>
      <c r="J51" s="93"/>
      <c r="K51" s="93"/>
    </row>
    <row r="52" spans="2:11"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2:11"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2:11"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2:11"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2:11"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2:11">
      <c r="B57" s="93"/>
      <c r="C57" s="93"/>
      <c r="D57" s="93"/>
      <c r="E57" s="93"/>
      <c r="F57" s="93"/>
      <c r="G57" s="93"/>
      <c r="H57" s="93"/>
      <c r="I57" s="93"/>
      <c r="J57" s="93"/>
      <c r="K57" s="93"/>
    </row>
    <row r="58" spans="2:11"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2:11"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2:11"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2:11"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2:11"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2:11"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spans="2:11"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2:11">
      <c r="B65" s="93"/>
      <c r="C65" s="93"/>
      <c r="D65" s="93"/>
      <c r="E65" s="93"/>
      <c r="F65" s="93"/>
      <c r="G65" s="93"/>
      <c r="H65" s="93"/>
      <c r="I65" s="93"/>
      <c r="J65" s="93"/>
      <c r="K65" s="93"/>
    </row>
    <row r="66" spans="2:11"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2:11"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2:11"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2:11"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2:11">
      <c r="B70" s="93"/>
      <c r="C70" s="93"/>
      <c r="D70" s="93"/>
      <c r="E70" s="93"/>
      <c r="F70" s="93"/>
      <c r="G70" s="93"/>
      <c r="H70" s="93"/>
      <c r="I70" s="93"/>
      <c r="J70" s="93"/>
      <c r="K70" s="93"/>
    </row>
    <row r="71" spans="2:11"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2:11"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2:11"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2:11"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2:11"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2:11"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2:11"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2:11"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2:11"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2:11"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2:11"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2:11"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2:11"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2:11"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2:11"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2:11"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2:11">
      <c r="B87" s="93"/>
      <c r="C87" s="93"/>
      <c r="D87" s="93"/>
      <c r="E87" s="93"/>
      <c r="F87" s="93"/>
      <c r="G87" s="93"/>
      <c r="H87" s="93"/>
      <c r="I87" s="93"/>
      <c r="J87" s="93"/>
      <c r="K87" s="93"/>
    </row>
    <row r="88" spans="2:11"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2:11"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2:11"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2:11">
      <c r="B91" s="93"/>
      <c r="C91" s="93"/>
      <c r="D91" s="93"/>
      <c r="E91" s="93"/>
      <c r="F91" s="93"/>
      <c r="G91" s="93"/>
      <c r="H91" s="93"/>
      <c r="I91" s="93"/>
      <c r="J91" s="93"/>
      <c r="K91" s="93"/>
    </row>
    <row r="92" spans="2:11">
      <c r="B92" s="93"/>
      <c r="C92" s="93"/>
      <c r="D92" s="93"/>
      <c r="E92" s="93"/>
      <c r="F92" s="93"/>
      <c r="G92" s="93"/>
      <c r="H92" s="93"/>
      <c r="I92" s="93"/>
      <c r="J92" s="93"/>
      <c r="K92" s="93"/>
    </row>
    <row r="93" spans="2:11"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2:11">
      <c r="B94" s="93"/>
      <c r="C94" s="93"/>
      <c r="D94" s="93"/>
      <c r="E94" s="93"/>
      <c r="F94" s="93"/>
      <c r="G94" s="93"/>
      <c r="H94" s="93"/>
      <c r="I94" s="93"/>
      <c r="J94" s="93"/>
      <c r="K94" s="93"/>
    </row>
    <row r="95" spans="2:11">
      <c r="B95" s="93"/>
      <c r="C95" s="93"/>
      <c r="D95" s="93"/>
      <c r="E95" s="93"/>
      <c r="F95" s="93"/>
      <c r="G95" s="93"/>
      <c r="H95" s="93"/>
      <c r="I95" s="93"/>
      <c r="J95" s="93"/>
      <c r="K95" s="93"/>
    </row>
    <row r="96" spans="2:11"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2:11"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2:11"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2:11"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2:11"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2:11"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2:11">
      <c r="B102" s="93"/>
      <c r="C102" s="93"/>
      <c r="D102" s="93"/>
      <c r="E102" s="93"/>
      <c r="F102" s="93"/>
      <c r="G102" s="93"/>
      <c r="H102" s="93"/>
      <c r="I102" s="93"/>
      <c r="J102" s="93"/>
      <c r="K102" s="93"/>
    </row>
    <row r="103" spans="2:11">
      <c r="B103" s="93"/>
      <c r="C103" s="93"/>
      <c r="D103" s="93"/>
      <c r="E103" s="93"/>
      <c r="F103" s="93"/>
      <c r="G103" s="93"/>
      <c r="H103" s="93"/>
      <c r="I103" s="93"/>
      <c r="J103" s="93"/>
      <c r="K103" s="93"/>
    </row>
    <row r="104" spans="2:11">
      <c r="B104" s="93"/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2:11">
      <c r="B105" s="93"/>
      <c r="C105" s="93"/>
      <c r="D105" s="93"/>
      <c r="E105" s="93"/>
      <c r="F105" s="93"/>
      <c r="G105" s="93"/>
      <c r="H105" s="93"/>
      <c r="I105" s="93"/>
      <c r="J105" s="93"/>
      <c r="K105" s="93"/>
    </row>
    <row r="106" spans="2:11">
      <c r="B106" s="93"/>
      <c r="C106" s="93"/>
      <c r="D106" s="93"/>
      <c r="E106" s="93"/>
      <c r="F106" s="93"/>
      <c r="G106" s="93"/>
      <c r="H106" s="93"/>
      <c r="I106" s="93"/>
      <c r="J106" s="93"/>
      <c r="K106" s="93"/>
    </row>
    <row r="107" spans="2:11"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2:11">
      <c r="B108" s="93"/>
      <c r="C108" s="93"/>
      <c r="D108" s="93"/>
      <c r="E108" s="93"/>
      <c r="F108" s="93"/>
      <c r="G108" s="93"/>
      <c r="H108" s="93"/>
      <c r="I108" s="93"/>
      <c r="J108" s="93"/>
      <c r="K108" s="93"/>
    </row>
    <row r="109" spans="2:11">
      <c r="B109" s="93"/>
      <c r="C109" s="93"/>
      <c r="D109" s="93"/>
      <c r="E109" s="93"/>
      <c r="F109" s="93"/>
      <c r="G109" s="93"/>
      <c r="H109" s="93"/>
      <c r="I109" s="93"/>
      <c r="J109" s="93"/>
      <c r="K109" s="9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2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62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8" t="s">
        <v>179</v>
      </c>
      <c r="C1" s="70" t="s" vm="1">
        <v>265</v>
      </c>
    </row>
    <row r="2" spans="2:60">
      <c r="B2" s="48" t="s">
        <v>178</v>
      </c>
      <c r="C2" s="70" t="s">
        <v>266</v>
      </c>
    </row>
    <row r="3" spans="2:60">
      <c r="B3" s="48" t="s">
        <v>180</v>
      </c>
      <c r="C3" s="70" t="s">
        <v>267</v>
      </c>
    </row>
    <row r="4" spans="2:60">
      <c r="B4" s="48" t="s">
        <v>181</v>
      </c>
      <c r="C4" s="70">
        <v>12145</v>
      </c>
    </row>
    <row r="6" spans="2:60" ht="26.25" customHeight="1">
      <c r="B6" s="142" t="s">
        <v>215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60" s="3" customFormat="1" ht="63">
      <c r="B7" s="49" t="s">
        <v>115</v>
      </c>
      <c r="C7" s="51" t="s">
        <v>44</v>
      </c>
      <c r="D7" s="51" t="s">
        <v>14</v>
      </c>
      <c r="E7" s="51" t="s">
        <v>15</v>
      </c>
      <c r="F7" s="51" t="s">
        <v>57</v>
      </c>
      <c r="G7" s="51" t="s">
        <v>101</v>
      </c>
      <c r="H7" s="51" t="s">
        <v>53</v>
      </c>
      <c r="I7" s="51" t="s">
        <v>109</v>
      </c>
      <c r="J7" s="51" t="s">
        <v>182</v>
      </c>
      <c r="K7" s="53" t="s">
        <v>183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244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3" t="s">
        <v>56</v>
      </c>
      <c r="C10" s="76"/>
      <c r="D10" s="76"/>
      <c r="E10" s="76"/>
      <c r="F10" s="76"/>
      <c r="G10" s="76"/>
      <c r="H10" s="90">
        <v>0</v>
      </c>
      <c r="I10" s="86">
        <f>I11</f>
        <v>-218.20501672000006</v>
      </c>
      <c r="J10" s="87">
        <f>I10/$I$10</f>
        <v>1</v>
      </c>
      <c r="K10" s="87">
        <f>I10/'סכום נכסי הקרן'!$C$42</f>
        <v>-8.1660093464257317E-5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7" t="s">
        <v>234</v>
      </c>
      <c r="C11" s="76"/>
      <c r="D11" s="76"/>
      <c r="E11" s="76"/>
      <c r="F11" s="76"/>
      <c r="G11" s="76"/>
      <c r="H11" s="90">
        <v>0</v>
      </c>
      <c r="I11" s="86">
        <f>SUM(I12:I14)</f>
        <v>-218.20501672000006</v>
      </c>
      <c r="J11" s="87">
        <f t="shared" ref="J11:J14" si="0">I11/$I$10</f>
        <v>1</v>
      </c>
      <c r="K11" s="87">
        <f>I11/'סכום נכסי הקרן'!$C$42</f>
        <v>-8.1660093464257317E-5</v>
      </c>
    </row>
    <row r="12" spans="2:60">
      <c r="B12" s="75" t="s">
        <v>2593</v>
      </c>
      <c r="C12" s="76" t="s">
        <v>2594</v>
      </c>
      <c r="D12" s="76" t="s">
        <v>669</v>
      </c>
      <c r="E12" s="76"/>
      <c r="F12" s="90">
        <v>0</v>
      </c>
      <c r="G12" s="89" t="s">
        <v>164</v>
      </c>
      <c r="H12" s="90">
        <v>0</v>
      </c>
      <c r="I12" s="86">
        <v>26.55366079900001</v>
      </c>
      <c r="J12" s="87">
        <f t="shared" si="0"/>
        <v>-0.12169133963163449</v>
      </c>
      <c r="K12" s="87">
        <f>I12/'סכום נכסי הקרן'!$C$42</f>
        <v>9.9373261681099531E-6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9" t="s">
        <v>1414</v>
      </c>
      <c r="C13" s="76" t="s">
        <v>1415</v>
      </c>
      <c r="D13" s="76" t="s">
        <v>669</v>
      </c>
      <c r="E13" s="76"/>
      <c r="F13" s="90">
        <v>0</v>
      </c>
      <c r="G13" s="89" t="s">
        <v>164</v>
      </c>
      <c r="H13" s="90">
        <v>0</v>
      </c>
      <c r="I13" s="86">
        <v>-91.282668023000014</v>
      </c>
      <c r="J13" s="87">
        <f t="shared" si="0"/>
        <v>0.41833441501546054</v>
      </c>
      <c r="K13" s="87">
        <f>I13/'סכום נכסי הקרן'!$C$42</f>
        <v>-3.4161227429477913E-5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9" t="s">
        <v>666</v>
      </c>
      <c r="C14" s="76" t="s">
        <v>667</v>
      </c>
      <c r="D14" s="76" t="s">
        <v>669</v>
      </c>
      <c r="E14" s="76"/>
      <c r="F14" s="90">
        <v>0</v>
      </c>
      <c r="G14" s="89" t="s">
        <v>164</v>
      </c>
      <c r="H14" s="90">
        <v>0</v>
      </c>
      <c r="I14" s="86">
        <v>-153.47600949600005</v>
      </c>
      <c r="J14" s="87">
        <f t="shared" si="0"/>
        <v>0.70335692461617394</v>
      </c>
      <c r="K14" s="87">
        <f>I14/'סכום נכסי הקרן'!$C$42</f>
        <v>-5.7436192202889343E-5</v>
      </c>
      <c r="L14" s="1"/>
      <c r="M14" s="76"/>
      <c r="N14" s="87"/>
      <c r="O14" s="8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60">
      <c r="B15" s="93"/>
      <c r="C15" s="93"/>
      <c r="D15" s="93"/>
      <c r="E15" s="93"/>
      <c r="F15" s="93"/>
      <c r="G15" s="93"/>
      <c r="H15" s="93"/>
      <c r="I15" s="93"/>
      <c r="J15" s="93"/>
      <c r="K15" s="9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0"/>
      <c r="C16" s="93"/>
      <c r="D16" s="93"/>
      <c r="E16" s="93"/>
      <c r="F16" s="93"/>
      <c r="G16" s="93"/>
      <c r="H16" s="93"/>
      <c r="I16" s="93"/>
      <c r="J16" s="93"/>
      <c r="K16" s="9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0"/>
      <c r="C17" s="93"/>
      <c r="D17" s="93"/>
      <c r="E17" s="93"/>
      <c r="F17" s="93"/>
      <c r="G17" s="93"/>
      <c r="H17" s="93"/>
      <c r="I17" s="93"/>
      <c r="J17" s="93"/>
      <c r="K17" s="93"/>
    </row>
    <row r="18" spans="2:11"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2:11"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2:11"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2:11"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2:11"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2:11"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2:11"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2:11"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2:11"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2:11"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2:11"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2:11"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2:11"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2:11"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2:11"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2:11"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2:11"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2:11"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2:11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2:11"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2:11"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2:11"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2:11"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2:11"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2:11"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2:11"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2:11">
      <c r="B44" s="93"/>
      <c r="C44" s="93"/>
      <c r="D44" s="93"/>
      <c r="E44" s="93"/>
      <c r="F44" s="93"/>
      <c r="G44" s="93"/>
      <c r="H44" s="93"/>
      <c r="I44" s="93"/>
      <c r="J44" s="93"/>
      <c r="K44" s="93"/>
    </row>
    <row r="45" spans="2:11"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2:11">
      <c r="B46" s="93"/>
      <c r="C46" s="93"/>
      <c r="D46" s="93"/>
      <c r="E46" s="93"/>
      <c r="F46" s="93"/>
      <c r="G46" s="93"/>
      <c r="H46" s="93"/>
      <c r="I46" s="93"/>
      <c r="J46" s="93"/>
      <c r="K46" s="93"/>
    </row>
    <row r="47" spans="2:11"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2:11"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2:11">
      <c r="B49" s="93"/>
      <c r="C49" s="93"/>
      <c r="D49" s="93"/>
      <c r="E49" s="93"/>
      <c r="F49" s="93"/>
      <c r="G49" s="93"/>
      <c r="H49" s="93"/>
      <c r="I49" s="93"/>
      <c r="J49" s="93"/>
      <c r="K49" s="93"/>
    </row>
    <row r="50" spans="2:11">
      <c r="B50" s="93"/>
      <c r="C50" s="93"/>
      <c r="D50" s="93"/>
      <c r="E50" s="93"/>
      <c r="F50" s="93"/>
      <c r="G50" s="93"/>
      <c r="H50" s="93"/>
      <c r="I50" s="93"/>
      <c r="J50" s="93"/>
      <c r="K50" s="93"/>
    </row>
    <row r="51" spans="2:11">
      <c r="B51" s="93"/>
      <c r="C51" s="93"/>
      <c r="D51" s="93"/>
      <c r="E51" s="93"/>
      <c r="F51" s="93"/>
      <c r="G51" s="93"/>
      <c r="H51" s="93"/>
      <c r="I51" s="93"/>
      <c r="J51" s="93"/>
      <c r="K51" s="93"/>
    </row>
    <row r="52" spans="2:11"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2:11"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2:11"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2:11"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2:11"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2:11">
      <c r="B57" s="93"/>
      <c r="C57" s="93"/>
      <c r="D57" s="93"/>
      <c r="E57" s="93"/>
      <c r="F57" s="93"/>
      <c r="G57" s="93"/>
      <c r="H57" s="93"/>
      <c r="I57" s="93"/>
      <c r="J57" s="93"/>
      <c r="K57" s="93"/>
    </row>
    <row r="58" spans="2:11"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2:11"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2:11"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2:11"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2:11"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2:11"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spans="2:11"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2:11">
      <c r="B65" s="93"/>
      <c r="C65" s="93"/>
      <c r="D65" s="93"/>
      <c r="E65" s="93"/>
      <c r="F65" s="93"/>
      <c r="G65" s="93"/>
      <c r="H65" s="93"/>
      <c r="I65" s="93"/>
      <c r="J65" s="93"/>
      <c r="K65" s="93"/>
    </row>
    <row r="66" spans="2:11"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2:11"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2:11"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2:11"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2:11">
      <c r="B70" s="93"/>
      <c r="C70" s="93"/>
      <c r="D70" s="93"/>
      <c r="E70" s="93"/>
      <c r="F70" s="93"/>
      <c r="G70" s="93"/>
      <c r="H70" s="93"/>
      <c r="I70" s="93"/>
      <c r="J70" s="93"/>
      <c r="K70" s="93"/>
    </row>
    <row r="71" spans="2:11"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2:11"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2:11"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2:11"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2:11"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2:11"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2:11"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2:11"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2:11"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2:11"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2:11"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2:11"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2:11"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2:11"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2:11"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2:11"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2:11">
      <c r="B87" s="93"/>
      <c r="C87" s="93"/>
      <c r="D87" s="93"/>
      <c r="E87" s="93"/>
      <c r="F87" s="93"/>
      <c r="G87" s="93"/>
      <c r="H87" s="93"/>
      <c r="I87" s="93"/>
      <c r="J87" s="93"/>
      <c r="K87" s="93"/>
    </row>
    <row r="88" spans="2:11"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2:11"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2:11"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2:11">
      <c r="B91" s="93"/>
      <c r="C91" s="93"/>
      <c r="D91" s="93"/>
      <c r="E91" s="93"/>
      <c r="F91" s="93"/>
      <c r="G91" s="93"/>
      <c r="H91" s="93"/>
      <c r="I91" s="93"/>
      <c r="J91" s="93"/>
      <c r="K91" s="93"/>
    </row>
    <row r="92" spans="2:11">
      <c r="B92" s="93"/>
      <c r="C92" s="93"/>
      <c r="D92" s="93"/>
      <c r="E92" s="93"/>
      <c r="F92" s="93"/>
      <c r="G92" s="93"/>
      <c r="H92" s="93"/>
      <c r="I92" s="93"/>
      <c r="J92" s="93"/>
      <c r="K92" s="93"/>
    </row>
    <row r="93" spans="2:11"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2:11">
      <c r="B94" s="93"/>
      <c r="C94" s="93"/>
      <c r="D94" s="93"/>
      <c r="E94" s="93"/>
      <c r="F94" s="93"/>
      <c r="G94" s="93"/>
      <c r="H94" s="93"/>
      <c r="I94" s="93"/>
      <c r="J94" s="93"/>
      <c r="K94" s="93"/>
    </row>
    <row r="95" spans="2:11">
      <c r="B95" s="93"/>
      <c r="C95" s="93"/>
      <c r="D95" s="93"/>
      <c r="E95" s="93"/>
      <c r="F95" s="93"/>
      <c r="G95" s="93"/>
      <c r="H95" s="93"/>
      <c r="I95" s="93"/>
      <c r="J95" s="93"/>
      <c r="K95" s="93"/>
    </row>
    <row r="96" spans="2:11"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2:11"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2:11"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2:11"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2:11"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2:11"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2:11">
      <c r="B102" s="93"/>
      <c r="C102" s="93"/>
      <c r="D102" s="93"/>
      <c r="E102" s="93"/>
      <c r="F102" s="93"/>
      <c r="G102" s="93"/>
      <c r="H102" s="93"/>
      <c r="I102" s="93"/>
      <c r="J102" s="93"/>
      <c r="K102" s="93"/>
    </row>
    <row r="103" spans="2:11">
      <c r="B103" s="93"/>
      <c r="C103" s="93"/>
      <c r="D103" s="93"/>
      <c r="E103" s="93"/>
      <c r="F103" s="93"/>
      <c r="G103" s="93"/>
      <c r="H103" s="93"/>
      <c r="I103" s="93"/>
      <c r="J103" s="93"/>
      <c r="K103" s="93"/>
    </row>
    <row r="104" spans="2:11">
      <c r="B104" s="93"/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2:11">
      <c r="B105" s="93"/>
      <c r="C105" s="93"/>
      <c r="D105" s="93"/>
      <c r="E105" s="93"/>
      <c r="F105" s="93"/>
      <c r="G105" s="93"/>
      <c r="H105" s="93"/>
      <c r="I105" s="93"/>
      <c r="J105" s="93"/>
      <c r="K105" s="93"/>
    </row>
    <row r="106" spans="2:11">
      <c r="B106" s="93"/>
      <c r="C106" s="93"/>
      <c r="D106" s="93"/>
      <c r="E106" s="93"/>
      <c r="F106" s="93"/>
      <c r="G106" s="93"/>
      <c r="H106" s="93"/>
      <c r="I106" s="93"/>
      <c r="J106" s="93"/>
      <c r="K106" s="93"/>
    </row>
    <row r="107" spans="2:11"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2:11">
      <c r="B108" s="93"/>
      <c r="C108" s="93"/>
      <c r="D108" s="93"/>
      <c r="E108" s="93"/>
      <c r="F108" s="93"/>
      <c r="G108" s="93"/>
      <c r="H108" s="93"/>
      <c r="I108" s="93"/>
      <c r="J108" s="93"/>
      <c r="K108" s="93"/>
    </row>
    <row r="109" spans="2:11">
      <c r="B109" s="93"/>
      <c r="C109" s="93"/>
      <c r="D109" s="93"/>
      <c r="E109" s="93"/>
      <c r="F109" s="93"/>
      <c r="G109" s="93"/>
      <c r="H109" s="93"/>
      <c r="I109" s="93"/>
      <c r="J109" s="93"/>
      <c r="K109" s="93"/>
    </row>
    <row r="110" spans="2:11">
      <c r="B110" s="93"/>
      <c r="C110" s="93"/>
      <c r="D110" s="93"/>
      <c r="E110" s="93"/>
      <c r="F110" s="93"/>
      <c r="G110" s="93"/>
      <c r="H110" s="93"/>
      <c r="I110" s="93"/>
      <c r="J110" s="93"/>
      <c r="K110" s="93"/>
    </row>
    <row r="111" spans="2:11">
      <c r="B111" s="93"/>
      <c r="C111" s="93"/>
      <c r="D111" s="93"/>
      <c r="E111" s="93"/>
      <c r="F111" s="93"/>
      <c r="G111" s="93"/>
      <c r="H111" s="93"/>
      <c r="I111" s="93"/>
      <c r="J111" s="93"/>
      <c r="K111" s="9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1"/>
      <c r="G607" s="21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</sheetData>
  <sheetProtection sheet="1" objects="1" scenarios="1"/>
  <mergeCells count="1">
    <mergeCell ref="B6:K6"/>
  </mergeCells>
  <phoneticPr fontId="3" type="noConversion"/>
  <conditionalFormatting sqref="B14">
    <cfRule type="cellIs" dxfId="1" priority="2" operator="equal">
      <formula>"NR3"</formula>
    </cfRule>
  </conditionalFormatting>
  <conditionalFormatting sqref="B14">
    <cfRule type="containsText" dxfId="0" priority="1" operator="containsText" text="הפרשה ">
      <formula>NOT(ISERROR(SEARCH("הפרשה ",B14)))</formula>
    </cfRule>
  </conditionalFormatting>
  <dataValidations count="1">
    <dataValidation allowBlank="1" showInputMessage="1" showErrorMessage="1" sqref="A22:C1048576 AH27:XFD28 D29:XFD1048576 D27:AF28 B1:B12 C5:C12 J1:XFD13 A1:A13 I1:I12 A15:XFD21 D22:XFD26 D1:H14 J14:K1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>
      <selection activeCell="C23" sqref="C2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8" t="s">
        <v>179</v>
      </c>
      <c r="C1" s="70" t="s" vm="1">
        <v>265</v>
      </c>
    </row>
    <row r="2" spans="2:47">
      <c r="B2" s="48" t="s">
        <v>178</v>
      </c>
      <c r="C2" s="70" t="s">
        <v>266</v>
      </c>
    </row>
    <row r="3" spans="2:47">
      <c r="B3" s="48" t="s">
        <v>180</v>
      </c>
      <c r="C3" s="70" t="s">
        <v>267</v>
      </c>
    </row>
    <row r="4" spans="2:47">
      <c r="B4" s="48" t="s">
        <v>181</v>
      </c>
      <c r="C4" s="70">
        <v>12145</v>
      </c>
    </row>
    <row r="6" spans="2:47" ht="26.25" customHeight="1">
      <c r="B6" s="142" t="s">
        <v>216</v>
      </c>
      <c r="C6" s="143"/>
      <c r="D6" s="144"/>
    </row>
    <row r="7" spans="2:47" s="3" customFormat="1" ht="33">
      <c r="B7" s="49" t="s">
        <v>115</v>
      </c>
      <c r="C7" s="54" t="s">
        <v>106</v>
      </c>
      <c r="D7" s="55" t="s">
        <v>105</v>
      </c>
    </row>
    <row r="8" spans="2:47" s="3" customFormat="1">
      <c r="B8" s="15"/>
      <c r="C8" s="32" t="s">
        <v>244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8" t="s">
        <v>2599</v>
      </c>
      <c r="C10" s="83">
        <v>147445.77411199664</v>
      </c>
      <c r="D10" s="9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73" t="s">
        <v>25</v>
      </c>
      <c r="C11" s="83">
        <v>25176.614738496944</v>
      </c>
      <c r="D11" s="118"/>
    </row>
    <row r="12" spans="2:47">
      <c r="B12" s="79" t="s">
        <v>2603</v>
      </c>
      <c r="C12" s="86">
        <v>2951.4961405200002</v>
      </c>
      <c r="D12" s="99">
        <v>47201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9" t="s">
        <v>2604</v>
      </c>
      <c r="C13" s="86">
        <v>1996.2494321634415</v>
      </c>
      <c r="D13" s="99">
        <v>46772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9" t="s">
        <v>2086</v>
      </c>
      <c r="C14" s="86">
        <v>1752.4680943499998</v>
      </c>
      <c r="D14" s="99">
        <v>47209</v>
      </c>
    </row>
    <row r="15" spans="2:47">
      <c r="B15" s="79" t="s">
        <v>2668</v>
      </c>
      <c r="C15" s="86">
        <v>2758.8813700000001</v>
      </c>
      <c r="D15" s="99">
        <v>44926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9" t="s">
        <v>2087</v>
      </c>
      <c r="C16" s="86">
        <v>1923.8103838799998</v>
      </c>
      <c r="D16" s="99">
        <v>47209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79" t="s">
        <v>2605</v>
      </c>
      <c r="C17" s="86">
        <v>4286.8307599999998</v>
      </c>
      <c r="D17" s="99">
        <v>50257</v>
      </c>
    </row>
    <row r="18" spans="2:4">
      <c r="B18" s="79" t="s">
        <v>2088</v>
      </c>
      <c r="C18" s="86">
        <v>4746.9250499999998</v>
      </c>
      <c r="D18" s="99">
        <v>46661</v>
      </c>
    </row>
    <row r="19" spans="2:4">
      <c r="B19" s="79" t="s">
        <v>2669</v>
      </c>
      <c r="C19" s="86">
        <v>138.79492990142037</v>
      </c>
      <c r="D19" s="99">
        <v>44196</v>
      </c>
    </row>
    <row r="20" spans="2:4">
      <c r="B20" s="79" t="s">
        <v>2670</v>
      </c>
      <c r="C20" s="86">
        <v>3531.6003700000001</v>
      </c>
      <c r="D20" s="99">
        <v>51774</v>
      </c>
    </row>
    <row r="21" spans="2:4">
      <c r="B21" s="79" t="s">
        <v>2671</v>
      </c>
      <c r="C21" s="86">
        <v>611.73784768207804</v>
      </c>
      <c r="D21" s="99">
        <v>44545</v>
      </c>
    </row>
    <row r="22" spans="2:4">
      <c r="B22" s="79" t="s">
        <v>2672</v>
      </c>
      <c r="C22" s="86">
        <v>477.82035999999999</v>
      </c>
      <c r="D22" s="99">
        <v>44196</v>
      </c>
    </row>
    <row r="23" spans="2:4">
      <c r="B23" s="73" t="s">
        <v>2606</v>
      </c>
      <c r="C23" s="83">
        <v>122269.1593734997</v>
      </c>
      <c r="D23" s="118"/>
    </row>
    <row r="24" spans="2:4">
      <c r="B24" s="79" t="s">
        <v>2607</v>
      </c>
      <c r="C24" s="86">
        <v>11277.135131252</v>
      </c>
      <c r="D24" s="99">
        <v>46997</v>
      </c>
    </row>
    <row r="25" spans="2:4">
      <c r="B25" s="79" t="s">
        <v>2608</v>
      </c>
      <c r="C25" s="86">
        <v>1430.4007490282183</v>
      </c>
      <c r="D25" s="99">
        <v>46326</v>
      </c>
    </row>
    <row r="26" spans="2:4">
      <c r="B26" s="79" t="s">
        <v>2609</v>
      </c>
      <c r="C26" s="86">
        <v>917.44327536871401</v>
      </c>
      <c r="D26" s="99">
        <v>46326</v>
      </c>
    </row>
    <row r="27" spans="2:4">
      <c r="B27" s="79" t="s">
        <v>2094</v>
      </c>
      <c r="C27" s="86">
        <v>1753.1376681502229</v>
      </c>
      <c r="D27" s="99">
        <v>47270</v>
      </c>
    </row>
    <row r="28" spans="2:4">
      <c r="B28" s="79" t="s">
        <v>2095</v>
      </c>
      <c r="C28" s="86">
        <v>3300.7695119700002</v>
      </c>
      <c r="D28" s="99">
        <v>47209</v>
      </c>
    </row>
    <row r="29" spans="2:4">
      <c r="B29" s="79" t="s">
        <v>2610</v>
      </c>
      <c r="C29" s="86">
        <v>9462.9955101600845</v>
      </c>
      <c r="D29" s="99">
        <v>46465</v>
      </c>
    </row>
    <row r="30" spans="2:4">
      <c r="B30" s="79" t="s">
        <v>2097</v>
      </c>
      <c r="C30" s="86">
        <v>3153.6079944119506</v>
      </c>
      <c r="D30" s="99">
        <v>47119</v>
      </c>
    </row>
    <row r="31" spans="2:4">
      <c r="B31" s="79" t="s">
        <v>2611</v>
      </c>
      <c r="C31" s="86">
        <v>66.844580100244116</v>
      </c>
      <c r="D31" s="99">
        <v>47119</v>
      </c>
    </row>
    <row r="32" spans="2:4">
      <c r="B32" s="79" t="s">
        <v>2091</v>
      </c>
      <c r="C32" s="86">
        <v>1560.3809096349682</v>
      </c>
      <c r="D32" s="99">
        <v>47119</v>
      </c>
    </row>
    <row r="33" spans="2:4">
      <c r="B33" s="79" t="s">
        <v>2101</v>
      </c>
      <c r="C33" s="86">
        <v>1746.4695628170894</v>
      </c>
      <c r="D33" s="99">
        <v>47119</v>
      </c>
    </row>
    <row r="34" spans="2:4">
      <c r="B34" s="79" t="s">
        <v>2612</v>
      </c>
      <c r="C34" s="86">
        <v>76.913404049999968</v>
      </c>
      <c r="D34" s="99">
        <v>47119</v>
      </c>
    </row>
    <row r="35" spans="2:4">
      <c r="B35" s="79" t="s">
        <v>2613</v>
      </c>
      <c r="C35" s="86">
        <v>4006.0146431100002</v>
      </c>
      <c r="D35" s="99">
        <v>47715</v>
      </c>
    </row>
    <row r="36" spans="2:4">
      <c r="B36" s="79" t="s">
        <v>2614</v>
      </c>
      <c r="C36" s="86">
        <v>5007.5183124899995</v>
      </c>
      <c r="D36" s="99">
        <v>47715</v>
      </c>
    </row>
    <row r="37" spans="2:4">
      <c r="B37" s="79" t="s">
        <v>2673</v>
      </c>
      <c r="C37" s="86">
        <v>2756.1061099999997</v>
      </c>
      <c r="D37" s="99">
        <v>46934</v>
      </c>
    </row>
    <row r="38" spans="2:4">
      <c r="B38" s="79" t="s">
        <v>2615</v>
      </c>
      <c r="C38" s="86">
        <v>6316.759067166</v>
      </c>
      <c r="D38" s="99">
        <v>47849</v>
      </c>
    </row>
    <row r="39" spans="2:4">
      <c r="B39" s="79" t="s">
        <v>2616</v>
      </c>
      <c r="C39" s="86">
        <v>6.1652660551156115</v>
      </c>
      <c r="D39" s="99">
        <v>46326</v>
      </c>
    </row>
    <row r="40" spans="2:4">
      <c r="B40" s="79" t="s">
        <v>2617</v>
      </c>
      <c r="C40" s="86">
        <v>1.2660390751156094</v>
      </c>
      <c r="D40" s="99">
        <v>46326</v>
      </c>
    </row>
    <row r="41" spans="2:4">
      <c r="B41" s="79" t="s">
        <v>2674</v>
      </c>
      <c r="C41" s="86">
        <v>406.50803999999999</v>
      </c>
      <c r="D41" s="99">
        <v>45531</v>
      </c>
    </row>
    <row r="42" spans="2:4">
      <c r="B42" s="79" t="s">
        <v>2618</v>
      </c>
      <c r="C42" s="86">
        <v>6533.2703753699998</v>
      </c>
      <c r="D42" s="99">
        <v>47392</v>
      </c>
    </row>
    <row r="43" spans="2:4">
      <c r="B43" s="79" t="s">
        <v>2619</v>
      </c>
      <c r="C43" s="86">
        <v>8278.3316730784445</v>
      </c>
      <c r="D43" s="99">
        <v>46417</v>
      </c>
    </row>
    <row r="44" spans="2:4">
      <c r="B44" s="79" t="s">
        <v>2109</v>
      </c>
      <c r="C44" s="86">
        <v>2441.2718437037224</v>
      </c>
      <c r="D44" s="99">
        <v>47447</v>
      </c>
    </row>
    <row r="45" spans="2:4">
      <c r="B45" s="79" t="s">
        <v>2675</v>
      </c>
      <c r="C45" s="86">
        <v>1671.8477700000001</v>
      </c>
      <c r="D45" s="99">
        <v>45008</v>
      </c>
    </row>
    <row r="46" spans="2:4">
      <c r="B46" s="79" t="s">
        <v>2620</v>
      </c>
      <c r="C46" s="86">
        <v>119.89756967909598</v>
      </c>
      <c r="D46" s="99">
        <v>45047</v>
      </c>
    </row>
    <row r="47" spans="2:4">
      <c r="B47" s="79" t="s">
        <v>2621</v>
      </c>
      <c r="C47" s="86">
        <v>3491.5118064259991</v>
      </c>
      <c r="D47" s="99">
        <v>46573</v>
      </c>
    </row>
    <row r="48" spans="2:4">
      <c r="B48" s="79" t="s">
        <v>2110</v>
      </c>
      <c r="C48" s="86">
        <v>1809.1760818359999</v>
      </c>
      <c r="D48" s="99">
        <v>47255</v>
      </c>
    </row>
    <row r="49" spans="2:4">
      <c r="B49" s="79" t="s">
        <v>2622</v>
      </c>
      <c r="C49" s="86">
        <v>1141.8647900000003</v>
      </c>
      <c r="D49" s="99">
        <v>46572</v>
      </c>
    </row>
    <row r="50" spans="2:4">
      <c r="B50" s="79" t="s">
        <v>2623</v>
      </c>
      <c r="C50" s="86">
        <v>2547.3380338500001</v>
      </c>
      <c r="D50" s="99">
        <v>46524</v>
      </c>
    </row>
    <row r="51" spans="2:4">
      <c r="B51" s="79" t="s">
        <v>2676</v>
      </c>
      <c r="C51" s="86">
        <v>936.02061000000003</v>
      </c>
      <c r="D51" s="99">
        <v>44821</v>
      </c>
    </row>
    <row r="52" spans="2:4">
      <c r="B52" s="79" t="s">
        <v>2115</v>
      </c>
      <c r="C52" s="86">
        <v>613.3671810813031</v>
      </c>
      <c r="D52" s="99">
        <v>45869</v>
      </c>
    </row>
    <row r="53" spans="2:4">
      <c r="B53" s="79" t="s">
        <v>2624</v>
      </c>
      <c r="C53" s="86">
        <v>2436.5392884507755</v>
      </c>
      <c r="D53" s="99">
        <v>46794</v>
      </c>
    </row>
    <row r="54" spans="2:4">
      <c r="B54" s="79" t="s">
        <v>2116</v>
      </c>
      <c r="C54" s="86">
        <v>4308.0085799999997</v>
      </c>
      <c r="D54" s="99">
        <v>47407</v>
      </c>
    </row>
    <row r="55" spans="2:4">
      <c r="B55" s="79" t="s">
        <v>2625</v>
      </c>
      <c r="C55" s="86">
        <v>5277.6670459991738</v>
      </c>
      <c r="D55" s="99">
        <v>46539</v>
      </c>
    </row>
    <row r="56" spans="2:4">
      <c r="B56" s="79" t="s">
        <v>2677</v>
      </c>
      <c r="C56" s="86">
        <v>259.26303000000001</v>
      </c>
      <c r="D56" s="99">
        <v>44611</v>
      </c>
    </row>
    <row r="57" spans="2:4">
      <c r="B57" s="79" t="s">
        <v>2678</v>
      </c>
      <c r="C57" s="86">
        <v>200.65889999999999</v>
      </c>
      <c r="D57" s="99">
        <v>45648</v>
      </c>
    </row>
    <row r="58" spans="2:4">
      <c r="B58" s="79" t="s">
        <v>2626</v>
      </c>
      <c r="C58" s="86">
        <v>3037.0326305226249</v>
      </c>
      <c r="D58" s="99">
        <v>48446</v>
      </c>
    </row>
    <row r="59" spans="2:4">
      <c r="B59" s="79" t="s">
        <v>2627</v>
      </c>
      <c r="C59" s="86">
        <v>1895.7033596550682</v>
      </c>
      <c r="D59" s="99">
        <v>48446</v>
      </c>
    </row>
    <row r="60" spans="2:4">
      <c r="B60" s="79" t="s">
        <v>2628</v>
      </c>
      <c r="C60" s="86">
        <v>12.018036600000132</v>
      </c>
      <c r="D60" s="99">
        <v>47741</v>
      </c>
    </row>
    <row r="61" spans="2:4">
      <c r="B61" s="79" t="s">
        <v>2090</v>
      </c>
      <c r="C61" s="86">
        <v>2882.7848073</v>
      </c>
      <c r="D61" s="99">
        <v>48268</v>
      </c>
    </row>
    <row r="62" spans="2:4">
      <c r="B62" s="79" t="s">
        <v>2629</v>
      </c>
      <c r="C62" s="86">
        <v>286.23802686556809</v>
      </c>
      <c r="D62" s="99">
        <v>45869</v>
      </c>
    </row>
    <row r="63" spans="2:4">
      <c r="B63" s="79" t="s">
        <v>2679</v>
      </c>
      <c r="C63" s="86">
        <v>813.73102000000006</v>
      </c>
      <c r="D63" s="99">
        <v>45602</v>
      </c>
    </row>
    <row r="64" spans="2:4">
      <c r="B64" s="79" t="s">
        <v>2121</v>
      </c>
      <c r="C64" s="86">
        <v>1162.4940263043209</v>
      </c>
      <c r="D64" s="99">
        <v>47107</v>
      </c>
    </row>
    <row r="65" spans="2:4">
      <c r="B65" s="79" t="s">
        <v>2630</v>
      </c>
      <c r="C65" s="86">
        <v>546.32371608000005</v>
      </c>
      <c r="D65" s="99">
        <v>46637</v>
      </c>
    </row>
    <row r="66" spans="2:4">
      <c r="B66" s="79" t="s">
        <v>2631</v>
      </c>
      <c r="C66" s="86">
        <v>3283.2773819420004</v>
      </c>
      <c r="D66" s="99">
        <v>47574</v>
      </c>
    </row>
    <row r="67" spans="2:4">
      <c r="B67" s="79" t="s">
        <v>2680</v>
      </c>
      <c r="C67" s="86">
        <v>1833.65967</v>
      </c>
      <c r="D67" s="99">
        <v>45165</v>
      </c>
    </row>
    <row r="68" spans="2:4">
      <c r="B68" s="79" t="s">
        <v>2681</v>
      </c>
      <c r="C68" s="86">
        <v>2947.8985699999998</v>
      </c>
      <c r="D68" s="99">
        <v>44286</v>
      </c>
    </row>
    <row r="69" spans="2:4">
      <c r="B69" s="79" t="s">
        <v>2123</v>
      </c>
      <c r="C69" s="86">
        <v>2134.4723266199999</v>
      </c>
      <c r="D69" s="99">
        <v>48004</v>
      </c>
    </row>
    <row r="70" spans="2:4">
      <c r="B70" s="79" t="s">
        <v>2632</v>
      </c>
      <c r="C70" s="86">
        <v>6121.0554472958502</v>
      </c>
      <c r="D70" s="99">
        <v>46643</v>
      </c>
    </row>
    <row r="71" spans="2:4">
      <c r="B71" s="79"/>
      <c r="C71" s="86"/>
      <c r="D71" s="99"/>
    </row>
    <row r="72" spans="2:4">
      <c r="B72" s="79"/>
      <c r="C72" s="86"/>
      <c r="D72" s="99"/>
    </row>
    <row r="73" spans="2:4">
      <c r="B73" s="79"/>
      <c r="C73" s="86"/>
      <c r="D73" s="99"/>
    </row>
    <row r="74" spans="2:4">
      <c r="B74" s="79"/>
      <c r="C74" s="86"/>
      <c r="D74" s="99"/>
    </row>
    <row r="75" spans="2:4">
      <c r="B75" s="79"/>
      <c r="C75" s="86"/>
      <c r="D75" s="99"/>
    </row>
    <row r="76" spans="2:4">
      <c r="B76" s="79"/>
      <c r="C76" s="86"/>
      <c r="D76" s="99"/>
    </row>
    <row r="77" spans="2:4">
      <c r="B77" s="93"/>
      <c r="C77" s="93"/>
      <c r="D77" s="93"/>
    </row>
    <row r="78" spans="2:4">
      <c r="B78" s="93"/>
      <c r="C78" s="93"/>
      <c r="D78" s="93"/>
    </row>
    <row r="79" spans="2:4">
      <c r="B79" s="93"/>
      <c r="C79" s="93"/>
      <c r="D79" s="93"/>
    </row>
    <row r="80" spans="2:4">
      <c r="B80" s="93"/>
      <c r="C80" s="93"/>
      <c r="D80" s="93"/>
    </row>
    <row r="81" spans="2:4">
      <c r="B81" s="93"/>
      <c r="C81" s="93"/>
      <c r="D81" s="93"/>
    </row>
    <row r="82" spans="2:4">
      <c r="B82" s="93"/>
      <c r="C82" s="93"/>
      <c r="D82" s="93"/>
    </row>
    <row r="83" spans="2:4">
      <c r="B83" s="93"/>
      <c r="C83" s="93"/>
      <c r="D83" s="93"/>
    </row>
    <row r="84" spans="2:4">
      <c r="B84" s="93"/>
      <c r="C84" s="93"/>
      <c r="D84" s="93"/>
    </row>
    <row r="85" spans="2:4">
      <c r="B85" s="93"/>
      <c r="C85" s="93"/>
      <c r="D85" s="93"/>
    </row>
    <row r="86" spans="2:4">
      <c r="B86" s="93"/>
      <c r="C86" s="93"/>
      <c r="D86" s="93"/>
    </row>
    <row r="87" spans="2:4">
      <c r="B87" s="93"/>
      <c r="C87" s="93"/>
      <c r="D87" s="93"/>
    </row>
    <row r="88" spans="2:4">
      <c r="B88" s="93"/>
      <c r="C88" s="93"/>
      <c r="D88" s="93"/>
    </row>
    <row r="89" spans="2:4">
      <c r="B89" s="93"/>
      <c r="C89" s="93"/>
      <c r="D89" s="93"/>
    </row>
    <row r="90" spans="2:4">
      <c r="B90" s="93"/>
      <c r="C90" s="93"/>
      <c r="D90" s="93"/>
    </row>
    <row r="91" spans="2:4">
      <c r="B91" s="93"/>
      <c r="C91" s="93"/>
      <c r="D91" s="93"/>
    </row>
    <row r="92" spans="2:4">
      <c r="B92" s="93"/>
      <c r="C92" s="93"/>
      <c r="D92" s="93"/>
    </row>
    <row r="93" spans="2:4">
      <c r="B93" s="93"/>
      <c r="C93" s="93"/>
      <c r="D93" s="93"/>
    </row>
    <row r="94" spans="2:4">
      <c r="B94" s="93"/>
      <c r="C94" s="93"/>
      <c r="D94" s="93"/>
    </row>
    <row r="95" spans="2:4">
      <c r="B95" s="93"/>
      <c r="C95" s="93"/>
      <c r="D95" s="93"/>
    </row>
    <row r="96" spans="2:4">
      <c r="B96" s="93"/>
      <c r="C96" s="93"/>
      <c r="D96" s="93"/>
    </row>
    <row r="97" spans="2:4">
      <c r="B97" s="93"/>
      <c r="C97" s="93"/>
      <c r="D97" s="93"/>
    </row>
    <row r="98" spans="2:4">
      <c r="B98" s="93"/>
      <c r="C98" s="93"/>
      <c r="D98" s="93"/>
    </row>
    <row r="99" spans="2:4">
      <c r="B99" s="93"/>
      <c r="C99" s="93"/>
      <c r="D99" s="93"/>
    </row>
    <row r="100" spans="2:4">
      <c r="B100" s="93"/>
      <c r="C100" s="93"/>
      <c r="D100" s="93"/>
    </row>
    <row r="101" spans="2:4">
      <c r="B101" s="93"/>
      <c r="C101" s="93"/>
      <c r="D101" s="93"/>
    </row>
    <row r="102" spans="2:4">
      <c r="B102" s="93"/>
      <c r="C102" s="93"/>
      <c r="D102" s="93"/>
    </row>
    <row r="103" spans="2:4">
      <c r="B103" s="93"/>
      <c r="C103" s="93"/>
      <c r="D103" s="93"/>
    </row>
    <row r="104" spans="2:4">
      <c r="B104" s="93"/>
      <c r="C104" s="93"/>
      <c r="D104" s="93"/>
    </row>
    <row r="105" spans="2:4">
      <c r="B105" s="93"/>
      <c r="C105" s="93"/>
      <c r="D105" s="93"/>
    </row>
    <row r="106" spans="2:4">
      <c r="B106" s="93"/>
      <c r="C106" s="93"/>
      <c r="D106" s="93"/>
    </row>
    <row r="107" spans="2:4">
      <c r="B107" s="93"/>
      <c r="C107" s="93"/>
      <c r="D107" s="93"/>
    </row>
    <row r="108" spans="2:4">
      <c r="B108" s="93"/>
      <c r="C108" s="93"/>
      <c r="D108" s="93"/>
    </row>
    <row r="109" spans="2:4">
      <c r="B109" s="93"/>
      <c r="C109" s="93"/>
      <c r="D109" s="9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>
      <selection activeCell="K31" sqref="K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8" t="s">
        <v>179</v>
      </c>
      <c r="C1" s="70" t="s" vm="1">
        <v>265</v>
      </c>
    </row>
    <row r="2" spans="2:18">
      <c r="B2" s="48" t="s">
        <v>178</v>
      </c>
      <c r="C2" s="70" t="s">
        <v>266</v>
      </c>
    </row>
    <row r="3" spans="2:18">
      <c r="B3" s="48" t="s">
        <v>180</v>
      </c>
      <c r="C3" s="70" t="s">
        <v>267</v>
      </c>
    </row>
    <row r="4" spans="2:18">
      <c r="B4" s="48" t="s">
        <v>181</v>
      </c>
      <c r="C4" s="70">
        <v>12145</v>
      </c>
    </row>
    <row r="6" spans="2:18" ht="26.25" customHeight="1">
      <c r="B6" s="142" t="s">
        <v>219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8" s="3" customFormat="1" ht="78.75">
      <c r="B7" s="22" t="s">
        <v>115</v>
      </c>
      <c r="C7" s="30" t="s">
        <v>44</v>
      </c>
      <c r="D7" s="30" t="s">
        <v>65</v>
      </c>
      <c r="E7" s="30" t="s">
        <v>14</v>
      </c>
      <c r="F7" s="30" t="s">
        <v>66</v>
      </c>
      <c r="G7" s="30" t="s">
        <v>102</v>
      </c>
      <c r="H7" s="30" t="s">
        <v>17</v>
      </c>
      <c r="I7" s="30" t="s">
        <v>101</v>
      </c>
      <c r="J7" s="30" t="s">
        <v>16</v>
      </c>
      <c r="K7" s="30" t="s">
        <v>217</v>
      </c>
      <c r="L7" s="30" t="s">
        <v>246</v>
      </c>
      <c r="M7" s="30" t="s">
        <v>218</v>
      </c>
      <c r="N7" s="30" t="s">
        <v>58</v>
      </c>
      <c r="O7" s="30" t="s">
        <v>182</v>
      </c>
      <c r="P7" s="31" t="s">
        <v>184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248</v>
      </c>
      <c r="M8" s="32" t="s">
        <v>244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16" t="s">
        <v>2600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117">
        <v>0</v>
      </c>
      <c r="N10" s="93"/>
      <c r="O10" s="93"/>
      <c r="P10" s="93"/>
      <c r="Q10" s="5"/>
    </row>
    <row r="11" spans="2:18" ht="20.25" customHeight="1">
      <c r="B11" s="91" t="s">
        <v>256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2:18">
      <c r="B12" s="91" t="s">
        <v>111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2:18">
      <c r="B13" s="91" t="s">
        <v>247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2:18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2:18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2:18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2:16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2:16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2:16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2:16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2:16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2:16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2:16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2:16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6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2:16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2:16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2:16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2:16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2:16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2:16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2:16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2:16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2:16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2:16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2:16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2:16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2:16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2:16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2:16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2:16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2:16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2:16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2:16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2:16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2:16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2:16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2:16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2:16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2:16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2:16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2:16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2:16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2:16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2:16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2:16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2:16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2:16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2:16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2:16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2:16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2:16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2:16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2:16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2:16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2:16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2:16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2:16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2:16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2:16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2:16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2:16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2:16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2:16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2:16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2:16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2:16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2:16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2:16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2:16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2:16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2:16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2:16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2:16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2:16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2:16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2:16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2:16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2:16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2:16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2:16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2:16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2:16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2:16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2:16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2:16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2:16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2:16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2:16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2:16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2:16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2:16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</row>
    <row r="103" spans="2:16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</row>
    <row r="104" spans="2:16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</row>
    <row r="105" spans="2:16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</row>
    <row r="106" spans="2:16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</row>
    <row r="107" spans="2:16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</row>
    <row r="108" spans="2:16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</row>
    <row r="109" spans="2:16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8" t="s">
        <v>179</v>
      </c>
      <c r="C1" s="70" t="s" vm="1">
        <v>265</v>
      </c>
    </row>
    <row r="2" spans="2:18">
      <c r="B2" s="48" t="s">
        <v>178</v>
      </c>
      <c r="C2" s="70" t="s">
        <v>266</v>
      </c>
    </row>
    <row r="3" spans="2:18">
      <c r="B3" s="48" t="s">
        <v>180</v>
      </c>
      <c r="C3" s="70" t="s">
        <v>267</v>
      </c>
    </row>
    <row r="4" spans="2:18">
      <c r="B4" s="48" t="s">
        <v>181</v>
      </c>
      <c r="C4" s="70">
        <v>12145</v>
      </c>
    </row>
    <row r="6" spans="2:18" ht="26.25" customHeight="1">
      <c r="B6" s="142" t="s">
        <v>220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8" s="3" customFormat="1" ht="78.75">
      <c r="B7" s="22" t="s">
        <v>115</v>
      </c>
      <c r="C7" s="30" t="s">
        <v>44</v>
      </c>
      <c r="D7" s="30" t="s">
        <v>65</v>
      </c>
      <c r="E7" s="30" t="s">
        <v>14</v>
      </c>
      <c r="F7" s="30" t="s">
        <v>66</v>
      </c>
      <c r="G7" s="30" t="s">
        <v>102</v>
      </c>
      <c r="H7" s="30" t="s">
        <v>17</v>
      </c>
      <c r="I7" s="30" t="s">
        <v>101</v>
      </c>
      <c r="J7" s="30" t="s">
        <v>16</v>
      </c>
      <c r="K7" s="30" t="s">
        <v>217</v>
      </c>
      <c r="L7" s="30" t="s">
        <v>241</v>
      </c>
      <c r="M7" s="30" t="s">
        <v>218</v>
      </c>
      <c r="N7" s="30" t="s">
        <v>58</v>
      </c>
      <c r="O7" s="30" t="s">
        <v>182</v>
      </c>
      <c r="P7" s="31" t="s">
        <v>184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248</v>
      </c>
      <c r="M8" s="32" t="s">
        <v>244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16" t="s">
        <v>2601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117">
        <v>0</v>
      </c>
      <c r="N10" s="93"/>
      <c r="O10" s="93"/>
      <c r="P10" s="93"/>
      <c r="Q10" s="5"/>
    </row>
    <row r="11" spans="2:18" ht="20.25" customHeight="1">
      <c r="B11" s="91" t="s">
        <v>256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2:18">
      <c r="B12" s="91" t="s">
        <v>111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2:18">
      <c r="B13" s="91" t="s">
        <v>247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2:18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2:18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2:18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2:16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2:16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2:16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2:16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2:16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2:16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2:16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2:16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6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2:16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2:16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2:16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2:16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2:16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2:16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2:16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2:16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2:16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2:16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2:16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2:16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2:16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2:16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2:16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2:16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2:16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2:16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2:16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2:16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2:16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2:16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2:16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2:16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2:16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2:16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2:16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2:16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2:16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2:16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2:16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2:16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2:16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2:16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2:16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2:16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2:16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2:16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2:16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2:16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2:16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2:16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2:16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2:16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2:16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2:16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2:16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2:16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2:16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2:16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2:16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2:16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2:16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2:16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2:16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2:16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2:16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2:16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2:16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2:16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2:16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2:16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2:16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2:16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2:16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2:16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2:16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2:16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2:16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2:16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2:16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2:16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2:16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2:16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2:16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2:16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2:16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</row>
    <row r="103" spans="2:16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</row>
    <row r="104" spans="2:16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</row>
    <row r="105" spans="2:16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</row>
    <row r="106" spans="2:16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</row>
    <row r="107" spans="2:16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</row>
    <row r="108" spans="2:16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</row>
    <row r="109" spans="2:16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7"/>
  <sheetViews>
    <sheetView rightToLeft="1" workbookViewId="0">
      <selection activeCell="A48" sqref="A48:XFD48"/>
    </sheetView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5.5703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8" t="s">
        <v>179</v>
      </c>
      <c r="C1" s="70" t="s" vm="1">
        <v>265</v>
      </c>
    </row>
    <row r="2" spans="2:53">
      <c r="B2" s="48" t="s">
        <v>178</v>
      </c>
      <c r="C2" s="70" t="s">
        <v>266</v>
      </c>
    </row>
    <row r="3" spans="2:53">
      <c r="B3" s="48" t="s">
        <v>180</v>
      </c>
      <c r="C3" s="70" t="s">
        <v>267</v>
      </c>
    </row>
    <row r="4" spans="2:53">
      <c r="B4" s="48" t="s">
        <v>181</v>
      </c>
      <c r="C4" s="70">
        <v>12145</v>
      </c>
    </row>
    <row r="6" spans="2:53" ht="21.75" customHeight="1">
      <c r="B6" s="145" t="s">
        <v>209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7"/>
    </row>
    <row r="7" spans="2:53" ht="27.75" customHeight="1">
      <c r="B7" s="148" t="s">
        <v>87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50"/>
      <c r="AU7" s="3"/>
      <c r="AV7" s="3"/>
    </row>
    <row r="8" spans="2:53" s="3" customFormat="1" ht="66" customHeight="1">
      <c r="B8" s="22" t="s">
        <v>114</v>
      </c>
      <c r="C8" s="30" t="s">
        <v>44</v>
      </c>
      <c r="D8" s="30" t="s">
        <v>119</v>
      </c>
      <c r="E8" s="30" t="s">
        <v>14</v>
      </c>
      <c r="F8" s="30" t="s">
        <v>66</v>
      </c>
      <c r="G8" s="30" t="s">
        <v>102</v>
      </c>
      <c r="H8" s="30" t="s">
        <v>17</v>
      </c>
      <c r="I8" s="30" t="s">
        <v>101</v>
      </c>
      <c r="J8" s="30" t="s">
        <v>16</v>
      </c>
      <c r="K8" s="30" t="s">
        <v>18</v>
      </c>
      <c r="L8" s="30" t="s">
        <v>241</v>
      </c>
      <c r="M8" s="30" t="s">
        <v>240</v>
      </c>
      <c r="N8" s="30" t="s">
        <v>255</v>
      </c>
      <c r="O8" s="30" t="s">
        <v>61</v>
      </c>
      <c r="P8" s="30" t="s">
        <v>243</v>
      </c>
      <c r="Q8" s="30" t="s">
        <v>182</v>
      </c>
      <c r="R8" s="62" t="s">
        <v>184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248</v>
      </c>
      <c r="M9" s="32"/>
      <c r="N9" s="16" t="s">
        <v>244</v>
      </c>
      <c r="O9" s="32" t="s">
        <v>249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20" t="s">
        <v>113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1" t="s">
        <v>26</v>
      </c>
      <c r="C11" s="72"/>
      <c r="D11" s="72"/>
      <c r="E11" s="72"/>
      <c r="F11" s="72"/>
      <c r="G11" s="72"/>
      <c r="H11" s="80">
        <v>8.2291530751877566</v>
      </c>
      <c r="I11" s="72"/>
      <c r="J11" s="72"/>
      <c r="K11" s="81">
        <v>4.0292371918717249E-3</v>
      </c>
      <c r="L11" s="80"/>
      <c r="M11" s="82"/>
      <c r="N11" s="72"/>
      <c r="O11" s="80">
        <v>80079.205613600017</v>
      </c>
      <c r="P11" s="72"/>
      <c r="Q11" s="81">
        <f>O11/$O$11</f>
        <v>1</v>
      </c>
      <c r="R11" s="81">
        <f>O11/'סכום נכסי הקרן'!$C$42</f>
        <v>2.9968492536270291E-2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3" t="s">
        <v>234</v>
      </c>
      <c r="C12" s="74"/>
      <c r="D12" s="74"/>
      <c r="E12" s="74"/>
      <c r="F12" s="74"/>
      <c r="G12" s="74"/>
      <c r="H12" s="83">
        <v>8.1294973421034058</v>
      </c>
      <c r="I12" s="74"/>
      <c r="J12" s="74"/>
      <c r="K12" s="84">
        <v>3.8503981511974982E-3</v>
      </c>
      <c r="L12" s="83"/>
      <c r="M12" s="85"/>
      <c r="N12" s="74"/>
      <c r="O12" s="83">
        <v>79528.750236067019</v>
      </c>
      <c r="P12" s="74"/>
      <c r="Q12" s="84">
        <f t="shared" ref="Q12:Q25" si="0">O12/$O$11</f>
        <v>0.9931261134109014</v>
      </c>
      <c r="R12" s="84">
        <f>O12/'סכום נכסי הקרן'!$C$42</f>
        <v>2.9762492517329722E-2</v>
      </c>
      <c r="AW12" s="4"/>
    </row>
    <row r="13" spans="2:53">
      <c r="B13" s="75" t="s">
        <v>24</v>
      </c>
      <c r="C13" s="76"/>
      <c r="D13" s="76"/>
      <c r="E13" s="76"/>
      <c r="F13" s="76"/>
      <c r="G13" s="76"/>
      <c r="H13" s="86">
        <v>7.4170216480939102</v>
      </c>
      <c r="I13" s="76"/>
      <c r="J13" s="76"/>
      <c r="K13" s="87">
        <v>-8.5776417785254975E-4</v>
      </c>
      <c r="L13" s="86"/>
      <c r="M13" s="88"/>
      <c r="N13" s="76"/>
      <c r="O13" s="86">
        <v>34366.701469547013</v>
      </c>
      <c r="P13" s="76"/>
      <c r="Q13" s="87">
        <f t="shared" si="0"/>
        <v>0.42915887097299632</v>
      </c>
      <c r="R13" s="87">
        <f>O13/'סכום נכסי הקרן'!$C$42</f>
        <v>1.2861244421628426E-2</v>
      </c>
    </row>
    <row r="14" spans="2:53">
      <c r="B14" s="77" t="s">
        <v>23</v>
      </c>
      <c r="C14" s="74"/>
      <c r="D14" s="74"/>
      <c r="E14" s="74"/>
      <c r="F14" s="74"/>
      <c r="G14" s="74"/>
      <c r="H14" s="83">
        <v>7.4170216480939102</v>
      </c>
      <c r="I14" s="74"/>
      <c r="J14" s="74"/>
      <c r="K14" s="84">
        <v>-8.5776417785254975E-4</v>
      </c>
      <c r="L14" s="83"/>
      <c r="M14" s="85"/>
      <c r="N14" s="74"/>
      <c r="O14" s="83">
        <v>34366.701469547013</v>
      </c>
      <c r="P14" s="74"/>
      <c r="Q14" s="84">
        <f t="shared" si="0"/>
        <v>0.42915887097299632</v>
      </c>
      <c r="R14" s="84">
        <f>O14/'סכום נכסי הקרן'!$C$42</f>
        <v>1.2861244421628426E-2</v>
      </c>
    </row>
    <row r="15" spans="2:53">
      <c r="B15" s="78" t="s">
        <v>268</v>
      </c>
      <c r="C15" s="76" t="s">
        <v>269</v>
      </c>
      <c r="D15" s="89" t="s">
        <v>120</v>
      </c>
      <c r="E15" s="76" t="s">
        <v>270</v>
      </c>
      <c r="F15" s="76"/>
      <c r="G15" s="76"/>
      <c r="H15" s="86">
        <v>0.82999999999996932</v>
      </c>
      <c r="I15" s="89" t="s">
        <v>164</v>
      </c>
      <c r="J15" s="90">
        <v>0.04</v>
      </c>
      <c r="K15" s="87">
        <v>7.6999999999988857E-3</v>
      </c>
      <c r="L15" s="86">
        <v>3120721.9471220006</v>
      </c>
      <c r="M15" s="88">
        <v>134.9</v>
      </c>
      <c r="N15" s="76"/>
      <c r="O15" s="86">
        <v>4209.8538049109993</v>
      </c>
      <c r="P15" s="87">
        <v>2.0071782130573146E-4</v>
      </c>
      <c r="Q15" s="87">
        <f t="shared" si="0"/>
        <v>5.2571123460246102E-2</v>
      </c>
      <c r="R15" s="87">
        <f>O15/'סכום נכסי הקרן'!$C$42</f>
        <v>1.5754773210417295E-3</v>
      </c>
    </row>
    <row r="16" spans="2:53" ht="20.25">
      <c r="B16" s="78" t="s">
        <v>271</v>
      </c>
      <c r="C16" s="76" t="s">
        <v>272</v>
      </c>
      <c r="D16" s="89" t="s">
        <v>120</v>
      </c>
      <c r="E16" s="76" t="s">
        <v>270</v>
      </c>
      <c r="F16" s="76"/>
      <c r="G16" s="76"/>
      <c r="H16" s="86">
        <v>3.6300000000006256</v>
      </c>
      <c r="I16" s="89" t="s">
        <v>164</v>
      </c>
      <c r="J16" s="90">
        <v>0.04</v>
      </c>
      <c r="K16" s="87">
        <v>-3.1000000000000862E-3</v>
      </c>
      <c r="L16" s="86">
        <v>1609707.590839</v>
      </c>
      <c r="M16" s="88">
        <v>144.97</v>
      </c>
      <c r="N16" s="76"/>
      <c r="O16" s="86">
        <v>2333.5931179580002</v>
      </c>
      <c r="P16" s="87">
        <v>1.2985131911273014E-4</v>
      </c>
      <c r="Q16" s="87">
        <f t="shared" si="0"/>
        <v>2.9141062277991445E-2</v>
      </c>
      <c r="R16" s="87">
        <f>O16/'סכום נכסי הקרן'!$C$42</f>
        <v>8.733137073769744E-4</v>
      </c>
      <c r="AU16" s="4"/>
    </row>
    <row r="17" spans="2:48" ht="20.25">
      <c r="B17" s="78" t="s">
        <v>273</v>
      </c>
      <c r="C17" s="76" t="s">
        <v>274</v>
      </c>
      <c r="D17" s="89" t="s">
        <v>120</v>
      </c>
      <c r="E17" s="76" t="s">
        <v>270</v>
      </c>
      <c r="F17" s="76"/>
      <c r="G17" s="76"/>
      <c r="H17" s="86">
        <v>6.5200000000000298</v>
      </c>
      <c r="I17" s="89" t="s">
        <v>164</v>
      </c>
      <c r="J17" s="90">
        <v>7.4999999999999997E-3</v>
      </c>
      <c r="K17" s="87">
        <v>-4.5000000000010795E-3</v>
      </c>
      <c r="L17" s="86">
        <v>3803937.436747001</v>
      </c>
      <c r="M17" s="88">
        <v>109.57</v>
      </c>
      <c r="N17" s="76"/>
      <c r="O17" s="86">
        <v>4167.9743460190002</v>
      </c>
      <c r="P17" s="87">
        <v>1.9609175663534763E-4</v>
      </c>
      <c r="Q17" s="87">
        <f t="shared" si="0"/>
        <v>5.2048148006492517E-2</v>
      </c>
      <c r="R17" s="87">
        <f>O17/'סכום נכסי הקרן'!$C$42</f>
        <v>1.5598045350592624E-3</v>
      </c>
      <c r="AV17" s="4"/>
    </row>
    <row r="18" spans="2:48">
      <c r="B18" s="78" t="s">
        <v>275</v>
      </c>
      <c r="C18" s="76" t="s">
        <v>276</v>
      </c>
      <c r="D18" s="89" t="s">
        <v>120</v>
      </c>
      <c r="E18" s="76" t="s">
        <v>270</v>
      </c>
      <c r="F18" s="76"/>
      <c r="G18" s="76"/>
      <c r="H18" s="86">
        <v>12.779999999997317</v>
      </c>
      <c r="I18" s="89" t="s">
        <v>164</v>
      </c>
      <c r="J18" s="90">
        <v>0.04</v>
      </c>
      <c r="K18" s="87">
        <v>-1.8999999999977639E-3</v>
      </c>
      <c r="L18" s="86">
        <v>804998.00963700016</v>
      </c>
      <c r="M18" s="88">
        <v>200</v>
      </c>
      <c r="N18" s="76"/>
      <c r="O18" s="86">
        <v>1609.9959892440004</v>
      </c>
      <c r="P18" s="87">
        <v>4.898919877614334E-5</v>
      </c>
      <c r="Q18" s="87">
        <f t="shared" si="0"/>
        <v>2.0105044460762875E-2</v>
      </c>
      <c r="R18" s="87">
        <f>O18/'סכום נכסי הקרן'!$C$42</f>
        <v>6.0251787486375458E-4</v>
      </c>
      <c r="AU18" s="3"/>
    </row>
    <row r="19" spans="2:48">
      <c r="B19" s="78" t="s">
        <v>277</v>
      </c>
      <c r="C19" s="76" t="s">
        <v>278</v>
      </c>
      <c r="D19" s="89" t="s">
        <v>120</v>
      </c>
      <c r="E19" s="76" t="s">
        <v>270</v>
      </c>
      <c r="F19" s="76"/>
      <c r="G19" s="76"/>
      <c r="H19" s="86">
        <v>17.249999999998337</v>
      </c>
      <c r="I19" s="89" t="s">
        <v>164</v>
      </c>
      <c r="J19" s="90">
        <v>2.75E-2</v>
      </c>
      <c r="K19" s="87">
        <v>4.0000000000015598E-4</v>
      </c>
      <c r="L19" s="86">
        <v>1528125.3004050003</v>
      </c>
      <c r="M19" s="88">
        <v>167.72</v>
      </c>
      <c r="N19" s="76"/>
      <c r="O19" s="86">
        <v>2562.9718544490006</v>
      </c>
      <c r="P19" s="87">
        <v>8.6456549239954814E-5</v>
      </c>
      <c r="Q19" s="87">
        <f t="shared" si="0"/>
        <v>3.2005460528865756E-2</v>
      </c>
      <c r="R19" s="87">
        <f>O19/'סכום נכסי הקרן'!$C$42</f>
        <v>9.5915540497920691E-4</v>
      </c>
      <c r="AV19" s="3"/>
    </row>
    <row r="20" spans="2:48">
      <c r="B20" s="78" t="s">
        <v>279</v>
      </c>
      <c r="C20" s="76" t="s">
        <v>280</v>
      </c>
      <c r="D20" s="89" t="s">
        <v>120</v>
      </c>
      <c r="E20" s="76" t="s">
        <v>270</v>
      </c>
      <c r="F20" s="76"/>
      <c r="G20" s="76"/>
      <c r="H20" s="86">
        <v>2.9399999999999875</v>
      </c>
      <c r="I20" s="89" t="s">
        <v>164</v>
      </c>
      <c r="J20" s="90">
        <v>1.7500000000000002E-2</v>
      </c>
      <c r="K20" s="87">
        <v>-2.4000000000005046E-3</v>
      </c>
      <c r="L20" s="86">
        <v>2936260.7022640007</v>
      </c>
      <c r="M20" s="88">
        <v>107.9</v>
      </c>
      <c r="N20" s="76"/>
      <c r="O20" s="86">
        <v>3168.2253116160009</v>
      </c>
      <c r="P20" s="87">
        <v>1.6667576048935205E-4</v>
      </c>
      <c r="Q20" s="87">
        <f t="shared" si="0"/>
        <v>3.9563645609865222E-2</v>
      </c>
      <c r="R20" s="87">
        <f>O20/'סכום נכסי הקרן'!$C$42</f>
        <v>1.1856628181668889E-3</v>
      </c>
    </row>
    <row r="21" spans="2:48">
      <c r="B21" s="78" t="s">
        <v>281</v>
      </c>
      <c r="C21" s="76" t="s">
        <v>282</v>
      </c>
      <c r="D21" s="89" t="s">
        <v>120</v>
      </c>
      <c r="E21" s="76" t="s">
        <v>270</v>
      </c>
      <c r="F21" s="76"/>
      <c r="G21" s="76"/>
      <c r="H21" s="86">
        <v>7.9999999960894699E-2</v>
      </c>
      <c r="I21" s="89" t="s">
        <v>164</v>
      </c>
      <c r="J21" s="90">
        <v>1E-3</v>
      </c>
      <c r="K21" s="87">
        <v>1.9799999999608946E-2</v>
      </c>
      <c r="L21" s="86">
        <v>10143.586992000002</v>
      </c>
      <c r="M21" s="88">
        <v>100.84</v>
      </c>
      <c r="N21" s="76"/>
      <c r="O21" s="86">
        <v>10.228792980000001</v>
      </c>
      <c r="P21" s="87">
        <v>1.555847875546614E-6</v>
      </c>
      <c r="Q21" s="87">
        <f t="shared" si="0"/>
        <v>1.277334471742415E-4</v>
      </c>
      <c r="R21" s="87">
        <f>O21/'סכום נכסי הקרן'!$C$42</f>
        <v>3.8279788582733322E-6</v>
      </c>
    </row>
    <row r="22" spans="2:48">
      <c r="B22" s="78" t="s">
        <v>283</v>
      </c>
      <c r="C22" s="76" t="s">
        <v>284</v>
      </c>
      <c r="D22" s="89" t="s">
        <v>120</v>
      </c>
      <c r="E22" s="76" t="s">
        <v>270</v>
      </c>
      <c r="F22" s="76"/>
      <c r="G22" s="76"/>
      <c r="H22" s="86">
        <v>4.9800000000005564</v>
      </c>
      <c r="I22" s="89" t="s">
        <v>164</v>
      </c>
      <c r="J22" s="90">
        <v>7.4999999999999997E-3</v>
      </c>
      <c r="K22" s="87">
        <v>-4.0999999999993802E-3</v>
      </c>
      <c r="L22" s="86">
        <v>3459647.1418630006</v>
      </c>
      <c r="M22" s="88">
        <v>107.2</v>
      </c>
      <c r="N22" s="76"/>
      <c r="O22" s="86">
        <v>3708.7417067030001</v>
      </c>
      <c r="P22" s="87">
        <v>1.6724506740357643E-4</v>
      </c>
      <c r="Q22" s="87">
        <f t="shared" si="0"/>
        <v>4.6313417800352613E-2</v>
      </c>
      <c r="R22" s="87">
        <f>O22/'סכום נכסי הקרן'!$C$42</f>
        <v>1.387943315679035E-3</v>
      </c>
    </row>
    <row r="23" spans="2:48">
      <c r="B23" s="78" t="s">
        <v>285</v>
      </c>
      <c r="C23" s="76" t="s">
        <v>286</v>
      </c>
      <c r="D23" s="89" t="s">
        <v>120</v>
      </c>
      <c r="E23" s="76" t="s">
        <v>270</v>
      </c>
      <c r="F23" s="76"/>
      <c r="G23" s="76"/>
      <c r="H23" s="86">
        <v>8.4999999999993037</v>
      </c>
      <c r="I23" s="89" t="s">
        <v>164</v>
      </c>
      <c r="J23" s="90">
        <v>5.0000000000000001E-3</v>
      </c>
      <c r="K23" s="87">
        <v>-4.6000000000002792E-3</v>
      </c>
      <c r="L23" s="86">
        <v>3959147.6530880006</v>
      </c>
      <c r="M23" s="88">
        <v>108.8</v>
      </c>
      <c r="N23" s="76"/>
      <c r="O23" s="86">
        <v>4307.5526529280005</v>
      </c>
      <c r="P23" s="87">
        <v>2.5200448136802211E-4</v>
      </c>
      <c r="Q23" s="87">
        <f t="shared" si="0"/>
        <v>5.3791151147438952E-2</v>
      </c>
      <c r="R23" s="87">
        <f>O23/'סכום נכסי הקרן'!$C$42</f>
        <v>1.6120397116794114E-3</v>
      </c>
    </row>
    <row r="24" spans="2:48">
      <c r="B24" s="78" t="s">
        <v>287</v>
      </c>
      <c r="C24" s="76" t="s">
        <v>288</v>
      </c>
      <c r="D24" s="89" t="s">
        <v>120</v>
      </c>
      <c r="E24" s="76" t="s">
        <v>270</v>
      </c>
      <c r="F24" s="76"/>
      <c r="G24" s="76"/>
      <c r="H24" s="86">
        <v>22.190000000000371</v>
      </c>
      <c r="I24" s="89" t="s">
        <v>164</v>
      </c>
      <c r="J24" s="90">
        <v>0.01</v>
      </c>
      <c r="K24" s="87">
        <v>2.5999999999987912E-3</v>
      </c>
      <c r="L24" s="86">
        <v>2916197.2692480003</v>
      </c>
      <c r="M24" s="88">
        <v>119.13</v>
      </c>
      <c r="N24" s="76"/>
      <c r="O24" s="86">
        <v>3474.0656919670005</v>
      </c>
      <c r="P24" s="87">
        <v>1.6634494763386327E-4</v>
      </c>
      <c r="Q24" s="87">
        <f t="shared" si="0"/>
        <v>4.3382869065037188E-2</v>
      </c>
      <c r="R24" s="87">
        <f>O24/'סכום נכסי הקרן'!$C$42</f>
        <v>1.3001191877775582E-3</v>
      </c>
    </row>
    <row r="25" spans="2:48">
      <c r="B25" s="78" t="s">
        <v>289</v>
      </c>
      <c r="C25" s="76" t="s">
        <v>290</v>
      </c>
      <c r="D25" s="89" t="s">
        <v>120</v>
      </c>
      <c r="E25" s="76" t="s">
        <v>270</v>
      </c>
      <c r="F25" s="76"/>
      <c r="G25" s="76"/>
      <c r="H25" s="86">
        <v>1.9700000000000339</v>
      </c>
      <c r="I25" s="89" t="s">
        <v>164</v>
      </c>
      <c r="J25" s="90">
        <v>2.75E-2</v>
      </c>
      <c r="K25" s="87">
        <v>-1.0000000000058172E-4</v>
      </c>
      <c r="L25" s="86">
        <v>4399906.9606790002</v>
      </c>
      <c r="M25" s="88">
        <v>109.4</v>
      </c>
      <c r="N25" s="76"/>
      <c r="O25" s="86">
        <v>4813.4982007719991</v>
      </c>
      <c r="P25" s="87">
        <v>2.5915953731263548E-4</v>
      </c>
      <c r="Q25" s="87">
        <f t="shared" si="0"/>
        <v>6.0109215168769263E-2</v>
      </c>
      <c r="R25" s="87">
        <f>O25/'סכום נכסי הקרן'!$C$42</f>
        <v>1.8013825661463269E-3</v>
      </c>
    </row>
    <row r="26" spans="2:48">
      <c r="B26" s="79"/>
      <c r="C26" s="76"/>
      <c r="D26" s="76"/>
      <c r="E26" s="76"/>
      <c r="F26" s="76"/>
      <c r="G26" s="76"/>
      <c r="H26" s="76"/>
      <c r="I26" s="76"/>
      <c r="J26" s="76"/>
      <c r="K26" s="87"/>
      <c r="L26" s="86"/>
      <c r="M26" s="88"/>
      <c r="N26" s="76"/>
      <c r="O26" s="76"/>
      <c r="P26" s="76"/>
      <c r="Q26" s="87"/>
      <c r="R26" s="76"/>
    </row>
    <row r="27" spans="2:48">
      <c r="B27" s="75" t="s">
        <v>45</v>
      </c>
      <c r="C27" s="76"/>
      <c r="D27" s="76"/>
      <c r="E27" s="76"/>
      <c r="F27" s="76"/>
      <c r="G27" s="76"/>
      <c r="H27" s="86">
        <v>8.6716658253561878</v>
      </c>
      <c r="I27" s="76"/>
      <c r="J27" s="76"/>
      <c r="K27" s="87">
        <v>7.4331410437781451E-3</v>
      </c>
      <c r="L27" s="86"/>
      <c r="M27" s="88"/>
      <c r="N27" s="76"/>
      <c r="O27" s="86">
        <v>45162.048766519998</v>
      </c>
      <c r="P27" s="76"/>
      <c r="Q27" s="87">
        <f t="shared" ref="Q27:Q45" si="1">O27/$O$11</f>
        <v>0.56396724243790497</v>
      </c>
      <c r="R27" s="87">
        <f>O27/'סכום נכסי הקרן'!$C$42</f>
        <v>1.6901248095701291E-2</v>
      </c>
    </row>
    <row r="28" spans="2:48">
      <c r="B28" s="77" t="s">
        <v>22</v>
      </c>
      <c r="C28" s="74"/>
      <c r="D28" s="74"/>
      <c r="E28" s="74"/>
      <c r="F28" s="74"/>
      <c r="G28" s="74"/>
      <c r="H28" s="83">
        <v>8.6716658253561878</v>
      </c>
      <c r="I28" s="74"/>
      <c r="J28" s="74"/>
      <c r="K28" s="84">
        <v>7.4331410437781451E-3</v>
      </c>
      <c r="L28" s="83"/>
      <c r="M28" s="85"/>
      <c r="N28" s="74"/>
      <c r="O28" s="83">
        <v>45162.048766519998</v>
      </c>
      <c r="P28" s="74"/>
      <c r="Q28" s="84">
        <f t="shared" si="1"/>
        <v>0.56396724243790497</v>
      </c>
      <c r="R28" s="84">
        <f>O28/'סכום נכסי הקרן'!$C$42</f>
        <v>1.6901248095701291E-2</v>
      </c>
    </row>
    <row r="29" spans="2:48">
      <c r="B29" s="78" t="s">
        <v>291</v>
      </c>
      <c r="C29" s="76" t="s">
        <v>292</v>
      </c>
      <c r="D29" s="89" t="s">
        <v>120</v>
      </c>
      <c r="E29" s="76" t="s">
        <v>270</v>
      </c>
      <c r="F29" s="76"/>
      <c r="G29" s="76"/>
      <c r="H29" s="86">
        <v>5.1599999999991129</v>
      </c>
      <c r="I29" s="89" t="s">
        <v>164</v>
      </c>
      <c r="J29" s="90">
        <v>6.25E-2</v>
      </c>
      <c r="K29" s="87">
        <v>4.0000000000007044E-3</v>
      </c>
      <c r="L29" s="86">
        <v>2015612.2427720001</v>
      </c>
      <c r="M29" s="88">
        <v>140.86000000000001</v>
      </c>
      <c r="N29" s="76"/>
      <c r="O29" s="86">
        <v>2839.1914990470004</v>
      </c>
      <c r="P29" s="87">
        <v>1.223932405759047E-4</v>
      </c>
      <c r="Q29" s="87">
        <f t="shared" si="1"/>
        <v>3.5454791007127756E-2</v>
      </c>
      <c r="R29" s="87">
        <f>O29/'סכום נכסי הקרן'!$C$42</f>
        <v>1.0625266396721313E-3</v>
      </c>
    </row>
    <row r="30" spans="2:48">
      <c r="B30" s="78" t="s">
        <v>293</v>
      </c>
      <c r="C30" s="76" t="s">
        <v>294</v>
      </c>
      <c r="D30" s="89" t="s">
        <v>120</v>
      </c>
      <c r="E30" s="76" t="s">
        <v>270</v>
      </c>
      <c r="F30" s="76"/>
      <c r="G30" s="76"/>
      <c r="H30" s="86">
        <v>3.3000000000002951</v>
      </c>
      <c r="I30" s="89" t="s">
        <v>164</v>
      </c>
      <c r="J30" s="90">
        <v>3.7499999999999999E-2</v>
      </c>
      <c r="K30" s="87">
        <v>2.200000000002947E-3</v>
      </c>
      <c r="L30" s="86">
        <v>1486383.5238180002</v>
      </c>
      <c r="M30" s="88">
        <v>114.16</v>
      </c>
      <c r="N30" s="76"/>
      <c r="O30" s="86">
        <v>1696.8553860250001</v>
      </c>
      <c r="P30" s="87">
        <v>7.5689631582745087E-5</v>
      </c>
      <c r="Q30" s="87">
        <f t="shared" si="1"/>
        <v>2.1189713022538022E-2</v>
      </c>
      <c r="R30" s="87">
        <f>O30/'סכום נכסי הקרן'!$C$42</f>
        <v>6.3502375656164013E-4</v>
      </c>
    </row>
    <row r="31" spans="2:48">
      <c r="B31" s="78" t="s">
        <v>295</v>
      </c>
      <c r="C31" s="76" t="s">
        <v>296</v>
      </c>
      <c r="D31" s="89" t="s">
        <v>120</v>
      </c>
      <c r="E31" s="76" t="s">
        <v>270</v>
      </c>
      <c r="F31" s="76"/>
      <c r="G31" s="76"/>
      <c r="H31" s="86">
        <v>18.649999999998883</v>
      </c>
      <c r="I31" s="89" t="s">
        <v>164</v>
      </c>
      <c r="J31" s="90">
        <v>3.7499999999999999E-2</v>
      </c>
      <c r="K31" s="87">
        <v>1.7099999999998547E-2</v>
      </c>
      <c r="L31" s="86">
        <v>5842284.3772720005</v>
      </c>
      <c r="M31" s="88">
        <v>145.04</v>
      </c>
      <c r="N31" s="76"/>
      <c r="O31" s="86">
        <v>8473.6490303130013</v>
      </c>
      <c r="P31" s="87">
        <v>3.0177774584091792E-4</v>
      </c>
      <c r="Q31" s="87">
        <f t="shared" si="1"/>
        <v>0.10581584776452757</v>
      </c>
      <c r="R31" s="87">
        <f>O31/'סכום נכסי הקרן'!$C$42</f>
        <v>3.171141443950358E-3</v>
      </c>
    </row>
    <row r="32" spans="2:48">
      <c r="B32" s="78" t="s">
        <v>297</v>
      </c>
      <c r="C32" s="76" t="s">
        <v>298</v>
      </c>
      <c r="D32" s="89" t="s">
        <v>120</v>
      </c>
      <c r="E32" s="76" t="s">
        <v>270</v>
      </c>
      <c r="F32" s="76"/>
      <c r="G32" s="76"/>
      <c r="H32" s="86">
        <v>2.8300000000001679</v>
      </c>
      <c r="I32" s="89" t="s">
        <v>164</v>
      </c>
      <c r="J32" s="90">
        <v>1.5E-3</v>
      </c>
      <c r="K32" s="87">
        <v>1.7000000000009828E-3</v>
      </c>
      <c r="L32" s="86">
        <v>3765910.2363900007</v>
      </c>
      <c r="M32" s="88">
        <v>99.98</v>
      </c>
      <c r="N32" s="76"/>
      <c r="O32" s="86">
        <v>3765.1571090390003</v>
      </c>
      <c r="P32" s="87">
        <v>8.6897445795445572E-4</v>
      </c>
      <c r="Q32" s="87">
        <f t="shared" si="1"/>
        <v>4.7017912830038811E-2</v>
      </c>
      <c r="R32" s="87">
        <f>O32/'סכום נכסי הקרן'!$C$42</f>
        <v>1.4090559697180253E-3</v>
      </c>
    </row>
    <row r="33" spans="2:18">
      <c r="B33" s="78" t="s">
        <v>299</v>
      </c>
      <c r="C33" s="76" t="s">
        <v>300</v>
      </c>
      <c r="D33" s="89" t="s">
        <v>120</v>
      </c>
      <c r="E33" s="76" t="s">
        <v>270</v>
      </c>
      <c r="F33" s="76"/>
      <c r="G33" s="76"/>
      <c r="H33" s="86">
        <v>2.1300000000002357</v>
      </c>
      <c r="I33" s="89" t="s">
        <v>164</v>
      </c>
      <c r="J33" s="90">
        <v>1.2500000000000001E-2</v>
      </c>
      <c r="K33" s="87">
        <v>9.9999999999958716E-4</v>
      </c>
      <c r="L33" s="86">
        <v>2337990.8810540005</v>
      </c>
      <c r="M33" s="88">
        <v>103.53</v>
      </c>
      <c r="N33" s="76"/>
      <c r="O33" s="86">
        <v>2420.521971911</v>
      </c>
      <c r="P33" s="87">
        <v>1.869750723688521E-4</v>
      </c>
      <c r="Q33" s="87">
        <f t="shared" si="1"/>
        <v>3.0226598195673381E-2</v>
      </c>
      <c r="R33" s="87">
        <f>O33/'סכום נכסי הקרן'!$C$42</f>
        <v>9.0584558242387883E-4</v>
      </c>
    </row>
    <row r="34" spans="2:18">
      <c r="B34" s="78" t="s">
        <v>301</v>
      </c>
      <c r="C34" s="76" t="s">
        <v>302</v>
      </c>
      <c r="D34" s="89" t="s">
        <v>120</v>
      </c>
      <c r="E34" s="76" t="s">
        <v>270</v>
      </c>
      <c r="F34" s="76"/>
      <c r="G34" s="76"/>
      <c r="H34" s="86">
        <v>3.0800000000006293</v>
      </c>
      <c r="I34" s="89" t="s">
        <v>164</v>
      </c>
      <c r="J34" s="90">
        <v>1.4999999999999999E-2</v>
      </c>
      <c r="K34" s="87">
        <v>1.8999999999999625E-3</v>
      </c>
      <c r="L34" s="86">
        <v>2534997.6199920005</v>
      </c>
      <c r="M34" s="88">
        <v>105.38</v>
      </c>
      <c r="N34" s="76"/>
      <c r="O34" s="86">
        <v>2671.3806100790002</v>
      </c>
      <c r="P34" s="87">
        <v>1.5073871972294021E-4</v>
      </c>
      <c r="Q34" s="87">
        <f t="shared" si="1"/>
        <v>3.3359229647819011E-2</v>
      </c>
      <c r="R34" s="87">
        <f>O34/'סכום נכסי הקרן'!$C$42</f>
        <v>9.9972582471639058E-4</v>
      </c>
    </row>
    <row r="35" spans="2:18">
      <c r="B35" s="78" t="s">
        <v>303</v>
      </c>
      <c r="C35" s="76" t="s">
        <v>304</v>
      </c>
      <c r="D35" s="89" t="s">
        <v>120</v>
      </c>
      <c r="E35" s="76" t="s">
        <v>270</v>
      </c>
      <c r="F35" s="76"/>
      <c r="G35" s="76"/>
      <c r="H35" s="86">
        <v>0.33000000000520069</v>
      </c>
      <c r="I35" s="89" t="s">
        <v>164</v>
      </c>
      <c r="J35" s="90">
        <v>5.0000000000000001E-3</v>
      </c>
      <c r="K35" s="87">
        <v>-2.9999999996532865E-4</v>
      </c>
      <c r="L35" s="86">
        <v>22956.692320000002</v>
      </c>
      <c r="M35" s="88">
        <v>100.51</v>
      </c>
      <c r="N35" s="76"/>
      <c r="O35" s="86">
        <v>23.073770736000004</v>
      </c>
      <c r="P35" s="87">
        <v>3.0961048130046857E-6</v>
      </c>
      <c r="Q35" s="87">
        <f t="shared" si="1"/>
        <v>2.8813685849153002E-4</v>
      </c>
      <c r="R35" s="87">
        <f>O35/'סכום נכסי הקרן'!$C$42</f>
        <v>8.6350272931277861E-6</v>
      </c>
    </row>
    <row r="36" spans="2:18">
      <c r="B36" s="78" t="s">
        <v>305</v>
      </c>
      <c r="C36" s="76" t="s">
        <v>306</v>
      </c>
      <c r="D36" s="89" t="s">
        <v>120</v>
      </c>
      <c r="E36" s="76" t="s">
        <v>270</v>
      </c>
      <c r="F36" s="76"/>
      <c r="G36" s="76"/>
      <c r="H36" s="86">
        <v>1.2799999999989913</v>
      </c>
      <c r="I36" s="89" t="s">
        <v>164</v>
      </c>
      <c r="J36" s="90">
        <v>5.5E-2</v>
      </c>
      <c r="K36" s="87">
        <v>5.0000000000000001E-4</v>
      </c>
      <c r="L36" s="86">
        <v>714942.15496800002</v>
      </c>
      <c r="M36" s="88">
        <v>110.94</v>
      </c>
      <c r="N36" s="76"/>
      <c r="O36" s="86">
        <v>793.15685416000008</v>
      </c>
      <c r="P36" s="87">
        <v>4.0343125731784376E-5</v>
      </c>
      <c r="Q36" s="87">
        <f t="shared" si="1"/>
        <v>9.9046543741599831E-3</v>
      </c>
      <c r="R36" s="87">
        <f>O36/'סכום נכסי הקרן'!$C$42</f>
        <v>2.9682756068635037E-4</v>
      </c>
    </row>
    <row r="37" spans="2:18">
      <c r="B37" s="78" t="s">
        <v>307</v>
      </c>
      <c r="C37" s="76" t="s">
        <v>308</v>
      </c>
      <c r="D37" s="89" t="s">
        <v>120</v>
      </c>
      <c r="E37" s="76" t="s">
        <v>270</v>
      </c>
      <c r="F37" s="76"/>
      <c r="G37" s="76"/>
      <c r="H37" s="86">
        <v>14.859999999999804</v>
      </c>
      <c r="I37" s="89" t="s">
        <v>164</v>
      </c>
      <c r="J37" s="90">
        <v>5.5E-2</v>
      </c>
      <c r="K37" s="87">
        <v>1.4399999999999E-2</v>
      </c>
      <c r="L37" s="86">
        <v>2477311.1832829998</v>
      </c>
      <c r="M37" s="88">
        <v>177.75</v>
      </c>
      <c r="N37" s="76"/>
      <c r="O37" s="86">
        <v>4403.4207233510006</v>
      </c>
      <c r="P37" s="87">
        <v>1.2734444382157855E-4</v>
      </c>
      <c r="Q37" s="87">
        <f t="shared" si="1"/>
        <v>5.4988316749775029E-2</v>
      </c>
      <c r="R37" s="87">
        <f>O37/'סכום נכסי הקרן'!$C$42</f>
        <v>1.6479169600976998E-3</v>
      </c>
    </row>
    <row r="38" spans="2:18">
      <c r="B38" s="78" t="s">
        <v>309</v>
      </c>
      <c r="C38" s="76" t="s">
        <v>310</v>
      </c>
      <c r="D38" s="89" t="s">
        <v>120</v>
      </c>
      <c r="E38" s="76" t="s">
        <v>270</v>
      </c>
      <c r="F38" s="76"/>
      <c r="G38" s="76"/>
      <c r="H38" s="86">
        <v>2.3800000000000119</v>
      </c>
      <c r="I38" s="89" t="s">
        <v>164</v>
      </c>
      <c r="J38" s="90">
        <v>4.2500000000000003E-2</v>
      </c>
      <c r="K38" s="87">
        <v>1.2999999999996196E-3</v>
      </c>
      <c r="L38" s="86">
        <v>4446051.5478650006</v>
      </c>
      <c r="M38" s="88">
        <v>112.39</v>
      </c>
      <c r="N38" s="76"/>
      <c r="O38" s="86">
        <v>4996.9174199630015</v>
      </c>
      <c r="P38" s="87">
        <v>2.4169841474071209E-4</v>
      </c>
      <c r="Q38" s="87">
        <f t="shared" si="1"/>
        <v>6.2399687680148072E-2</v>
      </c>
      <c r="R38" s="87">
        <f>O38/'סכום נכסי הקרן'!$C$42</f>
        <v>1.870024574508115E-3</v>
      </c>
    </row>
    <row r="39" spans="2:18">
      <c r="B39" s="78" t="s">
        <v>311</v>
      </c>
      <c r="C39" s="76" t="s">
        <v>312</v>
      </c>
      <c r="D39" s="89" t="s">
        <v>120</v>
      </c>
      <c r="E39" s="76" t="s">
        <v>270</v>
      </c>
      <c r="F39" s="76"/>
      <c r="G39" s="76"/>
      <c r="H39" s="86">
        <v>6.1200000000009407</v>
      </c>
      <c r="I39" s="89" t="s">
        <v>164</v>
      </c>
      <c r="J39" s="90">
        <v>0.02</v>
      </c>
      <c r="K39" s="87">
        <v>4.4000000000004088E-3</v>
      </c>
      <c r="L39" s="86">
        <v>882128.14700300014</v>
      </c>
      <c r="M39" s="88">
        <v>110.98</v>
      </c>
      <c r="N39" s="76"/>
      <c r="O39" s="86">
        <v>978.98579310900004</v>
      </c>
      <c r="P39" s="87">
        <v>4.7113486546733371E-5</v>
      </c>
      <c r="Q39" s="87">
        <f t="shared" si="1"/>
        <v>1.2225218589615191E-2</v>
      </c>
      <c r="R39" s="87">
        <f>O39/'סכום נכסי הקרן'!$C$42</f>
        <v>3.6637137205715569E-4</v>
      </c>
    </row>
    <row r="40" spans="2:18">
      <c r="B40" s="78" t="s">
        <v>313</v>
      </c>
      <c r="C40" s="76" t="s">
        <v>314</v>
      </c>
      <c r="D40" s="89" t="s">
        <v>120</v>
      </c>
      <c r="E40" s="76" t="s">
        <v>270</v>
      </c>
      <c r="F40" s="76"/>
      <c r="G40" s="76"/>
      <c r="H40" s="86">
        <v>9.0700000000627785</v>
      </c>
      <c r="I40" s="89" t="s">
        <v>164</v>
      </c>
      <c r="J40" s="90">
        <v>0.01</v>
      </c>
      <c r="K40" s="87">
        <v>7.1000000001286779E-3</v>
      </c>
      <c r="L40" s="86">
        <v>49724.217600000004</v>
      </c>
      <c r="M40" s="88">
        <v>103.15</v>
      </c>
      <c r="N40" s="76"/>
      <c r="O40" s="86">
        <v>51.290530454000013</v>
      </c>
      <c r="P40" s="87">
        <v>4.0325343748046045E-6</v>
      </c>
      <c r="Q40" s="87">
        <f t="shared" si="1"/>
        <v>6.4049749321301E-4</v>
      </c>
      <c r="R40" s="87">
        <f>O40/'סכום נכסי הקרן'!$C$42</f>
        <v>1.9194744344853925E-5</v>
      </c>
    </row>
    <row r="41" spans="2:18">
      <c r="B41" s="78" t="s">
        <v>315</v>
      </c>
      <c r="C41" s="76" t="s">
        <v>316</v>
      </c>
      <c r="D41" s="89" t="s">
        <v>120</v>
      </c>
      <c r="E41" s="76" t="s">
        <v>270</v>
      </c>
      <c r="F41" s="76"/>
      <c r="G41" s="76"/>
      <c r="H41" s="86">
        <v>0.57999999998444463</v>
      </c>
      <c r="I41" s="89" t="s">
        <v>164</v>
      </c>
      <c r="J41" s="90">
        <v>0.01</v>
      </c>
      <c r="K41" s="87">
        <v>3.0000000008279513E-4</v>
      </c>
      <c r="L41" s="86">
        <v>39470.571150000003</v>
      </c>
      <c r="M41" s="88">
        <v>100.98</v>
      </c>
      <c r="N41" s="76"/>
      <c r="O41" s="86">
        <v>39.857384489000005</v>
      </c>
      <c r="P41" s="87">
        <v>2.6720630106260866E-6</v>
      </c>
      <c r="Q41" s="87">
        <f t="shared" si="1"/>
        <v>4.9772452390850074E-4</v>
      </c>
      <c r="R41" s="87">
        <f>O41/'סכום נכסי הקרן'!$C$42</f>
        <v>1.4916053679870588E-5</v>
      </c>
    </row>
    <row r="42" spans="2:18">
      <c r="B42" s="78" t="s">
        <v>317</v>
      </c>
      <c r="C42" s="76" t="s">
        <v>318</v>
      </c>
      <c r="D42" s="89" t="s">
        <v>120</v>
      </c>
      <c r="E42" s="76" t="s">
        <v>270</v>
      </c>
      <c r="F42" s="76"/>
      <c r="G42" s="76"/>
      <c r="H42" s="86">
        <v>14.829999999999576</v>
      </c>
      <c r="I42" s="89" t="s">
        <v>164</v>
      </c>
      <c r="J42" s="90">
        <v>1.4999999999999999E-2</v>
      </c>
      <c r="K42" s="87">
        <v>1.3299999999999383E-2</v>
      </c>
      <c r="L42" s="86">
        <v>5371467.9916860005</v>
      </c>
      <c r="M42" s="88">
        <v>103.1</v>
      </c>
      <c r="N42" s="76"/>
      <c r="O42" s="86">
        <v>5537.9834699980011</v>
      </c>
      <c r="P42" s="87">
        <v>7.1747647556544942E-4</v>
      </c>
      <c r="Q42" s="87">
        <f t="shared" si="1"/>
        <v>6.9156323761751626E-2</v>
      </c>
      <c r="R42" s="87">
        <f>O42/'סכום נכסי הקרן'!$C$42</f>
        <v>2.0725107724899453E-3</v>
      </c>
    </row>
    <row r="43" spans="2:18">
      <c r="B43" s="78" t="s">
        <v>319</v>
      </c>
      <c r="C43" s="76" t="s">
        <v>320</v>
      </c>
      <c r="D43" s="89" t="s">
        <v>120</v>
      </c>
      <c r="E43" s="76" t="s">
        <v>270</v>
      </c>
      <c r="F43" s="76"/>
      <c r="G43" s="76"/>
      <c r="H43" s="86">
        <v>1.8200000000001515</v>
      </c>
      <c r="I43" s="89" t="s">
        <v>164</v>
      </c>
      <c r="J43" s="90">
        <v>7.4999999999999997E-3</v>
      </c>
      <c r="K43" s="87">
        <v>6.9999999999979389E-4</v>
      </c>
      <c r="L43" s="86">
        <v>2870266.1457920005</v>
      </c>
      <c r="M43" s="88">
        <v>101.37</v>
      </c>
      <c r="N43" s="76"/>
      <c r="O43" s="86">
        <v>2909.5888627580002</v>
      </c>
      <c r="P43" s="87">
        <v>1.8553514335443069E-4</v>
      </c>
      <c r="Q43" s="87">
        <f t="shared" si="1"/>
        <v>3.6333887686116839E-2</v>
      </c>
      <c r="R43" s="87">
        <f>O43/'סכום נכסי הקרן'!$C$42</f>
        <v>1.0888718419350756E-3</v>
      </c>
    </row>
    <row r="44" spans="2:18">
      <c r="B44" s="78" t="s">
        <v>321</v>
      </c>
      <c r="C44" s="76" t="s">
        <v>322</v>
      </c>
      <c r="D44" s="89" t="s">
        <v>120</v>
      </c>
      <c r="E44" s="76" t="s">
        <v>270</v>
      </c>
      <c r="F44" s="76"/>
      <c r="G44" s="76"/>
      <c r="H44" s="86">
        <v>4.7600000000007485</v>
      </c>
      <c r="I44" s="89" t="s">
        <v>164</v>
      </c>
      <c r="J44" s="90">
        <v>1.7500000000000002E-2</v>
      </c>
      <c r="K44" s="87">
        <v>3.0999999999995458E-3</v>
      </c>
      <c r="L44" s="86">
        <v>3286849.0559080006</v>
      </c>
      <c r="M44" s="88">
        <v>107.17</v>
      </c>
      <c r="N44" s="76"/>
      <c r="O44" s="86">
        <v>3522.5161377360005</v>
      </c>
      <c r="P44" s="87">
        <v>1.6850048880755748E-4</v>
      </c>
      <c r="Q44" s="87">
        <f t="shared" si="1"/>
        <v>4.3987900613461681E-2</v>
      </c>
      <c r="R44" s="87">
        <f>O44/'סכום נכסי הקרן'!$C$42</f>
        <v>1.3182510712207258E-3</v>
      </c>
    </row>
    <row r="45" spans="2:18">
      <c r="B45" s="78" t="s">
        <v>323</v>
      </c>
      <c r="C45" s="76" t="s">
        <v>324</v>
      </c>
      <c r="D45" s="89" t="s">
        <v>120</v>
      </c>
      <c r="E45" s="76" t="s">
        <v>270</v>
      </c>
      <c r="F45" s="76"/>
      <c r="G45" s="76"/>
      <c r="H45" s="86">
        <v>7.4500000000155824</v>
      </c>
      <c r="I45" s="89" t="s">
        <v>164</v>
      </c>
      <c r="J45" s="90">
        <v>2.2499999999999999E-2</v>
      </c>
      <c r="K45" s="87">
        <v>5.7000000000935018E-3</v>
      </c>
      <c r="L45" s="86">
        <v>34042.62894000001</v>
      </c>
      <c r="M45" s="88">
        <v>113.1</v>
      </c>
      <c r="N45" s="76"/>
      <c r="O45" s="86">
        <v>38.502213352000005</v>
      </c>
      <c r="P45" s="87">
        <v>2.0055620557167394E-6</v>
      </c>
      <c r="Q45" s="87">
        <f t="shared" si="1"/>
        <v>4.808016395390053E-4</v>
      </c>
      <c r="R45" s="87">
        <f>O45/'סכום נכסי הקרן'!$C$42</f>
        <v>1.44089003459512E-5</v>
      </c>
    </row>
    <row r="46" spans="2:18">
      <c r="B46" s="79"/>
      <c r="C46" s="76"/>
      <c r="D46" s="76"/>
      <c r="E46" s="76"/>
      <c r="F46" s="76"/>
      <c r="G46" s="76"/>
      <c r="H46" s="76"/>
      <c r="I46" s="76"/>
      <c r="J46" s="76"/>
      <c r="K46" s="87"/>
      <c r="L46" s="86"/>
      <c r="M46" s="88"/>
      <c r="N46" s="76"/>
      <c r="O46" s="76"/>
      <c r="P46" s="76"/>
      <c r="Q46" s="87"/>
      <c r="R46" s="76"/>
    </row>
    <row r="47" spans="2:18">
      <c r="B47" s="73" t="s">
        <v>233</v>
      </c>
      <c r="C47" s="74"/>
      <c r="D47" s="74"/>
      <c r="E47" s="74"/>
      <c r="F47" s="74"/>
      <c r="G47" s="74"/>
      <c r="H47" s="83">
        <v>22.627224616568125</v>
      </c>
      <c r="I47" s="74"/>
      <c r="J47" s="74"/>
      <c r="K47" s="84">
        <v>2.9867563019446326E-2</v>
      </c>
      <c r="L47" s="83"/>
      <c r="M47" s="85"/>
      <c r="N47" s="74"/>
      <c r="O47" s="83">
        <v>550.45537753300005</v>
      </c>
      <c r="P47" s="74"/>
      <c r="Q47" s="84">
        <f t="shared" ref="Q47:Q51" si="2">O47/$O$11</f>
        <v>6.8738865890986692E-3</v>
      </c>
      <c r="R47" s="84">
        <f>O47/'סכום נכסי הקרן'!$C$42</f>
        <v>2.0600001894057192E-4</v>
      </c>
    </row>
    <row r="48" spans="2:18">
      <c r="B48" s="77" t="s">
        <v>62</v>
      </c>
      <c r="C48" s="74"/>
      <c r="D48" s="74"/>
      <c r="E48" s="74"/>
      <c r="F48" s="74"/>
      <c r="G48" s="74"/>
      <c r="H48" s="83">
        <v>22.627224616568125</v>
      </c>
      <c r="I48" s="74"/>
      <c r="J48" s="74"/>
      <c r="K48" s="84">
        <v>2.9867563019446326E-2</v>
      </c>
      <c r="L48" s="83"/>
      <c r="M48" s="85"/>
      <c r="N48" s="74"/>
      <c r="O48" s="83">
        <v>550.45537753300005</v>
      </c>
      <c r="P48" s="74"/>
      <c r="Q48" s="84">
        <f t="shared" si="2"/>
        <v>6.8738865890986692E-3</v>
      </c>
      <c r="R48" s="84">
        <f>O48/'סכום נכסי הקרן'!$C$42</f>
        <v>2.0600001894057192E-4</v>
      </c>
    </row>
    <row r="49" spans="2:18">
      <c r="B49" s="78" t="s">
        <v>325</v>
      </c>
      <c r="C49" s="76" t="s">
        <v>326</v>
      </c>
      <c r="D49" s="89" t="s">
        <v>27</v>
      </c>
      <c r="E49" s="76" t="s">
        <v>327</v>
      </c>
      <c r="F49" s="76" t="s">
        <v>328</v>
      </c>
      <c r="G49" s="76"/>
      <c r="H49" s="86">
        <v>19.290000000155427</v>
      </c>
      <c r="I49" s="89" t="s">
        <v>163</v>
      </c>
      <c r="J49" s="90">
        <v>3.3750000000000002E-2</v>
      </c>
      <c r="K49" s="87">
        <v>2.8200000000163605E-2</v>
      </c>
      <c r="L49" s="86">
        <v>15955.811200000004</v>
      </c>
      <c r="M49" s="88">
        <v>111.32617999999999</v>
      </c>
      <c r="N49" s="76"/>
      <c r="O49" s="86">
        <v>61.122467250000007</v>
      </c>
      <c r="P49" s="87">
        <v>7.977905600000002E-6</v>
      </c>
      <c r="Q49" s="87">
        <f t="shared" si="2"/>
        <v>7.6327514467275696E-4</v>
      </c>
      <c r="R49" s="87">
        <f>O49/'סכום נכסי הקרן'!$C$42</f>
        <v>2.2874205476246147E-5</v>
      </c>
    </row>
    <row r="50" spans="2:18">
      <c r="B50" s="78" t="s">
        <v>329</v>
      </c>
      <c r="C50" s="76" t="s">
        <v>330</v>
      </c>
      <c r="D50" s="89" t="s">
        <v>27</v>
      </c>
      <c r="E50" s="76" t="s">
        <v>327</v>
      </c>
      <c r="F50" s="76" t="s">
        <v>328</v>
      </c>
      <c r="G50" s="76"/>
      <c r="H50" s="86">
        <v>22.110000000001751</v>
      </c>
      <c r="I50" s="89" t="s">
        <v>163</v>
      </c>
      <c r="J50" s="90">
        <v>3.7999999999999999E-2</v>
      </c>
      <c r="K50" s="87">
        <v>2.9699999999999525E-2</v>
      </c>
      <c r="L50" s="86">
        <v>101718.29640000002</v>
      </c>
      <c r="M50" s="88">
        <v>120.34265000000001</v>
      </c>
      <c r="N50" s="76"/>
      <c r="O50" s="86">
        <v>421.21451546600008</v>
      </c>
      <c r="P50" s="87">
        <v>2.0343659280000003E-5</v>
      </c>
      <c r="Q50" s="87">
        <f t="shared" si="2"/>
        <v>5.2599737002693783E-3</v>
      </c>
      <c r="R50" s="87">
        <f>O50/'סכום נכסי הקרן'!$C$42</f>
        <v>1.576334825775009E-4</v>
      </c>
    </row>
    <row r="51" spans="2:18">
      <c r="B51" s="78" t="s">
        <v>331</v>
      </c>
      <c r="C51" s="76" t="s">
        <v>332</v>
      </c>
      <c r="D51" s="89" t="s">
        <v>27</v>
      </c>
      <c r="E51" s="76" t="s">
        <v>327</v>
      </c>
      <c r="F51" s="76" t="s">
        <v>328</v>
      </c>
      <c r="G51" s="76"/>
      <c r="H51" s="86">
        <v>28.819999999927482</v>
      </c>
      <c r="I51" s="89" t="s">
        <v>163</v>
      </c>
      <c r="J51" s="90">
        <v>4.4999999999999998E-2</v>
      </c>
      <c r="K51" s="87">
        <v>3.2399999999841451E-2</v>
      </c>
      <c r="L51" s="86">
        <v>14246.260000000002</v>
      </c>
      <c r="M51" s="88">
        <v>138.95650000000001</v>
      </c>
      <c r="N51" s="76"/>
      <c r="O51" s="86">
        <v>68.118394817000009</v>
      </c>
      <c r="P51" s="87">
        <v>1.4246260000000002E-5</v>
      </c>
      <c r="Q51" s="87">
        <f t="shared" si="2"/>
        <v>8.5063774415653447E-4</v>
      </c>
      <c r="R51" s="87">
        <f>O51/'סכום נכסי הקרן'!$C$42</f>
        <v>2.54923308868249E-5</v>
      </c>
    </row>
    <row r="52" spans="2:18">
      <c r="C52" s="1"/>
      <c r="D52" s="1"/>
    </row>
    <row r="53" spans="2:18">
      <c r="C53" s="1"/>
      <c r="D53" s="1"/>
    </row>
    <row r="54" spans="2:18">
      <c r="C54" s="1"/>
      <c r="D54" s="1"/>
    </row>
    <row r="55" spans="2:18">
      <c r="B55" s="91" t="s">
        <v>111</v>
      </c>
      <c r="C55" s="92"/>
      <c r="D55" s="92"/>
    </row>
    <row r="56" spans="2:18">
      <c r="B56" s="91" t="s">
        <v>239</v>
      </c>
      <c r="C56" s="92"/>
      <c r="D56" s="92"/>
    </row>
    <row r="57" spans="2:18">
      <c r="B57" s="151" t="s">
        <v>247</v>
      </c>
      <c r="C57" s="151"/>
      <c r="D57" s="151"/>
    </row>
    <row r="58" spans="2:18">
      <c r="C58" s="1"/>
      <c r="D58" s="1"/>
    </row>
    <row r="59" spans="2:18">
      <c r="C59" s="1"/>
      <c r="D59" s="1"/>
    </row>
    <row r="60" spans="2:18">
      <c r="C60" s="1"/>
      <c r="D60" s="1"/>
    </row>
    <row r="61" spans="2:18">
      <c r="C61" s="1"/>
      <c r="D61" s="1"/>
    </row>
    <row r="62" spans="2:18">
      <c r="C62" s="1"/>
      <c r="D62" s="1"/>
    </row>
    <row r="63" spans="2:18">
      <c r="C63" s="1"/>
      <c r="D63" s="1"/>
    </row>
    <row r="64" spans="2:18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57:D57"/>
  </mergeCells>
  <phoneticPr fontId="3" type="noConversion"/>
  <dataValidations count="1">
    <dataValidation allowBlank="1" showInputMessage="1" showErrorMessage="1" sqref="N10:Q10 N9 N1:N7 C5:C29 O1:Q9 E1:I30 D1:D29 AG1:AI27 C58:D1048576 C32:D56 E32:I1048576 A1:B1048576 AG31:AI1048576 AJ1:XFD1048576 R1:AF1048576 J1:M1048576 O11:Q1048576 N32:N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8" t="s">
        <v>179</v>
      </c>
      <c r="C1" s="70" t="s" vm="1">
        <v>265</v>
      </c>
    </row>
    <row r="2" spans="2:18">
      <c r="B2" s="48" t="s">
        <v>178</v>
      </c>
      <c r="C2" s="70" t="s">
        <v>266</v>
      </c>
    </row>
    <row r="3" spans="2:18">
      <c r="B3" s="48" t="s">
        <v>180</v>
      </c>
      <c r="C3" s="70" t="s">
        <v>267</v>
      </c>
    </row>
    <row r="4" spans="2:18">
      <c r="B4" s="48" t="s">
        <v>181</v>
      </c>
      <c r="C4" s="70">
        <v>12145</v>
      </c>
    </row>
    <row r="6" spans="2:18" ht="26.25" customHeight="1">
      <c r="B6" s="142" t="s">
        <v>222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8" s="3" customFormat="1" ht="78.75">
      <c r="B7" s="22" t="s">
        <v>115</v>
      </c>
      <c r="C7" s="30" t="s">
        <v>44</v>
      </c>
      <c r="D7" s="30" t="s">
        <v>65</v>
      </c>
      <c r="E7" s="30" t="s">
        <v>14</v>
      </c>
      <c r="F7" s="30" t="s">
        <v>66</v>
      </c>
      <c r="G7" s="30" t="s">
        <v>102</v>
      </c>
      <c r="H7" s="30" t="s">
        <v>17</v>
      </c>
      <c r="I7" s="30" t="s">
        <v>101</v>
      </c>
      <c r="J7" s="30" t="s">
        <v>16</v>
      </c>
      <c r="K7" s="30" t="s">
        <v>217</v>
      </c>
      <c r="L7" s="30" t="s">
        <v>241</v>
      </c>
      <c r="M7" s="30" t="s">
        <v>218</v>
      </c>
      <c r="N7" s="30" t="s">
        <v>58</v>
      </c>
      <c r="O7" s="30" t="s">
        <v>182</v>
      </c>
      <c r="P7" s="31" t="s">
        <v>184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248</v>
      </c>
      <c r="M8" s="32" t="s">
        <v>244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16" t="s">
        <v>2602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117">
        <v>0</v>
      </c>
      <c r="N10" s="93"/>
      <c r="O10" s="93"/>
      <c r="P10" s="93"/>
      <c r="Q10" s="5"/>
    </row>
    <row r="11" spans="2:18" ht="20.25" customHeight="1">
      <c r="B11" s="91" t="s">
        <v>256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2:18">
      <c r="B12" s="91" t="s">
        <v>111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2:18">
      <c r="B13" s="91" t="s">
        <v>247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2:18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2:18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2:18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2:23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2:23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2:23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2:23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2:23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2:23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2:23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2:23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23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2:23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2:23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2:23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2:23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2:23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2:23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2"/>
      <c r="R31" s="2"/>
      <c r="S31" s="2"/>
      <c r="T31" s="2"/>
      <c r="U31" s="2"/>
      <c r="V31" s="2"/>
      <c r="W31" s="2"/>
    </row>
    <row r="32" spans="2:23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2"/>
      <c r="R32" s="2"/>
      <c r="S32" s="2"/>
      <c r="T32" s="2"/>
      <c r="U32" s="2"/>
      <c r="V32" s="2"/>
      <c r="W32" s="2"/>
    </row>
    <row r="33" spans="2:23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2"/>
      <c r="R33" s="2"/>
      <c r="S33" s="2"/>
      <c r="T33" s="2"/>
      <c r="U33" s="2"/>
      <c r="V33" s="2"/>
      <c r="W33" s="2"/>
    </row>
    <row r="34" spans="2:23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2"/>
      <c r="R34" s="2"/>
      <c r="S34" s="2"/>
      <c r="T34" s="2"/>
      <c r="U34" s="2"/>
      <c r="V34" s="2"/>
      <c r="W34" s="2"/>
    </row>
    <row r="35" spans="2:23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2"/>
      <c r="R35" s="2"/>
      <c r="S35" s="2"/>
      <c r="T35" s="2"/>
      <c r="U35" s="2"/>
      <c r="V35" s="2"/>
      <c r="W35" s="2"/>
    </row>
    <row r="36" spans="2:23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2"/>
      <c r="R36" s="2"/>
      <c r="S36" s="2"/>
      <c r="T36" s="2"/>
      <c r="U36" s="2"/>
      <c r="V36" s="2"/>
      <c r="W36" s="2"/>
    </row>
    <row r="37" spans="2:23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2"/>
      <c r="R37" s="2"/>
      <c r="S37" s="2"/>
      <c r="T37" s="2"/>
      <c r="U37" s="2"/>
      <c r="V37" s="2"/>
      <c r="W37" s="2"/>
    </row>
    <row r="38" spans="2:23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2"/>
      <c r="R38" s="2"/>
      <c r="S38" s="2"/>
      <c r="T38" s="2"/>
      <c r="U38" s="2"/>
      <c r="V38" s="2"/>
      <c r="W38" s="2"/>
    </row>
    <row r="39" spans="2:23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2"/>
      <c r="R39" s="2"/>
      <c r="S39" s="2"/>
      <c r="T39" s="2"/>
      <c r="U39" s="2"/>
      <c r="V39" s="2"/>
      <c r="W39" s="2"/>
    </row>
    <row r="40" spans="2:23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2"/>
      <c r="R40" s="2"/>
      <c r="S40" s="2"/>
      <c r="T40" s="2"/>
      <c r="U40" s="2"/>
      <c r="V40" s="2"/>
      <c r="W40" s="2"/>
    </row>
    <row r="41" spans="2:23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2"/>
      <c r="R41" s="2"/>
      <c r="S41" s="2"/>
      <c r="T41" s="2"/>
      <c r="U41" s="2"/>
      <c r="V41" s="2"/>
      <c r="W41" s="2"/>
    </row>
    <row r="42" spans="2:23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2"/>
      <c r="R42" s="2"/>
      <c r="S42" s="2"/>
      <c r="T42" s="2"/>
      <c r="U42" s="2"/>
      <c r="V42" s="2"/>
      <c r="W42" s="2"/>
    </row>
    <row r="43" spans="2:23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2:23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2:23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2:23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2:23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2:23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2:16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2:16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2:16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2:16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2:16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2:16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2:16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2:16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2:16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2:16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2:16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2:16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2:16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2:16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2:16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2:16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2:16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2:16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2:16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2:16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2:16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2:16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2:16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2:16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2:16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2:16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2:16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2:16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2:16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2:16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2:16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2:16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2:16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2:16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2:16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2:16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2:16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2:16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2:16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2:16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2:16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2:16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2:16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2:16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2:16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2:16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2:16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2:16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2:16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2:16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2:16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2:16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2:16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2:16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</row>
    <row r="103" spans="2:16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</row>
    <row r="104" spans="2:16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</row>
    <row r="105" spans="2:16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</row>
    <row r="106" spans="2:16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</row>
    <row r="107" spans="2:16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</row>
    <row r="108" spans="2:16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</row>
    <row r="109" spans="2:16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8" t="s">
        <v>179</v>
      </c>
      <c r="C1" s="70" t="s" vm="1">
        <v>265</v>
      </c>
    </row>
    <row r="2" spans="2:67">
      <c r="B2" s="48" t="s">
        <v>178</v>
      </c>
      <c r="C2" s="70" t="s">
        <v>266</v>
      </c>
    </row>
    <row r="3" spans="2:67">
      <c r="B3" s="48" t="s">
        <v>180</v>
      </c>
      <c r="C3" s="70" t="s">
        <v>267</v>
      </c>
    </row>
    <row r="4" spans="2:67">
      <c r="B4" s="48" t="s">
        <v>181</v>
      </c>
      <c r="C4" s="70">
        <v>12145</v>
      </c>
    </row>
    <row r="6" spans="2:67" ht="26.25" customHeight="1">
      <c r="B6" s="148" t="s">
        <v>209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3"/>
      <c r="BO6" s="3"/>
    </row>
    <row r="7" spans="2:67" ht="26.25" customHeight="1">
      <c r="B7" s="148" t="s">
        <v>88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3"/>
      <c r="AZ7" s="43"/>
      <c r="BJ7" s="3"/>
      <c r="BO7" s="3"/>
    </row>
    <row r="8" spans="2:67" s="3" customFormat="1" ht="78.75">
      <c r="B8" s="38" t="s">
        <v>114</v>
      </c>
      <c r="C8" s="13" t="s">
        <v>44</v>
      </c>
      <c r="D8" s="13" t="s">
        <v>119</v>
      </c>
      <c r="E8" s="13" t="s">
        <v>225</v>
      </c>
      <c r="F8" s="13" t="s">
        <v>116</v>
      </c>
      <c r="G8" s="13" t="s">
        <v>65</v>
      </c>
      <c r="H8" s="13" t="s">
        <v>14</v>
      </c>
      <c r="I8" s="13" t="s">
        <v>66</v>
      </c>
      <c r="J8" s="13" t="s">
        <v>102</v>
      </c>
      <c r="K8" s="13" t="s">
        <v>17</v>
      </c>
      <c r="L8" s="13" t="s">
        <v>101</v>
      </c>
      <c r="M8" s="13" t="s">
        <v>16</v>
      </c>
      <c r="N8" s="13" t="s">
        <v>18</v>
      </c>
      <c r="O8" s="13" t="s">
        <v>241</v>
      </c>
      <c r="P8" s="13" t="s">
        <v>240</v>
      </c>
      <c r="Q8" s="13" t="s">
        <v>61</v>
      </c>
      <c r="R8" s="13" t="s">
        <v>58</v>
      </c>
      <c r="S8" s="13" t="s">
        <v>182</v>
      </c>
      <c r="T8" s="39" t="s">
        <v>184</v>
      </c>
      <c r="V8" s="1"/>
      <c r="AZ8" s="43"/>
      <c r="BJ8" s="1"/>
      <c r="BK8" s="1"/>
      <c r="BL8" s="1"/>
      <c r="BO8" s="4"/>
    </row>
    <row r="9" spans="2:67" s="3" customFormat="1" ht="20.25" customHeight="1">
      <c r="B9" s="40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248</v>
      </c>
      <c r="P9" s="16"/>
      <c r="Q9" s="16" t="s">
        <v>244</v>
      </c>
      <c r="R9" s="16" t="s">
        <v>19</v>
      </c>
      <c r="S9" s="16" t="s">
        <v>19</v>
      </c>
      <c r="T9" s="64" t="s">
        <v>19</v>
      </c>
      <c r="BJ9" s="1"/>
      <c r="BL9" s="1"/>
      <c r="BO9" s="4"/>
    </row>
    <row r="10" spans="2:67" s="4" customFormat="1" ht="18" customHeight="1">
      <c r="B10" s="41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45" t="s">
        <v>185</v>
      </c>
      <c r="T10" s="63" t="s">
        <v>226</v>
      </c>
      <c r="U10" s="5"/>
      <c r="BJ10" s="1"/>
      <c r="BK10" s="3"/>
      <c r="BL10" s="1"/>
      <c r="BO10" s="1"/>
    </row>
    <row r="11" spans="2:67" s="4" customFormat="1" ht="18" customHeight="1">
      <c r="B11" s="116" t="s">
        <v>2595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117">
        <v>0</v>
      </c>
      <c r="R11" s="93"/>
      <c r="S11" s="93"/>
      <c r="T11" s="93"/>
      <c r="U11" s="5"/>
      <c r="BJ11" s="1"/>
      <c r="BK11" s="3"/>
      <c r="BL11" s="1"/>
      <c r="BO11" s="1"/>
    </row>
    <row r="12" spans="2:67" ht="20.25">
      <c r="B12" s="91" t="s">
        <v>256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BK12" s="4"/>
    </row>
    <row r="13" spans="2:67">
      <c r="B13" s="91" t="s">
        <v>111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</row>
    <row r="14" spans="2:67">
      <c r="B14" s="91" t="s">
        <v>239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</row>
    <row r="15" spans="2:67">
      <c r="B15" s="91" t="s">
        <v>247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</row>
    <row r="16" spans="2:67" ht="20.25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BJ16" s="4"/>
    </row>
    <row r="17" spans="2:20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</row>
    <row r="18" spans="2:20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</row>
    <row r="19" spans="2:20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2:20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2:20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2:20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2:20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2:20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2:20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  <row r="26" spans="2:20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</row>
    <row r="27" spans="2:20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</row>
    <row r="28" spans="2:20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</row>
    <row r="29" spans="2:20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</row>
    <row r="30" spans="2:20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</row>
    <row r="31" spans="2:20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</row>
    <row r="32" spans="2:20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</row>
    <row r="33" spans="2:20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</row>
    <row r="34" spans="2:20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</row>
    <row r="35" spans="2:20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</row>
    <row r="36" spans="2:20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</row>
    <row r="37" spans="2:20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</row>
    <row r="38" spans="2:20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</row>
    <row r="39" spans="2:20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</row>
    <row r="40" spans="2:20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</row>
    <row r="41" spans="2:20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</row>
    <row r="42" spans="2:20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</row>
    <row r="43" spans="2:20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</row>
    <row r="44" spans="2:20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</row>
    <row r="45" spans="2:20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</row>
    <row r="46" spans="2:20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</row>
    <row r="47" spans="2:20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</row>
    <row r="48" spans="2:20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</row>
    <row r="49" spans="2:20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</row>
    <row r="50" spans="2:20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</row>
    <row r="51" spans="2:20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</row>
    <row r="52" spans="2:20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</row>
    <row r="53" spans="2:20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</row>
    <row r="54" spans="2:20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</row>
    <row r="55" spans="2:20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</row>
    <row r="56" spans="2:20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</row>
    <row r="57" spans="2:20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</row>
    <row r="58" spans="2:20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</row>
    <row r="59" spans="2:20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</row>
    <row r="60" spans="2:20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</row>
    <row r="61" spans="2:20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</row>
    <row r="62" spans="2:20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</row>
    <row r="63" spans="2:20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</row>
    <row r="64" spans="2:20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</row>
    <row r="65" spans="2:20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  <row r="66" spans="2:20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</row>
    <row r="67" spans="2:20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</row>
    <row r="68" spans="2:20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</row>
    <row r="69" spans="2:20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</row>
    <row r="70" spans="2:20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</row>
    <row r="71" spans="2:20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</row>
    <row r="72" spans="2:20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</row>
    <row r="73" spans="2:20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</row>
    <row r="74" spans="2:20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</row>
    <row r="75" spans="2:20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</row>
    <row r="76" spans="2:20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</row>
    <row r="77" spans="2:20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</row>
    <row r="78" spans="2:20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</row>
    <row r="79" spans="2:20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</row>
    <row r="80" spans="2:20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</row>
    <row r="81" spans="2:20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</row>
    <row r="82" spans="2:20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</row>
    <row r="83" spans="2:20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</row>
    <row r="84" spans="2:20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</row>
    <row r="85" spans="2:20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</row>
    <row r="86" spans="2:20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</row>
    <row r="87" spans="2:20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</row>
    <row r="88" spans="2:20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</row>
    <row r="89" spans="2:20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</row>
    <row r="90" spans="2:20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</row>
    <row r="91" spans="2:20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</row>
    <row r="92" spans="2:20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</row>
    <row r="93" spans="2:20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</row>
    <row r="94" spans="2:20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</row>
    <row r="95" spans="2:20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</row>
    <row r="96" spans="2:20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</row>
    <row r="97" spans="2:20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</row>
    <row r="98" spans="2:20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</row>
    <row r="99" spans="2:20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</row>
    <row r="100" spans="2:20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</row>
    <row r="101" spans="2:20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</row>
    <row r="102" spans="2:20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</row>
    <row r="103" spans="2:20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</row>
    <row r="104" spans="2:20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</row>
    <row r="105" spans="2:20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</row>
    <row r="106" spans="2:20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</row>
    <row r="107" spans="2:20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</row>
    <row r="108" spans="2:20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</row>
    <row r="109" spans="2:20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</row>
    <row r="110" spans="2:20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28"/>
  <sheetViews>
    <sheetView rightToLeft="1" zoomScale="80" zoomScaleNormal="80" workbookViewId="0">
      <selection activeCell="D43" sqref="D43"/>
    </sheetView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40.1406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29.28515625" style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7.42578125" style="1" bestFit="1" customWidth="1"/>
    <col min="14" max="14" width="8" style="1" bestFit="1" customWidth="1"/>
    <col min="15" max="15" width="14.28515625" style="1" bestFit="1" customWidth="1"/>
    <col min="16" max="16" width="11.85546875" style="1" bestFit="1" customWidth="1"/>
    <col min="17" max="17" width="8.28515625" style="1" bestFit="1" customWidth="1"/>
    <col min="18" max="18" width="12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9.140625" style="1" bestFit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8" t="s">
        <v>179</v>
      </c>
      <c r="C1" s="70" t="s" vm="1">
        <v>265</v>
      </c>
    </row>
    <row r="2" spans="2:66">
      <c r="B2" s="48" t="s">
        <v>178</v>
      </c>
      <c r="C2" s="70" t="s">
        <v>266</v>
      </c>
    </row>
    <row r="3" spans="2:66">
      <c r="B3" s="48" t="s">
        <v>180</v>
      </c>
      <c r="C3" s="70" t="s">
        <v>267</v>
      </c>
    </row>
    <row r="4" spans="2:66">
      <c r="B4" s="48" t="s">
        <v>181</v>
      </c>
      <c r="C4" s="70">
        <v>12145</v>
      </c>
    </row>
    <row r="6" spans="2:66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4"/>
    </row>
    <row r="7" spans="2:66" ht="26.25" customHeight="1">
      <c r="B7" s="142" t="s">
        <v>89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4"/>
      <c r="BN7" s="3"/>
    </row>
    <row r="8" spans="2:66" s="3" customFormat="1" ht="78.75">
      <c r="B8" s="22" t="s">
        <v>114</v>
      </c>
      <c r="C8" s="30" t="s">
        <v>44</v>
      </c>
      <c r="D8" s="30" t="s">
        <v>119</v>
      </c>
      <c r="E8" s="30" t="s">
        <v>225</v>
      </c>
      <c r="F8" s="30" t="s">
        <v>116</v>
      </c>
      <c r="G8" s="30" t="s">
        <v>65</v>
      </c>
      <c r="H8" s="30" t="s">
        <v>14</v>
      </c>
      <c r="I8" s="30" t="s">
        <v>66</v>
      </c>
      <c r="J8" s="30" t="s">
        <v>102</v>
      </c>
      <c r="K8" s="30" t="s">
        <v>17</v>
      </c>
      <c r="L8" s="30" t="s">
        <v>101</v>
      </c>
      <c r="M8" s="30" t="s">
        <v>16</v>
      </c>
      <c r="N8" s="30" t="s">
        <v>18</v>
      </c>
      <c r="O8" s="13" t="s">
        <v>241</v>
      </c>
      <c r="P8" s="30" t="s">
        <v>240</v>
      </c>
      <c r="Q8" s="30" t="s">
        <v>255</v>
      </c>
      <c r="R8" s="30" t="s">
        <v>61</v>
      </c>
      <c r="S8" s="13" t="s">
        <v>58</v>
      </c>
      <c r="T8" s="30" t="s">
        <v>182</v>
      </c>
      <c r="U8" s="14" t="s">
        <v>184</v>
      </c>
      <c r="V8" s="1"/>
      <c r="W8" s="1"/>
      <c r="BJ8" s="1"/>
      <c r="BK8" s="1"/>
    </row>
    <row r="9" spans="2:66" s="3" customFormat="1" ht="20.2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248</v>
      </c>
      <c r="P9" s="32"/>
      <c r="Q9" s="16" t="s">
        <v>244</v>
      </c>
      <c r="R9" s="32" t="s">
        <v>244</v>
      </c>
      <c r="S9" s="16" t="s">
        <v>19</v>
      </c>
      <c r="T9" s="32" t="s">
        <v>244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2" t="s">
        <v>112</v>
      </c>
      <c r="R10" s="19" t="s">
        <v>113</v>
      </c>
      <c r="S10" s="19" t="s">
        <v>185</v>
      </c>
      <c r="T10" s="19" t="s">
        <v>226</v>
      </c>
      <c r="U10" s="20" t="s">
        <v>250</v>
      </c>
      <c r="V10" s="5"/>
      <c r="BI10" s="1"/>
      <c r="BJ10" s="3"/>
      <c r="BK10" s="1"/>
    </row>
    <row r="11" spans="2:66" s="4" customFormat="1" ht="18" customHeight="1">
      <c r="B11" s="71" t="s">
        <v>32</v>
      </c>
      <c r="C11" s="72"/>
      <c r="D11" s="72"/>
      <c r="E11" s="72"/>
      <c r="F11" s="72"/>
      <c r="G11" s="72"/>
      <c r="H11" s="72"/>
      <c r="I11" s="72"/>
      <c r="J11" s="72"/>
      <c r="K11" s="80">
        <v>4.7614636527998195</v>
      </c>
      <c r="L11" s="72"/>
      <c r="M11" s="72"/>
      <c r="N11" s="95">
        <v>1.7065839649765137E-2</v>
      </c>
      <c r="O11" s="80"/>
      <c r="P11" s="82"/>
      <c r="Q11" s="80">
        <f>Q12+Q242</f>
        <v>822.29436221890739</v>
      </c>
      <c r="R11" s="80">
        <f>R12+R242</f>
        <v>294692.29820841306</v>
      </c>
      <c r="S11" s="72"/>
      <c r="T11" s="81">
        <f>R11/$R$11</f>
        <v>1</v>
      </c>
      <c r="U11" s="81">
        <f>R11/'סכום נכסי הקרן'!$C$42</f>
        <v>0.11028435998689898</v>
      </c>
      <c r="V11" s="5"/>
      <c r="BI11" s="1"/>
      <c r="BJ11" s="3"/>
      <c r="BK11" s="1"/>
      <c r="BN11" s="1"/>
    </row>
    <row r="12" spans="2:66">
      <c r="B12" s="73" t="s">
        <v>234</v>
      </c>
      <c r="C12" s="74"/>
      <c r="D12" s="74"/>
      <c r="E12" s="74"/>
      <c r="F12" s="74"/>
      <c r="G12" s="74"/>
      <c r="H12" s="74"/>
      <c r="I12" s="74"/>
      <c r="J12" s="74"/>
      <c r="K12" s="83">
        <v>4.5816733975281059</v>
      </c>
      <c r="L12" s="74"/>
      <c r="M12" s="74"/>
      <c r="N12" s="96">
        <v>1.6191455610496733E-2</v>
      </c>
      <c r="O12" s="83"/>
      <c r="P12" s="85"/>
      <c r="Q12" s="83">
        <f>Q13+Q152</f>
        <v>822.29436221890739</v>
      </c>
      <c r="R12" s="83">
        <f>R13+R152+R234</f>
        <v>280507.93257104105</v>
      </c>
      <c r="S12" s="74"/>
      <c r="T12" s="84">
        <f t="shared" ref="T12:T75" si="0">R12/$R$11</f>
        <v>0.95186719936826947</v>
      </c>
      <c r="U12" s="84">
        <f>R12/'סכום נכסי הקרן'!$C$42</f>
        <v>0.10497606487485157</v>
      </c>
      <c r="BJ12" s="3"/>
    </row>
    <row r="13" spans="2:66" ht="20.25">
      <c r="B13" s="94" t="s">
        <v>31</v>
      </c>
      <c r="C13" s="74"/>
      <c r="D13" s="74"/>
      <c r="E13" s="74"/>
      <c r="F13" s="74"/>
      <c r="G13" s="74"/>
      <c r="H13" s="74"/>
      <c r="I13" s="74"/>
      <c r="J13" s="74"/>
      <c r="K13" s="83">
        <v>4.5485994990138297</v>
      </c>
      <c r="L13" s="74"/>
      <c r="M13" s="74"/>
      <c r="N13" s="96">
        <v>1.1520387225759019E-2</v>
      </c>
      <c r="O13" s="83"/>
      <c r="P13" s="85"/>
      <c r="Q13" s="83">
        <f>SUM(Q14:Q150)</f>
        <v>649.80823473200007</v>
      </c>
      <c r="R13" s="83">
        <f>SUM(R14:R150)</f>
        <v>211946.75943632307</v>
      </c>
      <c r="S13" s="74"/>
      <c r="T13" s="84">
        <f t="shared" si="0"/>
        <v>0.7192137722120906</v>
      </c>
      <c r="U13" s="84">
        <f>R13/'סכום נכסי הקרן'!$C$42</f>
        <v>7.9318030562173764E-2</v>
      </c>
      <c r="BJ13" s="4"/>
    </row>
    <row r="14" spans="2:66">
      <c r="B14" s="79" t="s">
        <v>333</v>
      </c>
      <c r="C14" s="76" t="s">
        <v>334</v>
      </c>
      <c r="D14" s="89" t="s">
        <v>120</v>
      </c>
      <c r="E14" s="89" t="s">
        <v>335</v>
      </c>
      <c r="F14" s="76" t="s">
        <v>336</v>
      </c>
      <c r="G14" s="89" t="s">
        <v>337</v>
      </c>
      <c r="H14" s="76" t="s">
        <v>338</v>
      </c>
      <c r="I14" s="76" t="s">
        <v>339</v>
      </c>
      <c r="J14" s="76"/>
      <c r="K14" s="86">
        <v>2.0700000000001251</v>
      </c>
      <c r="L14" s="89" t="s">
        <v>164</v>
      </c>
      <c r="M14" s="90">
        <v>6.1999999999999998E-3</v>
      </c>
      <c r="N14" s="90">
        <v>7.3999999999991373E-3</v>
      </c>
      <c r="O14" s="86">
        <v>4123210.2152130003</v>
      </c>
      <c r="P14" s="88">
        <v>101.21</v>
      </c>
      <c r="Q14" s="76"/>
      <c r="R14" s="86">
        <v>4173.1012514640006</v>
      </c>
      <c r="S14" s="87">
        <v>8.3256691447471912E-4</v>
      </c>
      <c r="T14" s="87">
        <f t="shared" si="0"/>
        <v>1.416087653744072E-2</v>
      </c>
      <c r="U14" s="87">
        <f>R14/'סכום נכסי הקרן'!$C$42</f>
        <v>1.561723205785144E-3</v>
      </c>
    </row>
    <row r="15" spans="2:66">
      <c r="B15" s="79" t="s">
        <v>340</v>
      </c>
      <c r="C15" s="76" t="s">
        <v>341</v>
      </c>
      <c r="D15" s="89" t="s">
        <v>120</v>
      </c>
      <c r="E15" s="89" t="s">
        <v>335</v>
      </c>
      <c r="F15" s="76" t="s">
        <v>336</v>
      </c>
      <c r="G15" s="89" t="s">
        <v>337</v>
      </c>
      <c r="H15" s="76" t="s">
        <v>338</v>
      </c>
      <c r="I15" s="76" t="s">
        <v>339</v>
      </c>
      <c r="J15" s="76"/>
      <c r="K15" s="86">
        <v>5.3099999999989578</v>
      </c>
      <c r="L15" s="89" t="s">
        <v>164</v>
      </c>
      <c r="M15" s="90">
        <v>5.0000000000000001E-4</v>
      </c>
      <c r="N15" s="90">
        <v>4.9999999999974579E-3</v>
      </c>
      <c r="O15" s="86">
        <v>2025896.0240340002</v>
      </c>
      <c r="P15" s="88">
        <v>97.1</v>
      </c>
      <c r="Q15" s="76"/>
      <c r="R15" s="86">
        <v>1967.1450079550004</v>
      </c>
      <c r="S15" s="87">
        <v>2.5408756111508276E-3</v>
      </c>
      <c r="T15" s="87">
        <f t="shared" si="0"/>
        <v>6.6752508291336174E-3</v>
      </c>
      <c r="U15" s="87">
        <f>R15/'סכום נכסי הקרן'!$C$42</f>
        <v>7.3617576544301772E-4</v>
      </c>
    </row>
    <row r="16" spans="2:66">
      <c r="B16" s="79" t="s">
        <v>342</v>
      </c>
      <c r="C16" s="76" t="s">
        <v>343</v>
      </c>
      <c r="D16" s="89" t="s">
        <v>120</v>
      </c>
      <c r="E16" s="89" t="s">
        <v>335</v>
      </c>
      <c r="F16" s="76" t="s">
        <v>344</v>
      </c>
      <c r="G16" s="89" t="s">
        <v>345</v>
      </c>
      <c r="H16" s="76" t="s">
        <v>338</v>
      </c>
      <c r="I16" s="76" t="s">
        <v>339</v>
      </c>
      <c r="J16" s="76"/>
      <c r="K16" s="86">
        <v>1.8100000000013841</v>
      </c>
      <c r="L16" s="89" t="s">
        <v>164</v>
      </c>
      <c r="M16" s="90">
        <v>3.5499999999999997E-2</v>
      </c>
      <c r="N16" s="90">
        <v>6.1000000000049114E-3</v>
      </c>
      <c r="O16" s="86">
        <v>391910.83039800008</v>
      </c>
      <c r="P16" s="88">
        <v>114.31</v>
      </c>
      <c r="Q16" s="76"/>
      <c r="R16" s="86">
        <v>447.99324609800004</v>
      </c>
      <c r="S16" s="87">
        <v>1.8328996412194599E-3</v>
      </c>
      <c r="T16" s="87">
        <f t="shared" si="0"/>
        <v>1.5202068354740954E-3</v>
      </c>
      <c r="U16" s="87">
        <f>R16/'סכום נכסי הקרן'!$C$42</f>
        <v>1.6765503789796965E-4</v>
      </c>
    </row>
    <row r="17" spans="2:61" ht="20.25">
      <c r="B17" s="79" t="s">
        <v>346</v>
      </c>
      <c r="C17" s="76" t="s">
        <v>347</v>
      </c>
      <c r="D17" s="89" t="s">
        <v>120</v>
      </c>
      <c r="E17" s="89" t="s">
        <v>335</v>
      </c>
      <c r="F17" s="76" t="s">
        <v>344</v>
      </c>
      <c r="G17" s="89" t="s">
        <v>345</v>
      </c>
      <c r="H17" s="76" t="s">
        <v>338</v>
      </c>
      <c r="I17" s="76" t="s">
        <v>339</v>
      </c>
      <c r="J17" s="76"/>
      <c r="K17" s="86">
        <v>0.19000000000121217</v>
      </c>
      <c r="L17" s="89" t="s">
        <v>164</v>
      </c>
      <c r="M17" s="90">
        <v>4.6500000000000007E-2</v>
      </c>
      <c r="N17" s="90">
        <v>1.4100000000006526E-2</v>
      </c>
      <c r="O17" s="86">
        <v>170755.65735300002</v>
      </c>
      <c r="P17" s="88">
        <v>125.61</v>
      </c>
      <c r="Q17" s="76"/>
      <c r="R17" s="86">
        <v>214.48616744600005</v>
      </c>
      <c r="S17" s="87">
        <v>8.5970153145102147E-4</v>
      </c>
      <c r="T17" s="87">
        <f t="shared" si="0"/>
        <v>7.278309231356653E-4</v>
      </c>
      <c r="U17" s="87">
        <f>R17/'סכום נכסי הקרן'!$C$42</f>
        <v>8.0268367536690723E-5</v>
      </c>
      <c r="BI17" s="4"/>
    </row>
    <row r="18" spans="2:61">
      <c r="B18" s="79" t="s">
        <v>348</v>
      </c>
      <c r="C18" s="76" t="s">
        <v>349</v>
      </c>
      <c r="D18" s="89" t="s">
        <v>120</v>
      </c>
      <c r="E18" s="89" t="s">
        <v>335</v>
      </c>
      <c r="F18" s="76" t="s">
        <v>344</v>
      </c>
      <c r="G18" s="89" t="s">
        <v>345</v>
      </c>
      <c r="H18" s="76" t="s">
        <v>338</v>
      </c>
      <c r="I18" s="76" t="s">
        <v>339</v>
      </c>
      <c r="J18" s="76"/>
      <c r="K18" s="86">
        <v>4.710000000000707</v>
      </c>
      <c r="L18" s="89" t="s">
        <v>164</v>
      </c>
      <c r="M18" s="90">
        <v>1.4999999999999999E-2</v>
      </c>
      <c r="N18" s="90">
        <v>2.6000000000034984E-3</v>
      </c>
      <c r="O18" s="86">
        <v>1443362.3605380002</v>
      </c>
      <c r="P18" s="88">
        <v>106.95</v>
      </c>
      <c r="Q18" s="76"/>
      <c r="R18" s="86">
        <v>1543.6760444210001</v>
      </c>
      <c r="S18" s="87">
        <v>3.1055482667704548E-3</v>
      </c>
      <c r="T18" s="87">
        <f t="shared" si="0"/>
        <v>5.2382639580532148E-3</v>
      </c>
      <c r="U18" s="87">
        <f>R18/'סכום נכסי הקרן'!$C$42</f>
        <v>5.7769858805633905E-4</v>
      </c>
    </row>
    <row r="19" spans="2:61">
      <c r="B19" s="79" t="s">
        <v>350</v>
      </c>
      <c r="C19" s="76" t="s">
        <v>351</v>
      </c>
      <c r="D19" s="89" t="s">
        <v>120</v>
      </c>
      <c r="E19" s="89" t="s">
        <v>335</v>
      </c>
      <c r="F19" s="76" t="s">
        <v>352</v>
      </c>
      <c r="G19" s="89" t="s">
        <v>345</v>
      </c>
      <c r="H19" s="76" t="s">
        <v>353</v>
      </c>
      <c r="I19" s="76" t="s">
        <v>160</v>
      </c>
      <c r="J19" s="76"/>
      <c r="K19" s="86">
        <v>4.9399999999992277</v>
      </c>
      <c r="L19" s="89" t="s">
        <v>164</v>
      </c>
      <c r="M19" s="90">
        <v>1E-3</v>
      </c>
      <c r="N19" s="90">
        <v>1.7000000000015961E-3</v>
      </c>
      <c r="O19" s="86">
        <v>2403361.7588490006</v>
      </c>
      <c r="P19" s="88">
        <v>99.06</v>
      </c>
      <c r="Q19" s="76"/>
      <c r="R19" s="86">
        <v>2380.7701347860007</v>
      </c>
      <c r="S19" s="87">
        <v>1.6022411725660005E-3</v>
      </c>
      <c r="T19" s="87">
        <f t="shared" si="0"/>
        <v>8.0788339201938227E-3</v>
      </c>
      <c r="U19" s="87">
        <f>R19/'סכום נכסי הקרן'!$C$42</f>
        <v>8.9096902832902589E-4</v>
      </c>
      <c r="BI19" s="3"/>
    </row>
    <row r="20" spans="2:61">
      <c r="B20" s="79" t="s">
        <v>354</v>
      </c>
      <c r="C20" s="76" t="s">
        <v>355</v>
      </c>
      <c r="D20" s="89" t="s">
        <v>120</v>
      </c>
      <c r="E20" s="89" t="s">
        <v>335</v>
      </c>
      <c r="F20" s="76" t="s">
        <v>352</v>
      </c>
      <c r="G20" s="89" t="s">
        <v>345</v>
      </c>
      <c r="H20" s="76" t="s">
        <v>353</v>
      </c>
      <c r="I20" s="76" t="s">
        <v>160</v>
      </c>
      <c r="J20" s="76"/>
      <c r="K20" s="86">
        <v>0.49000000000054444</v>
      </c>
      <c r="L20" s="89" t="s">
        <v>164</v>
      </c>
      <c r="M20" s="90">
        <v>8.0000000000000002E-3</v>
      </c>
      <c r="N20" s="90">
        <v>1.7400000000001553E-2</v>
      </c>
      <c r="O20" s="86">
        <v>632938.79983000015</v>
      </c>
      <c r="P20" s="88">
        <v>101.56</v>
      </c>
      <c r="Q20" s="76"/>
      <c r="R20" s="86">
        <v>642.81264778500019</v>
      </c>
      <c r="S20" s="87">
        <v>2.9459965324828041E-3</v>
      </c>
      <c r="T20" s="87">
        <f t="shared" si="0"/>
        <v>2.1813011459511865E-3</v>
      </c>
      <c r="U20" s="87">
        <f>R20/'סכום נכסי הקרן'!$C$42</f>
        <v>2.4056340081991592E-4</v>
      </c>
    </row>
    <row r="21" spans="2:61">
      <c r="B21" s="79" t="s">
        <v>356</v>
      </c>
      <c r="C21" s="76" t="s">
        <v>357</v>
      </c>
      <c r="D21" s="89" t="s">
        <v>120</v>
      </c>
      <c r="E21" s="89" t="s">
        <v>335</v>
      </c>
      <c r="F21" s="76" t="s">
        <v>358</v>
      </c>
      <c r="G21" s="89" t="s">
        <v>345</v>
      </c>
      <c r="H21" s="76" t="s">
        <v>353</v>
      </c>
      <c r="I21" s="76" t="s">
        <v>160</v>
      </c>
      <c r="J21" s="76"/>
      <c r="K21" s="86">
        <v>4.6700000000010986</v>
      </c>
      <c r="L21" s="89" t="s">
        <v>164</v>
      </c>
      <c r="M21" s="90">
        <v>8.3000000000000001E-3</v>
      </c>
      <c r="N21" s="90">
        <v>9.9999999999711084E-4</v>
      </c>
      <c r="O21" s="86">
        <v>1335368.0293830002</v>
      </c>
      <c r="P21" s="88">
        <v>103.67</v>
      </c>
      <c r="Q21" s="76"/>
      <c r="R21" s="86">
        <v>1384.376096044</v>
      </c>
      <c r="S21" s="87">
        <v>1.0384130495913592E-3</v>
      </c>
      <c r="T21" s="87">
        <f t="shared" si="0"/>
        <v>4.6977002943759932E-3</v>
      </c>
      <c r="U21" s="87">
        <f>R21/'סכום נכסי הקרן'!$C$42</f>
        <v>5.1808287037552329E-4</v>
      </c>
    </row>
    <row r="22" spans="2:61">
      <c r="B22" s="79" t="s">
        <v>359</v>
      </c>
      <c r="C22" s="76" t="s">
        <v>360</v>
      </c>
      <c r="D22" s="89" t="s">
        <v>120</v>
      </c>
      <c r="E22" s="89" t="s">
        <v>335</v>
      </c>
      <c r="F22" s="76" t="s">
        <v>361</v>
      </c>
      <c r="G22" s="89" t="s">
        <v>345</v>
      </c>
      <c r="H22" s="76" t="s">
        <v>353</v>
      </c>
      <c r="I22" s="76" t="s">
        <v>160</v>
      </c>
      <c r="J22" s="76"/>
      <c r="K22" s="86">
        <v>1.9700000000002664</v>
      </c>
      <c r="L22" s="89" t="s">
        <v>164</v>
      </c>
      <c r="M22" s="90">
        <v>9.8999999999999991E-3</v>
      </c>
      <c r="N22" s="90">
        <v>7.6999999999975074E-3</v>
      </c>
      <c r="O22" s="86">
        <v>1148024.1118780002</v>
      </c>
      <c r="P22" s="88">
        <v>101.35</v>
      </c>
      <c r="Q22" s="76"/>
      <c r="R22" s="86">
        <v>1163.5224165770001</v>
      </c>
      <c r="S22" s="87">
        <v>3.8091310780676306E-4</v>
      </c>
      <c r="T22" s="87">
        <f t="shared" si="0"/>
        <v>3.9482620470594407E-3</v>
      </c>
      <c r="U22" s="87">
        <f>R22/'סכום נכסי הקרן'!$C$42</f>
        <v>4.3543155292051402E-4</v>
      </c>
    </row>
    <row r="23" spans="2:61">
      <c r="B23" s="79" t="s">
        <v>362</v>
      </c>
      <c r="C23" s="76" t="s">
        <v>363</v>
      </c>
      <c r="D23" s="89" t="s">
        <v>120</v>
      </c>
      <c r="E23" s="89" t="s">
        <v>335</v>
      </c>
      <c r="F23" s="76" t="s">
        <v>361</v>
      </c>
      <c r="G23" s="89" t="s">
        <v>345</v>
      </c>
      <c r="H23" s="76" t="s">
        <v>353</v>
      </c>
      <c r="I23" s="76" t="s">
        <v>160</v>
      </c>
      <c r="J23" s="76"/>
      <c r="K23" s="86">
        <v>3.9499999999998487</v>
      </c>
      <c r="L23" s="89" t="s">
        <v>164</v>
      </c>
      <c r="M23" s="90">
        <v>8.6E-3</v>
      </c>
      <c r="N23" s="90">
        <v>3.099999999998485E-3</v>
      </c>
      <c r="O23" s="86">
        <v>3198280.1201650007</v>
      </c>
      <c r="P23" s="88">
        <v>103.2</v>
      </c>
      <c r="Q23" s="76"/>
      <c r="R23" s="86">
        <v>3300.6249536500004</v>
      </c>
      <c r="S23" s="87">
        <v>1.2786210812337016E-3</v>
      </c>
      <c r="T23" s="87">
        <f t="shared" si="0"/>
        <v>1.1200241654485736E-2</v>
      </c>
      <c r="U23" s="87">
        <f>R23/'סכום נכסי הקרן'!$C$42</f>
        <v>1.2352114825635661E-3</v>
      </c>
    </row>
    <row r="24" spans="2:61">
      <c r="B24" s="79" t="s">
        <v>364</v>
      </c>
      <c r="C24" s="76" t="s">
        <v>365</v>
      </c>
      <c r="D24" s="89" t="s">
        <v>120</v>
      </c>
      <c r="E24" s="89" t="s">
        <v>335</v>
      </c>
      <c r="F24" s="76" t="s">
        <v>361</v>
      </c>
      <c r="G24" s="89" t="s">
        <v>345</v>
      </c>
      <c r="H24" s="76" t="s">
        <v>353</v>
      </c>
      <c r="I24" s="76" t="s">
        <v>160</v>
      </c>
      <c r="J24" s="76"/>
      <c r="K24" s="86">
        <v>5.6699999999995905</v>
      </c>
      <c r="L24" s="89" t="s">
        <v>164</v>
      </c>
      <c r="M24" s="90">
        <v>3.8E-3</v>
      </c>
      <c r="N24" s="90">
        <v>2.7999999999997745E-3</v>
      </c>
      <c r="O24" s="86">
        <v>5371035.3278240012</v>
      </c>
      <c r="P24" s="88">
        <v>99.16</v>
      </c>
      <c r="Q24" s="76"/>
      <c r="R24" s="86">
        <v>5325.9185821540013</v>
      </c>
      <c r="S24" s="87">
        <v>1.7903451092746671E-3</v>
      </c>
      <c r="T24" s="87">
        <f t="shared" si="0"/>
        <v>1.8072812267348064E-2</v>
      </c>
      <c r="U24" s="87">
        <f>R24/'סכום נכסי הקרן'!$C$42</f>
        <v>1.9931485340678578E-3</v>
      </c>
    </row>
    <row r="25" spans="2:61">
      <c r="B25" s="79" t="s">
        <v>366</v>
      </c>
      <c r="C25" s="76" t="s">
        <v>367</v>
      </c>
      <c r="D25" s="89" t="s">
        <v>120</v>
      </c>
      <c r="E25" s="89" t="s">
        <v>335</v>
      </c>
      <c r="F25" s="76" t="s">
        <v>361</v>
      </c>
      <c r="G25" s="89" t="s">
        <v>345</v>
      </c>
      <c r="H25" s="76" t="s">
        <v>353</v>
      </c>
      <c r="I25" s="76" t="s">
        <v>160</v>
      </c>
      <c r="J25" s="76"/>
      <c r="K25" s="86">
        <v>3.0699999999985592</v>
      </c>
      <c r="L25" s="89" t="s">
        <v>164</v>
      </c>
      <c r="M25" s="90">
        <v>1E-3</v>
      </c>
      <c r="N25" s="90">
        <v>4.2999999999959355E-3</v>
      </c>
      <c r="O25" s="86">
        <v>824598.96570800012</v>
      </c>
      <c r="P25" s="88">
        <v>98.49</v>
      </c>
      <c r="Q25" s="76"/>
      <c r="R25" s="86">
        <v>812.14754563100007</v>
      </c>
      <c r="S25" s="87">
        <v>3.2413073644828371E-4</v>
      </c>
      <c r="T25" s="87">
        <f t="shared" si="0"/>
        <v>2.7559171059727897E-3</v>
      </c>
      <c r="U25" s="87">
        <f>R25/'סכום נכסי הקרן'!$C$42</f>
        <v>3.0393455420915601E-4</v>
      </c>
    </row>
    <row r="26" spans="2:61">
      <c r="B26" s="79" t="s">
        <v>368</v>
      </c>
      <c r="C26" s="76" t="s">
        <v>369</v>
      </c>
      <c r="D26" s="89" t="s">
        <v>120</v>
      </c>
      <c r="E26" s="89" t="s">
        <v>335</v>
      </c>
      <c r="F26" s="76" t="s">
        <v>370</v>
      </c>
      <c r="G26" s="89" t="s">
        <v>156</v>
      </c>
      <c r="H26" s="76" t="s">
        <v>338</v>
      </c>
      <c r="I26" s="76" t="s">
        <v>339</v>
      </c>
      <c r="J26" s="76"/>
      <c r="K26" s="86">
        <v>15.340000000000675</v>
      </c>
      <c r="L26" s="89" t="s">
        <v>164</v>
      </c>
      <c r="M26" s="90">
        <v>2.07E-2</v>
      </c>
      <c r="N26" s="90">
        <v>5.3000000000011692E-3</v>
      </c>
      <c r="O26" s="86">
        <v>3720859.8048240007</v>
      </c>
      <c r="P26" s="88">
        <v>124</v>
      </c>
      <c r="Q26" s="76"/>
      <c r="R26" s="86">
        <v>4613.8661579820009</v>
      </c>
      <c r="S26" s="87">
        <v>2.516628095057863E-3</v>
      </c>
      <c r="T26" s="87">
        <f t="shared" si="0"/>
        <v>1.5656554942331646E-2</v>
      </c>
      <c r="U26" s="87">
        <f>R26/'סכום נכסי הקרן'!$C$42</f>
        <v>1.7266731414147657E-3</v>
      </c>
    </row>
    <row r="27" spans="2:61">
      <c r="B27" s="79" t="s">
        <v>371</v>
      </c>
      <c r="C27" s="76" t="s">
        <v>372</v>
      </c>
      <c r="D27" s="89" t="s">
        <v>120</v>
      </c>
      <c r="E27" s="89" t="s">
        <v>335</v>
      </c>
      <c r="F27" s="76" t="s">
        <v>373</v>
      </c>
      <c r="G27" s="89" t="s">
        <v>345</v>
      </c>
      <c r="H27" s="76" t="s">
        <v>353</v>
      </c>
      <c r="I27" s="76" t="s">
        <v>160</v>
      </c>
      <c r="J27" s="76"/>
      <c r="K27" s="86">
        <v>1.7899999999999805</v>
      </c>
      <c r="L27" s="89" t="s">
        <v>164</v>
      </c>
      <c r="M27" s="90">
        <v>0.05</v>
      </c>
      <c r="N27" s="90">
        <v>8.200000000000391E-3</v>
      </c>
      <c r="O27" s="86">
        <v>2291845.9439930003</v>
      </c>
      <c r="P27" s="88">
        <v>111.95</v>
      </c>
      <c r="Q27" s="76"/>
      <c r="R27" s="86">
        <v>2565.7215700950005</v>
      </c>
      <c r="S27" s="87">
        <v>7.2719915395320553E-4</v>
      </c>
      <c r="T27" s="87">
        <f t="shared" si="0"/>
        <v>8.7064425697357863E-3</v>
      </c>
      <c r="U27" s="87">
        <f>R27/'סכום נכסי הקרן'!$C$42</f>
        <v>9.6018444656600335E-4</v>
      </c>
    </row>
    <row r="28" spans="2:61">
      <c r="B28" s="79" t="s">
        <v>374</v>
      </c>
      <c r="C28" s="76" t="s">
        <v>375</v>
      </c>
      <c r="D28" s="89" t="s">
        <v>120</v>
      </c>
      <c r="E28" s="89" t="s">
        <v>335</v>
      </c>
      <c r="F28" s="76" t="s">
        <v>373</v>
      </c>
      <c r="G28" s="89" t="s">
        <v>345</v>
      </c>
      <c r="H28" s="76" t="s">
        <v>353</v>
      </c>
      <c r="I28" s="76" t="s">
        <v>160</v>
      </c>
      <c r="J28" s="76"/>
      <c r="K28" s="86">
        <v>1.470000000000826</v>
      </c>
      <c r="L28" s="89" t="s">
        <v>164</v>
      </c>
      <c r="M28" s="90">
        <v>6.9999999999999993E-3</v>
      </c>
      <c r="N28" s="90">
        <v>1.1500000000008261E-2</v>
      </c>
      <c r="O28" s="86">
        <v>895967.05194400018</v>
      </c>
      <c r="P28" s="88">
        <v>101.32</v>
      </c>
      <c r="Q28" s="76"/>
      <c r="R28" s="86">
        <v>907.79385917500019</v>
      </c>
      <c r="S28" s="87">
        <v>4.2021472900446489E-4</v>
      </c>
      <c r="T28" s="87">
        <f t="shared" si="0"/>
        <v>3.0804804356745958E-3</v>
      </c>
      <c r="U28" s="87">
        <f>R28/'סכום נכסי הקרן'!$C$42</f>
        <v>3.3972881330053653E-4</v>
      </c>
    </row>
    <row r="29" spans="2:61">
      <c r="B29" s="79" t="s">
        <v>376</v>
      </c>
      <c r="C29" s="76" t="s">
        <v>377</v>
      </c>
      <c r="D29" s="89" t="s">
        <v>120</v>
      </c>
      <c r="E29" s="89" t="s">
        <v>335</v>
      </c>
      <c r="F29" s="76" t="s">
        <v>373</v>
      </c>
      <c r="G29" s="89" t="s">
        <v>345</v>
      </c>
      <c r="H29" s="76" t="s">
        <v>353</v>
      </c>
      <c r="I29" s="76" t="s">
        <v>160</v>
      </c>
      <c r="J29" s="76"/>
      <c r="K29" s="86">
        <v>4.0300000000009675</v>
      </c>
      <c r="L29" s="89" t="s">
        <v>164</v>
      </c>
      <c r="M29" s="90">
        <v>6.0000000000000001E-3</v>
      </c>
      <c r="N29" s="90">
        <v>3.1000000000007437E-3</v>
      </c>
      <c r="O29" s="86">
        <v>1444023.2655799999</v>
      </c>
      <c r="P29" s="88">
        <v>102.35</v>
      </c>
      <c r="Q29" s="76"/>
      <c r="R29" s="86">
        <v>1477.9578127190002</v>
      </c>
      <c r="S29" s="87">
        <v>8.1156088383401261E-4</v>
      </c>
      <c r="T29" s="87">
        <f t="shared" si="0"/>
        <v>5.0152576830282654E-3</v>
      </c>
      <c r="U29" s="87">
        <f>R29/'סכום נכסי הקרן'!$C$42</f>
        <v>5.5310448374215008E-4</v>
      </c>
    </row>
    <row r="30" spans="2:61">
      <c r="B30" s="79" t="s">
        <v>378</v>
      </c>
      <c r="C30" s="76" t="s">
        <v>379</v>
      </c>
      <c r="D30" s="89" t="s">
        <v>120</v>
      </c>
      <c r="E30" s="89" t="s">
        <v>335</v>
      </c>
      <c r="F30" s="76" t="s">
        <v>373</v>
      </c>
      <c r="G30" s="89" t="s">
        <v>345</v>
      </c>
      <c r="H30" s="76" t="s">
        <v>353</v>
      </c>
      <c r="I30" s="76" t="s">
        <v>160</v>
      </c>
      <c r="J30" s="76"/>
      <c r="K30" s="86">
        <v>4.990000000000034</v>
      </c>
      <c r="L30" s="89" t="s">
        <v>164</v>
      </c>
      <c r="M30" s="90">
        <v>1.7500000000000002E-2</v>
      </c>
      <c r="N30" s="90">
        <v>2.4999999999996084E-3</v>
      </c>
      <c r="O30" s="86">
        <v>5874068.9587840009</v>
      </c>
      <c r="P30" s="88">
        <v>108.47</v>
      </c>
      <c r="Q30" s="76"/>
      <c r="R30" s="86">
        <v>6371.6027499209995</v>
      </c>
      <c r="S30" s="87">
        <v>1.2940134522129465E-3</v>
      </c>
      <c r="T30" s="87">
        <f t="shared" si="0"/>
        <v>2.162120553763118E-2</v>
      </c>
      <c r="U30" s="87">
        <f>R30/'סכום נכסי הקרן'!$C$42</f>
        <v>2.3844808148628508E-3</v>
      </c>
    </row>
    <row r="31" spans="2:61">
      <c r="B31" s="79" t="s">
        <v>380</v>
      </c>
      <c r="C31" s="76" t="s">
        <v>381</v>
      </c>
      <c r="D31" s="89" t="s">
        <v>120</v>
      </c>
      <c r="E31" s="89" t="s">
        <v>335</v>
      </c>
      <c r="F31" s="76" t="s">
        <v>352</v>
      </c>
      <c r="G31" s="89" t="s">
        <v>345</v>
      </c>
      <c r="H31" s="76" t="s">
        <v>382</v>
      </c>
      <c r="I31" s="76" t="s">
        <v>160</v>
      </c>
      <c r="J31" s="76"/>
      <c r="K31" s="86">
        <v>0.33000000000012203</v>
      </c>
      <c r="L31" s="89" t="s">
        <v>164</v>
      </c>
      <c r="M31" s="90">
        <v>3.1E-2</v>
      </c>
      <c r="N31" s="90">
        <v>1.1200000000004881E-2</v>
      </c>
      <c r="O31" s="86">
        <v>376648.04152600007</v>
      </c>
      <c r="P31" s="88">
        <v>108.79</v>
      </c>
      <c r="Q31" s="76"/>
      <c r="R31" s="86">
        <v>409.75537351500003</v>
      </c>
      <c r="S31" s="87">
        <v>2.1895926896116327E-3</v>
      </c>
      <c r="T31" s="87">
        <f t="shared" si="0"/>
        <v>1.3904515863024413E-3</v>
      </c>
      <c r="U31" s="87">
        <f>R31/'סכום נכסי הקרן'!$C$42</f>
        <v>1.5334506328813319E-4</v>
      </c>
    </row>
    <row r="32" spans="2:61">
      <c r="B32" s="79" t="s">
        <v>383</v>
      </c>
      <c r="C32" s="76" t="s">
        <v>384</v>
      </c>
      <c r="D32" s="89" t="s">
        <v>120</v>
      </c>
      <c r="E32" s="89" t="s">
        <v>335</v>
      </c>
      <c r="F32" s="76" t="s">
        <v>352</v>
      </c>
      <c r="G32" s="89" t="s">
        <v>345</v>
      </c>
      <c r="H32" s="76" t="s">
        <v>382</v>
      </c>
      <c r="I32" s="76" t="s">
        <v>160</v>
      </c>
      <c r="J32" s="76"/>
      <c r="K32" s="86">
        <v>0.46999999998392228</v>
      </c>
      <c r="L32" s="89" t="s">
        <v>164</v>
      </c>
      <c r="M32" s="90">
        <v>4.2000000000000003E-2</v>
      </c>
      <c r="N32" s="90">
        <v>2.4600000000097211E-2</v>
      </c>
      <c r="O32" s="86">
        <v>21834.557589000004</v>
      </c>
      <c r="P32" s="88">
        <v>122.49</v>
      </c>
      <c r="Q32" s="76"/>
      <c r="R32" s="86">
        <v>26.745147969000005</v>
      </c>
      <c r="S32" s="87">
        <v>8.3711833719280772E-4</v>
      </c>
      <c r="T32" s="87">
        <f t="shared" si="0"/>
        <v>9.0756182403128947E-5</v>
      </c>
      <c r="U32" s="87">
        <f>R32/'סכום נכסי הקרן'!$C$42</f>
        <v>1.000898749118334E-5</v>
      </c>
    </row>
    <row r="33" spans="2:21">
      <c r="B33" s="79" t="s">
        <v>385</v>
      </c>
      <c r="C33" s="76" t="s">
        <v>386</v>
      </c>
      <c r="D33" s="89" t="s">
        <v>120</v>
      </c>
      <c r="E33" s="89" t="s">
        <v>335</v>
      </c>
      <c r="F33" s="76" t="s">
        <v>387</v>
      </c>
      <c r="G33" s="89" t="s">
        <v>345</v>
      </c>
      <c r="H33" s="76" t="s">
        <v>382</v>
      </c>
      <c r="I33" s="76" t="s">
        <v>160</v>
      </c>
      <c r="J33" s="76"/>
      <c r="K33" s="86">
        <v>1.1700000000001574</v>
      </c>
      <c r="L33" s="89" t="s">
        <v>164</v>
      </c>
      <c r="M33" s="90">
        <v>3.85E-2</v>
      </c>
      <c r="N33" s="90">
        <v>2.5000000000078683E-3</v>
      </c>
      <c r="O33" s="86">
        <v>279182.48842499999</v>
      </c>
      <c r="P33" s="88">
        <v>113.81</v>
      </c>
      <c r="Q33" s="76"/>
      <c r="R33" s="86">
        <v>317.73760463500008</v>
      </c>
      <c r="S33" s="87">
        <v>1.3109220859853544E-3</v>
      </c>
      <c r="T33" s="87">
        <f t="shared" si="0"/>
        <v>1.0782012511582127E-3</v>
      </c>
      <c r="U33" s="87">
        <f>R33/'סכום נכסי הקרן'!$C$42</f>
        <v>1.1890873492105722E-4</v>
      </c>
    </row>
    <row r="34" spans="2:21">
      <c r="B34" s="79" t="s">
        <v>388</v>
      </c>
      <c r="C34" s="76" t="s">
        <v>389</v>
      </c>
      <c r="D34" s="89" t="s">
        <v>120</v>
      </c>
      <c r="E34" s="89" t="s">
        <v>335</v>
      </c>
      <c r="F34" s="76" t="s">
        <v>390</v>
      </c>
      <c r="G34" s="89" t="s">
        <v>391</v>
      </c>
      <c r="H34" s="76" t="s">
        <v>392</v>
      </c>
      <c r="I34" s="76" t="s">
        <v>339</v>
      </c>
      <c r="J34" s="76"/>
      <c r="K34" s="86">
        <v>1.3999999999879713</v>
      </c>
      <c r="L34" s="89" t="s">
        <v>164</v>
      </c>
      <c r="M34" s="90">
        <v>3.6400000000000002E-2</v>
      </c>
      <c r="N34" s="90">
        <v>1.0500000000010026E-2</v>
      </c>
      <c r="O34" s="86">
        <v>44016.511454000007</v>
      </c>
      <c r="P34" s="88">
        <v>113.32</v>
      </c>
      <c r="Q34" s="76"/>
      <c r="R34" s="86">
        <v>49.879512579</v>
      </c>
      <c r="S34" s="87">
        <v>1.1977282028299322E-3</v>
      </c>
      <c r="T34" s="87">
        <f t="shared" si="0"/>
        <v>1.692596409279895E-4</v>
      </c>
      <c r="U34" s="87">
        <f>R34/'סכום נכסי הקרן'!$C$42</f>
        <v>1.8666691171355654E-5</v>
      </c>
    </row>
    <row r="35" spans="2:21">
      <c r="B35" s="79" t="s">
        <v>393</v>
      </c>
      <c r="C35" s="76" t="s">
        <v>394</v>
      </c>
      <c r="D35" s="89" t="s">
        <v>120</v>
      </c>
      <c r="E35" s="89" t="s">
        <v>335</v>
      </c>
      <c r="F35" s="76" t="s">
        <v>358</v>
      </c>
      <c r="G35" s="89" t="s">
        <v>345</v>
      </c>
      <c r="H35" s="76" t="s">
        <v>382</v>
      </c>
      <c r="I35" s="76" t="s">
        <v>160</v>
      </c>
      <c r="J35" s="76"/>
      <c r="K35" s="86">
        <v>0.10999999999971087</v>
      </c>
      <c r="L35" s="89" t="s">
        <v>164</v>
      </c>
      <c r="M35" s="90">
        <v>3.4000000000000002E-2</v>
      </c>
      <c r="N35" s="90">
        <v>5.9099999999999347E-2</v>
      </c>
      <c r="O35" s="86">
        <v>847481.52516600012</v>
      </c>
      <c r="P35" s="88">
        <v>106.11</v>
      </c>
      <c r="Q35" s="76"/>
      <c r="R35" s="86">
        <v>899.26261426600013</v>
      </c>
      <c r="S35" s="87">
        <v>9.4813146363252035E-4</v>
      </c>
      <c r="T35" s="87">
        <f t="shared" si="0"/>
        <v>3.0515307652527156E-3</v>
      </c>
      <c r="U35" s="87">
        <f>R35/'סכום נכסי הקרן'!$C$42</f>
        <v>3.3653611742622778E-4</v>
      </c>
    </row>
    <row r="36" spans="2:21">
      <c r="B36" s="79" t="s">
        <v>395</v>
      </c>
      <c r="C36" s="76" t="s">
        <v>396</v>
      </c>
      <c r="D36" s="89" t="s">
        <v>120</v>
      </c>
      <c r="E36" s="89" t="s">
        <v>335</v>
      </c>
      <c r="F36" s="76" t="s">
        <v>397</v>
      </c>
      <c r="G36" s="89" t="s">
        <v>391</v>
      </c>
      <c r="H36" s="76" t="s">
        <v>382</v>
      </c>
      <c r="I36" s="76" t="s">
        <v>160</v>
      </c>
      <c r="J36" s="76"/>
      <c r="K36" s="86">
        <v>4.7900000000002407</v>
      </c>
      <c r="L36" s="89" t="s">
        <v>164</v>
      </c>
      <c r="M36" s="90">
        <v>8.3000000000000001E-3</v>
      </c>
      <c r="N36" s="90">
        <v>3.9999999999886687E-4</v>
      </c>
      <c r="O36" s="86">
        <v>2689642.5399330007</v>
      </c>
      <c r="P36" s="88">
        <v>105</v>
      </c>
      <c r="Q36" s="76"/>
      <c r="R36" s="86">
        <v>2824.1245687080004</v>
      </c>
      <c r="S36" s="87">
        <v>1.7563039710367231E-3</v>
      </c>
      <c r="T36" s="87">
        <f t="shared" si="0"/>
        <v>9.5832995496567593E-3</v>
      </c>
      <c r="U36" s="87">
        <f>R36/'סכום נכסי הקרן'!$C$42</f>
        <v>1.056888057396633E-3</v>
      </c>
    </row>
    <row r="37" spans="2:21">
      <c r="B37" s="79" t="s">
        <v>398</v>
      </c>
      <c r="C37" s="76" t="s">
        <v>399</v>
      </c>
      <c r="D37" s="89" t="s">
        <v>120</v>
      </c>
      <c r="E37" s="89" t="s">
        <v>335</v>
      </c>
      <c r="F37" s="76" t="s">
        <v>397</v>
      </c>
      <c r="G37" s="89" t="s">
        <v>391</v>
      </c>
      <c r="H37" s="76" t="s">
        <v>382</v>
      </c>
      <c r="I37" s="76" t="s">
        <v>160</v>
      </c>
      <c r="J37" s="76"/>
      <c r="K37" s="86">
        <v>8.6499999999992809</v>
      </c>
      <c r="L37" s="89" t="s">
        <v>164</v>
      </c>
      <c r="M37" s="90">
        <v>1.6500000000000001E-2</v>
      </c>
      <c r="N37" s="90">
        <v>2E-3</v>
      </c>
      <c r="O37" s="86">
        <v>1822474.3361300004</v>
      </c>
      <c r="P37" s="88">
        <v>114.68</v>
      </c>
      <c r="Q37" s="76"/>
      <c r="R37" s="86">
        <v>2090.0135598500005</v>
      </c>
      <c r="S37" s="87">
        <v>1.2482444443812802E-3</v>
      </c>
      <c r="T37" s="87">
        <f t="shared" si="0"/>
        <v>7.0921892854216894E-3</v>
      </c>
      <c r="U37" s="87">
        <f>R37/'סכום נכסי הקרן'!$C$42</f>
        <v>7.8215755624867355E-4</v>
      </c>
    </row>
    <row r="38" spans="2:21">
      <c r="B38" s="79" t="s">
        <v>400</v>
      </c>
      <c r="C38" s="76" t="s">
        <v>401</v>
      </c>
      <c r="D38" s="89" t="s">
        <v>120</v>
      </c>
      <c r="E38" s="89" t="s">
        <v>335</v>
      </c>
      <c r="F38" s="76" t="s">
        <v>402</v>
      </c>
      <c r="G38" s="89" t="s">
        <v>156</v>
      </c>
      <c r="H38" s="76" t="s">
        <v>382</v>
      </c>
      <c r="I38" s="76" t="s">
        <v>160</v>
      </c>
      <c r="J38" s="76"/>
      <c r="K38" s="86">
        <v>8.6100000000054262</v>
      </c>
      <c r="L38" s="89" t="s">
        <v>164</v>
      </c>
      <c r="M38" s="90">
        <v>2.6499999999999999E-2</v>
      </c>
      <c r="N38" s="90">
        <v>3.400000000010072E-3</v>
      </c>
      <c r="O38" s="86">
        <v>435870.30243200005</v>
      </c>
      <c r="P38" s="88">
        <v>123</v>
      </c>
      <c r="Q38" s="76"/>
      <c r="R38" s="86">
        <v>536.12049446900016</v>
      </c>
      <c r="S38" s="87">
        <v>2.787341810337314E-4</v>
      </c>
      <c r="T38" s="87">
        <f t="shared" si="0"/>
        <v>1.8192551950911306E-3</v>
      </c>
      <c r="U38" s="87">
        <f>R38/'סכום נכסי הקרן'!$C$42</f>
        <v>2.0063539484346639E-4</v>
      </c>
    </row>
    <row r="39" spans="2:21">
      <c r="B39" s="79" t="s">
        <v>403</v>
      </c>
      <c r="C39" s="76" t="s">
        <v>404</v>
      </c>
      <c r="D39" s="89" t="s">
        <v>120</v>
      </c>
      <c r="E39" s="89" t="s">
        <v>335</v>
      </c>
      <c r="F39" s="76" t="s">
        <v>405</v>
      </c>
      <c r="G39" s="89" t="s">
        <v>391</v>
      </c>
      <c r="H39" s="76" t="s">
        <v>392</v>
      </c>
      <c r="I39" s="76" t="s">
        <v>339</v>
      </c>
      <c r="J39" s="76"/>
      <c r="K39" s="86">
        <v>2.4800000000002465</v>
      </c>
      <c r="L39" s="89" t="s">
        <v>164</v>
      </c>
      <c r="M39" s="90">
        <v>6.5000000000000006E-3</v>
      </c>
      <c r="N39" s="90">
        <v>4.0000000000123522E-3</v>
      </c>
      <c r="O39" s="86">
        <v>320869.50290399999</v>
      </c>
      <c r="P39" s="88">
        <v>100.6</v>
      </c>
      <c r="Q39" s="86">
        <v>1.042825924</v>
      </c>
      <c r="R39" s="86">
        <v>323.83754580400006</v>
      </c>
      <c r="S39" s="87">
        <v>4.2509505156241255E-4</v>
      </c>
      <c r="T39" s="87">
        <f t="shared" si="0"/>
        <v>1.0989006084406549E-3</v>
      </c>
      <c r="U39" s="87">
        <f>R39/'סכום נכסי הקרן'!$C$42</f>
        <v>1.2119155029109152E-4</v>
      </c>
    </row>
    <row r="40" spans="2:21">
      <c r="B40" s="79" t="s">
        <v>406</v>
      </c>
      <c r="C40" s="76" t="s">
        <v>407</v>
      </c>
      <c r="D40" s="89" t="s">
        <v>120</v>
      </c>
      <c r="E40" s="89" t="s">
        <v>335</v>
      </c>
      <c r="F40" s="76" t="s">
        <v>405</v>
      </c>
      <c r="G40" s="89" t="s">
        <v>391</v>
      </c>
      <c r="H40" s="76" t="s">
        <v>382</v>
      </c>
      <c r="I40" s="76" t="s">
        <v>160</v>
      </c>
      <c r="J40" s="76"/>
      <c r="K40" s="86">
        <v>4.8400000000002086</v>
      </c>
      <c r="L40" s="89" t="s">
        <v>164</v>
      </c>
      <c r="M40" s="90">
        <v>1.34E-2</v>
      </c>
      <c r="N40" s="90">
        <v>8.2000000000006772E-3</v>
      </c>
      <c r="O40" s="86">
        <v>7937737.7928890018</v>
      </c>
      <c r="P40" s="88">
        <v>104.18</v>
      </c>
      <c r="Q40" s="76"/>
      <c r="R40" s="86">
        <v>8269.5349829420011</v>
      </c>
      <c r="S40" s="87">
        <v>2.1832249336768378E-3</v>
      </c>
      <c r="T40" s="87">
        <f t="shared" si="0"/>
        <v>2.8061591813619773E-2</v>
      </c>
      <c r="U40" s="87">
        <f>R40/'סכום נכסי הקרן'!$C$42</f>
        <v>3.0947546933786608E-3</v>
      </c>
    </row>
    <row r="41" spans="2:21">
      <c r="B41" s="79" t="s">
        <v>408</v>
      </c>
      <c r="C41" s="76" t="s">
        <v>409</v>
      </c>
      <c r="D41" s="89" t="s">
        <v>120</v>
      </c>
      <c r="E41" s="89" t="s">
        <v>335</v>
      </c>
      <c r="F41" s="76" t="s">
        <v>405</v>
      </c>
      <c r="G41" s="89" t="s">
        <v>391</v>
      </c>
      <c r="H41" s="76" t="s">
        <v>382</v>
      </c>
      <c r="I41" s="76" t="s">
        <v>160</v>
      </c>
      <c r="J41" s="76"/>
      <c r="K41" s="86">
        <v>5.5499999999997529</v>
      </c>
      <c r="L41" s="89" t="s">
        <v>164</v>
      </c>
      <c r="M41" s="90">
        <v>1.77E-2</v>
      </c>
      <c r="N41" s="90">
        <v>8.0999999999988633E-3</v>
      </c>
      <c r="O41" s="86">
        <v>4402821.0793130007</v>
      </c>
      <c r="P41" s="88">
        <v>105.9</v>
      </c>
      <c r="Q41" s="76"/>
      <c r="R41" s="86">
        <v>4662.5874947130005</v>
      </c>
      <c r="S41" s="87">
        <v>1.35747465517201E-3</v>
      </c>
      <c r="T41" s="87">
        <f t="shared" si="0"/>
        <v>1.5821884464097914E-2</v>
      </c>
      <c r="U41" s="87">
        <f>R41/'סכום נכסי הקרן'!$C$42</f>
        <v>1.7449064019096987E-3</v>
      </c>
    </row>
    <row r="42" spans="2:21">
      <c r="B42" s="79" t="s">
        <v>410</v>
      </c>
      <c r="C42" s="76" t="s">
        <v>411</v>
      </c>
      <c r="D42" s="89" t="s">
        <v>120</v>
      </c>
      <c r="E42" s="89" t="s">
        <v>335</v>
      </c>
      <c r="F42" s="76" t="s">
        <v>405</v>
      </c>
      <c r="G42" s="89" t="s">
        <v>391</v>
      </c>
      <c r="H42" s="76" t="s">
        <v>382</v>
      </c>
      <c r="I42" s="76" t="s">
        <v>160</v>
      </c>
      <c r="J42" s="76"/>
      <c r="K42" s="86">
        <v>8.9100000000010233</v>
      </c>
      <c r="L42" s="89" t="s">
        <v>164</v>
      </c>
      <c r="M42" s="90">
        <v>2.4799999999999999E-2</v>
      </c>
      <c r="N42" s="90">
        <v>1.1600000000002155E-2</v>
      </c>
      <c r="O42" s="86">
        <v>3284275.866068</v>
      </c>
      <c r="P42" s="88">
        <v>113</v>
      </c>
      <c r="Q42" s="76"/>
      <c r="R42" s="86">
        <v>3711.2318077200007</v>
      </c>
      <c r="S42" s="87">
        <v>1.677373683312504E-3</v>
      </c>
      <c r="T42" s="87">
        <f t="shared" si="0"/>
        <v>1.2593582629347623E-2</v>
      </c>
      <c r="U42" s="87">
        <f>R42/'סכום נכסי הקרן'!$C$42</f>
        <v>1.3888752002197311E-3</v>
      </c>
    </row>
    <row r="43" spans="2:21">
      <c r="B43" s="79" t="s">
        <v>412</v>
      </c>
      <c r="C43" s="76" t="s">
        <v>413</v>
      </c>
      <c r="D43" s="89" t="s">
        <v>120</v>
      </c>
      <c r="E43" s="89" t="s">
        <v>335</v>
      </c>
      <c r="F43" s="76" t="s">
        <v>373</v>
      </c>
      <c r="G43" s="89" t="s">
        <v>345</v>
      </c>
      <c r="H43" s="76" t="s">
        <v>382</v>
      </c>
      <c r="I43" s="76" t="s">
        <v>160</v>
      </c>
      <c r="J43" s="76"/>
      <c r="K43" s="86">
        <v>0.48999999999876193</v>
      </c>
      <c r="L43" s="89" t="s">
        <v>164</v>
      </c>
      <c r="M43" s="90">
        <v>4.0999999999999995E-2</v>
      </c>
      <c r="N43" s="90">
        <v>2.8300000000007028E-2</v>
      </c>
      <c r="O43" s="86">
        <v>239848.66305000003</v>
      </c>
      <c r="P43" s="88">
        <v>124.6</v>
      </c>
      <c r="Q43" s="76"/>
      <c r="R43" s="86">
        <v>298.85143031300004</v>
      </c>
      <c r="S43" s="87">
        <v>3.0784899701121051E-4</v>
      </c>
      <c r="T43" s="87">
        <f t="shared" si="0"/>
        <v>1.0141134740536909E-3</v>
      </c>
      <c r="U43" s="87">
        <f>R43/'סכום נכסי הקרן'!$C$42</f>
        <v>1.1184085544010199E-4</v>
      </c>
    </row>
    <row r="44" spans="2:21">
      <c r="B44" s="79" t="s">
        <v>414</v>
      </c>
      <c r="C44" s="76" t="s">
        <v>415</v>
      </c>
      <c r="D44" s="89" t="s">
        <v>120</v>
      </c>
      <c r="E44" s="89" t="s">
        <v>335</v>
      </c>
      <c r="F44" s="76" t="s">
        <v>373</v>
      </c>
      <c r="G44" s="89" t="s">
        <v>345</v>
      </c>
      <c r="H44" s="76" t="s">
        <v>382</v>
      </c>
      <c r="I44" s="76" t="s">
        <v>160</v>
      </c>
      <c r="J44" s="76"/>
      <c r="K44" s="86">
        <v>1.6300000000018946</v>
      </c>
      <c r="L44" s="89" t="s">
        <v>164</v>
      </c>
      <c r="M44" s="90">
        <v>4.2000000000000003E-2</v>
      </c>
      <c r="N44" s="90">
        <v>5.7999999999952638E-3</v>
      </c>
      <c r="O44" s="86">
        <v>385548.69845700008</v>
      </c>
      <c r="P44" s="88">
        <v>109.52</v>
      </c>
      <c r="Q44" s="76"/>
      <c r="R44" s="86">
        <v>422.25293564000003</v>
      </c>
      <c r="S44" s="87">
        <v>3.8642433600238148E-4</v>
      </c>
      <c r="T44" s="87">
        <f t="shared" si="0"/>
        <v>1.4328604385221266E-3</v>
      </c>
      <c r="U44" s="87">
        <f>R44/'סכום נכסי הקרן'!$C$42</f>
        <v>1.5802209641296015E-4</v>
      </c>
    </row>
    <row r="45" spans="2:21">
      <c r="B45" s="79" t="s">
        <v>416</v>
      </c>
      <c r="C45" s="76" t="s">
        <v>417</v>
      </c>
      <c r="D45" s="89" t="s">
        <v>120</v>
      </c>
      <c r="E45" s="89" t="s">
        <v>335</v>
      </c>
      <c r="F45" s="76" t="s">
        <v>373</v>
      </c>
      <c r="G45" s="89" t="s">
        <v>345</v>
      </c>
      <c r="H45" s="76" t="s">
        <v>382</v>
      </c>
      <c r="I45" s="76" t="s">
        <v>160</v>
      </c>
      <c r="J45" s="76"/>
      <c r="K45" s="86">
        <v>1.1599999999947168</v>
      </c>
      <c r="L45" s="89" t="s">
        <v>164</v>
      </c>
      <c r="M45" s="90">
        <v>0.04</v>
      </c>
      <c r="N45" s="90">
        <v>1.049999999998349E-2</v>
      </c>
      <c r="O45" s="86">
        <v>163698.18090000004</v>
      </c>
      <c r="P45" s="88">
        <v>111</v>
      </c>
      <c r="Q45" s="76"/>
      <c r="R45" s="86">
        <v>181.70498260600004</v>
      </c>
      <c r="S45" s="87">
        <v>7.5142655418094695E-5</v>
      </c>
      <c r="T45" s="87">
        <f t="shared" si="0"/>
        <v>6.1659223437693703E-4</v>
      </c>
      <c r="U45" s="87">
        <f>R45/'סכום נכסי הקרן'!$C$42</f>
        <v>6.8000479941152507E-5</v>
      </c>
    </row>
    <row r="46" spans="2:21">
      <c r="B46" s="79" t="s">
        <v>418</v>
      </c>
      <c r="C46" s="76" t="s">
        <v>419</v>
      </c>
      <c r="D46" s="89" t="s">
        <v>120</v>
      </c>
      <c r="E46" s="89" t="s">
        <v>335</v>
      </c>
      <c r="F46" s="76" t="s">
        <v>420</v>
      </c>
      <c r="G46" s="89" t="s">
        <v>391</v>
      </c>
      <c r="H46" s="76" t="s">
        <v>421</v>
      </c>
      <c r="I46" s="76" t="s">
        <v>339</v>
      </c>
      <c r="J46" s="76"/>
      <c r="K46" s="86">
        <v>3.9700000000000539</v>
      </c>
      <c r="L46" s="89" t="s">
        <v>164</v>
      </c>
      <c r="M46" s="90">
        <v>2.3399999999999997E-2</v>
      </c>
      <c r="N46" s="90">
        <v>1.0299999999999461E-2</v>
      </c>
      <c r="O46" s="86">
        <v>4524874.0538729997</v>
      </c>
      <c r="P46" s="88">
        <v>106.4</v>
      </c>
      <c r="Q46" s="76"/>
      <c r="R46" s="86">
        <v>4814.4658197420003</v>
      </c>
      <c r="S46" s="87">
        <v>1.2766052284216094E-3</v>
      </c>
      <c r="T46" s="87">
        <f t="shared" si="0"/>
        <v>1.6337263813854752E-2</v>
      </c>
      <c r="U46" s="87">
        <f>R46/'סכום נכסי הקרן'!$C$42</f>
        <v>1.8017446836480957E-3</v>
      </c>
    </row>
    <row r="47" spans="2:21">
      <c r="B47" s="79" t="s">
        <v>422</v>
      </c>
      <c r="C47" s="76" t="s">
        <v>423</v>
      </c>
      <c r="D47" s="89" t="s">
        <v>120</v>
      </c>
      <c r="E47" s="89" t="s">
        <v>335</v>
      </c>
      <c r="F47" s="76" t="s">
        <v>420</v>
      </c>
      <c r="G47" s="89" t="s">
        <v>391</v>
      </c>
      <c r="H47" s="76" t="s">
        <v>421</v>
      </c>
      <c r="I47" s="76" t="s">
        <v>339</v>
      </c>
      <c r="J47" s="76"/>
      <c r="K47" s="86">
        <v>8.1000000000005539</v>
      </c>
      <c r="L47" s="89" t="s">
        <v>164</v>
      </c>
      <c r="M47" s="90">
        <v>6.5000000000000006E-3</v>
      </c>
      <c r="N47" s="90">
        <v>1.1500000000001389E-2</v>
      </c>
      <c r="O47" s="86">
        <v>753203.0334190001</v>
      </c>
      <c r="P47" s="88">
        <v>95.57</v>
      </c>
      <c r="Q47" s="76"/>
      <c r="R47" s="86">
        <v>719.83612662600012</v>
      </c>
      <c r="S47" s="87">
        <v>2.6428176611192986E-3</v>
      </c>
      <c r="T47" s="87">
        <f t="shared" si="0"/>
        <v>2.4426703073078472E-3</v>
      </c>
      <c r="U47" s="87">
        <f>R47/'סכום נכסי הקרן'!$C$42</f>
        <v>2.6938833150044782E-4</v>
      </c>
    </row>
    <row r="48" spans="2:21">
      <c r="B48" s="79" t="s">
        <v>424</v>
      </c>
      <c r="C48" s="76" t="s">
        <v>425</v>
      </c>
      <c r="D48" s="89" t="s">
        <v>120</v>
      </c>
      <c r="E48" s="89" t="s">
        <v>335</v>
      </c>
      <c r="F48" s="76" t="s">
        <v>426</v>
      </c>
      <c r="G48" s="89" t="s">
        <v>391</v>
      </c>
      <c r="H48" s="76" t="s">
        <v>427</v>
      </c>
      <c r="I48" s="76" t="s">
        <v>160</v>
      </c>
      <c r="J48" s="76"/>
      <c r="K48" s="86">
        <v>1.2400000000004139</v>
      </c>
      <c r="L48" s="89" t="s">
        <v>164</v>
      </c>
      <c r="M48" s="90">
        <v>4.8000000000000001E-2</v>
      </c>
      <c r="N48" s="90">
        <v>7.80000000000207E-3</v>
      </c>
      <c r="O48" s="86">
        <v>2230859.8736230005</v>
      </c>
      <c r="P48" s="88">
        <v>108.29</v>
      </c>
      <c r="Q48" s="76"/>
      <c r="R48" s="86">
        <v>2415.7981088750003</v>
      </c>
      <c r="S48" s="87">
        <v>2.7348098478254266E-3</v>
      </c>
      <c r="T48" s="87">
        <f t="shared" si="0"/>
        <v>8.1976967961561488E-3</v>
      </c>
      <c r="U48" s="87">
        <f>R48/'סכום נכסי הקרן'!$C$42</f>
        <v>9.0407774453073316E-4</v>
      </c>
    </row>
    <row r="49" spans="2:21">
      <c r="B49" s="79" t="s">
        <v>428</v>
      </c>
      <c r="C49" s="76" t="s">
        <v>429</v>
      </c>
      <c r="D49" s="89" t="s">
        <v>120</v>
      </c>
      <c r="E49" s="89" t="s">
        <v>335</v>
      </c>
      <c r="F49" s="76" t="s">
        <v>426</v>
      </c>
      <c r="G49" s="89" t="s">
        <v>391</v>
      </c>
      <c r="H49" s="76" t="s">
        <v>427</v>
      </c>
      <c r="I49" s="76" t="s">
        <v>160</v>
      </c>
      <c r="J49" s="76"/>
      <c r="K49" s="86">
        <v>0.24999999999910952</v>
      </c>
      <c r="L49" s="89" t="s">
        <v>164</v>
      </c>
      <c r="M49" s="90">
        <v>4.9000000000000002E-2</v>
      </c>
      <c r="N49" s="90">
        <v>2.2600000000014962E-2</v>
      </c>
      <c r="O49" s="86">
        <v>248439.47227700002</v>
      </c>
      <c r="P49" s="88">
        <v>113</v>
      </c>
      <c r="Q49" s="76"/>
      <c r="R49" s="86">
        <v>280.73660323300004</v>
      </c>
      <c r="S49" s="87">
        <v>2.5081755883023952E-3</v>
      </c>
      <c r="T49" s="87">
        <f t="shared" si="0"/>
        <v>9.5264316352935952E-4</v>
      </c>
      <c r="U49" s="87">
        <f>R49/'סכום נכסי הקרן'!$C$42</f>
        <v>1.0506164158573017E-4</v>
      </c>
    </row>
    <row r="50" spans="2:21">
      <c r="B50" s="79" t="s">
        <v>430</v>
      </c>
      <c r="C50" s="76" t="s">
        <v>431</v>
      </c>
      <c r="D50" s="89" t="s">
        <v>120</v>
      </c>
      <c r="E50" s="89" t="s">
        <v>335</v>
      </c>
      <c r="F50" s="76" t="s">
        <v>426</v>
      </c>
      <c r="G50" s="89" t="s">
        <v>391</v>
      </c>
      <c r="H50" s="76" t="s">
        <v>427</v>
      </c>
      <c r="I50" s="76" t="s">
        <v>160</v>
      </c>
      <c r="J50" s="76"/>
      <c r="K50" s="86">
        <v>4.759999999999903</v>
      </c>
      <c r="L50" s="89" t="s">
        <v>164</v>
      </c>
      <c r="M50" s="90">
        <v>3.2000000000000001E-2</v>
      </c>
      <c r="N50" s="90">
        <v>7.2000000000004829E-3</v>
      </c>
      <c r="O50" s="86">
        <v>3664926.2312440006</v>
      </c>
      <c r="P50" s="88">
        <v>112.8</v>
      </c>
      <c r="Q50" s="76"/>
      <c r="R50" s="86">
        <v>4134.0367235150015</v>
      </c>
      <c r="S50" s="87">
        <v>2.2216844594402578E-3</v>
      </c>
      <c r="T50" s="87">
        <f t="shared" si="0"/>
        <v>1.4028316140760886E-2</v>
      </c>
      <c r="U50" s="87">
        <f>R50/'סכום נכסי הקרן'!$C$42</f>
        <v>1.5471038672776991E-3</v>
      </c>
    </row>
    <row r="51" spans="2:21">
      <c r="B51" s="79" t="s">
        <v>432</v>
      </c>
      <c r="C51" s="76" t="s">
        <v>433</v>
      </c>
      <c r="D51" s="89" t="s">
        <v>120</v>
      </c>
      <c r="E51" s="89" t="s">
        <v>335</v>
      </c>
      <c r="F51" s="76" t="s">
        <v>426</v>
      </c>
      <c r="G51" s="89" t="s">
        <v>391</v>
      </c>
      <c r="H51" s="76" t="s">
        <v>427</v>
      </c>
      <c r="I51" s="76" t="s">
        <v>160</v>
      </c>
      <c r="J51" s="76"/>
      <c r="K51" s="86">
        <v>7.1400000000000423</v>
      </c>
      <c r="L51" s="89" t="s">
        <v>164</v>
      </c>
      <c r="M51" s="90">
        <v>1.1399999999999999E-2</v>
      </c>
      <c r="N51" s="90">
        <v>1.0599999999999592E-2</v>
      </c>
      <c r="O51" s="86">
        <v>2428443.8767020004</v>
      </c>
      <c r="P51" s="88">
        <v>99.05</v>
      </c>
      <c r="Q51" s="86">
        <v>27.684260165000005</v>
      </c>
      <c r="R51" s="86">
        <v>2433.0579200849998</v>
      </c>
      <c r="S51" s="87">
        <v>1.1737379556535749E-3</v>
      </c>
      <c r="T51" s="87">
        <f t="shared" si="0"/>
        <v>8.2562657214892195E-3</v>
      </c>
      <c r="U51" s="87">
        <f>R51/'סכום נכסי הקרן'!$C$42</f>
        <v>9.1053698097621138E-4</v>
      </c>
    </row>
    <row r="52" spans="2:21">
      <c r="B52" s="79" t="s">
        <v>434</v>
      </c>
      <c r="C52" s="76" t="s">
        <v>435</v>
      </c>
      <c r="D52" s="89" t="s">
        <v>120</v>
      </c>
      <c r="E52" s="89" t="s">
        <v>335</v>
      </c>
      <c r="F52" s="76" t="s">
        <v>436</v>
      </c>
      <c r="G52" s="89" t="s">
        <v>391</v>
      </c>
      <c r="H52" s="76" t="s">
        <v>421</v>
      </c>
      <c r="I52" s="76" t="s">
        <v>339</v>
      </c>
      <c r="J52" s="76"/>
      <c r="K52" s="86">
        <v>5.5400000000009451</v>
      </c>
      <c r="L52" s="89" t="s">
        <v>164</v>
      </c>
      <c r="M52" s="90">
        <v>1.8200000000000001E-2</v>
      </c>
      <c r="N52" s="90">
        <v>7.9999999999984771E-3</v>
      </c>
      <c r="O52" s="86">
        <v>1232325.7810340002</v>
      </c>
      <c r="P52" s="88">
        <v>106.5</v>
      </c>
      <c r="Q52" s="76"/>
      <c r="R52" s="86">
        <v>1312.4269431440002</v>
      </c>
      <c r="S52" s="87">
        <v>2.7424630711783693E-3</v>
      </c>
      <c r="T52" s="87">
        <f t="shared" si="0"/>
        <v>4.4535501983693588E-3</v>
      </c>
      <c r="U52" s="87">
        <f>R52/'סכום נכסי הקרן'!$C$42</f>
        <v>4.9115693329669175E-4</v>
      </c>
    </row>
    <row r="53" spans="2:21">
      <c r="B53" s="79" t="s">
        <v>437</v>
      </c>
      <c r="C53" s="76" t="s">
        <v>438</v>
      </c>
      <c r="D53" s="89" t="s">
        <v>120</v>
      </c>
      <c r="E53" s="89" t="s">
        <v>335</v>
      </c>
      <c r="F53" s="76" t="s">
        <v>436</v>
      </c>
      <c r="G53" s="89" t="s">
        <v>391</v>
      </c>
      <c r="H53" s="76" t="s">
        <v>421</v>
      </c>
      <c r="I53" s="76" t="s">
        <v>339</v>
      </c>
      <c r="J53" s="76"/>
      <c r="K53" s="86">
        <v>6.6700000000299591</v>
      </c>
      <c r="L53" s="89" t="s">
        <v>164</v>
      </c>
      <c r="M53" s="90">
        <v>7.8000000000000005E-3</v>
      </c>
      <c r="N53" s="90">
        <v>9.2000000000855946E-3</v>
      </c>
      <c r="O53" s="86">
        <v>95147.79931300001</v>
      </c>
      <c r="P53" s="88">
        <v>98.23</v>
      </c>
      <c r="Q53" s="76"/>
      <c r="R53" s="86">
        <v>93.463686560000014</v>
      </c>
      <c r="S53" s="87">
        <v>2.0756500722731241E-4</v>
      </c>
      <c r="T53" s="87">
        <f t="shared" si="0"/>
        <v>3.1715686880252425E-4</v>
      </c>
      <c r="U53" s="87">
        <f>R53/'סכום נכסי הקרן'!$C$42</f>
        <v>3.4977442291335278E-5</v>
      </c>
    </row>
    <row r="54" spans="2:21">
      <c r="B54" s="79" t="s">
        <v>439</v>
      </c>
      <c r="C54" s="76" t="s">
        <v>440</v>
      </c>
      <c r="D54" s="89" t="s">
        <v>120</v>
      </c>
      <c r="E54" s="89" t="s">
        <v>335</v>
      </c>
      <c r="F54" s="76" t="s">
        <v>436</v>
      </c>
      <c r="G54" s="89" t="s">
        <v>391</v>
      </c>
      <c r="H54" s="76" t="s">
        <v>421</v>
      </c>
      <c r="I54" s="76" t="s">
        <v>339</v>
      </c>
      <c r="J54" s="76"/>
      <c r="K54" s="86">
        <v>4.5300000000014178</v>
      </c>
      <c r="L54" s="89" t="s">
        <v>164</v>
      </c>
      <c r="M54" s="90">
        <v>2E-3</v>
      </c>
      <c r="N54" s="90">
        <v>7.4000000000020247E-3</v>
      </c>
      <c r="O54" s="86">
        <v>1021277.7852540001</v>
      </c>
      <c r="P54" s="88">
        <v>96.69</v>
      </c>
      <c r="Q54" s="76"/>
      <c r="R54" s="86">
        <v>987.44650782000019</v>
      </c>
      <c r="S54" s="87">
        <v>2.7234074273440002E-3</v>
      </c>
      <c r="T54" s="87">
        <f t="shared" si="0"/>
        <v>3.350771342933624E-3</v>
      </c>
      <c r="U54" s="87">
        <f>R54/'סכום נכסי הקרן'!$C$42</f>
        <v>3.695376730178767E-4</v>
      </c>
    </row>
    <row r="55" spans="2:21">
      <c r="B55" s="79" t="s">
        <v>441</v>
      </c>
      <c r="C55" s="76" t="s">
        <v>442</v>
      </c>
      <c r="D55" s="89" t="s">
        <v>120</v>
      </c>
      <c r="E55" s="89" t="s">
        <v>335</v>
      </c>
      <c r="F55" s="76" t="s">
        <v>358</v>
      </c>
      <c r="G55" s="89" t="s">
        <v>345</v>
      </c>
      <c r="H55" s="76" t="s">
        <v>427</v>
      </c>
      <c r="I55" s="76" t="s">
        <v>160</v>
      </c>
      <c r="J55" s="76"/>
      <c r="K55" s="86">
        <v>0.33999999999996039</v>
      </c>
      <c r="L55" s="89" t="s">
        <v>164</v>
      </c>
      <c r="M55" s="90">
        <v>0.04</v>
      </c>
      <c r="N55" s="90">
        <v>1.4200000000002273E-2</v>
      </c>
      <c r="O55" s="86">
        <v>3675605.6924050003</v>
      </c>
      <c r="P55" s="88">
        <v>109.95</v>
      </c>
      <c r="Q55" s="76"/>
      <c r="R55" s="86">
        <v>4041.3284366240009</v>
      </c>
      <c r="S55" s="87">
        <v>2.7226749168554327E-3</v>
      </c>
      <c r="T55" s="87">
        <f t="shared" si="0"/>
        <v>1.3713722622522975E-2</v>
      </c>
      <c r="U55" s="87">
        <f>R55/'סכום נכסי הקרן'!$C$42</f>
        <v>1.5124091224628042E-3</v>
      </c>
    </row>
    <row r="56" spans="2:21">
      <c r="B56" s="79" t="s">
        <v>443</v>
      </c>
      <c r="C56" s="76" t="s">
        <v>444</v>
      </c>
      <c r="D56" s="89" t="s">
        <v>120</v>
      </c>
      <c r="E56" s="89" t="s">
        <v>335</v>
      </c>
      <c r="F56" s="76" t="s">
        <v>445</v>
      </c>
      <c r="G56" s="89" t="s">
        <v>391</v>
      </c>
      <c r="H56" s="76" t="s">
        <v>427</v>
      </c>
      <c r="I56" s="76" t="s">
        <v>160</v>
      </c>
      <c r="J56" s="76"/>
      <c r="K56" s="86">
        <v>2.8799999999997641</v>
      </c>
      <c r="L56" s="89" t="s">
        <v>164</v>
      </c>
      <c r="M56" s="90">
        <v>4.7500000000000001E-2</v>
      </c>
      <c r="N56" s="90">
        <v>9.1000000000000178E-3</v>
      </c>
      <c r="O56" s="86">
        <v>4147188.7162640006</v>
      </c>
      <c r="P56" s="88">
        <v>135.05000000000001</v>
      </c>
      <c r="Q56" s="76"/>
      <c r="R56" s="86">
        <v>5600.7783705890015</v>
      </c>
      <c r="S56" s="87">
        <v>2.1974189139320724E-3</v>
      </c>
      <c r="T56" s="87">
        <f t="shared" si="0"/>
        <v>1.9005513223925533E-2</v>
      </c>
      <c r="U56" s="87">
        <f>R56/'סכום נכסי הקרן'!$C$42</f>
        <v>2.0960108621231725E-3</v>
      </c>
    </row>
    <row r="57" spans="2:21">
      <c r="B57" s="79" t="s">
        <v>446</v>
      </c>
      <c r="C57" s="76" t="s">
        <v>447</v>
      </c>
      <c r="D57" s="89" t="s">
        <v>120</v>
      </c>
      <c r="E57" s="89" t="s">
        <v>335</v>
      </c>
      <c r="F57" s="76" t="s">
        <v>445</v>
      </c>
      <c r="G57" s="89" t="s">
        <v>391</v>
      </c>
      <c r="H57" s="76" t="s">
        <v>427</v>
      </c>
      <c r="I57" s="76" t="s">
        <v>160</v>
      </c>
      <c r="J57" s="76"/>
      <c r="K57" s="86">
        <v>5.0999999999990724</v>
      </c>
      <c r="L57" s="89" t="s">
        <v>164</v>
      </c>
      <c r="M57" s="90">
        <v>5.0000000000000001E-3</v>
      </c>
      <c r="N57" s="90">
        <v>7.7999999999997941E-3</v>
      </c>
      <c r="O57" s="86">
        <v>1969227.0272100002</v>
      </c>
      <c r="P57" s="88">
        <v>98.49</v>
      </c>
      <c r="Q57" s="76"/>
      <c r="R57" s="86">
        <v>1939.4916991680002</v>
      </c>
      <c r="S57" s="87">
        <v>1.7631800440788964E-3</v>
      </c>
      <c r="T57" s="87">
        <f t="shared" si="0"/>
        <v>6.5814129210677499E-3</v>
      </c>
      <c r="U57" s="87">
        <f>R57/'סכום נכסי הקרן'!$C$42</f>
        <v>7.2582691180946414E-4</v>
      </c>
    </row>
    <row r="58" spans="2:21">
      <c r="B58" s="79" t="s">
        <v>448</v>
      </c>
      <c r="C58" s="76" t="s">
        <v>449</v>
      </c>
      <c r="D58" s="89" t="s">
        <v>120</v>
      </c>
      <c r="E58" s="89" t="s">
        <v>335</v>
      </c>
      <c r="F58" s="76" t="s">
        <v>450</v>
      </c>
      <c r="G58" s="89" t="s">
        <v>451</v>
      </c>
      <c r="H58" s="76" t="s">
        <v>421</v>
      </c>
      <c r="I58" s="76" t="s">
        <v>339</v>
      </c>
      <c r="J58" s="76"/>
      <c r="K58" s="86">
        <v>0.73000000004256971</v>
      </c>
      <c r="L58" s="89" t="s">
        <v>164</v>
      </c>
      <c r="M58" s="90">
        <v>4.6500000000000007E-2</v>
      </c>
      <c r="N58" s="90">
        <v>1.9100000000141896E-2</v>
      </c>
      <c r="O58" s="86">
        <v>6094.3221460000022</v>
      </c>
      <c r="P58" s="88">
        <v>127.2</v>
      </c>
      <c r="Q58" s="76"/>
      <c r="R58" s="86">
        <v>7.7519775790000018</v>
      </c>
      <c r="S58" s="87">
        <v>1.2028531308894183E-4</v>
      </c>
      <c r="T58" s="87">
        <f t="shared" si="0"/>
        <v>2.6305328052780084E-5</v>
      </c>
      <c r="U58" s="87">
        <f>R58/'סכום נכסי הקרן'!$C$42</f>
        <v>2.9010662685462711E-6</v>
      </c>
    </row>
    <row r="59" spans="2:21">
      <c r="B59" s="79" t="s">
        <v>452</v>
      </c>
      <c r="C59" s="76" t="s">
        <v>453</v>
      </c>
      <c r="D59" s="89" t="s">
        <v>120</v>
      </c>
      <c r="E59" s="89" t="s">
        <v>335</v>
      </c>
      <c r="F59" s="76" t="s">
        <v>454</v>
      </c>
      <c r="G59" s="89" t="s">
        <v>455</v>
      </c>
      <c r="H59" s="76" t="s">
        <v>427</v>
      </c>
      <c r="I59" s="76" t="s">
        <v>160</v>
      </c>
      <c r="J59" s="76"/>
      <c r="K59" s="86">
        <v>6.6599999999993198</v>
      </c>
      <c r="L59" s="89" t="s">
        <v>164</v>
      </c>
      <c r="M59" s="90">
        <v>3.85E-2</v>
      </c>
      <c r="N59" s="90">
        <v>4.0999999999995432E-3</v>
      </c>
      <c r="O59" s="86">
        <v>3082377.0158970002</v>
      </c>
      <c r="P59" s="88">
        <v>125.8</v>
      </c>
      <c r="Q59" s="86">
        <v>59.746943323000004</v>
      </c>
      <c r="R59" s="86">
        <v>3937.3774186980004</v>
      </c>
      <c r="S59" s="87">
        <v>1.1562055446984033E-3</v>
      </c>
      <c r="T59" s="87">
        <f t="shared" si="0"/>
        <v>1.336097835822434E-2</v>
      </c>
      <c r="U59" s="87">
        <f>R59/'סכום נכסי הקרן'!$C$42</f>
        <v>1.4735069470355796E-3</v>
      </c>
    </row>
    <row r="60" spans="2:21">
      <c r="B60" s="79" t="s">
        <v>456</v>
      </c>
      <c r="C60" s="76" t="s">
        <v>457</v>
      </c>
      <c r="D60" s="89" t="s">
        <v>120</v>
      </c>
      <c r="E60" s="89" t="s">
        <v>335</v>
      </c>
      <c r="F60" s="76" t="s">
        <v>454</v>
      </c>
      <c r="G60" s="89" t="s">
        <v>455</v>
      </c>
      <c r="H60" s="76" t="s">
        <v>427</v>
      </c>
      <c r="I60" s="76" t="s">
        <v>160</v>
      </c>
      <c r="J60" s="76"/>
      <c r="K60" s="86">
        <v>4.4999999999998819</v>
      </c>
      <c r="L60" s="89" t="s">
        <v>164</v>
      </c>
      <c r="M60" s="90">
        <v>4.4999999999999998E-2</v>
      </c>
      <c r="N60" s="90">
        <v>3.2000000000002361E-3</v>
      </c>
      <c r="O60" s="86">
        <v>6915882.1948419996</v>
      </c>
      <c r="P60" s="88">
        <v>122.45</v>
      </c>
      <c r="Q60" s="76"/>
      <c r="R60" s="86">
        <v>8468.497430090003</v>
      </c>
      <c r="S60" s="87">
        <v>2.3399216014596078E-3</v>
      </c>
      <c r="T60" s="87">
        <f t="shared" si="0"/>
        <v>2.873674501021703E-2</v>
      </c>
      <c r="U60" s="87">
        <f>R60/'סכום נכסי הקרן'!$C$42</f>
        <v>3.1692135315584979E-3</v>
      </c>
    </row>
    <row r="61" spans="2:21">
      <c r="B61" s="79" t="s">
        <v>458</v>
      </c>
      <c r="C61" s="76" t="s">
        <v>459</v>
      </c>
      <c r="D61" s="89" t="s">
        <v>120</v>
      </c>
      <c r="E61" s="89" t="s">
        <v>335</v>
      </c>
      <c r="F61" s="76" t="s">
        <v>454</v>
      </c>
      <c r="G61" s="89" t="s">
        <v>455</v>
      </c>
      <c r="H61" s="76" t="s">
        <v>427</v>
      </c>
      <c r="I61" s="76" t="s">
        <v>160</v>
      </c>
      <c r="J61" s="76"/>
      <c r="K61" s="86">
        <v>9.2300000000012812</v>
      </c>
      <c r="L61" s="89" t="s">
        <v>164</v>
      </c>
      <c r="M61" s="90">
        <v>2.3900000000000001E-2</v>
      </c>
      <c r="N61" s="90">
        <v>6.4000000000008529E-3</v>
      </c>
      <c r="O61" s="86">
        <v>2806340.9920000006</v>
      </c>
      <c r="P61" s="88">
        <v>117</v>
      </c>
      <c r="Q61" s="76"/>
      <c r="R61" s="86">
        <v>3283.4189294730004</v>
      </c>
      <c r="S61" s="87">
        <v>1.4240542515997099E-3</v>
      </c>
      <c r="T61" s="87">
        <f t="shared" si="0"/>
        <v>1.1141855248456111E-2</v>
      </c>
      <c r="U61" s="87">
        <f>R61/'סכום נכסי הקרן'!$C$42</f>
        <v>1.2287723751426534E-3</v>
      </c>
    </row>
    <row r="62" spans="2:21">
      <c r="B62" s="79" t="s">
        <v>460</v>
      </c>
      <c r="C62" s="76" t="s">
        <v>461</v>
      </c>
      <c r="D62" s="89" t="s">
        <v>120</v>
      </c>
      <c r="E62" s="89" t="s">
        <v>335</v>
      </c>
      <c r="F62" s="76" t="s">
        <v>462</v>
      </c>
      <c r="G62" s="89" t="s">
        <v>391</v>
      </c>
      <c r="H62" s="76" t="s">
        <v>427</v>
      </c>
      <c r="I62" s="76" t="s">
        <v>160</v>
      </c>
      <c r="J62" s="76"/>
      <c r="K62" s="86">
        <v>5.0900000000020809</v>
      </c>
      <c r="L62" s="89" t="s">
        <v>164</v>
      </c>
      <c r="M62" s="90">
        <v>1.5800000000000002E-2</v>
      </c>
      <c r="N62" s="90">
        <v>7.4000000000029433E-3</v>
      </c>
      <c r="O62" s="86">
        <v>897379.4665000001</v>
      </c>
      <c r="P62" s="88">
        <v>106</v>
      </c>
      <c r="Q62" s="76"/>
      <c r="R62" s="86">
        <v>951.2221859780002</v>
      </c>
      <c r="S62" s="87">
        <v>1.5674896550040521E-3</v>
      </c>
      <c r="T62" s="87">
        <f t="shared" si="0"/>
        <v>3.2278488164128212E-3</v>
      </c>
      <c r="U62" s="87">
        <f>R62/'סכום נכסי הקרן'!$C$42</f>
        <v>3.5598124085255736E-4</v>
      </c>
    </row>
    <row r="63" spans="2:21">
      <c r="B63" s="79" t="s">
        <v>463</v>
      </c>
      <c r="C63" s="76" t="s">
        <v>464</v>
      </c>
      <c r="D63" s="89" t="s">
        <v>120</v>
      </c>
      <c r="E63" s="89" t="s">
        <v>335</v>
      </c>
      <c r="F63" s="76" t="s">
        <v>462</v>
      </c>
      <c r="G63" s="89" t="s">
        <v>391</v>
      </c>
      <c r="H63" s="76" t="s">
        <v>427</v>
      </c>
      <c r="I63" s="76" t="s">
        <v>160</v>
      </c>
      <c r="J63" s="76"/>
      <c r="K63" s="86">
        <v>7.7200000000036093</v>
      </c>
      <c r="L63" s="89" t="s">
        <v>164</v>
      </c>
      <c r="M63" s="90">
        <v>8.3999999999999995E-3</v>
      </c>
      <c r="N63" s="90">
        <v>8.4999999999987481E-3</v>
      </c>
      <c r="O63" s="86">
        <v>801804.00227200007</v>
      </c>
      <c r="P63" s="88">
        <v>99.5</v>
      </c>
      <c r="Q63" s="76"/>
      <c r="R63" s="86">
        <v>797.79495554600021</v>
      </c>
      <c r="S63" s="87">
        <v>1.6363346985142858E-3</v>
      </c>
      <c r="T63" s="87">
        <f t="shared" si="0"/>
        <v>2.7072134575494796E-3</v>
      </c>
      <c r="U63" s="87">
        <f>R63/'סכום נכסי הקרן'!$C$42</f>
        <v>2.9856330351376426E-4</v>
      </c>
    </row>
    <row r="64" spans="2:21">
      <c r="B64" s="79" t="s">
        <v>465</v>
      </c>
      <c r="C64" s="76" t="s">
        <v>466</v>
      </c>
      <c r="D64" s="89" t="s">
        <v>120</v>
      </c>
      <c r="E64" s="89" t="s">
        <v>335</v>
      </c>
      <c r="F64" s="76" t="s">
        <v>467</v>
      </c>
      <c r="G64" s="89" t="s">
        <v>451</v>
      </c>
      <c r="H64" s="76" t="s">
        <v>427</v>
      </c>
      <c r="I64" s="76" t="s">
        <v>160</v>
      </c>
      <c r="J64" s="76"/>
      <c r="K64" s="86">
        <v>0.66999999999865378</v>
      </c>
      <c r="L64" s="89" t="s">
        <v>164</v>
      </c>
      <c r="M64" s="90">
        <v>4.8899999999999999E-2</v>
      </c>
      <c r="N64" s="90">
        <v>2.1500000000740423E-2</v>
      </c>
      <c r="O64" s="86">
        <v>6038.1937070000013</v>
      </c>
      <c r="P64" s="88">
        <v>123.02</v>
      </c>
      <c r="Q64" s="76"/>
      <c r="R64" s="86">
        <v>7.4281860030000004</v>
      </c>
      <c r="S64" s="87">
        <v>3.2431599648344891E-4</v>
      </c>
      <c r="T64" s="87">
        <f t="shared" si="0"/>
        <v>2.5206583436892601E-5</v>
      </c>
      <c r="U64" s="87">
        <f>R64/'סכום נכסי הקרן'!$C$42</f>
        <v>2.7798919217940693E-6</v>
      </c>
    </row>
    <row r="65" spans="2:21">
      <c r="B65" s="79" t="s">
        <v>468</v>
      </c>
      <c r="C65" s="76" t="s">
        <v>469</v>
      </c>
      <c r="D65" s="89" t="s">
        <v>120</v>
      </c>
      <c r="E65" s="89" t="s">
        <v>335</v>
      </c>
      <c r="F65" s="76" t="s">
        <v>358</v>
      </c>
      <c r="G65" s="89" t="s">
        <v>345</v>
      </c>
      <c r="H65" s="76" t="s">
        <v>421</v>
      </c>
      <c r="I65" s="76" t="s">
        <v>339</v>
      </c>
      <c r="J65" s="76"/>
      <c r="K65" s="86">
        <v>2.7599999999998506</v>
      </c>
      <c r="L65" s="89" t="s">
        <v>164</v>
      </c>
      <c r="M65" s="90">
        <v>1.6399999999999998E-2</v>
      </c>
      <c r="N65" s="90">
        <v>1.5900000000002124E-2</v>
      </c>
      <c r="O65" s="86">
        <v>31.912558000000004</v>
      </c>
      <c r="P65" s="88">
        <v>5022667</v>
      </c>
      <c r="Q65" s="76"/>
      <c r="R65" s="86">
        <v>1602.861501974</v>
      </c>
      <c r="S65" s="87">
        <v>2.5995892798957318E-3</v>
      </c>
      <c r="T65" s="87">
        <f t="shared" si="0"/>
        <v>5.4391021133522125E-3</v>
      </c>
      <c r="U65" s="87">
        <f>R65/'סכום נכסי הקרן'!$C$42</f>
        <v>5.9984789547443845E-4</v>
      </c>
    </row>
    <row r="66" spans="2:21">
      <c r="B66" s="79" t="s">
        <v>470</v>
      </c>
      <c r="C66" s="76" t="s">
        <v>471</v>
      </c>
      <c r="D66" s="89" t="s">
        <v>120</v>
      </c>
      <c r="E66" s="89" t="s">
        <v>335</v>
      </c>
      <c r="F66" s="76" t="s">
        <v>358</v>
      </c>
      <c r="G66" s="89" t="s">
        <v>345</v>
      </c>
      <c r="H66" s="76" t="s">
        <v>421</v>
      </c>
      <c r="I66" s="76" t="s">
        <v>339</v>
      </c>
      <c r="J66" s="76"/>
      <c r="K66" s="86">
        <v>7.0499999999961105</v>
      </c>
      <c r="L66" s="89" t="s">
        <v>164</v>
      </c>
      <c r="M66" s="90">
        <v>2.7799999999999998E-2</v>
      </c>
      <c r="N66" s="90">
        <v>2.5199999999981203E-2</v>
      </c>
      <c r="O66" s="86">
        <v>12.042004000000002</v>
      </c>
      <c r="P66" s="88">
        <v>5123026</v>
      </c>
      <c r="Q66" s="76"/>
      <c r="R66" s="86">
        <v>616.91503110800011</v>
      </c>
      <c r="S66" s="87">
        <v>2.8794844571975137E-3</v>
      </c>
      <c r="T66" s="87">
        <f t="shared" si="0"/>
        <v>2.0934209507969693E-3</v>
      </c>
      <c r="U66" s="87">
        <f>R66/'סכום נכסי הקרן'!$C$42</f>
        <v>2.3087158974180932E-4</v>
      </c>
    </row>
    <row r="67" spans="2:21">
      <c r="B67" s="79" t="s">
        <v>472</v>
      </c>
      <c r="C67" s="76" t="s">
        <v>473</v>
      </c>
      <c r="D67" s="89" t="s">
        <v>120</v>
      </c>
      <c r="E67" s="89" t="s">
        <v>335</v>
      </c>
      <c r="F67" s="76" t="s">
        <v>358</v>
      </c>
      <c r="G67" s="89" t="s">
        <v>345</v>
      </c>
      <c r="H67" s="76" t="s">
        <v>421</v>
      </c>
      <c r="I67" s="76" t="s">
        <v>339</v>
      </c>
      <c r="J67" s="76"/>
      <c r="K67" s="86">
        <v>4.1800000000015363</v>
      </c>
      <c r="L67" s="89" t="s">
        <v>164</v>
      </c>
      <c r="M67" s="90">
        <v>2.4199999999999999E-2</v>
      </c>
      <c r="N67" s="90">
        <v>2.4200000000007681E-2</v>
      </c>
      <c r="O67" s="86">
        <v>25.667171000000003</v>
      </c>
      <c r="P67" s="88">
        <v>5070000</v>
      </c>
      <c r="Q67" s="76"/>
      <c r="R67" s="86">
        <v>1301.3254981500004</v>
      </c>
      <c r="S67" s="87">
        <v>8.9051004406203393E-4</v>
      </c>
      <c r="T67" s="87">
        <f t="shared" si="0"/>
        <v>4.41587888811968E-3</v>
      </c>
      <c r="U67" s="87">
        <f>R67/'סכום נכסי הקרן'!$C$42</f>
        <v>4.8700237695593809E-4</v>
      </c>
    </row>
    <row r="68" spans="2:21">
      <c r="B68" s="79" t="s">
        <v>474</v>
      </c>
      <c r="C68" s="76" t="s">
        <v>475</v>
      </c>
      <c r="D68" s="89" t="s">
        <v>120</v>
      </c>
      <c r="E68" s="89" t="s">
        <v>335</v>
      </c>
      <c r="F68" s="76" t="s">
        <v>358</v>
      </c>
      <c r="G68" s="89" t="s">
        <v>345</v>
      </c>
      <c r="H68" s="76" t="s">
        <v>421</v>
      </c>
      <c r="I68" s="76" t="s">
        <v>339</v>
      </c>
      <c r="J68" s="76"/>
      <c r="K68" s="86">
        <v>3.8800000000000003</v>
      </c>
      <c r="L68" s="89" t="s">
        <v>164</v>
      </c>
      <c r="M68" s="90">
        <v>1.95E-2</v>
      </c>
      <c r="N68" s="90">
        <v>2.6300000000001336E-2</v>
      </c>
      <c r="O68" s="86">
        <v>39.130280999999997</v>
      </c>
      <c r="P68" s="88">
        <v>4800100</v>
      </c>
      <c r="Q68" s="76"/>
      <c r="R68" s="86">
        <v>1878.2926184250002</v>
      </c>
      <c r="S68" s="87">
        <v>1.5766260123292637E-3</v>
      </c>
      <c r="T68" s="87">
        <f t="shared" si="0"/>
        <v>6.3737417972716381E-3</v>
      </c>
      <c r="U68" s="87">
        <f>R68/'סכום נכסי הקרן'!$C$42</f>
        <v>7.0292403483384984E-4</v>
      </c>
    </row>
    <row r="69" spans="2:21">
      <c r="B69" s="79" t="s">
        <v>476</v>
      </c>
      <c r="C69" s="76" t="s">
        <v>477</v>
      </c>
      <c r="D69" s="89" t="s">
        <v>120</v>
      </c>
      <c r="E69" s="89" t="s">
        <v>335</v>
      </c>
      <c r="F69" s="76" t="s">
        <v>478</v>
      </c>
      <c r="G69" s="89" t="s">
        <v>391</v>
      </c>
      <c r="H69" s="76" t="s">
        <v>421</v>
      </c>
      <c r="I69" s="76" t="s">
        <v>339</v>
      </c>
      <c r="J69" s="76"/>
      <c r="K69" s="86">
        <v>3.1099999999993151</v>
      </c>
      <c r="L69" s="89" t="s">
        <v>164</v>
      </c>
      <c r="M69" s="90">
        <v>2.8500000000000001E-2</v>
      </c>
      <c r="N69" s="90">
        <v>5.7999999999984782E-3</v>
      </c>
      <c r="O69" s="86">
        <v>2018593.6684240005</v>
      </c>
      <c r="P69" s="88">
        <v>110.7</v>
      </c>
      <c r="Q69" s="76"/>
      <c r="R69" s="86">
        <v>2234.5832904230001</v>
      </c>
      <c r="S69" s="87">
        <v>2.5780251193154541E-3</v>
      </c>
      <c r="T69" s="87">
        <f t="shared" si="0"/>
        <v>7.5827678701078649E-3</v>
      </c>
      <c r="U69" s="87">
        <f>R69/'סכום נכסי הקרן'!$C$42</f>
        <v>8.3626070148406703E-4</v>
      </c>
    </row>
    <row r="70" spans="2:21">
      <c r="B70" s="79" t="s">
        <v>479</v>
      </c>
      <c r="C70" s="76" t="s">
        <v>480</v>
      </c>
      <c r="D70" s="89" t="s">
        <v>120</v>
      </c>
      <c r="E70" s="89" t="s">
        <v>335</v>
      </c>
      <c r="F70" s="76" t="s">
        <v>478</v>
      </c>
      <c r="G70" s="89" t="s">
        <v>391</v>
      </c>
      <c r="H70" s="76" t="s">
        <v>421</v>
      </c>
      <c r="I70" s="76" t="s">
        <v>339</v>
      </c>
      <c r="J70" s="76"/>
      <c r="K70" s="86">
        <v>4.8800000000069934</v>
      </c>
      <c r="L70" s="89" t="s">
        <v>164</v>
      </c>
      <c r="M70" s="90">
        <v>2.4E-2</v>
      </c>
      <c r="N70" s="90">
        <v>1.1200000000032913E-2</v>
      </c>
      <c r="O70" s="86">
        <v>181729.30440700002</v>
      </c>
      <c r="P70" s="88">
        <v>107</v>
      </c>
      <c r="Q70" s="76"/>
      <c r="R70" s="86">
        <v>194.45034787800003</v>
      </c>
      <c r="S70" s="87">
        <v>3.1900134493468885E-4</v>
      </c>
      <c r="T70" s="87">
        <f t="shared" si="0"/>
        <v>6.5984197435821801E-4</v>
      </c>
      <c r="U70" s="87">
        <f>R70/'סכום נכסי הקרן'!$C$42</f>
        <v>7.2770249834587882E-5</v>
      </c>
    </row>
    <row r="71" spans="2:21">
      <c r="B71" s="79" t="s">
        <v>481</v>
      </c>
      <c r="C71" s="76" t="s">
        <v>482</v>
      </c>
      <c r="D71" s="89" t="s">
        <v>120</v>
      </c>
      <c r="E71" s="89" t="s">
        <v>335</v>
      </c>
      <c r="F71" s="76" t="s">
        <v>483</v>
      </c>
      <c r="G71" s="89" t="s">
        <v>391</v>
      </c>
      <c r="H71" s="76" t="s">
        <v>421</v>
      </c>
      <c r="I71" s="76" t="s">
        <v>339</v>
      </c>
      <c r="J71" s="76"/>
      <c r="K71" s="86">
        <v>1.2199999999996636</v>
      </c>
      <c r="L71" s="89" t="s">
        <v>164</v>
      </c>
      <c r="M71" s="90">
        <v>2.5499999999999998E-2</v>
      </c>
      <c r="N71" s="90">
        <v>1.8799999999998016E-2</v>
      </c>
      <c r="O71" s="86">
        <v>2547279.3579730005</v>
      </c>
      <c r="P71" s="88">
        <v>102.65</v>
      </c>
      <c r="Q71" s="76"/>
      <c r="R71" s="86">
        <v>2614.7823339040001</v>
      </c>
      <c r="S71" s="87">
        <v>2.3385800261239128E-3</v>
      </c>
      <c r="T71" s="87">
        <f t="shared" si="0"/>
        <v>8.872923893161154E-3</v>
      </c>
      <c r="U71" s="87">
        <f>R71/'סכום נכסי הקרן'!$C$42</f>
        <v>9.7854473276974183E-4</v>
      </c>
    </row>
    <row r="72" spans="2:21">
      <c r="B72" s="79" t="s">
        <v>484</v>
      </c>
      <c r="C72" s="76" t="s">
        <v>485</v>
      </c>
      <c r="D72" s="89" t="s">
        <v>120</v>
      </c>
      <c r="E72" s="89" t="s">
        <v>335</v>
      </c>
      <c r="F72" s="76" t="s">
        <v>483</v>
      </c>
      <c r="G72" s="89" t="s">
        <v>391</v>
      </c>
      <c r="H72" s="76" t="s">
        <v>421</v>
      </c>
      <c r="I72" s="76" t="s">
        <v>339</v>
      </c>
      <c r="J72" s="76"/>
      <c r="K72" s="86">
        <v>5.7099999999994386</v>
      </c>
      <c r="L72" s="89" t="s">
        <v>164</v>
      </c>
      <c r="M72" s="90">
        <v>2.35E-2</v>
      </c>
      <c r="N72" s="90">
        <v>1.2799999999997083E-2</v>
      </c>
      <c r="O72" s="86">
        <v>1997201.8140960005</v>
      </c>
      <c r="P72" s="88">
        <v>107.54</v>
      </c>
      <c r="Q72" s="86">
        <v>45.977014391000012</v>
      </c>
      <c r="R72" s="86">
        <v>2193.7678453130006</v>
      </c>
      <c r="S72" s="87">
        <v>2.600281169372015E-3</v>
      </c>
      <c r="T72" s="87">
        <f t="shared" si="0"/>
        <v>7.4442659636850036E-3</v>
      </c>
      <c r="U72" s="87">
        <f>R72/'סכום נכסי הקרן'!$C$42</f>
        <v>8.209861073772565E-4</v>
      </c>
    </row>
    <row r="73" spans="2:21">
      <c r="B73" s="79" t="s">
        <v>486</v>
      </c>
      <c r="C73" s="76" t="s">
        <v>487</v>
      </c>
      <c r="D73" s="89" t="s">
        <v>120</v>
      </c>
      <c r="E73" s="89" t="s">
        <v>335</v>
      </c>
      <c r="F73" s="76" t="s">
        <v>483</v>
      </c>
      <c r="G73" s="89" t="s">
        <v>391</v>
      </c>
      <c r="H73" s="76" t="s">
        <v>421</v>
      </c>
      <c r="I73" s="76" t="s">
        <v>339</v>
      </c>
      <c r="J73" s="76"/>
      <c r="K73" s="86">
        <v>4.350000000000172</v>
      </c>
      <c r="L73" s="89" t="s">
        <v>164</v>
      </c>
      <c r="M73" s="90">
        <v>1.7600000000000001E-2</v>
      </c>
      <c r="N73" s="90">
        <v>1.1300000000001711E-2</v>
      </c>
      <c r="O73" s="86">
        <v>2790573.7845170004</v>
      </c>
      <c r="P73" s="88">
        <v>104.83</v>
      </c>
      <c r="Q73" s="76"/>
      <c r="R73" s="86">
        <v>2925.3584303500002</v>
      </c>
      <c r="S73" s="87">
        <v>1.9500993474168059E-3</v>
      </c>
      <c r="T73" s="87">
        <f t="shared" si="0"/>
        <v>9.9268234973725732E-3</v>
      </c>
      <c r="U73" s="87">
        <f>R73/'סכום נכסי הקרן'!$C$42</f>
        <v>1.0947733761106444E-3</v>
      </c>
    </row>
    <row r="74" spans="2:21">
      <c r="B74" s="79" t="s">
        <v>488</v>
      </c>
      <c r="C74" s="76" t="s">
        <v>489</v>
      </c>
      <c r="D74" s="89" t="s">
        <v>120</v>
      </c>
      <c r="E74" s="89" t="s">
        <v>335</v>
      </c>
      <c r="F74" s="76" t="s">
        <v>483</v>
      </c>
      <c r="G74" s="89" t="s">
        <v>391</v>
      </c>
      <c r="H74" s="76" t="s">
        <v>421</v>
      </c>
      <c r="I74" s="76" t="s">
        <v>339</v>
      </c>
      <c r="J74" s="76"/>
      <c r="K74" s="86">
        <v>4.9200000000007247</v>
      </c>
      <c r="L74" s="89" t="s">
        <v>164</v>
      </c>
      <c r="M74" s="90">
        <v>2.1499999999999998E-2</v>
      </c>
      <c r="N74" s="90">
        <v>1.1900000000002919E-2</v>
      </c>
      <c r="O74" s="86">
        <v>2765737.5048330002</v>
      </c>
      <c r="P74" s="88">
        <v>107.7</v>
      </c>
      <c r="Q74" s="76"/>
      <c r="R74" s="86">
        <v>2978.6992770270008</v>
      </c>
      <c r="S74" s="87">
        <v>2.1169059951420617E-3</v>
      </c>
      <c r="T74" s="87">
        <f t="shared" si="0"/>
        <v>1.0107828725542048E-2</v>
      </c>
      <c r="U74" s="87">
        <f>R74/'סכום נכסי הקרן'!$C$42</f>
        <v>1.1147354218535976E-3</v>
      </c>
    </row>
    <row r="75" spans="2:21">
      <c r="B75" s="79" t="s">
        <v>490</v>
      </c>
      <c r="C75" s="76" t="s">
        <v>491</v>
      </c>
      <c r="D75" s="89" t="s">
        <v>120</v>
      </c>
      <c r="E75" s="89" t="s">
        <v>335</v>
      </c>
      <c r="F75" s="76" t="s">
        <v>483</v>
      </c>
      <c r="G75" s="89" t="s">
        <v>391</v>
      </c>
      <c r="H75" s="76" t="s">
        <v>421</v>
      </c>
      <c r="I75" s="76" t="s">
        <v>339</v>
      </c>
      <c r="J75" s="76"/>
      <c r="K75" s="86">
        <v>6.9599999999981854</v>
      </c>
      <c r="L75" s="89" t="s">
        <v>164</v>
      </c>
      <c r="M75" s="90">
        <v>6.5000000000000006E-3</v>
      </c>
      <c r="N75" s="90">
        <v>1.2499999999997973E-2</v>
      </c>
      <c r="O75" s="86">
        <v>1286663.0909930002</v>
      </c>
      <c r="P75" s="88">
        <v>95.9</v>
      </c>
      <c r="Q75" s="76"/>
      <c r="R75" s="86">
        <v>1233.9099614690001</v>
      </c>
      <c r="S75" s="87">
        <v>3.2491492196792932E-3</v>
      </c>
      <c r="T75" s="87">
        <f t="shared" si="0"/>
        <v>4.1871130293210145E-3</v>
      </c>
      <c r="U75" s="87">
        <f>R75/'סכום נכסי הקרן'!$C$42</f>
        <v>4.6177308063147384E-4</v>
      </c>
    </row>
    <row r="76" spans="2:21">
      <c r="B76" s="79" t="s">
        <v>492</v>
      </c>
      <c r="C76" s="76" t="s">
        <v>493</v>
      </c>
      <c r="D76" s="89" t="s">
        <v>120</v>
      </c>
      <c r="E76" s="89" t="s">
        <v>335</v>
      </c>
      <c r="F76" s="76" t="s">
        <v>373</v>
      </c>
      <c r="G76" s="89" t="s">
        <v>345</v>
      </c>
      <c r="H76" s="76" t="s">
        <v>421</v>
      </c>
      <c r="I76" s="76" t="s">
        <v>339</v>
      </c>
      <c r="J76" s="76"/>
      <c r="K76" s="86">
        <v>0.74000000000008159</v>
      </c>
      <c r="L76" s="89" t="s">
        <v>164</v>
      </c>
      <c r="M76" s="90">
        <v>3.8900000000000004E-2</v>
      </c>
      <c r="N76" s="90">
        <v>1.7300000000000176E-2</v>
      </c>
      <c r="O76" s="86">
        <v>3008904.3373059998</v>
      </c>
      <c r="P76" s="88">
        <v>112.97</v>
      </c>
      <c r="Q76" s="86">
        <v>32.530505329</v>
      </c>
      <c r="R76" s="86">
        <v>3431.6897190780005</v>
      </c>
      <c r="S76" s="87">
        <v>2.8972026876824047E-3</v>
      </c>
      <c r="T76" s="87">
        <f t="shared" ref="T76:T139" si="1">R76/$R$11</f>
        <v>1.1644992895779827E-2</v>
      </c>
      <c r="U76" s="87">
        <f>R76/'סכום נכסי הקרן'!$C$42</f>
        <v>1.2842605885630637E-3</v>
      </c>
    </row>
    <row r="77" spans="2:21">
      <c r="B77" s="79" t="s">
        <v>494</v>
      </c>
      <c r="C77" s="76" t="s">
        <v>495</v>
      </c>
      <c r="D77" s="89" t="s">
        <v>120</v>
      </c>
      <c r="E77" s="89" t="s">
        <v>335</v>
      </c>
      <c r="F77" s="76" t="s">
        <v>496</v>
      </c>
      <c r="G77" s="89" t="s">
        <v>391</v>
      </c>
      <c r="H77" s="76" t="s">
        <v>421</v>
      </c>
      <c r="I77" s="76" t="s">
        <v>339</v>
      </c>
      <c r="J77" s="76"/>
      <c r="K77" s="86">
        <v>6.6900000000018123</v>
      </c>
      <c r="L77" s="89" t="s">
        <v>164</v>
      </c>
      <c r="M77" s="90">
        <v>3.5000000000000003E-2</v>
      </c>
      <c r="N77" s="90">
        <v>8.4000000000010022E-3</v>
      </c>
      <c r="O77" s="86">
        <v>989088.75536300021</v>
      </c>
      <c r="P77" s="88">
        <v>121</v>
      </c>
      <c r="Q77" s="76"/>
      <c r="R77" s="86">
        <v>1196.7974926070003</v>
      </c>
      <c r="S77" s="87">
        <v>1.2660947035306538E-3</v>
      </c>
      <c r="T77" s="87">
        <f t="shared" si="1"/>
        <v>4.0611766913589238E-3</v>
      </c>
      <c r="U77" s="87">
        <f>R77/'סכום נכסי הקרן'!$C$42</f>
        <v>4.478842722002309E-4</v>
      </c>
    </row>
    <row r="78" spans="2:21">
      <c r="B78" s="79" t="s">
        <v>497</v>
      </c>
      <c r="C78" s="76" t="s">
        <v>498</v>
      </c>
      <c r="D78" s="89" t="s">
        <v>120</v>
      </c>
      <c r="E78" s="89" t="s">
        <v>335</v>
      </c>
      <c r="F78" s="76" t="s">
        <v>496</v>
      </c>
      <c r="G78" s="89" t="s">
        <v>391</v>
      </c>
      <c r="H78" s="76" t="s">
        <v>421</v>
      </c>
      <c r="I78" s="76" t="s">
        <v>339</v>
      </c>
      <c r="J78" s="76"/>
      <c r="K78" s="86">
        <v>2.4899999999920128</v>
      </c>
      <c r="L78" s="89" t="s">
        <v>164</v>
      </c>
      <c r="M78" s="90">
        <v>0.04</v>
      </c>
      <c r="N78" s="90">
        <v>3.7999999999491722E-3</v>
      </c>
      <c r="O78" s="86">
        <v>100948.93788900001</v>
      </c>
      <c r="P78" s="88">
        <v>109.14</v>
      </c>
      <c r="Q78" s="76"/>
      <c r="R78" s="86">
        <v>110.17566911200002</v>
      </c>
      <c r="S78" s="87">
        <v>3.3066469395941607E-4</v>
      </c>
      <c r="T78" s="87">
        <f t="shared" si="1"/>
        <v>3.73866808809782E-4</v>
      </c>
      <c r="U78" s="87">
        <f>R78/'סכום נכסי הקרן'!$C$42</f>
        <v>4.123166172993113E-5</v>
      </c>
    </row>
    <row r="79" spans="2:21">
      <c r="B79" s="79" t="s">
        <v>499</v>
      </c>
      <c r="C79" s="76" t="s">
        <v>500</v>
      </c>
      <c r="D79" s="89" t="s">
        <v>120</v>
      </c>
      <c r="E79" s="89" t="s">
        <v>335</v>
      </c>
      <c r="F79" s="76" t="s">
        <v>496</v>
      </c>
      <c r="G79" s="89" t="s">
        <v>391</v>
      </c>
      <c r="H79" s="76" t="s">
        <v>421</v>
      </c>
      <c r="I79" s="76" t="s">
        <v>339</v>
      </c>
      <c r="J79" s="76"/>
      <c r="K79" s="86">
        <v>5.2300000000006115</v>
      </c>
      <c r="L79" s="89" t="s">
        <v>164</v>
      </c>
      <c r="M79" s="90">
        <v>0.04</v>
      </c>
      <c r="N79" s="90">
        <v>5.6999999999999603E-3</v>
      </c>
      <c r="O79" s="86">
        <v>2192772.1968140001</v>
      </c>
      <c r="P79" s="88">
        <v>119.97</v>
      </c>
      <c r="Q79" s="76"/>
      <c r="R79" s="86">
        <v>2630.6687780930006</v>
      </c>
      <c r="S79" s="87">
        <v>2.1792564959696396E-3</v>
      </c>
      <c r="T79" s="87">
        <f t="shared" si="1"/>
        <v>8.9268324760646851E-3</v>
      </c>
      <c r="U79" s="87">
        <f>R79/'סכום נכסי הקרן'!$C$42</f>
        <v>9.8449000633305862E-4</v>
      </c>
    </row>
    <row r="80" spans="2:21">
      <c r="B80" s="79" t="s">
        <v>501</v>
      </c>
      <c r="C80" s="76" t="s">
        <v>502</v>
      </c>
      <c r="D80" s="89" t="s">
        <v>120</v>
      </c>
      <c r="E80" s="89" t="s">
        <v>335</v>
      </c>
      <c r="F80" s="76" t="s">
        <v>503</v>
      </c>
      <c r="G80" s="89" t="s">
        <v>151</v>
      </c>
      <c r="H80" s="76" t="s">
        <v>421</v>
      </c>
      <c r="I80" s="76" t="s">
        <v>339</v>
      </c>
      <c r="J80" s="76"/>
      <c r="K80" s="86">
        <v>4.3199999999960186</v>
      </c>
      <c r="L80" s="89" t="s">
        <v>164</v>
      </c>
      <c r="M80" s="90">
        <v>4.2999999999999997E-2</v>
      </c>
      <c r="N80" s="90">
        <v>3.1999999999912927E-3</v>
      </c>
      <c r="O80" s="86">
        <v>238164.89528800003</v>
      </c>
      <c r="P80" s="88">
        <v>117.68</v>
      </c>
      <c r="Q80" s="86">
        <v>41.291803818000005</v>
      </c>
      <c r="R80" s="86">
        <v>321.56425187900004</v>
      </c>
      <c r="S80" s="87">
        <v>3.2841153017547576E-4</v>
      </c>
      <c r="T80" s="87">
        <f t="shared" si="1"/>
        <v>1.0911864810650143E-3</v>
      </c>
      <c r="U80" s="87">
        <f>R80/'סכום נכסי הקרן'!$C$42</f>
        <v>1.2034080269061156E-4</v>
      </c>
    </row>
    <row r="81" spans="2:21">
      <c r="B81" s="79" t="s">
        <v>504</v>
      </c>
      <c r="C81" s="76" t="s">
        <v>505</v>
      </c>
      <c r="D81" s="89" t="s">
        <v>120</v>
      </c>
      <c r="E81" s="89" t="s">
        <v>335</v>
      </c>
      <c r="F81" s="76" t="s">
        <v>506</v>
      </c>
      <c r="G81" s="89" t="s">
        <v>507</v>
      </c>
      <c r="H81" s="76" t="s">
        <v>508</v>
      </c>
      <c r="I81" s="76" t="s">
        <v>339</v>
      </c>
      <c r="J81" s="76"/>
      <c r="K81" s="86">
        <v>6.9900000000002889</v>
      </c>
      <c r="L81" s="89" t="s">
        <v>164</v>
      </c>
      <c r="M81" s="90">
        <v>5.1500000000000004E-2</v>
      </c>
      <c r="N81" s="90">
        <v>1.7500000000000272E-2</v>
      </c>
      <c r="O81" s="86">
        <v>6095520.3140009996</v>
      </c>
      <c r="P81" s="88">
        <v>153.05000000000001</v>
      </c>
      <c r="Q81" s="76"/>
      <c r="R81" s="86">
        <v>9329.1935458690004</v>
      </c>
      <c r="S81" s="87">
        <v>1.6051315992863869E-3</v>
      </c>
      <c r="T81" s="87">
        <f t="shared" si="1"/>
        <v>3.1657405377018652E-2</v>
      </c>
      <c r="U81" s="87">
        <f>R81/'סכום נכסי הקרן'!$C$42</f>
        <v>3.491316690850317E-3</v>
      </c>
    </row>
    <row r="82" spans="2:21">
      <c r="B82" s="79" t="s">
        <v>509</v>
      </c>
      <c r="C82" s="76" t="s">
        <v>510</v>
      </c>
      <c r="D82" s="89" t="s">
        <v>120</v>
      </c>
      <c r="E82" s="89" t="s">
        <v>335</v>
      </c>
      <c r="F82" s="76" t="s">
        <v>511</v>
      </c>
      <c r="G82" s="89" t="s">
        <v>191</v>
      </c>
      <c r="H82" s="76" t="s">
        <v>512</v>
      </c>
      <c r="I82" s="76" t="s">
        <v>160</v>
      </c>
      <c r="J82" s="76"/>
      <c r="K82" s="86">
        <v>7.2000000000025874</v>
      </c>
      <c r="L82" s="89" t="s">
        <v>164</v>
      </c>
      <c r="M82" s="90">
        <v>1.7000000000000001E-2</v>
      </c>
      <c r="N82" s="90">
        <v>7.9999999999976461E-3</v>
      </c>
      <c r="O82" s="86">
        <v>804955.14542900014</v>
      </c>
      <c r="P82" s="88">
        <v>105.63</v>
      </c>
      <c r="Q82" s="76"/>
      <c r="R82" s="86">
        <v>850.27419603900012</v>
      </c>
      <c r="S82" s="87">
        <v>6.3420247189578032E-4</v>
      </c>
      <c r="T82" s="87">
        <f t="shared" si="1"/>
        <v>2.885294937153963E-3</v>
      </c>
      <c r="U82" s="87">
        <f>R82/'סכום נכסי הקרן'!$C$42</f>
        <v>3.1820290551746474E-4</v>
      </c>
    </row>
    <row r="83" spans="2:21">
      <c r="B83" s="79" t="s">
        <v>513</v>
      </c>
      <c r="C83" s="76" t="s">
        <v>514</v>
      </c>
      <c r="D83" s="89" t="s">
        <v>120</v>
      </c>
      <c r="E83" s="89" t="s">
        <v>335</v>
      </c>
      <c r="F83" s="76" t="s">
        <v>511</v>
      </c>
      <c r="G83" s="89" t="s">
        <v>191</v>
      </c>
      <c r="H83" s="76" t="s">
        <v>512</v>
      </c>
      <c r="I83" s="76" t="s">
        <v>160</v>
      </c>
      <c r="J83" s="76"/>
      <c r="K83" s="86">
        <v>1.1499999999999098</v>
      </c>
      <c r="L83" s="89" t="s">
        <v>164</v>
      </c>
      <c r="M83" s="90">
        <v>3.7000000000000005E-2</v>
      </c>
      <c r="N83" s="90">
        <v>9.09999999999693E-3</v>
      </c>
      <c r="O83" s="86">
        <v>2046292.2371500004</v>
      </c>
      <c r="P83" s="88">
        <v>108.29</v>
      </c>
      <c r="Q83" s="76"/>
      <c r="R83" s="86">
        <v>2215.9299328480006</v>
      </c>
      <c r="S83" s="87">
        <v>1.3642048607670927E-3</v>
      </c>
      <c r="T83" s="87">
        <f t="shared" si="1"/>
        <v>7.5194701263649744E-3</v>
      </c>
      <c r="U83" s="87">
        <f>R83/'סכום נכסי הקרן'!$C$42</f>
        <v>8.2927995032676762E-4</v>
      </c>
    </row>
    <row r="84" spans="2:21">
      <c r="B84" s="79" t="s">
        <v>515</v>
      </c>
      <c r="C84" s="76" t="s">
        <v>516</v>
      </c>
      <c r="D84" s="89" t="s">
        <v>120</v>
      </c>
      <c r="E84" s="89" t="s">
        <v>335</v>
      </c>
      <c r="F84" s="76" t="s">
        <v>511</v>
      </c>
      <c r="G84" s="89" t="s">
        <v>191</v>
      </c>
      <c r="H84" s="76" t="s">
        <v>512</v>
      </c>
      <c r="I84" s="76" t="s">
        <v>160</v>
      </c>
      <c r="J84" s="76"/>
      <c r="K84" s="86">
        <v>3.8100000000000738</v>
      </c>
      <c r="L84" s="89" t="s">
        <v>164</v>
      </c>
      <c r="M84" s="90">
        <v>2.2000000000000002E-2</v>
      </c>
      <c r="N84" s="90">
        <v>3.6000000000019601E-3</v>
      </c>
      <c r="O84" s="86">
        <v>1886759.2432020002</v>
      </c>
      <c r="P84" s="88">
        <v>108.17</v>
      </c>
      <c r="Q84" s="76"/>
      <c r="R84" s="86">
        <v>2040.9074637850001</v>
      </c>
      <c r="S84" s="87">
        <v>2.1399499753566985E-3</v>
      </c>
      <c r="T84" s="87">
        <f t="shared" si="1"/>
        <v>6.9255541328793876E-3</v>
      </c>
      <c r="U84" s="87">
        <f>R84/'סכום נכסי הקרן'!$C$42</f>
        <v>7.6378030509922641E-4</v>
      </c>
    </row>
    <row r="85" spans="2:21">
      <c r="B85" s="79" t="s">
        <v>517</v>
      </c>
      <c r="C85" s="76" t="s">
        <v>518</v>
      </c>
      <c r="D85" s="89" t="s">
        <v>120</v>
      </c>
      <c r="E85" s="89" t="s">
        <v>335</v>
      </c>
      <c r="F85" s="76" t="s">
        <v>436</v>
      </c>
      <c r="G85" s="89" t="s">
        <v>391</v>
      </c>
      <c r="H85" s="76" t="s">
        <v>512</v>
      </c>
      <c r="I85" s="76" t="s">
        <v>160</v>
      </c>
      <c r="J85" s="76"/>
      <c r="K85" s="86">
        <v>1.3400000000017531</v>
      </c>
      <c r="L85" s="89" t="s">
        <v>164</v>
      </c>
      <c r="M85" s="90">
        <v>2.8500000000000001E-2</v>
      </c>
      <c r="N85" s="90">
        <v>1.5400000000004046E-2</v>
      </c>
      <c r="O85" s="86">
        <v>574486.43955100002</v>
      </c>
      <c r="P85" s="88">
        <v>103.26</v>
      </c>
      <c r="Q85" s="76"/>
      <c r="R85" s="86">
        <v>593.21469364400014</v>
      </c>
      <c r="S85" s="87">
        <v>1.4451638198292442E-3</v>
      </c>
      <c r="T85" s="87">
        <f t="shared" si="1"/>
        <v>2.0129969369761585E-3</v>
      </c>
      <c r="U85" s="87">
        <f>R85/'סכום נכסי הקרן'!$C$42</f>
        <v>2.2200207885000365E-4</v>
      </c>
    </row>
    <row r="86" spans="2:21">
      <c r="B86" s="79" t="s">
        <v>519</v>
      </c>
      <c r="C86" s="76" t="s">
        <v>520</v>
      </c>
      <c r="D86" s="89" t="s">
        <v>120</v>
      </c>
      <c r="E86" s="89" t="s">
        <v>335</v>
      </c>
      <c r="F86" s="76" t="s">
        <v>436</v>
      </c>
      <c r="G86" s="89" t="s">
        <v>391</v>
      </c>
      <c r="H86" s="76" t="s">
        <v>512</v>
      </c>
      <c r="I86" s="76" t="s">
        <v>160</v>
      </c>
      <c r="J86" s="76"/>
      <c r="K86" s="86">
        <v>3.2800000000014196</v>
      </c>
      <c r="L86" s="89" t="s">
        <v>164</v>
      </c>
      <c r="M86" s="90">
        <v>2.5000000000000001E-2</v>
      </c>
      <c r="N86" s="90">
        <v>1.1000000000012522E-2</v>
      </c>
      <c r="O86" s="86">
        <v>452347.33029000007</v>
      </c>
      <c r="P86" s="88">
        <v>105.9</v>
      </c>
      <c r="Q86" s="76"/>
      <c r="R86" s="86">
        <v>479.03581054400007</v>
      </c>
      <c r="S86" s="87">
        <v>1.034676135697628E-3</v>
      </c>
      <c r="T86" s="87">
        <f t="shared" si="1"/>
        <v>1.6255457419698668E-3</v>
      </c>
      <c r="U86" s="87">
        <f>R86/'סכום נכסי הקרן'!$C$42</f>
        <v>1.792722717825756E-4</v>
      </c>
    </row>
    <row r="87" spans="2:21">
      <c r="B87" s="79" t="s">
        <v>521</v>
      </c>
      <c r="C87" s="76" t="s">
        <v>522</v>
      </c>
      <c r="D87" s="89" t="s">
        <v>120</v>
      </c>
      <c r="E87" s="89" t="s">
        <v>335</v>
      </c>
      <c r="F87" s="76" t="s">
        <v>436</v>
      </c>
      <c r="G87" s="89" t="s">
        <v>391</v>
      </c>
      <c r="H87" s="76" t="s">
        <v>512</v>
      </c>
      <c r="I87" s="76" t="s">
        <v>160</v>
      </c>
      <c r="J87" s="76"/>
      <c r="K87" s="86">
        <v>4.4499999999986075</v>
      </c>
      <c r="L87" s="89" t="s">
        <v>164</v>
      </c>
      <c r="M87" s="90">
        <v>1.34E-2</v>
      </c>
      <c r="N87" s="90">
        <v>6.9999999999907133E-3</v>
      </c>
      <c r="O87" s="86">
        <v>515152.87700200005</v>
      </c>
      <c r="P87" s="88">
        <v>104.54</v>
      </c>
      <c r="Q87" s="76"/>
      <c r="R87" s="86">
        <v>538.54077765500006</v>
      </c>
      <c r="S87" s="87">
        <v>1.3903855442739415E-3</v>
      </c>
      <c r="T87" s="87">
        <f t="shared" si="1"/>
        <v>1.8274681114133896E-3</v>
      </c>
      <c r="U87" s="87">
        <f>R87/'סכום נכסי הקרן'!$C$42</f>
        <v>2.0154115106369268E-4</v>
      </c>
    </row>
    <row r="88" spans="2:21">
      <c r="B88" s="79" t="s">
        <v>523</v>
      </c>
      <c r="C88" s="76" t="s">
        <v>524</v>
      </c>
      <c r="D88" s="89" t="s">
        <v>120</v>
      </c>
      <c r="E88" s="89" t="s">
        <v>335</v>
      </c>
      <c r="F88" s="76" t="s">
        <v>436</v>
      </c>
      <c r="G88" s="89" t="s">
        <v>391</v>
      </c>
      <c r="H88" s="76" t="s">
        <v>512</v>
      </c>
      <c r="I88" s="76" t="s">
        <v>160</v>
      </c>
      <c r="J88" s="76"/>
      <c r="K88" s="86">
        <v>4.3099999999997873</v>
      </c>
      <c r="L88" s="89" t="s">
        <v>164</v>
      </c>
      <c r="M88" s="90">
        <v>1.95E-2</v>
      </c>
      <c r="N88" s="90">
        <v>1.3699999999995736E-2</v>
      </c>
      <c r="O88" s="86">
        <v>901363.99619400012</v>
      </c>
      <c r="P88" s="88">
        <v>104.02</v>
      </c>
      <c r="Q88" s="76"/>
      <c r="R88" s="86">
        <v>937.59885922000012</v>
      </c>
      <c r="S88" s="87">
        <v>1.3773073818036951E-3</v>
      </c>
      <c r="T88" s="87">
        <f t="shared" si="1"/>
        <v>3.181619828275624E-3</v>
      </c>
      <c r="U88" s="87">
        <f>R88/'סכום נכסי הקרן'!$C$42</f>
        <v>3.5088290648300466E-4</v>
      </c>
    </row>
    <row r="89" spans="2:21">
      <c r="B89" s="79" t="s">
        <v>525</v>
      </c>
      <c r="C89" s="76" t="s">
        <v>526</v>
      </c>
      <c r="D89" s="89" t="s">
        <v>120</v>
      </c>
      <c r="E89" s="89" t="s">
        <v>335</v>
      </c>
      <c r="F89" s="76" t="s">
        <v>436</v>
      </c>
      <c r="G89" s="89" t="s">
        <v>391</v>
      </c>
      <c r="H89" s="76" t="s">
        <v>512</v>
      </c>
      <c r="I89" s="76" t="s">
        <v>160</v>
      </c>
      <c r="J89" s="76"/>
      <c r="K89" s="86">
        <v>7.1300000000285513</v>
      </c>
      <c r="L89" s="89" t="s">
        <v>164</v>
      </c>
      <c r="M89" s="90">
        <v>1.1699999999999999E-2</v>
      </c>
      <c r="N89" s="90">
        <v>1.8300000000074021E-2</v>
      </c>
      <c r="O89" s="86">
        <v>99437.795447000011</v>
      </c>
      <c r="P89" s="88">
        <v>95.1</v>
      </c>
      <c r="Q89" s="76"/>
      <c r="R89" s="86">
        <v>94.565343510000019</v>
      </c>
      <c r="S89" s="87">
        <v>1.2130584223913299E-4</v>
      </c>
      <c r="T89" s="87">
        <f t="shared" si="1"/>
        <v>3.2089519843209906E-4</v>
      </c>
      <c r="U89" s="87">
        <f>R89/'סכום נכסי הקרן'!$C$42</f>
        <v>3.5389721581952992E-5</v>
      </c>
    </row>
    <row r="90" spans="2:21">
      <c r="B90" s="79" t="s">
        <v>527</v>
      </c>
      <c r="C90" s="76" t="s">
        <v>528</v>
      </c>
      <c r="D90" s="89" t="s">
        <v>120</v>
      </c>
      <c r="E90" s="89" t="s">
        <v>335</v>
      </c>
      <c r="F90" s="76" t="s">
        <v>436</v>
      </c>
      <c r="G90" s="89" t="s">
        <v>391</v>
      </c>
      <c r="H90" s="76" t="s">
        <v>512</v>
      </c>
      <c r="I90" s="76" t="s">
        <v>160</v>
      </c>
      <c r="J90" s="76"/>
      <c r="K90" s="86">
        <v>5.5400000000005019</v>
      </c>
      <c r="L90" s="89" t="s">
        <v>164</v>
      </c>
      <c r="M90" s="90">
        <v>3.3500000000000002E-2</v>
      </c>
      <c r="N90" s="90">
        <v>1.7200000000003813E-2</v>
      </c>
      <c r="O90" s="86">
        <v>1055307.4016470003</v>
      </c>
      <c r="P90" s="88">
        <v>109.32</v>
      </c>
      <c r="Q90" s="76"/>
      <c r="R90" s="86">
        <v>1153.6620984230001</v>
      </c>
      <c r="S90" s="87">
        <v>2.2199978257658303E-3</v>
      </c>
      <c r="T90" s="87">
        <f t="shared" si="1"/>
        <v>3.9148023393780866E-3</v>
      </c>
      <c r="U90" s="87">
        <f>R90/'סכום נכסי הקרן'!$C$42</f>
        <v>4.3174147047352713E-4</v>
      </c>
    </row>
    <row r="91" spans="2:21">
      <c r="B91" s="79" t="s">
        <v>529</v>
      </c>
      <c r="C91" s="76" t="s">
        <v>530</v>
      </c>
      <c r="D91" s="89" t="s">
        <v>120</v>
      </c>
      <c r="E91" s="89" t="s">
        <v>335</v>
      </c>
      <c r="F91" s="76" t="s">
        <v>352</v>
      </c>
      <c r="G91" s="89" t="s">
        <v>345</v>
      </c>
      <c r="H91" s="76" t="s">
        <v>512</v>
      </c>
      <c r="I91" s="76" t="s">
        <v>160</v>
      </c>
      <c r="J91" s="76"/>
      <c r="K91" s="86">
        <v>0.74000000000019039</v>
      </c>
      <c r="L91" s="89" t="s">
        <v>164</v>
      </c>
      <c r="M91" s="90">
        <v>2.7999999999999997E-2</v>
      </c>
      <c r="N91" s="90">
        <v>2.2800000000003814E-2</v>
      </c>
      <c r="O91" s="86">
        <v>41.037555000000005</v>
      </c>
      <c r="P91" s="88">
        <v>5121399</v>
      </c>
      <c r="Q91" s="76"/>
      <c r="R91" s="86">
        <v>2101.6968822900003</v>
      </c>
      <c r="S91" s="87">
        <v>2.3202100412732518E-3</v>
      </c>
      <c r="T91" s="87">
        <f t="shared" si="1"/>
        <v>7.1318351211324587E-3</v>
      </c>
      <c r="U91" s="87">
        <f>R91/'סכום נכסי הקרן'!$C$42</f>
        <v>7.8652987186618147E-4</v>
      </c>
    </row>
    <row r="92" spans="2:21">
      <c r="B92" s="79" t="s">
        <v>531</v>
      </c>
      <c r="C92" s="76" t="s">
        <v>532</v>
      </c>
      <c r="D92" s="89" t="s">
        <v>120</v>
      </c>
      <c r="E92" s="89" t="s">
        <v>335</v>
      </c>
      <c r="F92" s="76" t="s">
        <v>352</v>
      </c>
      <c r="G92" s="89" t="s">
        <v>345</v>
      </c>
      <c r="H92" s="76" t="s">
        <v>512</v>
      </c>
      <c r="I92" s="76" t="s">
        <v>160</v>
      </c>
      <c r="J92" s="76"/>
      <c r="K92" s="86">
        <v>1.9900000000094902</v>
      </c>
      <c r="L92" s="89" t="s">
        <v>164</v>
      </c>
      <c r="M92" s="90">
        <v>1.49E-2</v>
      </c>
      <c r="N92" s="90">
        <v>1.7400000000094906E-2</v>
      </c>
      <c r="O92" s="86">
        <v>2.2313860000000005</v>
      </c>
      <c r="P92" s="88">
        <v>5024754</v>
      </c>
      <c r="Q92" s="86">
        <v>1.6790063180000003</v>
      </c>
      <c r="R92" s="86">
        <v>113.80065830800001</v>
      </c>
      <c r="S92" s="87">
        <v>3.6894609788359797E-4</v>
      </c>
      <c r="T92" s="87">
        <f t="shared" si="1"/>
        <v>3.8616773834895953E-4</v>
      </c>
      <c r="U92" s="87">
        <f>R92/'סכום נכסי הקרן'!$C$42</f>
        <v>4.2588261871403271E-5</v>
      </c>
    </row>
    <row r="93" spans="2:21">
      <c r="B93" s="79" t="s">
        <v>533</v>
      </c>
      <c r="C93" s="76" t="s">
        <v>534</v>
      </c>
      <c r="D93" s="89" t="s">
        <v>120</v>
      </c>
      <c r="E93" s="89" t="s">
        <v>335</v>
      </c>
      <c r="F93" s="76" t="s">
        <v>352</v>
      </c>
      <c r="G93" s="89" t="s">
        <v>345</v>
      </c>
      <c r="H93" s="76" t="s">
        <v>512</v>
      </c>
      <c r="I93" s="76" t="s">
        <v>160</v>
      </c>
      <c r="J93" s="76"/>
      <c r="K93" s="86">
        <v>3.6500000000003232</v>
      </c>
      <c r="L93" s="89" t="s">
        <v>164</v>
      </c>
      <c r="M93" s="90">
        <v>2.2000000000000002E-2</v>
      </c>
      <c r="N93" s="90">
        <v>2.4799999999997421E-2</v>
      </c>
      <c r="O93" s="86">
        <v>9.3493820000000021</v>
      </c>
      <c r="P93" s="88">
        <v>4973591</v>
      </c>
      <c r="Q93" s="76"/>
      <c r="R93" s="86">
        <v>465.00002416900003</v>
      </c>
      <c r="S93" s="87">
        <v>1.8572471195868101E-3</v>
      </c>
      <c r="T93" s="87">
        <f t="shared" si="1"/>
        <v>1.5779171257476892E-3</v>
      </c>
      <c r="U93" s="87">
        <f>R93/'סכום נכסי הקרן'!$C$42</f>
        <v>1.7401958032545111E-4</v>
      </c>
    </row>
    <row r="94" spans="2:21">
      <c r="B94" s="79" t="s">
        <v>535</v>
      </c>
      <c r="C94" s="76" t="s">
        <v>536</v>
      </c>
      <c r="D94" s="89" t="s">
        <v>120</v>
      </c>
      <c r="E94" s="89" t="s">
        <v>335</v>
      </c>
      <c r="F94" s="76" t="s">
        <v>352</v>
      </c>
      <c r="G94" s="89" t="s">
        <v>345</v>
      </c>
      <c r="H94" s="76" t="s">
        <v>512</v>
      </c>
      <c r="I94" s="76" t="s">
        <v>160</v>
      </c>
      <c r="J94" s="76"/>
      <c r="K94" s="86">
        <v>5.4000000000113939</v>
      </c>
      <c r="L94" s="89" t="s">
        <v>164</v>
      </c>
      <c r="M94" s="90">
        <v>2.3199999999999998E-2</v>
      </c>
      <c r="N94" s="90">
        <v>2.2100000000039879E-2</v>
      </c>
      <c r="O94" s="86">
        <v>1.7327520000000005</v>
      </c>
      <c r="P94" s="88">
        <v>5065210</v>
      </c>
      <c r="Q94" s="76"/>
      <c r="R94" s="86">
        <v>87.767529065000005</v>
      </c>
      <c r="S94" s="87">
        <v>2.8879200000000006E-4</v>
      </c>
      <c r="T94" s="87">
        <f t="shared" si="1"/>
        <v>2.9782769892048151E-4</v>
      </c>
      <c r="U94" s="87">
        <f>R94/'סכום נכסי הקרן'!$C$42</f>
        <v>3.2845737161816148E-5</v>
      </c>
    </row>
    <row r="95" spans="2:21">
      <c r="B95" s="79" t="s">
        <v>537</v>
      </c>
      <c r="C95" s="76" t="s">
        <v>538</v>
      </c>
      <c r="D95" s="89" t="s">
        <v>120</v>
      </c>
      <c r="E95" s="89" t="s">
        <v>335</v>
      </c>
      <c r="F95" s="76" t="s">
        <v>539</v>
      </c>
      <c r="G95" s="89" t="s">
        <v>345</v>
      </c>
      <c r="H95" s="76" t="s">
        <v>512</v>
      </c>
      <c r="I95" s="76" t="s">
        <v>160</v>
      </c>
      <c r="J95" s="76"/>
      <c r="K95" s="86">
        <v>4.8600000000002161</v>
      </c>
      <c r="L95" s="89" t="s">
        <v>164</v>
      </c>
      <c r="M95" s="90">
        <v>1.46E-2</v>
      </c>
      <c r="N95" s="90">
        <v>2.5799999999998158E-2</v>
      </c>
      <c r="O95" s="86">
        <v>50.199950000000008</v>
      </c>
      <c r="P95" s="88">
        <v>4774711</v>
      </c>
      <c r="Q95" s="76"/>
      <c r="R95" s="86">
        <v>2396.9024465680004</v>
      </c>
      <c r="S95" s="87">
        <v>1.8848777832012919E-3</v>
      </c>
      <c r="T95" s="87">
        <f t="shared" si="1"/>
        <v>8.133576822808096E-3</v>
      </c>
      <c r="U95" s="87">
        <f>R95/'סכום נכסי הקרן'!$C$42</f>
        <v>8.9700631430766615E-4</v>
      </c>
    </row>
    <row r="96" spans="2:21">
      <c r="B96" s="79" t="s">
        <v>540</v>
      </c>
      <c r="C96" s="76" t="s">
        <v>541</v>
      </c>
      <c r="D96" s="89" t="s">
        <v>120</v>
      </c>
      <c r="E96" s="89" t="s">
        <v>335</v>
      </c>
      <c r="F96" s="76" t="s">
        <v>539</v>
      </c>
      <c r="G96" s="89" t="s">
        <v>345</v>
      </c>
      <c r="H96" s="76" t="s">
        <v>512</v>
      </c>
      <c r="I96" s="76" t="s">
        <v>160</v>
      </c>
      <c r="J96" s="76"/>
      <c r="K96" s="86">
        <v>5.3999999999989328</v>
      </c>
      <c r="L96" s="89" t="s">
        <v>164</v>
      </c>
      <c r="M96" s="90">
        <v>2.4199999999999999E-2</v>
      </c>
      <c r="N96" s="90">
        <v>2.5099999999997596E-2</v>
      </c>
      <c r="O96" s="86">
        <v>37.397529000000006</v>
      </c>
      <c r="P96" s="88">
        <v>5015000</v>
      </c>
      <c r="Q96" s="76"/>
      <c r="R96" s="86">
        <v>1875.4861998950005</v>
      </c>
      <c r="S96" s="87">
        <v>4.2458593324250686E-3</v>
      </c>
      <c r="T96" s="87">
        <f t="shared" si="1"/>
        <v>6.3642185808623145E-3</v>
      </c>
      <c r="U96" s="87">
        <f>R96/'סכום נכסי הקרן'!$C$42</f>
        <v>7.0187377300713085E-4</v>
      </c>
    </row>
    <row r="97" spans="2:21">
      <c r="B97" s="79" t="s">
        <v>542</v>
      </c>
      <c r="C97" s="76" t="s">
        <v>543</v>
      </c>
      <c r="D97" s="89" t="s">
        <v>120</v>
      </c>
      <c r="E97" s="89" t="s">
        <v>335</v>
      </c>
      <c r="F97" s="76" t="s">
        <v>544</v>
      </c>
      <c r="G97" s="89" t="s">
        <v>451</v>
      </c>
      <c r="H97" s="76" t="s">
        <v>508</v>
      </c>
      <c r="I97" s="76" t="s">
        <v>339</v>
      </c>
      <c r="J97" s="76"/>
      <c r="K97" s="86">
        <v>7.7000000000046187</v>
      </c>
      <c r="L97" s="89" t="s">
        <v>164</v>
      </c>
      <c r="M97" s="90">
        <v>4.4000000000000003E-3</v>
      </c>
      <c r="N97" s="90">
        <v>9.4000000000041065E-3</v>
      </c>
      <c r="O97" s="86">
        <v>809521.44</v>
      </c>
      <c r="P97" s="88">
        <v>96.28</v>
      </c>
      <c r="Q97" s="76"/>
      <c r="R97" s="86">
        <v>779.40725012200016</v>
      </c>
      <c r="S97" s="87">
        <v>1.3492024E-3</v>
      </c>
      <c r="T97" s="87">
        <f t="shared" si="1"/>
        <v>2.6448171698426463E-3</v>
      </c>
      <c r="U97" s="87">
        <f>R97/'סכום נכסי הקרן'!$C$42</f>
        <v>2.9168196885845772E-4</v>
      </c>
    </row>
    <row r="98" spans="2:21">
      <c r="B98" s="79" t="s">
        <v>545</v>
      </c>
      <c r="C98" s="76" t="s">
        <v>546</v>
      </c>
      <c r="D98" s="89" t="s">
        <v>120</v>
      </c>
      <c r="E98" s="89" t="s">
        <v>335</v>
      </c>
      <c r="F98" s="76" t="s">
        <v>450</v>
      </c>
      <c r="G98" s="89" t="s">
        <v>451</v>
      </c>
      <c r="H98" s="76" t="s">
        <v>508</v>
      </c>
      <c r="I98" s="76" t="s">
        <v>339</v>
      </c>
      <c r="J98" s="76"/>
      <c r="K98" s="86">
        <v>2.5300000000002627</v>
      </c>
      <c r="L98" s="89" t="s">
        <v>164</v>
      </c>
      <c r="M98" s="90">
        <v>3.85E-2</v>
      </c>
      <c r="N98" s="90">
        <v>3.3999999999984958E-3</v>
      </c>
      <c r="O98" s="86">
        <v>465744.46610000008</v>
      </c>
      <c r="P98" s="88">
        <v>114.2</v>
      </c>
      <c r="Q98" s="76"/>
      <c r="R98" s="86">
        <v>531.88017826200007</v>
      </c>
      <c r="S98" s="87">
        <v>1.9442727289956776E-3</v>
      </c>
      <c r="T98" s="87">
        <f t="shared" si="1"/>
        <v>1.8048662333409282E-3</v>
      </c>
      <c r="U98" s="87">
        <f>R98/'סכום נכסי הקרן'!$C$42</f>
        <v>1.9904851740596934E-4</v>
      </c>
    </row>
    <row r="99" spans="2:21">
      <c r="B99" s="79" t="s">
        <v>547</v>
      </c>
      <c r="C99" s="76" t="s">
        <v>548</v>
      </c>
      <c r="D99" s="89" t="s">
        <v>120</v>
      </c>
      <c r="E99" s="89" t="s">
        <v>335</v>
      </c>
      <c r="F99" s="76" t="s">
        <v>450</v>
      </c>
      <c r="G99" s="89" t="s">
        <v>451</v>
      </c>
      <c r="H99" s="76" t="s">
        <v>508</v>
      </c>
      <c r="I99" s="76" t="s">
        <v>339</v>
      </c>
      <c r="J99" s="76"/>
      <c r="K99" s="86">
        <v>0.65000000000062408</v>
      </c>
      <c r="L99" s="89" t="s">
        <v>164</v>
      </c>
      <c r="M99" s="90">
        <v>3.9E-2</v>
      </c>
      <c r="N99" s="90">
        <v>1.1999999999996432E-2</v>
      </c>
      <c r="O99" s="86">
        <v>502132.97804800014</v>
      </c>
      <c r="P99" s="88">
        <v>111.67</v>
      </c>
      <c r="Q99" s="76"/>
      <c r="R99" s="86">
        <v>560.73187358100017</v>
      </c>
      <c r="S99" s="87">
        <v>1.2583761424144653E-3</v>
      </c>
      <c r="T99" s="87">
        <f t="shared" si="1"/>
        <v>1.9027707102967377E-3</v>
      </c>
      <c r="U99" s="87">
        <f>R99/'סכום נכסי הקרן'!$C$42</f>
        <v>2.0984584998689289E-4</v>
      </c>
    </row>
    <row r="100" spans="2:21">
      <c r="B100" s="79" t="s">
        <v>549</v>
      </c>
      <c r="C100" s="76" t="s">
        <v>550</v>
      </c>
      <c r="D100" s="89" t="s">
        <v>120</v>
      </c>
      <c r="E100" s="89" t="s">
        <v>335</v>
      </c>
      <c r="F100" s="76" t="s">
        <v>450</v>
      </c>
      <c r="G100" s="89" t="s">
        <v>451</v>
      </c>
      <c r="H100" s="76" t="s">
        <v>508</v>
      </c>
      <c r="I100" s="76" t="s">
        <v>339</v>
      </c>
      <c r="J100" s="76"/>
      <c r="K100" s="86">
        <v>3.4299999999990045</v>
      </c>
      <c r="L100" s="89" t="s">
        <v>164</v>
      </c>
      <c r="M100" s="90">
        <v>3.85E-2</v>
      </c>
      <c r="N100" s="90">
        <v>2.2000000000016585E-3</v>
      </c>
      <c r="O100" s="86">
        <v>407718.93423000007</v>
      </c>
      <c r="P100" s="88">
        <v>118.29</v>
      </c>
      <c r="Q100" s="76"/>
      <c r="R100" s="86">
        <v>482.29072463600011</v>
      </c>
      <c r="S100" s="87">
        <v>1.6308757369200002E-3</v>
      </c>
      <c r="T100" s="87">
        <f t="shared" si="1"/>
        <v>1.6365908697583715E-3</v>
      </c>
      <c r="U100" s="87">
        <f>R100/'סכום נכסי הקרן'!$C$42</f>
        <v>1.8049037663170434E-4</v>
      </c>
    </row>
    <row r="101" spans="2:21">
      <c r="B101" s="79" t="s">
        <v>551</v>
      </c>
      <c r="C101" s="76" t="s">
        <v>552</v>
      </c>
      <c r="D101" s="89" t="s">
        <v>120</v>
      </c>
      <c r="E101" s="89" t="s">
        <v>335</v>
      </c>
      <c r="F101" s="76" t="s">
        <v>553</v>
      </c>
      <c r="G101" s="89" t="s">
        <v>345</v>
      </c>
      <c r="H101" s="76" t="s">
        <v>512</v>
      </c>
      <c r="I101" s="76" t="s">
        <v>160</v>
      </c>
      <c r="J101" s="76"/>
      <c r="K101" s="86">
        <v>0.7500000000011573</v>
      </c>
      <c r="L101" s="89" t="s">
        <v>164</v>
      </c>
      <c r="M101" s="90">
        <v>0.02</v>
      </c>
      <c r="N101" s="90">
        <v>-1.780000000000926E-2</v>
      </c>
      <c r="O101" s="86">
        <v>406526.12003900006</v>
      </c>
      <c r="P101" s="88">
        <v>106.28</v>
      </c>
      <c r="Q101" s="76"/>
      <c r="R101" s="86">
        <v>432.05597597000008</v>
      </c>
      <c r="S101" s="87">
        <v>1.4289605148532045E-3</v>
      </c>
      <c r="T101" s="87">
        <f t="shared" si="1"/>
        <v>1.4661257813546262E-3</v>
      </c>
      <c r="U101" s="87">
        <f>R101/'סכום נכסי הקרן'!$C$42</f>
        <v>1.6169074345698714E-4</v>
      </c>
    </row>
    <row r="102" spans="2:21">
      <c r="B102" s="79" t="s">
        <v>554</v>
      </c>
      <c r="C102" s="76" t="s">
        <v>555</v>
      </c>
      <c r="D102" s="89" t="s">
        <v>120</v>
      </c>
      <c r="E102" s="89" t="s">
        <v>335</v>
      </c>
      <c r="F102" s="76" t="s">
        <v>462</v>
      </c>
      <c r="G102" s="89" t="s">
        <v>391</v>
      </c>
      <c r="H102" s="76" t="s">
        <v>512</v>
      </c>
      <c r="I102" s="76" t="s">
        <v>160</v>
      </c>
      <c r="J102" s="76"/>
      <c r="K102" s="86">
        <v>6.1599999999995267</v>
      </c>
      <c r="L102" s="89" t="s">
        <v>164</v>
      </c>
      <c r="M102" s="90">
        <v>2.4E-2</v>
      </c>
      <c r="N102" s="90">
        <v>1.0699999999997489E-2</v>
      </c>
      <c r="O102" s="86">
        <v>1306316.9888700002</v>
      </c>
      <c r="P102" s="88">
        <v>109.8</v>
      </c>
      <c r="Q102" s="76"/>
      <c r="R102" s="86">
        <v>1434.3360263480001</v>
      </c>
      <c r="S102" s="87">
        <v>2.5091774114297926E-3</v>
      </c>
      <c r="T102" s="87">
        <f t="shared" si="1"/>
        <v>4.8672328223983829E-3</v>
      </c>
      <c r="U102" s="87">
        <f>R102/'סכום נכסי הקרן'!$C$42</f>
        <v>5.3677965672543362E-4</v>
      </c>
    </row>
    <row r="103" spans="2:21">
      <c r="B103" s="79" t="s">
        <v>556</v>
      </c>
      <c r="C103" s="76" t="s">
        <v>557</v>
      </c>
      <c r="D103" s="89" t="s">
        <v>120</v>
      </c>
      <c r="E103" s="89" t="s">
        <v>335</v>
      </c>
      <c r="F103" s="76" t="s">
        <v>462</v>
      </c>
      <c r="G103" s="89" t="s">
        <v>391</v>
      </c>
      <c r="H103" s="76" t="s">
        <v>512</v>
      </c>
      <c r="I103" s="76" t="s">
        <v>160</v>
      </c>
      <c r="J103" s="76"/>
      <c r="K103" s="86">
        <v>1.9600000000032742</v>
      </c>
      <c r="L103" s="89" t="s">
        <v>164</v>
      </c>
      <c r="M103" s="90">
        <v>3.4799999999999998E-2</v>
      </c>
      <c r="N103" s="90">
        <v>1.2500000000204611E-2</v>
      </c>
      <c r="O103" s="86">
        <v>23321.92614</v>
      </c>
      <c r="P103" s="88">
        <v>104.78</v>
      </c>
      <c r="Q103" s="76"/>
      <c r="R103" s="86">
        <v>24.436714201999997</v>
      </c>
      <c r="S103" s="87">
        <v>5.6987919695659204E-5</v>
      </c>
      <c r="T103" s="87">
        <f t="shared" si="1"/>
        <v>8.2922812542314225E-5</v>
      </c>
      <c r="U103" s="87">
        <f>R103/'סכום נכסי הקרן'!$C$42</f>
        <v>9.1450893095427236E-6</v>
      </c>
    </row>
    <row r="104" spans="2:21">
      <c r="B104" s="79" t="s">
        <v>558</v>
      </c>
      <c r="C104" s="76" t="s">
        <v>559</v>
      </c>
      <c r="D104" s="89" t="s">
        <v>120</v>
      </c>
      <c r="E104" s="89" t="s">
        <v>335</v>
      </c>
      <c r="F104" s="76" t="s">
        <v>467</v>
      </c>
      <c r="G104" s="89" t="s">
        <v>451</v>
      </c>
      <c r="H104" s="76" t="s">
        <v>512</v>
      </c>
      <c r="I104" s="76" t="s">
        <v>160</v>
      </c>
      <c r="J104" s="76"/>
      <c r="K104" s="86">
        <v>4.580000000001748</v>
      </c>
      <c r="L104" s="89" t="s">
        <v>164</v>
      </c>
      <c r="M104" s="90">
        <v>2.4799999999999999E-2</v>
      </c>
      <c r="N104" s="90">
        <v>7.0999999999986664E-3</v>
      </c>
      <c r="O104" s="86">
        <v>619274.30877100013</v>
      </c>
      <c r="P104" s="88">
        <v>109</v>
      </c>
      <c r="Q104" s="76"/>
      <c r="R104" s="86">
        <v>675.00902367900005</v>
      </c>
      <c r="S104" s="87">
        <v>1.4623246110154933E-3</v>
      </c>
      <c r="T104" s="87">
        <f t="shared" si="1"/>
        <v>2.2905553615847076E-3</v>
      </c>
      <c r="U104" s="87">
        <f>R104/'סכום נכסי הקרן'!$C$42</f>
        <v>2.5261243206692948E-4</v>
      </c>
    </row>
    <row r="105" spans="2:21">
      <c r="B105" s="79" t="s">
        <v>560</v>
      </c>
      <c r="C105" s="76" t="s">
        <v>561</v>
      </c>
      <c r="D105" s="89" t="s">
        <v>120</v>
      </c>
      <c r="E105" s="89" t="s">
        <v>335</v>
      </c>
      <c r="F105" s="76" t="s">
        <v>478</v>
      </c>
      <c r="G105" s="89" t="s">
        <v>391</v>
      </c>
      <c r="H105" s="76" t="s">
        <v>508</v>
      </c>
      <c r="I105" s="76" t="s">
        <v>339</v>
      </c>
      <c r="J105" s="76"/>
      <c r="K105" s="86">
        <v>5.819999999995324</v>
      </c>
      <c r="L105" s="89" t="s">
        <v>164</v>
      </c>
      <c r="M105" s="90">
        <v>2.81E-2</v>
      </c>
      <c r="N105" s="90">
        <v>1.3100000000001671E-2</v>
      </c>
      <c r="O105" s="86">
        <v>107920.021135</v>
      </c>
      <c r="P105" s="88">
        <v>110.98</v>
      </c>
      <c r="Q105" s="76"/>
      <c r="R105" s="86">
        <v>119.76964445800002</v>
      </c>
      <c r="S105" s="87">
        <v>2.1699229304529986E-4</v>
      </c>
      <c r="T105" s="87">
        <f t="shared" si="1"/>
        <v>4.0642271680034275E-4</v>
      </c>
      <c r="U105" s="87">
        <f>R105/'סכום נכסי הקרן'!$C$42</f>
        <v>4.48220692064625E-5</v>
      </c>
    </row>
    <row r="106" spans="2:21">
      <c r="B106" s="79" t="s">
        <v>562</v>
      </c>
      <c r="C106" s="76" t="s">
        <v>563</v>
      </c>
      <c r="D106" s="89" t="s">
        <v>120</v>
      </c>
      <c r="E106" s="89" t="s">
        <v>335</v>
      </c>
      <c r="F106" s="76" t="s">
        <v>478</v>
      </c>
      <c r="G106" s="89" t="s">
        <v>391</v>
      </c>
      <c r="H106" s="76" t="s">
        <v>508</v>
      </c>
      <c r="I106" s="76" t="s">
        <v>339</v>
      </c>
      <c r="J106" s="76"/>
      <c r="K106" s="86">
        <v>3.9799999999968034</v>
      </c>
      <c r="L106" s="89" t="s">
        <v>164</v>
      </c>
      <c r="M106" s="90">
        <v>3.7000000000000005E-2</v>
      </c>
      <c r="N106" s="90">
        <v>1.2899999999999998E-2</v>
      </c>
      <c r="O106" s="86">
        <v>282091.42020400008</v>
      </c>
      <c r="P106" s="88">
        <v>110.89</v>
      </c>
      <c r="Q106" s="76"/>
      <c r="R106" s="86">
        <v>312.81118150000009</v>
      </c>
      <c r="S106" s="87">
        <v>4.6898809234272368E-4</v>
      </c>
      <c r="T106" s="87">
        <f t="shared" si="1"/>
        <v>1.0614840747509898E-3</v>
      </c>
      <c r="U106" s="87">
        <f>R106/'סכום נכסי הקרן'!$C$42</f>
        <v>1.1706509182019854E-4</v>
      </c>
    </row>
    <row r="107" spans="2:21">
      <c r="B107" s="79" t="s">
        <v>564</v>
      </c>
      <c r="C107" s="76" t="s">
        <v>565</v>
      </c>
      <c r="D107" s="89" t="s">
        <v>120</v>
      </c>
      <c r="E107" s="89" t="s">
        <v>335</v>
      </c>
      <c r="F107" s="76" t="s">
        <v>478</v>
      </c>
      <c r="G107" s="89" t="s">
        <v>391</v>
      </c>
      <c r="H107" s="76" t="s">
        <v>508</v>
      </c>
      <c r="I107" s="76" t="s">
        <v>339</v>
      </c>
      <c r="J107" s="76"/>
      <c r="K107" s="86">
        <v>2.9899999999675453</v>
      </c>
      <c r="L107" s="89" t="s">
        <v>164</v>
      </c>
      <c r="M107" s="90">
        <v>4.4000000000000004E-2</v>
      </c>
      <c r="N107" s="90">
        <v>1.179999999986335E-2</v>
      </c>
      <c r="O107" s="86">
        <v>21064.5412</v>
      </c>
      <c r="P107" s="88">
        <v>111.17</v>
      </c>
      <c r="Q107" s="76"/>
      <c r="R107" s="86">
        <v>23.417451424000003</v>
      </c>
      <c r="S107" s="87">
        <v>9.473827539508487E-5</v>
      </c>
      <c r="T107" s="87">
        <f t="shared" si="1"/>
        <v>7.9464076823068682E-5</v>
      </c>
      <c r="U107" s="87">
        <f>R107/'סכום נכסי הקרן'!$C$42</f>
        <v>8.763644854381904E-6</v>
      </c>
    </row>
    <row r="108" spans="2:21">
      <c r="B108" s="79" t="s">
        <v>566</v>
      </c>
      <c r="C108" s="76" t="s">
        <v>567</v>
      </c>
      <c r="D108" s="89" t="s">
        <v>120</v>
      </c>
      <c r="E108" s="89" t="s">
        <v>335</v>
      </c>
      <c r="F108" s="76" t="s">
        <v>478</v>
      </c>
      <c r="G108" s="89" t="s">
        <v>391</v>
      </c>
      <c r="H108" s="76" t="s">
        <v>508</v>
      </c>
      <c r="I108" s="76" t="s">
        <v>339</v>
      </c>
      <c r="J108" s="76"/>
      <c r="K108" s="86">
        <v>5.9200000000010924</v>
      </c>
      <c r="L108" s="89" t="s">
        <v>164</v>
      </c>
      <c r="M108" s="90">
        <v>2.6000000000000002E-2</v>
      </c>
      <c r="N108" s="90">
        <v>1.3200000000000591E-2</v>
      </c>
      <c r="O108" s="86">
        <v>1242802.6429950001</v>
      </c>
      <c r="P108" s="88">
        <v>109.01</v>
      </c>
      <c r="Q108" s="76"/>
      <c r="R108" s="86">
        <v>1354.779174581</v>
      </c>
      <c r="S108" s="87">
        <v>2.2043903298543488E-3</v>
      </c>
      <c r="T108" s="87">
        <f t="shared" si="1"/>
        <v>4.5972669893899623E-3</v>
      </c>
      <c r="U108" s="87">
        <f>R108/'סכום נכסי הקרן'!$C$42</f>
        <v>5.0700664761376985E-4</v>
      </c>
    </row>
    <row r="109" spans="2:21">
      <c r="B109" s="79" t="s">
        <v>568</v>
      </c>
      <c r="C109" s="76" t="s">
        <v>569</v>
      </c>
      <c r="D109" s="89" t="s">
        <v>120</v>
      </c>
      <c r="E109" s="89" t="s">
        <v>335</v>
      </c>
      <c r="F109" s="76" t="s">
        <v>570</v>
      </c>
      <c r="G109" s="89" t="s">
        <v>391</v>
      </c>
      <c r="H109" s="76" t="s">
        <v>508</v>
      </c>
      <c r="I109" s="76" t="s">
        <v>339</v>
      </c>
      <c r="J109" s="76"/>
      <c r="K109" s="86">
        <v>5.1200000000012853</v>
      </c>
      <c r="L109" s="89" t="s">
        <v>164</v>
      </c>
      <c r="M109" s="90">
        <v>1.3999999999999999E-2</v>
      </c>
      <c r="N109" s="90">
        <v>0.01</v>
      </c>
      <c r="O109" s="86">
        <v>1365115.6756430003</v>
      </c>
      <c r="P109" s="88">
        <v>102.57</v>
      </c>
      <c r="Q109" s="76"/>
      <c r="R109" s="86">
        <v>1400.1991544350001</v>
      </c>
      <c r="S109" s="87">
        <v>2.0727538348663836E-3</v>
      </c>
      <c r="T109" s="87">
        <f t="shared" si="1"/>
        <v>4.7513937858150185E-3</v>
      </c>
      <c r="U109" s="87">
        <f>R109/'סכום נכסי הקרן'!$C$42</f>
        <v>5.2400442271433826E-4</v>
      </c>
    </row>
    <row r="110" spans="2:21">
      <c r="B110" s="79" t="s">
        <v>571</v>
      </c>
      <c r="C110" s="76" t="s">
        <v>572</v>
      </c>
      <c r="D110" s="89" t="s">
        <v>120</v>
      </c>
      <c r="E110" s="89" t="s">
        <v>335</v>
      </c>
      <c r="F110" s="76" t="s">
        <v>361</v>
      </c>
      <c r="G110" s="89" t="s">
        <v>345</v>
      </c>
      <c r="H110" s="76" t="s">
        <v>512</v>
      </c>
      <c r="I110" s="76" t="s">
        <v>160</v>
      </c>
      <c r="J110" s="76"/>
      <c r="K110" s="86">
        <v>2.9499999999995485</v>
      </c>
      <c r="L110" s="89" t="s">
        <v>164</v>
      </c>
      <c r="M110" s="90">
        <v>1.8200000000000001E-2</v>
      </c>
      <c r="N110" s="90">
        <v>1.7599999999994752E-2</v>
      </c>
      <c r="O110" s="86">
        <v>24.009214</v>
      </c>
      <c r="P110" s="88">
        <v>5079999</v>
      </c>
      <c r="Q110" s="76"/>
      <c r="R110" s="86">
        <v>1219.6678348890002</v>
      </c>
      <c r="S110" s="87">
        <v>1.6894809654492999E-3</v>
      </c>
      <c r="T110" s="87">
        <f t="shared" si="1"/>
        <v>4.1387842244401769E-3</v>
      </c>
      <c r="U110" s="87">
        <f>R110/'סכום נכסי הקרן'!$C$42</f>
        <v>4.5644316931625899E-4</v>
      </c>
    </row>
    <row r="111" spans="2:21">
      <c r="B111" s="79" t="s">
        <v>573</v>
      </c>
      <c r="C111" s="76" t="s">
        <v>574</v>
      </c>
      <c r="D111" s="89" t="s">
        <v>120</v>
      </c>
      <c r="E111" s="89" t="s">
        <v>335</v>
      </c>
      <c r="F111" s="76" t="s">
        <v>361</v>
      </c>
      <c r="G111" s="89" t="s">
        <v>345</v>
      </c>
      <c r="H111" s="76" t="s">
        <v>512</v>
      </c>
      <c r="I111" s="76" t="s">
        <v>160</v>
      </c>
      <c r="J111" s="76"/>
      <c r="K111" s="86">
        <v>2.1799999999998385</v>
      </c>
      <c r="L111" s="89" t="s">
        <v>164</v>
      </c>
      <c r="M111" s="90">
        <v>1.06E-2</v>
      </c>
      <c r="N111" s="90">
        <v>2.1899999999993803E-2</v>
      </c>
      <c r="O111" s="86">
        <v>29.918023000000009</v>
      </c>
      <c r="P111" s="88">
        <v>4965000</v>
      </c>
      <c r="Q111" s="76"/>
      <c r="R111" s="86">
        <v>1485.4298654680001</v>
      </c>
      <c r="S111" s="87">
        <v>2.2032567199351946E-3</v>
      </c>
      <c r="T111" s="87">
        <f t="shared" si="1"/>
        <v>5.0406131225644397E-3</v>
      </c>
      <c r="U111" s="87">
        <f>R111/'סכום נכסי הקרן'!$C$42</f>
        <v>5.5590079216358366E-4</v>
      </c>
    </row>
    <row r="112" spans="2:21">
      <c r="B112" s="79" t="s">
        <v>575</v>
      </c>
      <c r="C112" s="76" t="s">
        <v>576</v>
      </c>
      <c r="D112" s="89" t="s">
        <v>120</v>
      </c>
      <c r="E112" s="89" t="s">
        <v>335</v>
      </c>
      <c r="F112" s="76" t="s">
        <v>361</v>
      </c>
      <c r="G112" s="89" t="s">
        <v>345</v>
      </c>
      <c r="H112" s="76" t="s">
        <v>512</v>
      </c>
      <c r="I112" s="76" t="s">
        <v>160</v>
      </c>
      <c r="J112" s="76"/>
      <c r="K112" s="86">
        <v>4.0500000000004786</v>
      </c>
      <c r="L112" s="89" t="s">
        <v>164</v>
      </c>
      <c r="M112" s="90">
        <v>1.89E-2</v>
      </c>
      <c r="N112" s="90">
        <v>2.2800000000002502E-2</v>
      </c>
      <c r="O112" s="86">
        <v>55.211219000000007</v>
      </c>
      <c r="P112" s="88">
        <v>4921791</v>
      </c>
      <c r="Q112" s="76"/>
      <c r="R112" s="86">
        <v>2717.3808228940006</v>
      </c>
      <c r="S112" s="87">
        <v>2.5328570969813747E-3</v>
      </c>
      <c r="T112" s="87">
        <f t="shared" si="1"/>
        <v>9.2210785263624612E-3</v>
      </c>
      <c r="U112" s="87">
        <f>R112/'סכום נכסי הקרן'!$C$42</f>
        <v>1.0169407436688217E-3</v>
      </c>
    </row>
    <row r="113" spans="2:21">
      <c r="B113" s="79" t="s">
        <v>577</v>
      </c>
      <c r="C113" s="76" t="s">
        <v>578</v>
      </c>
      <c r="D113" s="89" t="s">
        <v>120</v>
      </c>
      <c r="E113" s="89" t="s">
        <v>335</v>
      </c>
      <c r="F113" s="76" t="s">
        <v>579</v>
      </c>
      <c r="G113" s="89" t="s">
        <v>345</v>
      </c>
      <c r="H113" s="76" t="s">
        <v>508</v>
      </c>
      <c r="I113" s="76" t="s">
        <v>339</v>
      </c>
      <c r="J113" s="76"/>
      <c r="K113" s="86">
        <v>1.230000000000177</v>
      </c>
      <c r="L113" s="89" t="s">
        <v>164</v>
      </c>
      <c r="M113" s="90">
        <v>4.4999999999999998E-2</v>
      </c>
      <c r="N113" s="90">
        <v>1.8700000000000896E-2</v>
      </c>
      <c r="O113" s="86">
        <v>3277769.7152710003</v>
      </c>
      <c r="P113" s="88">
        <v>124.49</v>
      </c>
      <c r="Q113" s="86">
        <v>44.462017547000009</v>
      </c>
      <c r="R113" s="86">
        <v>4124.9574772490005</v>
      </c>
      <c r="S113" s="87">
        <v>1.9258519079284671E-3</v>
      </c>
      <c r="T113" s="87">
        <f t="shared" si="1"/>
        <v>1.3997506898981585E-2</v>
      </c>
      <c r="U113" s="87">
        <f>R113/'סכום נכסי הקרן'!$C$42</f>
        <v>1.5437060897663872E-3</v>
      </c>
    </row>
    <row r="114" spans="2:21">
      <c r="B114" s="79" t="s">
        <v>580</v>
      </c>
      <c r="C114" s="76" t="s">
        <v>581</v>
      </c>
      <c r="D114" s="89" t="s">
        <v>120</v>
      </c>
      <c r="E114" s="89" t="s">
        <v>335</v>
      </c>
      <c r="F114" s="76" t="s">
        <v>483</v>
      </c>
      <c r="G114" s="89" t="s">
        <v>391</v>
      </c>
      <c r="H114" s="76" t="s">
        <v>508</v>
      </c>
      <c r="I114" s="76" t="s">
        <v>339</v>
      </c>
      <c r="J114" s="76"/>
      <c r="K114" s="86">
        <v>1.960000000000252</v>
      </c>
      <c r="L114" s="89" t="s">
        <v>164</v>
      </c>
      <c r="M114" s="90">
        <v>4.9000000000000002E-2</v>
      </c>
      <c r="N114" s="90">
        <v>1.6400000000001681E-2</v>
      </c>
      <c r="O114" s="86">
        <v>646855.86643500009</v>
      </c>
      <c r="P114" s="88">
        <v>109.61</v>
      </c>
      <c r="Q114" s="86">
        <v>244.01826702000005</v>
      </c>
      <c r="R114" s="86">
        <v>953.03698220600018</v>
      </c>
      <c r="S114" s="87">
        <v>2.1615470366535315E-3</v>
      </c>
      <c r="T114" s="87">
        <f t="shared" si="1"/>
        <v>3.2340070914645717E-3</v>
      </c>
      <c r="U114" s="87">
        <f>R114/'סכום נכסי הקרן'!$C$42</f>
        <v>3.5666040227526298E-4</v>
      </c>
    </row>
    <row r="115" spans="2:21">
      <c r="B115" s="79" t="s">
        <v>582</v>
      </c>
      <c r="C115" s="76" t="s">
        <v>583</v>
      </c>
      <c r="D115" s="89" t="s">
        <v>120</v>
      </c>
      <c r="E115" s="89" t="s">
        <v>335</v>
      </c>
      <c r="F115" s="76" t="s">
        <v>483</v>
      </c>
      <c r="G115" s="89" t="s">
        <v>391</v>
      </c>
      <c r="H115" s="76" t="s">
        <v>508</v>
      </c>
      <c r="I115" s="76" t="s">
        <v>339</v>
      </c>
      <c r="J115" s="76"/>
      <c r="K115" s="86">
        <v>1.360000000000207</v>
      </c>
      <c r="L115" s="89" t="s">
        <v>164</v>
      </c>
      <c r="M115" s="90">
        <v>5.8499999999999996E-2</v>
      </c>
      <c r="N115" s="90">
        <v>2.0899999999991876E-2</v>
      </c>
      <c r="O115" s="86">
        <v>498359.66626000009</v>
      </c>
      <c r="P115" s="88">
        <v>116.09</v>
      </c>
      <c r="Q115" s="76"/>
      <c r="R115" s="86">
        <v>578.54575688300019</v>
      </c>
      <c r="S115" s="87">
        <v>7.0452140878375711E-4</v>
      </c>
      <c r="T115" s="87">
        <f t="shared" si="1"/>
        <v>1.9632198072371729E-3</v>
      </c>
      <c r="U115" s="87">
        <f>R115/'סכום נכסי הקרן'!$C$42</f>
        <v>2.1651243995475481E-4</v>
      </c>
    </row>
    <row r="116" spans="2:21">
      <c r="B116" s="79" t="s">
        <v>584</v>
      </c>
      <c r="C116" s="76" t="s">
        <v>585</v>
      </c>
      <c r="D116" s="89" t="s">
        <v>120</v>
      </c>
      <c r="E116" s="89" t="s">
        <v>335</v>
      </c>
      <c r="F116" s="76" t="s">
        <v>483</v>
      </c>
      <c r="G116" s="89" t="s">
        <v>391</v>
      </c>
      <c r="H116" s="76" t="s">
        <v>508</v>
      </c>
      <c r="I116" s="76" t="s">
        <v>339</v>
      </c>
      <c r="J116" s="76"/>
      <c r="K116" s="86">
        <v>5.9699999999989544</v>
      </c>
      <c r="L116" s="89" t="s">
        <v>164</v>
      </c>
      <c r="M116" s="90">
        <v>2.2499999999999999E-2</v>
      </c>
      <c r="N116" s="90">
        <v>1.7399999999995176E-2</v>
      </c>
      <c r="O116" s="86">
        <v>591967.81286600011</v>
      </c>
      <c r="P116" s="88">
        <v>105</v>
      </c>
      <c r="Q116" s="76"/>
      <c r="R116" s="86">
        <v>621.56621224500009</v>
      </c>
      <c r="S116" s="87">
        <v>1.5209925675586098E-3</v>
      </c>
      <c r="T116" s="87">
        <f t="shared" si="1"/>
        <v>2.1092041292691483E-3</v>
      </c>
      <c r="U116" s="87">
        <f>R116/'סכום נכסי הקרן'!$C$42</f>
        <v>2.3261222747817257E-4</v>
      </c>
    </row>
    <row r="117" spans="2:21">
      <c r="B117" s="79" t="s">
        <v>586</v>
      </c>
      <c r="C117" s="76" t="s">
        <v>587</v>
      </c>
      <c r="D117" s="89" t="s">
        <v>120</v>
      </c>
      <c r="E117" s="89" t="s">
        <v>335</v>
      </c>
      <c r="F117" s="76" t="s">
        <v>588</v>
      </c>
      <c r="G117" s="89" t="s">
        <v>451</v>
      </c>
      <c r="H117" s="76" t="s">
        <v>512</v>
      </c>
      <c r="I117" s="76" t="s">
        <v>160</v>
      </c>
      <c r="J117" s="76"/>
      <c r="K117" s="86">
        <v>1.239999999992961</v>
      </c>
      <c r="L117" s="89" t="s">
        <v>164</v>
      </c>
      <c r="M117" s="90">
        <v>4.0500000000000001E-2</v>
      </c>
      <c r="N117" s="90">
        <v>0.01</v>
      </c>
      <c r="O117" s="86">
        <v>117026.93360500003</v>
      </c>
      <c r="P117" s="88">
        <v>126.25</v>
      </c>
      <c r="Q117" s="76"/>
      <c r="R117" s="86">
        <v>147.746500346</v>
      </c>
      <c r="S117" s="87">
        <v>1.6091130960598182E-3</v>
      </c>
      <c r="T117" s="87">
        <f t="shared" si="1"/>
        <v>5.0135853988796933E-4</v>
      </c>
      <c r="U117" s="87">
        <f>R117/'סכום נכסי הקרן'!$C$42</f>
        <v>5.5292005695510861E-5</v>
      </c>
    </row>
    <row r="118" spans="2:21">
      <c r="B118" s="79" t="s">
        <v>589</v>
      </c>
      <c r="C118" s="76" t="s">
        <v>590</v>
      </c>
      <c r="D118" s="89" t="s">
        <v>120</v>
      </c>
      <c r="E118" s="89" t="s">
        <v>335</v>
      </c>
      <c r="F118" s="76" t="s">
        <v>591</v>
      </c>
      <c r="G118" s="89" t="s">
        <v>391</v>
      </c>
      <c r="H118" s="76" t="s">
        <v>512</v>
      </c>
      <c r="I118" s="76" t="s">
        <v>160</v>
      </c>
      <c r="J118" s="76"/>
      <c r="K118" s="86">
        <v>6.5700000000008538</v>
      </c>
      <c r="L118" s="89" t="s">
        <v>164</v>
      </c>
      <c r="M118" s="90">
        <v>1.9599999999999999E-2</v>
      </c>
      <c r="N118" s="90">
        <v>9.2000000000007336E-3</v>
      </c>
      <c r="O118" s="86">
        <v>1002468.6304210001</v>
      </c>
      <c r="P118" s="88">
        <v>108.6</v>
      </c>
      <c r="Q118" s="76"/>
      <c r="R118" s="86">
        <v>1088.6809636510002</v>
      </c>
      <c r="S118" s="87">
        <v>1.0163813121440747E-3</v>
      </c>
      <c r="T118" s="87">
        <f t="shared" si="1"/>
        <v>3.6942973069525567E-3</v>
      </c>
      <c r="U118" s="87">
        <f>R118/'סכום נכסי הקרן'!$C$42</f>
        <v>4.0742321409858724E-4</v>
      </c>
    </row>
    <row r="119" spans="2:21">
      <c r="B119" s="79" t="s">
        <v>592</v>
      </c>
      <c r="C119" s="76" t="s">
        <v>593</v>
      </c>
      <c r="D119" s="89" t="s">
        <v>120</v>
      </c>
      <c r="E119" s="89" t="s">
        <v>335</v>
      </c>
      <c r="F119" s="76" t="s">
        <v>591</v>
      </c>
      <c r="G119" s="89" t="s">
        <v>391</v>
      </c>
      <c r="H119" s="76" t="s">
        <v>512</v>
      </c>
      <c r="I119" s="76" t="s">
        <v>160</v>
      </c>
      <c r="J119" s="76"/>
      <c r="K119" s="86">
        <v>2.5999999999977619</v>
      </c>
      <c r="L119" s="89" t="s">
        <v>164</v>
      </c>
      <c r="M119" s="90">
        <v>2.75E-2</v>
      </c>
      <c r="N119" s="90">
        <v>6.4999999999850819E-3</v>
      </c>
      <c r="O119" s="86">
        <v>253198.42094300006</v>
      </c>
      <c r="P119" s="88">
        <v>105.9</v>
      </c>
      <c r="Q119" s="76"/>
      <c r="R119" s="86">
        <v>268.13713625600008</v>
      </c>
      <c r="S119" s="87">
        <v>6.0160215813764969E-4</v>
      </c>
      <c r="T119" s="87">
        <f t="shared" si="1"/>
        <v>9.0988851044341657E-4</v>
      </c>
      <c r="U119" s="87">
        <f>R119/'סכום נכסי הקרן'!$C$42</f>
        <v>1.0034647203368505E-4</v>
      </c>
    </row>
    <row r="120" spans="2:21">
      <c r="B120" s="79" t="s">
        <v>594</v>
      </c>
      <c r="C120" s="76" t="s">
        <v>595</v>
      </c>
      <c r="D120" s="89" t="s">
        <v>120</v>
      </c>
      <c r="E120" s="89" t="s">
        <v>335</v>
      </c>
      <c r="F120" s="76" t="s">
        <v>373</v>
      </c>
      <c r="G120" s="89" t="s">
        <v>345</v>
      </c>
      <c r="H120" s="76" t="s">
        <v>512</v>
      </c>
      <c r="I120" s="76" t="s">
        <v>160</v>
      </c>
      <c r="J120" s="76"/>
      <c r="K120" s="86">
        <v>2.5400000000003096</v>
      </c>
      <c r="L120" s="89" t="s">
        <v>164</v>
      </c>
      <c r="M120" s="90">
        <v>1.4199999999999999E-2</v>
      </c>
      <c r="N120" s="90">
        <v>2.2400000000001842E-2</v>
      </c>
      <c r="O120" s="86">
        <v>48.205415000000009</v>
      </c>
      <c r="P120" s="88">
        <v>4972000</v>
      </c>
      <c r="Q120" s="76"/>
      <c r="R120" s="86">
        <v>2396.7731691690001</v>
      </c>
      <c r="S120" s="87">
        <v>2.274591374510452E-3</v>
      </c>
      <c r="T120" s="87">
        <f t="shared" si="1"/>
        <v>8.1331381367623929E-3</v>
      </c>
      <c r="U120" s="87">
        <f>R120/'סכום נכסי הקרן'!$C$42</f>
        <v>8.9695793409788063E-4</v>
      </c>
    </row>
    <row r="121" spans="2:21">
      <c r="B121" s="79" t="s">
        <v>596</v>
      </c>
      <c r="C121" s="76" t="s">
        <v>597</v>
      </c>
      <c r="D121" s="89" t="s">
        <v>120</v>
      </c>
      <c r="E121" s="89" t="s">
        <v>335</v>
      </c>
      <c r="F121" s="76" t="s">
        <v>373</v>
      </c>
      <c r="G121" s="89" t="s">
        <v>345</v>
      </c>
      <c r="H121" s="76" t="s">
        <v>512</v>
      </c>
      <c r="I121" s="76" t="s">
        <v>160</v>
      </c>
      <c r="J121" s="76"/>
      <c r="K121" s="86">
        <v>4.3100000000047425</v>
      </c>
      <c r="L121" s="89" t="s">
        <v>164</v>
      </c>
      <c r="M121" s="90">
        <v>2.0199999999999999E-2</v>
      </c>
      <c r="N121" s="90">
        <v>2.4000000000014485E-2</v>
      </c>
      <c r="O121" s="86">
        <v>5.5597660000000007</v>
      </c>
      <c r="P121" s="88">
        <v>4969567</v>
      </c>
      <c r="Q121" s="76"/>
      <c r="R121" s="86">
        <v>276.29629369899999</v>
      </c>
      <c r="S121" s="87">
        <v>2.6418465193632696E-4</v>
      </c>
      <c r="T121" s="87">
        <f t="shared" si="1"/>
        <v>9.3757555042581057E-4</v>
      </c>
      <c r="U121" s="87">
        <f>R121/'סכום נכסי הקרן'!$C$42</f>
        <v>1.0339991951807505E-4</v>
      </c>
    </row>
    <row r="122" spans="2:21">
      <c r="B122" s="79" t="s">
        <v>598</v>
      </c>
      <c r="C122" s="76" t="s">
        <v>599</v>
      </c>
      <c r="D122" s="89" t="s">
        <v>120</v>
      </c>
      <c r="E122" s="89" t="s">
        <v>335</v>
      </c>
      <c r="F122" s="76" t="s">
        <v>373</v>
      </c>
      <c r="G122" s="89" t="s">
        <v>345</v>
      </c>
      <c r="H122" s="76" t="s">
        <v>512</v>
      </c>
      <c r="I122" s="76" t="s">
        <v>160</v>
      </c>
      <c r="J122" s="76"/>
      <c r="K122" s="86">
        <v>5.2599999999991018</v>
      </c>
      <c r="L122" s="89" t="s">
        <v>164</v>
      </c>
      <c r="M122" s="90">
        <v>2.5899999999999999E-2</v>
      </c>
      <c r="N122" s="90">
        <v>2.6799999999993954E-2</v>
      </c>
      <c r="O122" s="86">
        <v>44.877035000000006</v>
      </c>
      <c r="P122" s="88">
        <v>5012144</v>
      </c>
      <c r="Q122" s="76"/>
      <c r="R122" s="86">
        <v>2249.3016999770002</v>
      </c>
      <c r="S122" s="87">
        <v>2.1245578279600438E-3</v>
      </c>
      <c r="T122" s="87">
        <f t="shared" si="1"/>
        <v>7.6327128793377665E-3</v>
      </c>
      <c r="U122" s="87">
        <f>R122/'סכום נכסי הקרן'!$C$42</f>
        <v>8.4176885486152652E-4</v>
      </c>
    </row>
    <row r="123" spans="2:21">
      <c r="B123" s="79" t="s">
        <v>600</v>
      </c>
      <c r="C123" s="76" t="s">
        <v>601</v>
      </c>
      <c r="D123" s="89" t="s">
        <v>120</v>
      </c>
      <c r="E123" s="89" t="s">
        <v>335</v>
      </c>
      <c r="F123" s="76" t="s">
        <v>373</v>
      </c>
      <c r="G123" s="89" t="s">
        <v>345</v>
      </c>
      <c r="H123" s="76" t="s">
        <v>512</v>
      </c>
      <c r="I123" s="76" t="s">
        <v>160</v>
      </c>
      <c r="J123" s="76"/>
      <c r="K123" s="86">
        <v>3.1599999999997941</v>
      </c>
      <c r="L123" s="89" t="s">
        <v>164</v>
      </c>
      <c r="M123" s="90">
        <v>1.5900000000000001E-2</v>
      </c>
      <c r="N123" s="90">
        <v>2.1799999999998397E-2</v>
      </c>
      <c r="O123" s="86">
        <v>35.166143000000005</v>
      </c>
      <c r="P123" s="88">
        <v>4967500</v>
      </c>
      <c r="Q123" s="76"/>
      <c r="R123" s="86">
        <v>1746.878175346</v>
      </c>
      <c r="S123" s="87">
        <v>2.3491077488309955E-3</v>
      </c>
      <c r="T123" s="87">
        <f t="shared" si="1"/>
        <v>5.9278039703316854E-3</v>
      </c>
      <c r="U123" s="87">
        <f>R123/'סכום נכסי הקרן'!$C$42</f>
        <v>6.5374406699582864E-4</v>
      </c>
    </row>
    <row r="124" spans="2:21">
      <c r="B124" s="79" t="s">
        <v>602</v>
      </c>
      <c r="C124" s="76" t="s">
        <v>603</v>
      </c>
      <c r="D124" s="89" t="s">
        <v>120</v>
      </c>
      <c r="E124" s="89" t="s">
        <v>335</v>
      </c>
      <c r="F124" s="76" t="s">
        <v>604</v>
      </c>
      <c r="G124" s="89" t="s">
        <v>455</v>
      </c>
      <c r="H124" s="76" t="s">
        <v>508</v>
      </c>
      <c r="I124" s="76" t="s">
        <v>339</v>
      </c>
      <c r="J124" s="76"/>
      <c r="K124" s="86">
        <v>4.0300000000007961</v>
      </c>
      <c r="L124" s="89" t="s">
        <v>164</v>
      </c>
      <c r="M124" s="90">
        <v>1.9400000000000001E-2</v>
      </c>
      <c r="N124" s="90">
        <v>4.9000000000022611E-3</v>
      </c>
      <c r="O124" s="86">
        <v>947165.53979700012</v>
      </c>
      <c r="P124" s="88">
        <v>107.43</v>
      </c>
      <c r="Q124" s="76"/>
      <c r="R124" s="86">
        <v>1017.5398909730001</v>
      </c>
      <c r="S124" s="87">
        <v>1.7474564525821982E-3</v>
      </c>
      <c r="T124" s="87">
        <f t="shared" si="1"/>
        <v>3.4528893261179592E-3</v>
      </c>
      <c r="U124" s="87">
        <f>R124/'סכום נכסי הקרן'!$C$42</f>
        <v>3.8079968943651403E-4</v>
      </c>
    </row>
    <row r="125" spans="2:21">
      <c r="B125" s="79" t="s">
        <v>605</v>
      </c>
      <c r="C125" s="76" t="s">
        <v>606</v>
      </c>
      <c r="D125" s="89" t="s">
        <v>120</v>
      </c>
      <c r="E125" s="89" t="s">
        <v>335</v>
      </c>
      <c r="F125" s="76" t="s">
        <v>604</v>
      </c>
      <c r="G125" s="89" t="s">
        <v>455</v>
      </c>
      <c r="H125" s="76" t="s">
        <v>508</v>
      </c>
      <c r="I125" s="76" t="s">
        <v>339</v>
      </c>
      <c r="J125" s="76"/>
      <c r="K125" s="86">
        <v>5.0300000000001974</v>
      </c>
      <c r="L125" s="89" t="s">
        <v>164</v>
      </c>
      <c r="M125" s="90">
        <v>1.23E-2</v>
      </c>
      <c r="N125" s="90">
        <v>7.8999999999993416E-3</v>
      </c>
      <c r="O125" s="86">
        <v>3677764.0270000007</v>
      </c>
      <c r="P125" s="88">
        <v>103.25</v>
      </c>
      <c r="Q125" s="76"/>
      <c r="R125" s="86">
        <v>3797.2914851750006</v>
      </c>
      <c r="S125" s="87">
        <v>2.1112101816457593E-3</v>
      </c>
      <c r="T125" s="87">
        <f t="shared" si="1"/>
        <v>1.2885614955873296E-2</v>
      </c>
      <c r="U125" s="87">
        <f>R125/'סכום נכסי הקרן'!$C$42</f>
        <v>1.4210817984461001E-3</v>
      </c>
    </row>
    <row r="126" spans="2:21">
      <c r="B126" s="79" t="s">
        <v>607</v>
      </c>
      <c r="C126" s="76" t="s">
        <v>608</v>
      </c>
      <c r="D126" s="89" t="s">
        <v>120</v>
      </c>
      <c r="E126" s="89" t="s">
        <v>335</v>
      </c>
      <c r="F126" s="76" t="s">
        <v>609</v>
      </c>
      <c r="G126" s="89" t="s">
        <v>451</v>
      </c>
      <c r="H126" s="76" t="s">
        <v>512</v>
      </c>
      <c r="I126" s="76" t="s">
        <v>160</v>
      </c>
      <c r="J126" s="76"/>
      <c r="K126" s="86">
        <v>5.7000000000079565</v>
      </c>
      <c r="L126" s="89" t="s">
        <v>164</v>
      </c>
      <c r="M126" s="90">
        <v>2.2499999999999999E-2</v>
      </c>
      <c r="N126" s="90">
        <v>3.5000000000079564E-3</v>
      </c>
      <c r="O126" s="86">
        <v>276052.20785000006</v>
      </c>
      <c r="P126" s="88">
        <v>113.83</v>
      </c>
      <c r="Q126" s="76"/>
      <c r="R126" s="86">
        <v>314.23022792500001</v>
      </c>
      <c r="S126" s="87">
        <v>6.7475267835623266E-4</v>
      </c>
      <c r="T126" s="87">
        <f t="shared" si="1"/>
        <v>1.0662994242990676E-3</v>
      </c>
      <c r="U126" s="87">
        <f>R126/'סכום נכסי הקרן'!$C$42</f>
        <v>1.1759614956322151E-4</v>
      </c>
    </row>
    <row r="127" spans="2:21">
      <c r="B127" s="79" t="s">
        <v>610</v>
      </c>
      <c r="C127" s="76" t="s">
        <v>611</v>
      </c>
      <c r="D127" s="89" t="s">
        <v>120</v>
      </c>
      <c r="E127" s="89" t="s">
        <v>335</v>
      </c>
      <c r="F127" s="76" t="s">
        <v>612</v>
      </c>
      <c r="G127" s="89" t="s">
        <v>391</v>
      </c>
      <c r="H127" s="76" t="s">
        <v>512</v>
      </c>
      <c r="I127" s="76" t="s">
        <v>160</v>
      </c>
      <c r="J127" s="76"/>
      <c r="K127" s="86">
        <v>3.7102425876010776</v>
      </c>
      <c r="L127" s="89" t="s">
        <v>164</v>
      </c>
      <c r="M127" s="90">
        <v>1.6E-2</v>
      </c>
      <c r="N127" s="90">
        <v>1.0899595687331535E-2</v>
      </c>
      <c r="O127" s="86">
        <v>2.9680000000000006E-3</v>
      </c>
      <c r="P127" s="88">
        <v>103.89</v>
      </c>
      <c r="Q127" s="76"/>
      <c r="R127" s="86">
        <v>2.9680000000000006E-6</v>
      </c>
      <c r="S127" s="87">
        <v>5.1303296640597914E-12</v>
      </c>
      <c r="T127" s="87">
        <f t="shared" si="1"/>
        <v>1.0071522120001127E-11</v>
      </c>
      <c r="U127" s="87">
        <f>R127/'סכום נכסי הקרן'!$C$42</f>
        <v>1.1107313710982204E-12</v>
      </c>
    </row>
    <row r="128" spans="2:21">
      <c r="B128" s="79" t="s">
        <v>613</v>
      </c>
      <c r="C128" s="76" t="s">
        <v>614</v>
      </c>
      <c r="D128" s="89" t="s">
        <v>120</v>
      </c>
      <c r="E128" s="89" t="s">
        <v>335</v>
      </c>
      <c r="F128" s="76" t="s">
        <v>615</v>
      </c>
      <c r="G128" s="89" t="s">
        <v>156</v>
      </c>
      <c r="H128" s="76" t="s">
        <v>508</v>
      </c>
      <c r="I128" s="76" t="s">
        <v>339</v>
      </c>
      <c r="J128" s="76"/>
      <c r="K128" s="86">
        <v>1.3800000000001114</v>
      </c>
      <c r="L128" s="89" t="s">
        <v>164</v>
      </c>
      <c r="M128" s="90">
        <v>2.1499999999999998E-2</v>
      </c>
      <c r="N128" s="90">
        <v>1.3200000000006297E-2</v>
      </c>
      <c r="O128" s="86">
        <v>961413.06681600015</v>
      </c>
      <c r="P128" s="88">
        <v>101.7</v>
      </c>
      <c r="Q128" s="86">
        <v>102.428246574</v>
      </c>
      <c r="R128" s="86">
        <v>1080.185335526</v>
      </c>
      <c r="S128" s="87">
        <v>1.813772116802298E-3</v>
      </c>
      <c r="T128" s="87">
        <f t="shared" si="1"/>
        <v>3.6654684974565181E-3</v>
      </c>
      <c r="U128" s="87">
        <f>R128/'סכום נכסי הקרן'!$C$42</f>
        <v>4.0424384729413236E-4</v>
      </c>
    </row>
    <row r="129" spans="2:21">
      <c r="B129" s="79" t="s">
        <v>616</v>
      </c>
      <c r="C129" s="76" t="s">
        <v>617</v>
      </c>
      <c r="D129" s="89" t="s">
        <v>120</v>
      </c>
      <c r="E129" s="89" t="s">
        <v>335</v>
      </c>
      <c r="F129" s="76" t="s">
        <v>615</v>
      </c>
      <c r="G129" s="89" t="s">
        <v>156</v>
      </c>
      <c r="H129" s="76" t="s">
        <v>508</v>
      </c>
      <c r="I129" s="76" t="s">
        <v>339</v>
      </c>
      <c r="J129" s="76"/>
      <c r="K129" s="86">
        <v>2.8699999999978352</v>
      </c>
      <c r="L129" s="89" t="s">
        <v>164</v>
      </c>
      <c r="M129" s="90">
        <v>1.8000000000000002E-2</v>
      </c>
      <c r="N129" s="90">
        <v>2.0399999999985562E-2</v>
      </c>
      <c r="O129" s="86">
        <v>693469.17533600016</v>
      </c>
      <c r="P129" s="88">
        <v>99.9</v>
      </c>
      <c r="Q129" s="76"/>
      <c r="R129" s="86">
        <v>692.77569785000014</v>
      </c>
      <c r="S129" s="87">
        <v>8.4453156089451739E-4</v>
      </c>
      <c r="T129" s="87">
        <f t="shared" si="1"/>
        <v>2.3508442604769177E-3</v>
      </c>
      <c r="U129" s="87">
        <f>R129/'סכום נכסי הקרן'!$C$42</f>
        <v>2.5926135469557174E-4</v>
      </c>
    </row>
    <row r="130" spans="2:21">
      <c r="B130" s="79" t="s">
        <v>618</v>
      </c>
      <c r="C130" s="76" t="s">
        <v>619</v>
      </c>
      <c r="D130" s="89" t="s">
        <v>120</v>
      </c>
      <c r="E130" s="89" t="s">
        <v>335</v>
      </c>
      <c r="F130" s="76" t="s">
        <v>620</v>
      </c>
      <c r="G130" s="89" t="s">
        <v>345</v>
      </c>
      <c r="H130" s="76" t="s">
        <v>621</v>
      </c>
      <c r="I130" s="76" t="s">
        <v>160</v>
      </c>
      <c r="J130" s="76"/>
      <c r="K130" s="86">
        <v>0.76000000001993329</v>
      </c>
      <c r="L130" s="89" t="s">
        <v>164</v>
      </c>
      <c r="M130" s="90">
        <v>4.1500000000000002E-2</v>
      </c>
      <c r="N130" s="90">
        <v>1.6600000000341709E-2</v>
      </c>
      <c r="O130" s="86">
        <v>26347.035174000004</v>
      </c>
      <c r="P130" s="88">
        <v>106.63</v>
      </c>
      <c r="Q130" s="76"/>
      <c r="R130" s="86">
        <v>28.093842394000003</v>
      </c>
      <c r="S130" s="87">
        <v>2.6268614690505993E-4</v>
      </c>
      <c r="T130" s="87">
        <f t="shared" si="1"/>
        <v>9.5332801585915227E-5</v>
      </c>
      <c r="U130" s="87">
        <f>R130/'סכום נכסי הקרן'!$C$42</f>
        <v>1.0513717008660689E-5</v>
      </c>
    </row>
    <row r="131" spans="2:21">
      <c r="B131" s="79" t="s">
        <v>622</v>
      </c>
      <c r="C131" s="76" t="s">
        <v>623</v>
      </c>
      <c r="D131" s="89" t="s">
        <v>120</v>
      </c>
      <c r="E131" s="89" t="s">
        <v>335</v>
      </c>
      <c r="F131" s="76" t="s">
        <v>624</v>
      </c>
      <c r="G131" s="89" t="s">
        <v>391</v>
      </c>
      <c r="H131" s="76" t="s">
        <v>621</v>
      </c>
      <c r="I131" s="76" t="s">
        <v>160</v>
      </c>
      <c r="J131" s="76"/>
      <c r="K131" s="86">
        <v>4.1300000000026094</v>
      </c>
      <c r="L131" s="89" t="s">
        <v>164</v>
      </c>
      <c r="M131" s="90">
        <v>2.5000000000000001E-2</v>
      </c>
      <c r="N131" s="90">
        <v>2.0900000000013748E-2</v>
      </c>
      <c r="O131" s="86">
        <v>344019.35271500004</v>
      </c>
      <c r="P131" s="88">
        <v>103.59</v>
      </c>
      <c r="Q131" s="76"/>
      <c r="R131" s="86">
        <v>356.36965573900005</v>
      </c>
      <c r="S131" s="87">
        <v>1.0558802994083407E-3</v>
      </c>
      <c r="T131" s="87">
        <f t="shared" si="1"/>
        <v>1.2092940938923601E-3</v>
      </c>
      <c r="U131" s="87">
        <f>R131/'סכום נכסי הקרן'!$C$42</f>
        <v>1.3336622518085586E-4</v>
      </c>
    </row>
    <row r="132" spans="2:21">
      <c r="B132" s="79" t="s">
        <v>625</v>
      </c>
      <c r="C132" s="76" t="s">
        <v>626</v>
      </c>
      <c r="D132" s="89" t="s">
        <v>120</v>
      </c>
      <c r="E132" s="89" t="s">
        <v>335</v>
      </c>
      <c r="F132" s="76" t="s">
        <v>624</v>
      </c>
      <c r="G132" s="89" t="s">
        <v>391</v>
      </c>
      <c r="H132" s="76" t="s">
        <v>621</v>
      </c>
      <c r="I132" s="76" t="s">
        <v>160</v>
      </c>
      <c r="J132" s="76"/>
      <c r="K132" s="86">
        <v>6.3700000000007622</v>
      </c>
      <c r="L132" s="89" t="s">
        <v>164</v>
      </c>
      <c r="M132" s="90">
        <v>1.9E-2</v>
      </c>
      <c r="N132" s="90">
        <v>2.4000000000005347E-2</v>
      </c>
      <c r="O132" s="86">
        <v>763551.4247320001</v>
      </c>
      <c r="P132" s="88">
        <v>98</v>
      </c>
      <c r="Q132" s="76"/>
      <c r="R132" s="86">
        <v>748.28041543900008</v>
      </c>
      <c r="S132" s="87">
        <v>3.2921235147939406E-3</v>
      </c>
      <c r="T132" s="87">
        <f t="shared" si="1"/>
        <v>2.5391923032538817E-3</v>
      </c>
      <c r="U132" s="87">
        <f>R132/'סכום נכסי הקרן'!$C$42</f>
        <v>2.8003319804801425E-4</v>
      </c>
    </row>
    <row r="133" spans="2:21">
      <c r="B133" s="79" t="s">
        <v>627</v>
      </c>
      <c r="C133" s="76" t="s">
        <v>628</v>
      </c>
      <c r="D133" s="89" t="s">
        <v>120</v>
      </c>
      <c r="E133" s="89" t="s">
        <v>335</v>
      </c>
      <c r="F133" s="76" t="s">
        <v>629</v>
      </c>
      <c r="G133" s="89" t="s">
        <v>630</v>
      </c>
      <c r="H133" s="76" t="s">
        <v>631</v>
      </c>
      <c r="I133" s="76" t="s">
        <v>160</v>
      </c>
      <c r="J133" s="76"/>
      <c r="K133" s="86">
        <v>0.74000007181384408</v>
      </c>
      <c r="L133" s="89" t="s">
        <v>164</v>
      </c>
      <c r="M133" s="90">
        <v>5.3499999999999999E-2</v>
      </c>
      <c r="N133" s="90">
        <v>2.840000251348454E-2</v>
      </c>
      <c r="O133" s="86">
        <v>3.1818240000000007</v>
      </c>
      <c r="P133" s="88">
        <v>105.03</v>
      </c>
      <c r="Q133" s="76"/>
      <c r="R133" s="86">
        <v>3.341974000000001E-3</v>
      </c>
      <c r="S133" s="87">
        <v>2.7086441770931547E-8</v>
      </c>
      <c r="T133" s="87">
        <f t="shared" si="1"/>
        <v>1.134055426734119E-8</v>
      </c>
      <c r="U133" s="87">
        <f>R133/'סכום נכסי הקרן'!$C$42</f>
        <v>1.2506857692704192E-9</v>
      </c>
    </row>
    <row r="134" spans="2:21">
      <c r="B134" s="79" t="s">
        <v>632</v>
      </c>
      <c r="C134" s="76" t="s">
        <v>633</v>
      </c>
      <c r="D134" s="89" t="s">
        <v>120</v>
      </c>
      <c r="E134" s="89" t="s">
        <v>335</v>
      </c>
      <c r="F134" s="76" t="s">
        <v>634</v>
      </c>
      <c r="G134" s="89" t="s">
        <v>156</v>
      </c>
      <c r="H134" s="76" t="s">
        <v>635</v>
      </c>
      <c r="I134" s="76" t="s">
        <v>339</v>
      </c>
      <c r="J134" s="76"/>
      <c r="K134" s="86">
        <v>1.869999999999822</v>
      </c>
      <c r="L134" s="89" t="s">
        <v>164</v>
      </c>
      <c r="M134" s="90">
        <v>3.15E-2</v>
      </c>
      <c r="N134" s="90">
        <v>8.0099999999971735E-2</v>
      </c>
      <c r="O134" s="86">
        <v>858141.10610000009</v>
      </c>
      <c r="P134" s="88">
        <v>91.5</v>
      </c>
      <c r="Q134" s="76"/>
      <c r="R134" s="86">
        <v>785.19911212199997</v>
      </c>
      <c r="S134" s="87">
        <v>2.3045271342480153E-3</v>
      </c>
      <c r="T134" s="87">
        <f t="shared" si="1"/>
        <v>2.6644711005195305E-3</v>
      </c>
      <c r="U134" s="87">
        <f>R134/'סכום נכסי הקרן'!$C$42</f>
        <v>2.9384949002438478E-4</v>
      </c>
    </row>
    <row r="135" spans="2:21">
      <c r="B135" s="79" t="s">
        <v>636</v>
      </c>
      <c r="C135" s="76" t="s">
        <v>637</v>
      </c>
      <c r="D135" s="89" t="s">
        <v>120</v>
      </c>
      <c r="E135" s="89" t="s">
        <v>335</v>
      </c>
      <c r="F135" s="76" t="s">
        <v>634</v>
      </c>
      <c r="G135" s="89" t="s">
        <v>156</v>
      </c>
      <c r="H135" s="76" t="s">
        <v>635</v>
      </c>
      <c r="I135" s="76" t="s">
        <v>339</v>
      </c>
      <c r="J135" s="76"/>
      <c r="K135" s="86">
        <v>1.04</v>
      </c>
      <c r="L135" s="89" t="s">
        <v>164</v>
      </c>
      <c r="M135" s="90">
        <v>2.8500000000000001E-2</v>
      </c>
      <c r="N135" s="90">
        <v>4.2299999999974559E-2</v>
      </c>
      <c r="O135" s="86">
        <v>487021.46890000009</v>
      </c>
      <c r="P135" s="88">
        <v>100.9</v>
      </c>
      <c r="Q135" s="76"/>
      <c r="R135" s="86">
        <v>491.40465147500009</v>
      </c>
      <c r="S135" s="87">
        <v>2.252271315030115E-3</v>
      </c>
      <c r="T135" s="87">
        <f t="shared" si="1"/>
        <v>1.667517795553203E-3</v>
      </c>
      <c r="U135" s="87">
        <f>R135/'סכום נכסי הקרן'!$C$42</f>
        <v>1.8390113284934967E-4</v>
      </c>
    </row>
    <row r="136" spans="2:21">
      <c r="B136" s="79" t="s">
        <v>638</v>
      </c>
      <c r="C136" s="76" t="s">
        <v>639</v>
      </c>
      <c r="D136" s="89" t="s">
        <v>120</v>
      </c>
      <c r="E136" s="89" t="s">
        <v>335</v>
      </c>
      <c r="F136" s="76" t="s">
        <v>640</v>
      </c>
      <c r="G136" s="89" t="s">
        <v>641</v>
      </c>
      <c r="H136" s="76" t="s">
        <v>631</v>
      </c>
      <c r="I136" s="76" t="s">
        <v>160</v>
      </c>
      <c r="J136" s="76"/>
      <c r="K136" s="86">
        <v>0.26000000000171924</v>
      </c>
      <c r="L136" s="89" t="s">
        <v>164</v>
      </c>
      <c r="M136" s="90">
        <v>4.8000000000000001E-2</v>
      </c>
      <c r="N136" s="90">
        <v>1.4999999999914033E-2</v>
      </c>
      <c r="O136" s="86">
        <v>114059.54749700002</v>
      </c>
      <c r="P136" s="88">
        <v>101.99</v>
      </c>
      <c r="Q136" s="76"/>
      <c r="R136" s="86">
        <v>116.32933633000002</v>
      </c>
      <c r="S136" s="87">
        <v>1.4652323556985768E-3</v>
      </c>
      <c r="T136" s="87">
        <f t="shared" si="1"/>
        <v>3.9474847845439546E-4</v>
      </c>
      <c r="U136" s="87">
        <f>R136/'סכום נכסי הקרן'!$C$42</f>
        <v>4.3534583302145185E-5</v>
      </c>
    </row>
    <row r="137" spans="2:21">
      <c r="B137" s="79" t="s">
        <v>642</v>
      </c>
      <c r="C137" s="76" t="s">
        <v>643</v>
      </c>
      <c r="D137" s="89" t="s">
        <v>120</v>
      </c>
      <c r="E137" s="89" t="s">
        <v>335</v>
      </c>
      <c r="F137" s="76" t="s">
        <v>387</v>
      </c>
      <c r="G137" s="89" t="s">
        <v>345</v>
      </c>
      <c r="H137" s="76" t="s">
        <v>635</v>
      </c>
      <c r="I137" s="76" t="s">
        <v>339</v>
      </c>
      <c r="J137" s="76"/>
      <c r="K137" s="86">
        <v>1.2199999999999787</v>
      </c>
      <c r="L137" s="89" t="s">
        <v>164</v>
      </c>
      <c r="M137" s="90">
        <v>5.0999999999999997E-2</v>
      </c>
      <c r="N137" s="90">
        <v>1.9699999999997123E-2</v>
      </c>
      <c r="O137" s="86">
        <v>2951805.7074850006</v>
      </c>
      <c r="P137" s="88">
        <v>125.48</v>
      </c>
      <c r="Q137" s="86">
        <v>45.46733969200001</v>
      </c>
      <c r="R137" s="86">
        <v>3749.3932884640003</v>
      </c>
      <c r="S137" s="87">
        <v>2.5729573242651519E-3</v>
      </c>
      <c r="T137" s="87">
        <f t="shared" si="1"/>
        <v>1.2723078652745599E-2</v>
      </c>
      <c r="U137" s="87">
        <f>R137/'סכום נכסי הקרן'!$C$42</f>
        <v>1.4031565862810253E-3</v>
      </c>
    </row>
    <row r="138" spans="2:21">
      <c r="B138" s="79" t="s">
        <v>644</v>
      </c>
      <c r="C138" s="76" t="s">
        <v>645</v>
      </c>
      <c r="D138" s="89" t="s">
        <v>120</v>
      </c>
      <c r="E138" s="89" t="s">
        <v>335</v>
      </c>
      <c r="F138" s="76" t="s">
        <v>553</v>
      </c>
      <c r="G138" s="89" t="s">
        <v>345</v>
      </c>
      <c r="H138" s="76" t="s">
        <v>635</v>
      </c>
      <c r="I138" s="76" t="s">
        <v>339</v>
      </c>
      <c r="J138" s="76"/>
      <c r="K138" s="86">
        <v>0.74000000000083266</v>
      </c>
      <c r="L138" s="89" t="s">
        <v>164</v>
      </c>
      <c r="M138" s="90">
        <v>2.4E-2</v>
      </c>
      <c r="N138" s="90">
        <v>1.1200000000038861E-2</v>
      </c>
      <c r="O138" s="86">
        <v>69687.035902000018</v>
      </c>
      <c r="P138" s="88">
        <v>103.39</v>
      </c>
      <c r="Q138" s="76"/>
      <c r="R138" s="86">
        <v>72.04942778100002</v>
      </c>
      <c r="S138" s="87">
        <v>1.6013718359266982E-3</v>
      </c>
      <c r="T138" s="87">
        <f t="shared" si="1"/>
        <v>2.444903657782228E-4</v>
      </c>
      <c r="U138" s="87">
        <f>R138/'סכום נכסי הקרן'!$C$42</f>
        <v>2.6963463512814132E-5</v>
      </c>
    </row>
    <row r="139" spans="2:21">
      <c r="B139" s="79" t="s">
        <v>646</v>
      </c>
      <c r="C139" s="76" t="s">
        <v>647</v>
      </c>
      <c r="D139" s="89" t="s">
        <v>120</v>
      </c>
      <c r="E139" s="89" t="s">
        <v>335</v>
      </c>
      <c r="F139" s="76" t="s">
        <v>570</v>
      </c>
      <c r="G139" s="89" t="s">
        <v>391</v>
      </c>
      <c r="H139" s="76" t="s">
        <v>635</v>
      </c>
      <c r="I139" s="76" t="s">
        <v>339</v>
      </c>
      <c r="J139" s="76"/>
      <c r="K139" s="86">
        <v>2.0400000000358252</v>
      </c>
      <c r="L139" s="89" t="s">
        <v>164</v>
      </c>
      <c r="M139" s="90">
        <v>3.4500000000000003E-2</v>
      </c>
      <c r="N139" s="90">
        <v>1.3600000000089561E-2</v>
      </c>
      <c r="O139" s="86">
        <v>21216.828373000004</v>
      </c>
      <c r="P139" s="88">
        <v>105.25</v>
      </c>
      <c r="Q139" s="76"/>
      <c r="R139" s="86">
        <v>22.330711930000003</v>
      </c>
      <c r="S139" s="87">
        <v>6.7425276407893412E-5</v>
      </c>
      <c r="T139" s="87">
        <f t="shared" si="1"/>
        <v>7.5776367640959587E-5</v>
      </c>
      <c r="U139" s="87">
        <f>R139/'סכום נכסי הקרן'!$C$42</f>
        <v>8.3569482074151898E-6</v>
      </c>
    </row>
    <row r="140" spans="2:21">
      <c r="B140" s="79" t="s">
        <v>648</v>
      </c>
      <c r="C140" s="76" t="s">
        <v>649</v>
      </c>
      <c r="D140" s="89" t="s">
        <v>120</v>
      </c>
      <c r="E140" s="89" t="s">
        <v>335</v>
      </c>
      <c r="F140" s="76" t="s">
        <v>570</v>
      </c>
      <c r="G140" s="89" t="s">
        <v>391</v>
      </c>
      <c r="H140" s="76" t="s">
        <v>635</v>
      </c>
      <c r="I140" s="76" t="s">
        <v>339</v>
      </c>
      <c r="J140" s="76"/>
      <c r="K140" s="86">
        <v>4.3200000000012757</v>
      </c>
      <c r="L140" s="89" t="s">
        <v>164</v>
      </c>
      <c r="M140" s="90">
        <v>2.0499999999999997E-2</v>
      </c>
      <c r="N140" s="90">
        <v>1.230000000000917E-2</v>
      </c>
      <c r="O140" s="86">
        <v>715882.73234100011</v>
      </c>
      <c r="P140" s="88">
        <v>105.1</v>
      </c>
      <c r="Q140" s="76"/>
      <c r="R140" s="86">
        <v>752.39275399700011</v>
      </c>
      <c r="S140" s="87">
        <v>1.2520488734803744E-3</v>
      </c>
      <c r="T140" s="87">
        <f t="shared" ref="T140:T150" si="2">R140/$R$11</f>
        <v>2.5531469894910213E-3</v>
      </c>
      <c r="U140" s="87">
        <f>R140/'סכום נכסי הקרן'!$C$42</f>
        <v>2.815721816884952E-4</v>
      </c>
    </row>
    <row r="141" spans="2:21">
      <c r="B141" s="79" t="s">
        <v>650</v>
      </c>
      <c r="C141" s="76" t="s">
        <v>651</v>
      </c>
      <c r="D141" s="89" t="s">
        <v>120</v>
      </c>
      <c r="E141" s="89" t="s">
        <v>335</v>
      </c>
      <c r="F141" s="76" t="s">
        <v>570</v>
      </c>
      <c r="G141" s="89" t="s">
        <v>391</v>
      </c>
      <c r="H141" s="76" t="s">
        <v>635</v>
      </c>
      <c r="I141" s="76" t="s">
        <v>339</v>
      </c>
      <c r="J141" s="76"/>
      <c r="K141" s="86">
        <v>6.8700000000021495</v>
      </c>
      <c r="L141" s="89" t="s">
        <v>164</v>
      </c>
      <c r="M141" s="90">
        <v>8.3999999999999995E-3</v>
      </c>
      <c r="N141" s="90">
        <v>1.4500000000001581E-2</v>
      </c>
      <c r="O141" s="86">
        <v>1320480.3094680002</v>
      </c>
      <c r="P141" s="88">
        <v>95.81</v>
      </c>
      <c r="Q141" s="76"/>
      <c r="R141" s="86">
        <v>1265.1522170440003</v>
      </c>
      <c r="S141" s="87">
        <v>2.3056217667000748E-3</v>
      </c>
      <c r="T141" s="87">
        <f t="shared" si="2"/>
        <v>4.2931295617005096E-3</v>
      </c>
      <c r="U141" s="87">
        <f>R141/'סכום נכסי הקרן'!$C$42</f>
        <v>4.7346504605297687E-4</v>
      </c>
    </row>
    <row r="142" spans="2:21">
      <c r="B142" s="79" t="s">
        <v>652</v>
      </c>
      <c r="C142" s="76" t="s">
        <v>653</v>
      </c>
      <c r="D142" s="89" t="s">
        <v>120</v>
      </c>
      <c r="E142" s="89" t="s">
        <v>335</v>
      </c>
      <c r="F142" s="76" t="s">
        <v>654</v>
      </c>
      <c r="G142" s="89" t="s">
        <v>191</v>
      </c>
      <c r="H142" s="76" t="s">
        <v>635</v>
      </c>
      <c r="I142" s="76" t="s">
        <v>339</v>
      </c>
      <c r="J142" s="76"/>
      <c r="K142" s="86">
        <v>2.1900000000001292</v>
      </c>
      <c r="L142" s="89" t="s">
        <v>164</v>
      </c>
      <c r="M142" s="90">
        <v>1.9799999999999998E-2</v>
      </c>
      <c r="N142" s="90">
        <v>2.4399999999994849E-2</v>
      </c>
      <c r="O142" s="86">
        <v>1169854.3563370002</v>
      </c>
      <c r="P142" s="88">
        <v>99.6</v>
      </c>
      <c r="Q142" s="76"/>
      <c r="R142" s="86">
        <v>1165.1748889150001</v>
      </c>
      <c r="S142" s="87">
        <v>1.9248650374300656E-3</v>
      </c>
      <c r="T142" s="87">
        <f t="shared" si="2"/>
        <v>3.9538694970947695E-3</v>
      </c>
      <c r="U142" s="87">
        <f>R142/'סכום נכסי הקרן'!$C$42</f>
        <v>4.3604996695881883E-4</v>
      </c>
    </row>
    <row r="143" spans="2:21">
      <c r="B143" s="79" t="s">
        <v>655</v>
      </c>
      <c r="C143" s="76" t="s">
        <v>656</v>
      </c>
      <c r="D143" s="89" t="s">
        <v>120</v>
      </c>
      <c r="E143" s="89" t="s">
        <v>335</v>
      </c>
      <c r="F143" s="76" t="s">
        <v>657</v>
      </c>
      <c r="G143" s="89" t="s">
        <v>641</v>
      </c>
      <c r="H143" s="76" t="s">
        <v>658</v>
      </c>
      <c r="I143" s="76" t="s">
        <v>160</v>
      </c>
      <c r="J143" s="76"/>
      <c r="K143" s="86">
        <v>2.5800542332027718</v>
      </c>
      <c r="L143" s="89" t="s">
        <v>164</v>
      </c>
      <c r="M143" s="90">
        <v>4.6500000000000007E-2</v>
      </c>
      <c r="N143" s="90">
        <v>2.6600180777342577E-2</v>
      </c>
      <c r="O143" s="86">
        <v>1.5516000000000004E-2</v>
      </c>
      <c r="P143" s="88">
        <v>106.93</v>
      </c>
      <c r="Q143" s="76"/>
      <c r="R143" s="86">
        <v>1.6595000000000003E-5</v>
      </c>
      <c r="S143" s="87">
        <v>2.1651582005576166E-11</v>
      </c>
      <c r="T143" s="87">
        <f t="shared" si="2"/>
        <v>5.6312974926354006E-11</v>
      </c>
      <c r="U143" s="87">
        <f>R143/'סכום נכסי הקרן'!$C$42</f>
        <v>6.2104403987112415E-12</v>
      </c>
    </row>
    <row r="144" spans="2:21">
      <c r="B144" s="79" t="s">
        <v>659</v>
      </c>
      <c r="C144" s="76" t="s">
        <v>660</v>
      </c>
      <c r="D144" s="89" t="s">
        <v>120</v>
      </c>
      <c r="E144" s="89" t="s">
        <v>335</v>
      </c>
      <c r="F144" s="76" t="s">
        <v>661</v>
      </c>
      <c r="G144" s="89" t="s">
        <v>455</v>
      </c>
      <c r="H144" s="76" t="s">
        <v>658</v>
      </c>
      <c r="I144" s="76" t="s">
        <v>160</v>
      </c>
      <c r="J144" s="76"/>
      <c r="K144" s="86">
        <v>5.9500000000003386</v>
      </c>
      <c r="L144" s="89" t="s">
        <v>164</v>
      </c>
      <c r="M144" s="90">
        <v>2.75E-2</v>
      </c>
      <c r="N144" s="90">
        <v>1.9899999999996816E-2</v>
      </c>
      <c r="O144" s="86">
        <v>995050.26202400017</v>
      </c>
      <c r="P144" s="88">
        <v>104.1</v>
      </c>
      <c r="Q144" s="76"/>
      <c r="R144" s="86">
        <v>1035.8473227670002</v>
      </c>
      <c r="S144" s="87">
        <v>2.4876256550600004E-3</v>
      </c>
      <c r="T144" s="87">
        <f t="shared" si="2"/>
        <v>3.5150132156980415E-3</v>
      </c>
      <c r="U144" s="87">
        <f>R144/'סכום נכסי הקרן'!$C$42</f>
        <v>3.8765098283875018E-4</v>
      </c>
    </row>
    <row r="145" spans="2:21">
      <c r="B145" s="79" t="s">
        <v>662</v>
      </c>
      <c r="C145" s="76" t="s">
        <v>663</v>
      </c>
      <c r="D145" s="89" t="s">
        <v>120</v>
      </c>
      <c r="E145" s="89" t="s">
        <v>335</v>
      </c>
      <c r="F145" s="76" t="s">
        <v>664</v>
      </c>
      <c r="G145" s="89" t="s">
        <v>641</v>
      </c>
      <c r="H145" s="76" t="s">
        <v>665</v>
      </c>
      <c r="I145" s="76" t="s">
        <v>339</v>
      </c>
      <c r="J145" s="76"/>
      <c r="K145" s="86">
        <v>1.4699999999990667</v>
      </c>
      <c r="L145" s="89" t="s">
        <v>164</v>
      </c>
      <c r="M145" s="90">
        <v>2.5000000000000001E-2</v>
      </c>
      <c r="N145" s="90">
        <v>0.12789999999993468</v>
      </c>
      <c r="O145" s="86">
        <v>244039.04379200004</v>
      </c>
      <c r="P145" s="88">
        <v>87.8</v>
      </c>
      <c r="Q145" s="76"/>
      <c r="R145" s="86">
        <v>214.26628186000002</v>
      </c>
      <c r="S145" s="87">
        <v>8.3539270488853178E-4</v>
      </c>
      <c r="T145" s="87">
        <f t="shared" si="2"/>
        <v>7.2708476998766371E-4</v>
      </c>
      <c r="U145" s="87">
        <f>R145/'סכום נכסי הקרן'!$C$42</f>
        <v>8.0186078514311149E-5</v>
      </c>
    </row>
    <row r="146" spans="2:21">
      <c r="B146" s="79" t="s">
        <v>670</v>
      </c>
      <c r="C146" s="76" t="s">
        <v>671</v>
      </c>
      <c r="D146" s="89" t="s">
        <v>120</v>
      </c>
      <c r="E146" s="89" t="s">
        <v>335</v>
      </c>
      <c r="F146" s="76" t="s">
        <v>672</v>
      </c>
      <c r="G146" s="89" t="s">
        <v>391</v>
      </c>
      <c r="H146" s="76" t="s">
        <v>669</v>
      </c>
      <c r="I146" s="76"/>
      <c r="J146" s="76"/>
      <c r="K146" s="86">
        <v>1.7300000000001878</v>
      </c>
      <c r="L146" s="89" t="s">
        <v>164</v>
      </c>
      <c r="M146" s="90">
        <v>0.01</v>
      </c>
      <c r="N146" s="90">
        <v>1.0599999999999585E-2</v>
      </c>
      <c r="O146" s="86">
        <v>472220.84000000008</v>
      </c>
      <c r="P146" s="88">
        <v>101.46</v>
      </c>
      <c r="Q146" s="76"/>
      <c r="R146" s="86">
        <v>479.11527586700004</v>
      </c>
      <c r="S146" s="87">
        <v>9.1387440877528441E-4</v>
      </c>
      <c r="T146" s="87">
        <f t="shared" si="2"/>
        <v>1.6258153972119043E-3</v>
      </c>
      <c r="U146" s="87">
        <f>R146/'סכום נכסי הקרן'!$C$42</f>
        <v>1.7930201053836082E-4</v>
      </c>
    </row>
    <row r="147" spans="2:21">
      <c r="B147" s="79" t="s">
        <v>673</v>
      </c>
      <c r="C147" s="76" t="s">
        <v>674</v>
      </c>
      <c r="D147" s="89" t="s">
        <v>120</v>
      </c>
      <c r="E147" s="89" t="s">
        <v>335</v>
      </c>
      <c r="F147" s="76" t="s">
        <v>672</v>
      </c>
      <c r="G147" s="89" t="s">
        <v>391</v>
      </c>
      <c r="H147" s="76" t="s">
        <v>669</v>
      </c>
      <c r="I147" s="76"/>
      <c r="J147" s="76"/>
      <c r="K147" s="86">
        <v>5.240000000002186</v>
      </c>
      <c r="L147" s="89" t="s">
        <v>164</v>
      </c>
      <c r="M147" s="90">
        <v>1E-3</v>
      </c>
      <c r="N147" s="90">
        <v>1.5000000000005693E-2</v>
      </c>
      <c r="O147" s="86">
        <v>944441.68000000017</v>
      </c>
      <c r="P147" s="88">
        <v>93</v>
      </c>
      <c r="Q147" s="76"/>
      <c r="R147" s="86">
        <v>878.33079221700018</v>
      </c>
      <c r="S147" s="87">
        <v>2.816866091427788E-3</v>
      </c>
      <c r="T147" s="87">
        <f t="shared" si="2"/>
        <v>2.9805013485483924E-3</v>
      </c>
      <c r="U147" s="87">
        <f>R147/'סכום נכסי הקרן'!$C$42</f>
        <v>3.2870268366474878E-4</v>
      </c>
    </row>
    <row r="148" spans="2:21">
      <c r="B148" s="79" t="s">
        <v>675</v>
      </c>
      <c r="C148" s="76" t="s">
        <v>676</v>
      </c>
      <c r="D148" s="89" t="s">
        <v>120</v>
      </c>
      <c r="E148" s="89" t="s">
        <v>335</v>
      </c>
      <c r="F148" s="76" t="s">
        <v>677</v>
      </c>
      <c r="G148" s="89" t="s">
        <v>391</v>
      </c>
      <c r="H148" s="76" t="s">
        <v>669</v>
      </c>
      <c r="I148" s="76"/>
      <c r="J148" s="76"/>
      <c r="K148" s="86">
        <v>2.2799999999935028</v>
      </c>
      <c r="L148" s="89" t="s">
        <v>164</v>
      </c>
      <c r="M148" s="90">
        <v>2.1000000000000001E-2</v>
      </c>
      <c r="N148" s="90">
        <v>1.4199999999902539E-2</v>
      </c>
      <c r="O148" s="86">
        <v>74337.987661000006</v>
      </c>
      <c r="P148" s="88">
        <v>102.98</v>
      </c>
      <c r="Q148" s="86">
        <v>3.4800046309999999</v>
      </c>
      <c r="R148" s="86">
        <v>80.033264309000018</v>
      </c>
      <c r="S148" s="87">
        <v>3.2420903663659014E-4</v>
      </c>
      <c r="T148" s="87">
        <f t="shared" si="2"/>
        <v>2.7158247702964628E-4</v>
      </c>
      <c r="U148" s="87">
        <f>R148/'סכום נכסי הקרן'!$C$42</f>
        <v>2.9951299662871237E-5</v>
      </c>
    </row>
    <row r="149" spans="2:21">
      <c r="B149" s="79" t="s">
        <v>678</v>
      </c>
      <c r="C149" s="76" t="s">
        <v>679</v>
      </c>
      <c r="D149" s="89" t="s">
        <v>120</v>
      </c>
      <c r="E149" s="89" t="s">
        <v>335</v>
      </c>
      <c r="F149" s="76" t="s">
        <v>677</v>
      </c>
      <c r="G149" s="89" t="s">
        <v>391</v>
      </c>
      <c r="H149" s="76" t="s">
        <v>669</v>
      </c>
      <c r="I149" s="76"/>
      <c r="J149" s="76"/>
      <c r="K149" s="86">
        <v>5.6999999999990063</v>
      </c>
      <c r="L149" s="89" t="s">
        <v>164</v>
      </c>
      <c r="M149" s="90">
        <v>2.75E-2</v>
      </c>
      <c r="N149" s="90">
        <v>1.3399999999996595E-2</v>
      </c>
      <c r="O149" s="86">
        <v>1301494.6031360002</v>
      </c>
      <c r="P149" s="88">
        <v>108.36</v>
      </c>
      <c r="Q149" s="76"/>
      <c r="R149" s="86">
        <v>1410.2995375220003</v>
      </c>
      <c r="S149" s="87">
        <v>2.7152937560210302E-3</v>
      </c>
      <c r="T149" s="87">
        <f t="shared" si="2"/>
        <v>4.7856681226348318E-3</v>
      </c>
      <c r="U149" s="87">
        <f>R149/'סכום נכסי הקרן'!$C$42</f>
        <v>5.2778434601448681E-4</v>
      </c>
    </row>
    <row r="150" spans="2:21">
      <c r="B150" s="79" t="s">
        <v>680</v>
      </c>
      <c r="C150" s="76" t="s">
        <v>681</v>
      </c>
      <c r="D150" s="89" t="s">
        <v>120</v>
      </c>
      <c r="E150" s="89" t="s">
        <v>335</v>
      </c>
      <c r="F150" s="76" t="s">
        <v>682</v>
      </c>
      <c r="G150" s="89" t="s">
        <v>683</v>
      </c>
      <c r="H150" s="76" t="s">
        <v>669</v>
      </c>
      <c r="I150" s="76"/>
      <c r="J150" s="76"/>
      <c r="K150" s="86">
        <v>0</v>
      </c>
      <c r="L150" s="89" t="s">
        <v>164</v>
      </c>
      <c r="M150" s="90">
        <v>4.9000000000000002E-2</v>
      </c>
      <c r="N150" s="90">
        <v>0</v>
      </c>
      <c r="O150" s="86">
        <v>505783.67148900003</v>
      </c>
      <c r="P150" s="88">
        <v>21</v>
      </c>
      <c r="Q150" s="76"/>
      <c r="R150" s="86">
        <v>106.21456008700002</v>
      </c>
      <c r="S150" s="87">
        <v>7.9810078243573983E-4</v>
      </c>
      <c r="T150" s="87">
        <f t="shared" si="2"/>
        <v>3.6042530033100046E-4</v>
      </c>
      <c r="U150" s="87">
        <f>R150/'סכום נכסי הקרן'!$C$42</f>
        <v>3.9749273570090235E-5</v>
      </c>
    </row>
    <row r="151" spans="2:21">
      <c r="B151" s="75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86"/>
      <c r="P151" s="88"/>
      <c r="Q151" s="76"/>
      <c r="R151" s="76"/>
      <c r="S151" s="76"/>
      <c r="T151" s="87"/>
      <c r="U151" s="76"/>
    </row>
    <row r="152" spans="2:21">
      <c r="B152" s="94" t="s">
        <v>45</v>
      </c>
      <c r="C152" s="74"/>
      <c r="D152" s="74"/>
      <c r="E152" s="74"/>
      <c r="F152" s="74"/>
      <c r="G152" s="74"/>
      <c r="H152" s="74"/>
      <c r="I152" s="74"/>
      <c r="J152" s="74"/>
      <c r="K152" s="83">
        <v>4.8703373803920149</v>
      </c>
      <c r="L152" s="74"/>
      <c r="M152" s="74"/>
      <c r="N152" s="96">
        <v>2.4189944754763631E-2</v>
      </c>
      <c r="O152" s="83"/>
      <c r="P152" s="85"/>
      <c r="Q152" s="83">
        <f>SUM(Q153:Q232)</f>
        <v>172.48612748690729</v>
      </c>
      <c r="R152" s="83">
        <f>SUM(R153:R232)</f>
        <v>58565.666169104981</v>
      </c>
      <c r="S152" s="74"/>
      <c r="T152" s="84">
        <f t="shared" ref="T152:T215" si="3">R152/$R$11</f>
        <v>0.19873497381898328</v>
      </c>
      <c r="U152" s="84">
        <f>R152/'סכום נכסי הקרן'!$C$42</f>
        <v>2.1917359394639697E-2</v>
      </c>
    </row>
    <row r="153" spans="2:21">
      <c r="B153" s="79" t="s">
        <v>684</v>
      </c>
      <c r="C153" s="76" t="s">
        <v>685</v>
      </c>
      <c r="D153" s="89" t="s">
        <v>120</v>
      </c>
      <c r="E153" s="89" t="s">
        <v>335</v>
      </c>
      <c r="F153" s="76" t="s">
        <v>539</v>
      </c>
      <c r="G153" s="89" t="s">
        <v>345</v>
      </c>
      <c r="H153" s="76" t="s">
        <v>353</v>
      </c>
      <c r="I153" s="76" t="s">
        <v>160</v>
      </c>
      <c r="J153" s="76"/>
      <c r="K153" s="86">
        <v>4.8599999999999044</v>
      </c>
      <c r="L153" s="89" t="s">
        <v>164</v>
      </c>
      <c r="M153" s="90">
        <v>2.6800000000000001E-2</v>
      </c>
      <c r="N153" s="90">
        <v>9.499999999999658E-3</v>
      </c>
      <c r="O153" s="86">
        <v>3984124.7985160006</v>
      </c>
      <c r="P153" s="88">
        <v>110.81</v>
      </c>
      <c r="Q153" s="76"/>
      <c r="R153" s="86">
        <v>4414.8087335970013</v>
      </c>
      <c r="S153" s="87">
        <v>1.6542663517005657E-3</v>
      </c>
      <c r="T153" s="87">
        <f t="shared" si="3"/>
        <v>1.498107945282896E-2</v>
      </c>
      <c r="U153" s="87">
        <f>R153/'סכום נכסי הקרן'!$C$42</f>
        <v>1.6521787593681246E-3</v>
      </c>
    </row>
    <row r="154" spans="2:21">
      <c r="B154" s="79" t="s">
        <v>686</v>
      </c>
      <c r="C154" s="76" t="s">
        <v>687</v>
      </c>
      <c r="D154" s="89" t="s">
        <v>120</v>
      </c>
      <c r="E154" s="89" t="s">
        <v>335</v>
      </c>
      <c r="F154" s="76" t="s">
        <v>688</v>
      </c>
      <c r="G154" s="89" t="s">
        <v>391</v>
      </c>
      <c r="H154" s="76" t="s">
        <v>353</v>
      </c>
      <c r="I154" s="76" t="s">
        <v>160</v>
      </c>
      <c r="J154" s="76"/>
      <c r="K154" s="86">
        <v>3.9000000000091375</v>
      </c>
      <c r="L154" s="89" t="s">
        <v>164</v>
      </c>
      <c r="M154" s="90">
        <v>1.44E-2</v>
      </c>
      <c r="N154" s="90">
        <v>7.4000000000091371E-3</v>
      </c>
      <c r="O154" s="86">
        <v>85218.931424000009</v>
      </c>
      <c r="P154" s="88">
        <v>102.75</v>
      </c>
      <c r="Q154" s="76"/>
      <c r="R154" s="86">
        <v>87.562452007999994</v>
      </c>
      <c r="S154" s="87">
        <v>1.1362524189866668E-4</v>
      </c>
      <c r="T154" s="87">
        <f t="shared" si="3"/>
        <v>2.9713179659033315E-4</v>
      </c>
      <c r="U154" s="87">
        <f>R154/'סכום נכסי הקרן'!$C$42</f>
        <v>3.2768990018722345E-5</v>
      </c>
    </row>
    <row r="155" spans="2:21">
      <c r="B155" s="79" t="s">
        <v>689</v>
      </c>
      <c r="C155" s="76" t="s">
        <v>690</v>
      </c>
      <c r="D155" s="89" t="s">
        <v>120</v>
      </c>
      <c r="E155" s="89" t="s">
        <v>335</v>
      </c>
      <c r="F155" s="76" t="s">
        <v>397</v>
      </c>
      <c r="G155" s="89" t="s">
        <v>391</v>
      </c>
      <c r="H155" s="76" t="s">
        <v>382</v>
      </c>
      <c r="I155" s="76" t="s">
        <v>160</v>
      </c>
      <c r="J155" s="76"/>
      <c r="K155" s="86">
        <v>2.6999999999980986</v>
      </c>
      <c r="L155" s="89" t="s">
        <v>164</v>
      </c>
      <c r="M155" s="90">
        <v>1.6299999999999999E-2</v>
      </c>
      <c r="N155" s="90">
        <v>5.0000000000000001E-3</v>
      </c>
      <c r="O155" s="86">
        <v>609738.59144500014</v>
      </c>
      <c r="P155" s="88">
        <v>103.49</v>
      </c>
      <c r="Q155" s="76"/>
      <c r="R155" s="86">
        <v>631.01846831600005</v>
      </c>
      <c r="S155" s="87">
        <v>7.3176914600132752E-4</v>
      </c>
      <c r="T155" s="87">
        <f t="shared" si="3"/>
        <v>2.1412791313254122E-3</v>
      </c>
      <c r="U155" s="87">
        <f>R155/'סכום נכסי הקרן'!$C$42</f>
        <v>2.3614959855152611E-4</v>
      </c>
    </row>
    <row r="156" spans="2:21">
      <c r="B156" s="79" t="s">
        <v>691</v>
      </c>
      <c r="C156" s="76" t="s">
        <v>692</v>
      </c>
      <c r="D156" s="89" t="s">
        <v>120</v>
      </c>
      <c r="E156" s="89" t="s">
        <v>335</v>
      </c>
      <c r="F156" s="76" t="s">
        <v>693</v>
      </c>
      <c r="G156" s="89" t="s">
        <v>694</v>
      </c>
      <c r="H156" s="76" t="s">
        <v>382</v>
      </c>
      <c r="I156" s="76" t="s">
        <v>160</v>
      </c>
      <c r="J156" s="76"/>
      <c r="K156" s="86">
        <v>4.4499999999962965</v>
      </c>
      <c r="L156" s="89" t="s">
        <v>164</v>
      </c>
      <c r="M156" s="90">
        <v>2.6099999999999998E-2</v>
      </c>
      <c r="N156" s="90">
        <v>7.0000000000116957E-3</v>
      </c>
      <c r="O156" s="86">
        <v>234410.75013400003</v>
      </c>
      <c r="P156" s="88">
        <v>109.43</v>
      </c>
      <c r="Q156" s="76"/>
      <c r="R156" s="86">
        <v>256.51568397100004</v>
      </c>
      <c r="S156" s="87">
        <v>4.0912493539473516E-4</v>
      </c>
      <c r="T156" s="87">
        <f t="shared" si="3"/>
        <v>8.7045262305968497E-4</v>
      </c>
      <c r="U156" s="87">
        <f>R156/'סכום נכסי הקרן'!$C$42</f>
        <v>9.5997310433054787E-5</v>
      </c>
    </row>
    <row r="157" spans="2:21">
      <c r="B157" s="79" t="s">
        <v>695</v>
      </c>
      <c r="C157" s="76" t="s">
        <v>696</v>
      </c>
      <c r="D157" s="89" t="s">
        <v>120</v>
      </c>
      <c r="E157" s="89" t="s">
        <v>335</v>
      </c>
      <c r="F157" s="76" t="s">
        <v>697</v>
      </c>
      <c r="G157" s="89" t="s">
        <v>507</v>
      </c>
      <c r="H157" s="76" t="s">
        <v>421</v>
      </c>
      <c r="I157" s="76" t="s">
        <v>339</v>
      </c>
      <c r="J157" s="76"/>
      <c r="K157" s="86">
        <v>10.63999999999354</v>
      </c>
      <c r="L157" s="89" t="s">
        <v>164</v>
      </c>
      <c r="M157" s="90">
        <v>2.4E-2</v>
      </c>
      <c r="N157" s="90">
        <v>2.6399999999987496E-2</v>
      </c>
      <c r="O157" s="86">
        <v>586187.66990300012</v>
      </c>
      <c r="P157" s="88">
        <v>98.25</v>
      </c>
      <c r="Q157" s="76"/>
      <c r="R157" s="86">
        <v>575.92938574800007</v>
      </c>
      <c r="S157" s="87">
        <v>7.648885915458592E-4</v>
      </c>
      <c r="T157" s="87">
        <f t="shared" si="3"/>
        <v>1.9543414919540579E-3</v>
      </c>
      <c r="U157" s="87">
        <f>R157/'סכום נכסי הקרן'!$C$42</f>
        <v>2.1553330063599454E-4</v>
      </c>
    </row>
    <row r="158" spans="2:21">
      <c r="B158" s="79" t="s">
        <v>698</v>
      </c>
      <c r="C158" s="76" t="s">
        <v>699</v>
      </c>
      <c r="D158" s="89" t="s">
        <v>120</v>
      </c>
      <c r="E158" s="89" t="s">
        <v>335</v>
      </c>
      <c r="F158" s="76" t="s">
        <v>426</v>
      </c>
      <c r="G158" s="89" t="s">
        <v>391</v>
      </c>
      <c r="H158" s="76" t="s">
        <v>427</v>
      </c>
      <c r="I158" s="76" t="s">
        <v>160</v>
      </c>
      <c r="J158" s="76"/>
      <c r="K158" s="86">
        <v>3.0000000000011404</v>
      </c>
      <c r="L158" s="89" t="s">
        <v>164</v>
      </c>
      <c r="M158" s="90">
        <v>3.39E-2</v>
      </c>
      <c r="N158" s="90">
        <v>1.1300000000003878E-2</v>
      </c>
      <c r="O158" s="86">
        <v>800905.06918900018</v>
      </c>
      <c r="P158" s="88">
        <v>109.45</v>
      </c>
      <c r="Q158" s="76"/>
      <c r="R158" s="86">
        <v>876.59059838200028</v>
      </c>
      <c r="S158" s="87">
        <v>7.3801653960158431E-4</v>
      </c>
      <c r="T158" s="87">
        <f t="shared" si="3"/>
        <v>2.9745962270179712E-3</v>
      </c>
      <c r="U158" s="87">
        <f>R158/'סכום נכסי הקרן'!$C$42</f>
        <v>3.2805144111612143E-4</v>
      </c>
    </row>
    <row r="159" spans="2:21">
      <c r="B159" s="79" t="s">
        <v>700</v>
      </c>
      <c r="C159" s="76" t="s">
        <v>701</v>
      </c>
      <c r="D159" s="89" t="s">
        <v>120</v>
      </c>
      <c r="E159" s="89" t="s">
        <v>335</v>
      </c>
      <c r="F159" s="76" t="s">
        <v>426</v>
      </c>
      <c r="G159" s="89" t="s">
        <v>391</v>
      </c>
      <c r="H159" s="76" t="s">
        <v>427</v>
      </c>
      <c r="I159" s="76" t="s">
        <v>160</v>
      </c>
      <c r="J159" s="76"/>
      <c r="K159" s="86">
        <v>8.6700000000022435</v>
      </c>
      <c r="L159" s="89" t="s">
        <v>164</v>
      </c>
      <c r="M159" s="90">
        <v>2.4399999999999998E-2</v>
      </c>
      <c r="N159" s="90">
        <v>2.3600000000002092E-2</v>
      </c>
      <c r="O159" s="86">
        <v>937251.90183900017</v>
      </c>
      <c r="P159" s="88">
        <v>102.26</v>
      </c>
      <c r="Q159" s="76"/>
      <c r="R159" s="86">
        <v>958.43378465500007</v>
      </c>
      <c r="S159" s="87">
        <v>1.5252866741218007E-3</v>
      </c>
      <c r="T159" s="87">
        <f t="shared" si="3"/>
        <v>3.2523204389182034E-3</v>
      </c>
      <c r="U159" s="87">
        <f>R159/'סכום נכסי הקרן'!$C$42</f>
        <v>3.5868007807840447E-4</v>
      </c>
    </row>
    <row r="160" spans="2:21">
      <c r="B160" s="79" t="s">
        <v>702</v>
      </c>
      <c r="C160" s="76" t="s">
        <v>703</v>
      </c>
      <c r="D160" s="89" t="s">
        <v>120</v>
      </c>
      <c r="E160" s="89" t="s">
        <v>335</v>
      </c>
      <c r="F160" s="76" t="s">
        <v>358</v>
      </c>
      <c r="G160" s="89" t="s">
        <v>345</v>
      </c>
      <c r="H160" s="76" t="s">
        <v>427</v>
      </c>
      <c r="I160" s="76" t="s">
        <v>160</v>
      </c>
      <c r="J160" s="76"/>
      <c r="K160" s="86">
        <v>0.34000000000022074</v>
      </c>
      <c r="L160" s="89" t="s">
        <v>164</v>
      </c>
      <c r="M160" s="90">
        <v>1.4199999999999999E-2</v>
      </c>
      <c r="N160" s="90">
        <v>5.7000000000004547E-3</v>
      </c>
      <c r="O160" s="86">
        <v>1532342.8704120002</v>
      </c>
      <c r="P160" s="88">
        <v>100.52</v>
      </c>
      <c r="Q160" s="76"/>
      <c r="R160" s="86">
        <v>1540.3110355490001</v>
      </c>
      <c r="S160" s="87">
        <v>1.8914423049818251E-3</v>
      </c>
      <c r="T160" s="87">
        <f t="shared" si="3"/>
        <v>5.2268452379425848E-3</v>
      </c>
      <c r="U160" s="87">
        <f>R160/'סכום נכסי הקרן'!$C$42</f>
        <v>5.7643928181706869E-4</v>
      </c>
    </row>
    <row r="161" spans="2:21">
      <c r="B161" s="79" t="s">
        <v>704</v>
      </c>
      <c r="C161" s="76" t="s">
        <v>705</v>
      </c>
      <c r="D161" s="89" t="s">
        <v>120</v>
      </c>
      <c r="E161" s="89" t="s">
        <v>335</v>
      </c>
      <c r="F161" s="76" t="s">
        <v>445</v>
      </c>
      <c r="G161" s="89" t="s">
        <v>391</v>
      </c>
      <c r="H161" s="76" t="s">
        <v>421</v>
      </c>
      <c r="I161" s="76" t="s">
        <v>339</v>
      </c>
      <c r="J161" s="76"/>
      <c r="K161" s="86">
        <v>7.8600000000002028</v>
      </c>
      <c r="L161" s="89" t="s">
        <v>164</v>
      </c>
      <c r="M161" s="90">
        <v>2.5499999999999998E-2</v>
      </c>
      <c r="N161" s="90">
        <v>2.1700000000000962E-2</v>
      </c>
      <c r="O161" s="86">
        <v>3400369.5732380003</v>
      </c>
      <c r="P161" s="88">
        <v>103.73</v>
      </c>
      <c r="Q161" s="76"/>
      <c r="R161" s="86">
        <v>3527.2034715980008</v>
      </c>
      <c r="S161" s="87">
        <v>2.2454989231942557E-3</v>
      </c>
      <c r="T161" s="87">
        <f t="shared" si="3"/>
        <v>1.196910639688141E-2</v>
      </c>
      <c r="U161" s="87">
        <f>R161/'סכום נכסי הקרן'!$C$42</f>
        <v>1.3200052385951649E-3</v>
      </c>
    </row>
    <row r="162" spans="2:21">
      <c r="B162" s="79" t="s">
        <v>706</v>
      </c>
      <c r="C162" s="76" t="s">
        <v>707</v>
      </c>
      <c r="D162" s="89" t="s">
        <v>120</v>
      </c>
      <c r="E162" s="89" t="s">
        <v>335</v>
      </c>
      <c r="F162" s="76" t="s">
        <v>708</v>
      </c>
      <c r="G162" s="89" t="s">
        <v>641</v>
      </c>
      <c r="H162" s="76" t="s">
        <v>421</v>
      </c>
      <c r="I162" s="76" t="s">
        <v>339</v>
      </c>
      <c r="J162" s="76"/>
      <c r="K162" s="86">
        <v>3.009999999999986</v>
      </c>
      <c r="L162" s="89" t="s">
        <v>164</v>
      </c>
      <c r="M162" s="90">
        <v>4.3499999999999997E-2</v>
      </c>
      <c r="N162" s="90">
        <v>0.10119999999999839</v>
      </c>
      <c r="O162" s="86">
        <v>866706.76349599997</v>
      </c>
      <c r="P162" s="88">
        <v>86</v>
      </c>
      <c r="Q162" s="76"/>
      <c r="R162" s="86">
        <v>745.36784540100007</v>
      </c>
      <c r="S162" s="87">
        <v>5.5443453485289561E-4</v>
      </c>
      <c r="T162" s="87">
        <f t="shared" si="3"/>
        <v>2.5293088755032854E-3</v>
      </c>
      <c r="U162" s="87">
        <f>R162/'סכום נכסי הקרן'!$C$42</f>
        <v>2.7894321054406301E-4</v>
      </c>
    </row>
    <row r="163" spans="2:21">
      <c r="B163" s="79" t="s">
        <v>709</v>
      </c>
      <c r="C163" s="76" t="s">
        <v>710</v>
      </c>
      <c r="D163" s="89" t="s">
        <v>120</v>
      </c>
      <c r="E163" s="89" t="s">
        <v>335</v>
      </c>
      <c r="F163" s="76" t="s">
        <v>390</v>
      </c>
      <c r="G163" s="89" t="s">
        <v>391</v>
      </c>
      <c r="H163" s="76" t="s">
        <v>421</v>
      </c>
      <c r="I163" s="76" t="s">
        <v>339</v>
      </c>
      <c r="J163" s="76"/>
      <c r="K163" s="86">
        <v>3.2999999999991636</v>
      </c>
      <c r="L163" s="89" t="s">
        <v>164</v>
      </c>
      <c r="M163" s="90">
        <v>2.5499999999999998E-2</v>
      </c>
      <c r="N163" s="90">
        <v>8.8999999999960951E-3</v>
      </c>
      <c r="O163" s="86">
        <v>674601.2</v>
      </c>
      <c r="P163" s="88">
        <v>106.26</v>
      </c>
      <c r="Q163" s="76"/>
      <c r="R163" s="86">
        <v>716.83125765200009</v>
      </c>
      <c r="S163" s="87">
        <v>2.0104941288669009E-3</v>
      </c>
      <c r="T163" s="87">
        <f t="shared" si="3"/>
        <v>2.4324736751180406E-3</v>
      </c>
      <c r="U163" s="87">
        <f>R163/'סכום נכסי הקרן'!$C$42</f>
        <v>2.6826380244537315E-4</v>
      </c>
    </row>
    <row r="164" spans="2:21">
      <c r="B164" s="79" t="s">
        <v>711</v>
      </c>
      <c r="C164" s="76" t="s">
        <v>712</v>
      </c>
      <c r="D164" s="89" t="s">
        <v>120</v>
      </c>
      <c r="E164" s="89" t="s">
        <v>335</v>
      </c>
      <c r="F164" s="76" t="s">
        <v>454</v>
      </c>
      <c r="G164" s="89" t="s">
        <v>455</v>
      </c>
      <c r="H164" s="76" t="s">
        <v>427</v>
      </c>
      <c r="I164" s="76" t="s">
        <v>160</v>
      </c>
      <c r="J164" s="76"/>
      <c r="K164" s="86">
        <v>2.0299999999996956</v>
      </c>
      <c r="L164" s="89" t="s">
        <v>164</v>
      </c>
      <c r="M164" s="90">
        <v>4.8000000000000001E-2</v>
      </c>
      <c r="N164" s="90">
        <v>6.1999999999878194E-3</v>
      </c>
      <c r="O164" s="86">
        <v>229352.44192400007</v>
      </c>
      <c r="P164" s="88">
        <v>108.52</v>
      </c>
      <c r="Q164" s="86">
        <v>13.793525808000002</v>
      </c>
      <c r="R164" s="86">
        <v>262.68679583599999</v>
      </c>
      <c r="S164" s="87">
        <v>1.2363899003015123E-4</v>
      </c>
      <c r="T164" s="87">
        <f t="shared" si="3"/>
        <v>8.9139348884585354E-4</v>
      </c>
      <c r="U164" s="87">
        <f>R164/'סכום נכסי הקרן'!$C$42</f>
        <v>9.8306760413853931E-5</v>
      </c>
    </row>
    <row r="165" spans="2:21">
      <c r="B165" s="79" t="s">
        <v>713</v>
      </c>
      <c r="C165" s="76" t="s">
        <v>714</v>
      </c>
      <c r="D165" s="89" t="s">
        <v>120</v>
      </c>
      <c r="E165" s="89" t="s">
        <v>335</v>
      </c>
      <c r="F165" s="76" t="s">
        <v>454</v>
      </c>
      <c r="G165" s="89" t="s">
        <v>455</v>
      </c>
      <c r="H165" s="76" t="s">
        <v>427</v>
      </c>
      <c r="I165" s="76" t="s">
        <v>160</v>
      </c>
      <c r="J165" s="76"/>
      <c r="K165" s="86">
        <v>0.41000229355029516</v>
      </c>
      <c r="L165" s="89" t="s">
        <v>164</v>
      </c>
      <c r="M165" s="90">
        <v>4.4999999999999998E-2</v>
      </c>
      <c r="N165" s="90">
        <v>0</v>
      </c>
      <c r="O165" s="86">
        <v>8.0951999999999996E-2</v>
      </c>
      <c r="P165" s="88">
        <v>102.25</v>
      </c>
      <c r="Q165" s="76"/>
      <c r="R165" s="86">
        <v>8.2841000000000002E-5</v>
      </c>
      <c r="S165" s="87">
        <v>1.3480586436816828E-10</v>
      </c>
      <c r="T165" s="87">
        <f t="shared" si="3"/>
        <v>2.8111016305357586E-10</v>
      </c>
      <c r="U165" s="87">
        <f>R165/'סכום נכסי הקרן'!$C$42</f>
        <v>3.1002054418176434E-11</v>
      </c>
    </row>
    <row r="166" spans="2:21">
      <c r="B166" s="79" t="s">
        <v>715</v>
      </c>
      <c r="C166" s="76" t="s">
        <v>716</v>
      </c>
      <c r="D166" s="89" t="s">
        <v>120</v>
      </c>
      <c r="E166" s="89" t="s">
        <v>335</v>
      </c>
      <c r="F166" s="76" t="s">
        <v>717</v>
      </c>
      <c r="G166" s="89" t="s">
        <v>157</v>
      </c>
      <c r="H166" s="76" t="s">
        <v>427</v>
      </c>
      <c r="I166" s="76" t="s">
        <v>160</v>
      </c>
      <c r="J166" s="76"/>
      <c r="K166" s="86">
        <v>1.8899941486249272</v>
      </c>
      <c r="L166" s="89" t="s">
        <v>164</v>
      </c>
      <c r="M166" s="90">
        <v>1.49E-2</v>
      </c>
      <c r="N166" s="90">
        <v>6.2005071191730057E-3</v>
      </c>
      <c r="O166" s="86">
        <v>4.9920000000000008E-3</v>
      </c>
      <c r="P166" s="88">
        <v>102.15</v>
      </c>
      <c r="Q166" s="76"/>
      <c r="R166" s="86">
        <v>5.1270000000000002E-6</v>
      </c>
      <c r="S166" s="87">
        <v>5.2089397179934927E-12</v>
      </c>
      <c r="T166" s="87">
        <f t="shared" si="3"/>
        <v>1.739780792090491E-11</v>
      </c>
      <c r="U166" s="87">
        <f>R166/'סכום נכסי הקרן'!$C$42</f>
        <v>1.9187061117319993E-12</v>
      </c>
    </row>
    <row r="167" spans="2:21">
      <c r="B167" s="79" t="s">
        <v>718</v>
      </c>
      <c r="C167" s="76" t="s">
        <v>719</v>
      </c>
      <c r="D167" s="89" t="s">
        <v>120</v>
      </c>
      <c r="E167" s="89" t="s">
        <v>335</v>
      </c>
      <c r="F167" s="76" t="s">
        <v>358</v>
      </c>
      <c r="G167" s="89" t="s">
        <v>345</v>
      </c>
      <c r="H167" s="76" t="s">
        <v>421</v>
      </c>
      <c r="I167" s="76" t="s">
        <v>339</v>
      </c>
      <c r="J167" s="76"/>
      <c r="K167" s="86">
        <v>0.3100000000002574</v>
      </c>
      <c r="L167" s="89" t="s">
        <v>164</v>
      </c>
      <c r="M167" s="90">
        <v>3.2500000000000001E-2</v>
      </c>
      <c r="N167" s="90">
        <v>-1.2100000000041173E-2</v>
      </c>
      <c r="O167" s="86">
        <v>3.0665970000000002</v>
      </c>
      <c r="P167" s="88">
        <v>5068724</v>
      </c>
      <c r="Q167" s="76"/>
      <c r="R167" s="86">
        <v>155.43735391600003</v>
      </c>
      <c r="S167" s="87">
        <v>1.6562770726438023E-4</v>
      </c>
      <c r="T167" s="87">
        <f t="shared" si="3"/>
        <v>5.274564515631529E-4</v>
      </c>
      <c r="U167" s="87">
        <f>R167/'סכום נכסי הקרן'!$C$42</f>
        <v>5.8170197181603104E-5</v>
      </c>
    </row>
    <row r="168" spans="2:21">
      <c r="B168" s="79" t="s">
        <v>720</v>
      </c>
      <c r="C168" s="76" t="s">
        <v>721</v>
      </c>
      <c r="D168" s="89" t="s">
        <v>120</v>
      </c>
      <c r="E168" s="89" t="s">
        <v>335</v>
      </c>
      <c r="F168" s="76" t="s">
        <v>722</v>
      </c>
      <c r="G168" s="89" t="s">
        <v>641</v>
      </c>
      <c r="H168" s="76" t="s">
        <v>421</v>
      </c>
      <c r="I168" s="76" t="s">
        <v>339</v>
      </c>
      <c r="J168" s="76"/>
      <c r="K168" s="86">
        <v>2.6199999999988366</v>
      </c>
      <c r="L168" s="89" t="s">
        <v>164</v>
      </c>
      <c r="M168" s="90">
        <v>3.3799999999999997E-2</v>
      </c>
      <c r="N168" s="90">
        <v>2.6099999999995949E-2</v>
      </c>
      <c r="O168" s="86">
        <v>551590.74736100016</v>
      </c>
      <c r="P168" s="88">
        <v>102.9</v>
      </c>
      <c r="Q168" s="76"/>
      <c r="R168" s="86">
        <v>567.58687914300015</v>
      </c>
      <c r="S168" s="87">
        <v>6.7388051902986961E-4</v>
      </c>
      <c r="T168" s="87">
        <f t="shared" si="3"/>
        <v>1.9260322804282787E-3</v>
      </c>
      <c r="U168" s="87">
        <f>R168/'סכום נכסי הקרן'!$C$42</f>
        <v>2.1241123736114026E-4</v>
      </c>
    </row>
    <row r="169" spans="2:21">
      <c r="B169" s="79" t="s">
        <v>723</v>
      </c>
      <c r="C169" s="76" t="s">
        <v>724</v>
      </c>
      <c r="D169" s="89" t="s">
        <v>120</v>
      </c>
      <c r="E169" s="89" t="s">
        <v>335</v>
      </c>
      <c r="F169" s="76" t="s">
        <v>503</v>
      </c>
      <c r="G169" s="89" t="s">
        <v>151</v>
      </c>
      <c r="H169" s="76" t="s">
        <v>421</v>
      </c>
      <c r="I169" s="76" t="s">
        <v>339</v>
      </c>
      <c r="J169" s="76"/>
      <c r="K169" s="86">
        <v>4.6800000000022211</v>
      </c>
      <c r="L169" s="89" t="s">
        <v>164</v>
      </c>
      <c r="M169" s="90">
        <v>5.0900000000000001E-2</v>
      </c>
      <c r="N169" s="90">
        <v>1.0800000000002615E-2</v>
      </c>
      <c r="O169" s="86">
        <v>450072.01431500004</v>
      </c>
      <c r="P169" s="88">
        <v>119.25</v>
      </c>
      <c r="Q169" s="86">
        <v>75.462074292000011</v>
      </c>
      <c r="R169" s="86">
        <v>612.17295139800012</v>
      </c>
      <c r="S169" s="87">
        <v>5.3819030585000691E-4</v>
      </c>
      <c r="T169" s="87">
        <f t="shared" si="3"/>
        <v>2.0773293198353545E-3</v>
      </c>
      <c r="U169" s="87">
        <f>R169/'סכום נכסי הקרן'!$C$42</f>
        <v>2.2909693452006222E-4</v>
      </c>
    </row>
    <row r="170" spans="2:21">
      <c r="B170" s="79" t="s">
        <v>725</v>
      </c>
      <c r="C170" s="76" t="s">
        <v>726</v>
      </c>
      <c r="D170" s="89" t="s">
        <v>120</v>
      </c>
      <c r="E170" s="89" t="s">
        <v>335</v>
      </c>
      <c r="F170" s="76" t="s">
        <v>503</v>
      </c>
      <c r="G170" s="89" t="s">
        <v>151</v>
      </c>
      <c r="H170" s="76" t="s">
        <v>421</v>
      </c>
      <c r="I170" s="76" t="s">
        <v>339</v>
      </c>
      <c r="J170" s="76"/>
      <c r="K170" s="86">
        <v>6.3699999999964945</v>
      </c>
      <c r="L170" s="89" t="s">
        <v>164</v>
      </c>
      <c r="M170" s="90">
        <v>3.5200000000000002E-2</v>
      </c>
      <c r="N170" s="90">
        <v>1.3399999999986595E-2</v>
      </c>
      <c r="O170" s="86">
        <v>674601.2</v>
      </c>
      <c r="P170" s="88">
        <v>115</v>
      </c>
      <c r="Q170" s="76"/>
      <c r="R170" s="86">
        <v>775.79138755600013</v>
      </c>
      <c r="S170" s="87">
        <v>7.8906262427772705E-4</v>
      </c>
      <c r="T170" s="87">
        <f t="shared" si="3"/>
        <v>2.6325472103357886E-3</v>
      </c>
      <c r="U170" s="87">
        <f>R170/'סכום נכסי הקרן'!$C$42</f>
        <v>2.9032878422717876E-4</v>
      </c>
    </row>
    <row r="171" spans="2:21">
      <c r="B171" s="79" t="s">
        <v>727</v>
      </c>
      <c r="C171" s="76" t="s">
        <v>728</v>
      </c>
      <c r="D171" s="89" t="s">
        <v>120</v>
      </c>
      <c r="E171" s="89" t="s">
        <v>335</v>
      </c>
      <c r="F171" s="76" t="s">
        <v>729</v>
      </c>
      <c r="G171" s="89" t="s">
        <v>730</v>
      </c>
      <c r="H171" s="76" t="s">
        <v>421</v>
      </c>
      <c r="I171" s="76" t="s">
        <v>339</v>
      </c>
      <c r="J171" s="76"/>
      <c r="K171" s="86">
        <v>2.1399991613259437</v>
      </c>
      <c r="L171" s="89" t="s">
        <v>164</v>
      </c>
      <c r="M171" s="90">
        <v>1.0500000000000001E-2</v>
      </c>
      <c r="N171" s="90">
        <v>7.2999937099445774E-3</v>
      </c>
      <c r="O171" s="86">
        <v>0.28333300000000006</v>
      </c>
      <c r="P171" s="88">
        <v>101.04</v>
      </c>
      <c r="Q171" s="76"/>
      <c r="R171" s="86">
        <v>2.8616600000000002E-4</v>
      </c>
      <c r="S171" s="87">
        <v>6.1149863383850382E-10</v>
      </c>
      <c r="T171" s="87">
        <f t="shared" si="3"/>
        <v>9.7106711556342385E-10</v>
      </c>
      <c r="U171" s="87">
        <f>R171/'סכום נכסי הקרן'!$C$42</f>
        <v>1.0709351534423627E-10</v>
      </c>
    </row>
    <row r="172" spans="2:21">
      <c r="B172" s="79" t="s">
        <v>731</v>
      </c>
      <c r="C172" s="76" t="s">
        <v>732</v>
      </c>
      <c r="D172" s="89" t="s">
        <v>120</v>
      </c>
      <c r="E172" s="89" t="s">
        <v>335</v>
      </c>
      <c r="F172" s="76" t="s">
        <v>511</v>
      </c>
      <c r="G172" s="89" t="s">
        <v>191</v>
      </c>
      <c r="H172" s="76" t="s">
        <v>512</v>
      </c>
      <c r="I172" s="76" t="s">
        <v>160</v>
      </c>
      <c r="J172" s="76"/>
      <c r="K172" s="86">
        <v>6.8400000000058032</v>
      </c>
      <c r="L172" s="89" t="s">
        <v>164</v>
      </c>
      <c r="M172" s="90">
        <v>3.2000000000000001E-2</v>
      </c>
      <c r="N172" s="90">
        <v>1.7900000000034506E-2</v>
      </c>
      <c r="O172" s="86">
        <v>229364.40800000005</v>
      </c>
      <c r="P172" s="88">
        <v>111.19</v>
      </c>
      <c r="Q172" s="76"/>
      <c r="R172" s="86">
        <v>255.03028012800004</v>
      </c>
      <c r="S172" s="87">
        <v>2.7476491376026341E-4</v>
      </c>
      <c r="T172" s="87">
        <f t="shared" si="3"/>
        <v>8.6541209824098238E-4</v>
      </c>
      <c r="U172" s="87">
        <f>R172/'סכום נכסי הקרן'!$C$42</f>
        <v>9.5441419379426094E-5</v>
      </c>
    </row>
    <row r="173" spans="2:21">
      <c r="B173" s="79" t="s">
        <v>733</v>
      </c>
      <c r="C173" s="76" t="s">
        <v>734</v>
      </c>
      <c r="D173" s="89" t="s">
        <v>120</v>
      </c>
      <c r="E173" s="89" t="s">
        <v>335</v>
      </c>
      <c r="F173" s="76" t="s">
        <v>511</v>
      </c>
      <c r="G173" s="89" t="s">
        <v>191</v>
      </c>
      <c r="H173" s="76" t="s">
        <v>512</v>
      </c>
      <c r="I173" s="76" t="s">
        <v>160</v>
      </c>
      <c r="J173" s="76"/>
      <c r="K173" s="86">
        <v>3.710000000000075</v>
      </c>
      <c r="L173" s="89" t="s">
        <v>164</v>
      </c>
      <c r="M173" s="90">
        <v>3.6499999999999998E-2</v>
      </c>
      <c r="N173" s="90">
        <v>1.1899999999997517E-2</v>
      </c>
      <c r="O173" s="86">
        <v>1563973.6729370002</v>
      </c>
      <c r="P173" s="88">
        <v>110.73</v>
      </c>
      <c r="Q173" s="76"/>
      <c r="R173" s="86">
        <v>1731.7879957970001</v>
      </c>
      <c r="S173" s="87">
        <v>7.2913613300384906E-4</v>
      </c>
      <c r="T173" s="87">
        <f t="shared" si="3"/>
        <v>5.8765974079588619E-3</v>
      </c>
      <c r="U173" s="87">
        <f>R173/'סכום נכסי הקרן'!$C$42</f>
        <v>6.480967840374126E-4</v>
      </c>
    </row>
    <row r="174" spans="2:21">
      <c r="B174" s="79" t="s">
        <v>735</v>
      </c>
      <c r="C174" s="76" t="s">
        <v>736</v>
      </c>
      <c r="D174" s="89" t="s">
        <v>120</v>
      </c>
      <c r="E174" s="89" t="s">
        <v>335</v>
      </c>
      <c r="F174" s="76" t="s">
        <v>436</v>
      </c>
      <c r="G174" s="89" t="s">
        <v>391</v>
      </c>
      <c r="H174" s="76" t="s">
        <v>512</v>
      </c>
      <c r="I174" s="76" t="s">
        <v>160</v>
      </c>
      <c r="J174" s="76"/>
      <c r="K174" s="86">
        <v>2.4399999999963651</v>
      </c>
      <c r="L174" s="89" t="s">
        <v>164</v>
      </c>
      <c r="M174" s="90">
        <v>3.5000000000000003E-2</v>
      </c>
      <c r="N174" s="90">
        <v>1.1499999999989033E-2</v>
      </c>
      <c r="O174" s="86">
        <v>298971.71710400004</v>
      </c>
      <c r="P174" s="88">
        <v>106.72</v>
      </c>
      <c r="Q174" s="76"/>
      <c r="R174" s="86">
        <v>319.06260328899998</v>
      </c>
      <c r="S174" s="87">
        <v>2.2477696377228452E-3</v>
      </c>
      <c r="T174" s="87">
        <f t="shared" si="3"/>
        <v>1.0826974618228797E-3</v>
      </c>
      <c r="U174" s="87">
        <f>R174/'סכום נכסי הקרן'!$C$42</f>
        <v>1.1940459663657628E-4</v>
      </c>
    </row>
    <row r="175" spans="2:21">
      <c r="B175" s="79" t="s">
        <v>737</v>
      </c>
      <c r="C175" s="76" t="s">
        <v>738</v>
      </c>
      <c r="D175" s="89" t="s">
        <v>120</v>
      </c>
      <c r="E175" s="89" t="s">
        <v>335</v>
      </c>
      <c r="F175" s="76" t="s">
        <v>387</v>
      </c>
      <c r="G175" s="89" t="s">
        <v>345</v>
      </c>
      <c r="H175" s="76" t="s">
        <v>512</v>
      </c>
      <c r="I175" s="76" t="s">
        <v>160</v>
      </c>
      <c r="J175" s="76"/>
      <c r="K175" s="86">
        <v>1.2400000000000768</v>
      </c>
      <c r="L175" s="89" t="s">
        <v>164</v>
      </c>
      <c r="M175" s="90">
        <v>3.6000000000000004E-2</v>
      </c>
      <c r="N175" s="90">
        <v>1.6899999999998219E-2</v>
      </c>
      <c r="O175" s="86">
        <v>29.880626000000003</v>
      </c>
      <c r="P175" s="88">
        <v>5249566</v>
      </c>
      <c r="Q175" s="76"/>
      <c r="R175" s="86">
        <v>1568.603165812</v>
      </c>
      <c r="S175" s="87">
        <v>1.9055306421784327E-3</v>
      </c>
      <c r="T175" s="87">
        <f t="shared" si="3"/>
        <v>5.3228509036318565E-3</v>
      </c>
      <c r="U175" s="87">
        <f>R175/'סכום נכסי הקרן'!$C$42</f>
        <v>5.8702720521272621E-4</v>
      </c>
    </row>
    <row r="176" spans="2:21">
      <c r="B176" s="79" t="s">
        <v>739</v>
      </c>
      <c r="C176" s="76" t="s">
        <v>740</v>
      </c>
      <c r="D176" s="89" t="s">
        <v>120</v>
      </c>
      <c r="E176" s="89" t="s">
        <v>335</v>
      </c>
      <c r="F176" s="76" t="s">
        <v>450</v>
      </c>
      <c r="G176" s="89" t="s">
        <v>451</v>
      </c>
      <c r="H176" s="76" t="s">
        <v>508</v>
      </c>
      <c r="I176" s="76" t="s">
        <v>339</v>
      </c>
      <c r="J176" s="76"/>
      <c r="K176" s="86">
        <v>9.6200000000027703</v>
      </c>
      <c r="L176" s="89" t="s">
        <v>164</v>
      </c>
      <c r="M176" s="90">
        <v>3.0499999999999999E-2</v>
      </c>
      <c r="N176" s="90">
        <v>2.2200000000008074E-2</v>
      </c>
      <c r="O176" s="86">
        <v>840589.0784280001</v>
      </c>
      <c r="P176" s="88">
        <v>109.07</v>
      </c>
      <c r="Q176" s="76"/>
      <c r="R176" s="86">
        <v>916.83050788300011</v>
      </c>
      <c r="S176" s="87">
        <v>2.6598605451361038E-3</v>
      </c>
      <c r="T176" s="87">
        <f t="shared" si="3"/>
        <v>3.1111451281790772E-3</v>
      </c>
      <c r="U176" s="87">
        <f>R176/'סכום נכסי הקרן'!$C$42</f>
        <v>3.4311064928758831E-4</v>
      </c>
    </row>
    <row r="177" spans="2:21">
      <c r="B177" s="79" t="s">
        <v>741</v>
      </c>
      <c r="C177" s="76" t="s">
        <v>742</v>
      </c>
      <c r="D177" s="89" t="s">
        <v>120</v>
      </c>
      <c r="E177" s="89" t="s">
        <v>335</v>
      </c>
      <c r="F177" s="76" t="s">
        <v>450</v>
      </c>
      <c r="G177" s="89" t="s">
        <v>451</v>
      </c>
      <c r="H177" s="76" t="s">
        <v>508</v>
      </c>
      <c r="I177" s="76" t="s">
        <v>339</v>
      </c>
      <c r="J177" s="76"/>
      <c r="K177" s="86">
        <v>8.8900000000007111</v>
      </c>
      <c r="L177" s="89" t="s">
        <v>164</v>
      </c>
      <c r="M177" s="90">
        <v>3.0499999999999999E-2</v>
      </c>
      <c r="N177" s="90">
        <v>2.1000000000005077E-2</v>
      </c>
      <c r="O177" s="86">
        <v>1440444.7892770001</v>
      </c>
      <c r="P177" s="88">
        <v>109.61</v>
      </c>
      <c r="Q177" s="76"/>
      <c r="R177" s="86">
        <v>1578.8715335919999</v>
      </c>
      <c r="S177" s="87">
        <v>1.9762671325151281E-3</v>
      </c>
      <c r="T177" s="87">
        <f t="shared" si="3"/>
        <v>5.3576952746670911E-3</v>
      </c>
      <c r="U177" s="87">
        <f>R177/'סכום נכסי הקרן'!$C$42</f>
        <v>5.9086999437149307E-4</v>
      </c>
    </row>
    <row r="178" spans="2:21">
      <c r="B178" s="79" t="s">
        <v>743</v>
      </c>
      <c r="C178" s="76" t="s">
        <v>744</v>
      </c>
      <c r="D178" s="89" t="s">
        <v>120</v>
      </c>
      <c r="E178" s="89" t="s">
        <v>335</v>
      </c>
      <c r="F178" s="76" t="s">
        <v>450</v>
      </c>
      <c r="G178" s="89" t="s">
        <v>451</v>
      </c>
      <c r="H178" s="76" t="s">
        <v>508</v>
      </c>
      <c r="I178" s="76" t="s">
        <v>339</v>
      </c>
      <c r="J178" s="76"/>
      <c r="K178" s="86">
        <v>5.3199999999989682</v>
      </c>
      <c r="L178" s="89" t="s">
        <v>164</v>
      </c>
      <c r="M178" s="90">
        <v>2.9100000000000001E-2</v>
      </c>
      <c r="N178" s="90">
        <v>1.3000000000000001E-2</v>
      </c>
      <c r="O178" s="86">
        <v>707347.35415000003</v>
      </c>
      <c r="P178" s="88">
        <v>109.64</v>
      </c>
      <c r="Q178" s="76"/>
      <c r="R178" s="86">
        <v>775.53563909000002</v>
      </c>
      <c r="S178" s="87">
        <v>1.1789122569166668E-3</v>
      </c>
      <c r="T178" s="87">
        <f t="shared" si="3"/>
        <v>2.6316793611671644E-3</v>
      </c>
      <c r="U178" s="87">
        <f>R178/'סכום נכסי הקרן'!$C$42</f>
        <v>2.9023307403705192E-4</v>
      </c>
    </row>
    <row r="179" spans="2:21">
      <c r="B179" s="79" t="s">
        <v>745</v>
      </c>
      <c r="C179" s="76" t="s">
        <v>746</v>
      </c>
      <c r="D179" s="89" t="s">
        <v>120</v>
      </c>
      <c r="E179" s="89" t="s">
        <v>335</v>
      </c>
      <c r="F179" s="76" t="s">
        <v>450</v>
      </c>
      <c r="G179" s="89" t="s">
        <v>451</v>
      </c>
      <c r="H179" s="76" t="s">
        <v>508</v>
      </c>
      <c r="I179" s="76" t="s">
        <v>339</v>
      </c>
      <c r="J179" s="76"/>
      <c r="K179" s="86">
        <v>7.1700000000033413</v>
      </c>
      <c r="L179" s="89" t="s">
        <v>164</v>
      </c>
      <c r="M179" s="90">
        <v>3.95E-2</v>
      </c>
      <c r="N179" s="90">
        <v>1.7300000000001151E-2</v>
      </c>
      <c r="O179" s="86">
        <v>514869.6270690001</v>
      </c>
      <c r="P179" s="88">
        <v>118</v>
      </c>
      <c r="Q179" s="76"/>
      <c r="R179" s="86">
        <v>607.54615994100016</v>
      </c>
      <c r="S179" s="87">
        <v>2.1452009707488284E-3</v>
      </c>
      <c r="T179" s="87">
        <f t="shared" si="3"/>
        <v>2.0616289045712684E-3</v>
      </c>
      <c r="U179" s="87">
        <f>R179/'סכום נכסי הקרן'!$C$42</f>
        <v>2.2736542427113397E-4</v>
      </c>
    </row>
    <row r="180" spans="2:21">
      <c r="B180" s="79" t="s">
        <v>747</v>
      </c>
      <c r="C180" s="76" t="s">
        <v>748</v>
      </c>
      <c r="D180" s="89" t="s">
        <v>120</v>
      </c>
      <c r="E180" s="89" t="s">
        <v>335</v>
      </c>
      <c r="F180" s="76" t="s">
        <v>450</v>
      </c>
      <c r="G180" s="89" t="s">
        <v>451</v>
      </c>
      <c r="H180" s="76" t="s">
        <v>508</v>
      </c>
      <c r="I180" s="76" t="s">
        <v>339</v>
      </c>
      <c r="J180" s="76"/>
      <c r="K180" s="86">
        <v>7.9100000000042598</v>
      </c>
      <c r="L180" s="89" t="s">
        <v>164</v>
      </c>
      <c r="M180" s="90">
        <v>3.95E-2</v>
      </c>
      <c r="N180" s="90">
        <v>1.8600000000029284E-2</v>
      </c>
      <c r="O180" s="86">
        <v>126594.04214900002</v>
      </c>
      <c r="P180" s="88">
        <v>118.7</v>
      </c>
      <c r="Q180" s="76"/>
      <c r="R180" s="86">
        <v>150.26712789600003</v>
      </c>
      <c r="S180" s="87">
        <v>5.2745325774025242E-4</v>
      </c>
      <c r="T180" s="87">
        <f t="shared" si="3"/>
        <v>5.0991196176334316E-4</v>
      </c>
      <c r="U180" s="87">
        <f>R180/'סכום נכסי הקרן'!$C$42</f>
        <v>5.6235314352734401E-5</v>
      </c>
    </row>
    <row r="181" spans="2:21">
      <c r="B181" s="79" t="s">
        <v>749</v>
      </c>
      <c r="C181" s="76" t="s">
        <v>750</v>
      </c>
      <c r="D181" s="89" t="s">
        <v>120</v>
      </c>
      <c r="E181" s="89" t="s">
        <v>335</v>
      </c>
      <c r="F181" s="76" t="s">
        <v>467</v>
      </c>
      <c r="G181" s="89" t="s">
        <v>451</v>
      </c>
      <c r="H181" s="76" t="s">
        <v>512</v>
      </c>
      <c r="I181" s="76" t="s">
        <v>160</v>
      </c>
      <c r="J181" s="76"/>
      <c r="K181" s="86">
        <v>3.5900000000003436</v>
      </c>
      <c r="L181" s="89" t="s">
        <v>164</v>
      </c>
      <c r="M181" s="90">
        <v>3.9199999999999999E-2</v>
      </c>
      <c r="N181" s="90">
        <v>1.3600000000003639E-2</v>
      </c>
      <c r="O181" s="86">
        <v>897636.46567700012</v>
      </c>
      <c r="P181" s="88">
        <v>110.2</v>
      </c>
      <c r="Q181" s="76"/>
      <c r="R181" s="86">
        <v>989.19541507400027</v>
      </c>
      <c r="S181" s="87">
        <v>9.3518021040387409E-4</v>
      </c>
      <c r="T181" s="87">
        <f t="shared" si="3"/>
        <v>3.3567060323185607E-3</v>
      </c>
      <c r="U181" s="87">
        <f>R181/'סכום נכסי הקרן'!$C$42</f>
        <v>3.7019217643841551E-4</v>
      </c>
    </row>
    <row r="182" spans="2:21">
      <c r="B182" s="79" t="s">
        <v>751</v>
      </c>
      <c r="C182" s="76" t="s">
        <v>752</v>
      </c>
      <c r="D182" s="89" t="s">
        <v>120</v>
      </c>
      <c r="E182" s="89" t="s">
        <v>335</v>
      </c>
      <c r="F182" s="76" t="s">
        <v>467</v>
      </c>
      <c r="G182" s="89" t="s">
        <v>451</v>
      </c>
      <c r="H182" s="76" t="s">
        <v>512</v>
      </c>
      <c r="I182" s="76" t="s">
        <v>160</v>
      </c>
      <c r="J182" s="76"/>
      <c r="K182" s="86">
        <v>8.480000000000457</v>
      </c>
      <c r="L182" s="89" t="s">
        <v>164</v>
      </c>
      <c r="M182" s="90">
        <v>2.64E-2</v>
      </c>
      <c r="N182" s="90">
        <v>2.350000000000052E-2</v>
      </c>
      <c r="O182" s="86">
        <v>2802190.79091</v>
      </c>
      <c r="P182" s="88">
        <v>102.61</v>
      </c>
      <c r="Q182" s="76"/>
      <c r="R182" s="86">
        <v>2875.3279704910005</v>
      </c>
      <c r="S182" s="87">
        <v>1.7126502302151248E-3</v>
      </c>
      <c r="T182" s="87">
        <f t="shared" si="3"/>
        <v>9.7570516364750854E-3</v>
      </c>
      <c r="U182" s="87">
        <f>R182/'סכום נכסי הקרן'!$C$42</f>
        <v>1.0760501950877802E-3</v>
      </c>
    </row>
    <row r="183" spans="2:21">
      <c r="B183" s="79" t="s">
        <v>753</v>
      </c>
      <c r="C183" s="76" t="s">
        <v>754</v>
      </c>
      <c r="D183" s="89" t="s">
        <v>120</v>
      </c>
      <c r="E183" s="89" t="s">
        <v>335</v>
      </c>
      <c r="F183" s="76" t="s">
        <v>478</v>
      </c>
      <c r="G183" s="89" t="s">
        <v>391</v>
      </c>
      <c r="H183" s="76" t="s">
        <v>508</v>
      </c>
      <c r="I183" s="76" t="s">
        <v>339</v>
      </c>
      <c r="J183" s="76"/>
      <c r="K183" s="86">
        <v>1.9399999545394386</v>
      </c>
      <c r="L183" s="89" t="s">
        <v>164</v>
      </c>
      <c r="M183" s="90">
        <v>5.74E-2</v>
      </c>
      <c r="N183" s="90">
        <v>1.2599999976073388E-2</v>
      </c>
      <c r="O183" s="86">
        <v>22.456125</v>
      </c>
      <c r="P183" s="88">
        <v>108.8</v>
      </c>
      <c r="Q183" s="86">
        <v>6.4437900000000015E-4</v>
      </c>
      <c r="R183" s="86">
        <v>2.5076681000000003E-2</v>
      </c>
      <c r="S183" s="87">
        <v>1.497074301365326E-6</v>
      </c>
      <c r="T183" s="87">
        <f t="shared" si="3"/>
        <v>8.5094456667018852E-8</v>
      </c>
      <c r="U183" s="87">
        <f>R183/'סכום נכסי הקרן'!$C$42</f>
        <v>9.3845876919550832E-9</v>
      </c>
    </row>
    <row r="184" spans="2:21">
      <c r="B184" s="79" t="s">
        <v>755</v>
      </c>
      <c r="C184" s="76" t="s">
        <v>756</v>
      </c>
      <c r="D184" s="89" t="s">
        <v>120</v>
      </c>
      <c r="E184" s="89" t="s">
        <v>335</v>
      </c>
      <c r="F184" s="76" t="s">
        <v>478</v>
      </c>
      <c r="G184" s="89" t="s">
        <v>391</v>
      </c>
      <c r="H184" s="76" t="s">
        <v>508</v>
      </c>
      <c r="I184" s="76" t="s">
        <v>339</v>
      </c>
      <c r="J184" s="76"/>
      <c r="K184" s="86">
        <v>3.8699999999700632</v>
      </c>
      <c r="L184" s="89" t="s">
        <v>164</v>
      </c>
      <c r="M184" s="90">
        <v>5.6500000000000002E-2</v>
      </c>
      <c r="N184" s="90">
        <v>1.6599999999863443E-2</v>
      </c>
      <c r="O184" s="86">
        <v>32380.857600000003</v>
      </c>
      <c r="P184" s="88">
        <v>117.6</v>
      </c>
      <c r="Q184" s="76"/>
      <c r="R184" s="86">
        <v>38.079890022000008</v>
      </c>
      <c r="S184" s="87">
        <v>1.0373865757710282E-4</v>
      </c>
      <c r="T184" s="87">
        <f t="shared" si="3"/>
        <v>1.2921915589076254E-4</v>
      </c>
      <c r="U184" s="87">
        <f>R184/'סכום נכסי הקרן'!$C$42</f>
        <v>1.4250851905460074E-5</v>
      </c>
    </row>
    <row r="185" spans="2:21">
      <c r="B185" s="79" t="s">
        <v>757</v>
      </c>
      <c r="C185" s="76" t="s">
        <v>758</v>
      </c>
      <c r="D185" s="89" t="s">
        <v>120</v>
      </c>
      <c r="E185" s="89" t="s">
        <v>335</v>
      </c>
      <c r="F185" s="76" t="s">
        <v>588</v>
      </c>
      <c r="G185" s="89" t="s">
        <v>451</v>
      </c>
      <c r="H185" s="76" t="s">
        <v>512</v>
      </c>
      <c r="I185" s="76" t="s">
        <v>160</v>
      </c>
      <c r="J185" s="76"/>
      <c r="K185" s="86">
        <v>3.5000000000027573</v>
      </c>
      <c r="L185" s="89" t="s">
        <v>164</v>
      </c>
      <c r="M185" s="90">
        <v>4.0999999999999995E-2</v>
      </c>
      <c r="N185" s="90">
        <v>1.1100000000004965E-2</v>
      </c>
      <c r="O185" s="86">
        <v>323808.57600000006</v>
      </c>
      <c r="P185" s="88">
        <v>111.99</v>
      </c>
      <c r="Q185" s="76"/>
      <c r="R185" s="86">
        <v>362.633224262</v>
      </c>
      <c r="S185" s="87">
        <v>1.0793619200000003E-3</v>
      </c>
      <c r="T185" s="87">
        <f t="shared" si="3"/>
        <v>1.2305486993268401E-3</v>
      </c>
      <c r="U185" s="87">
        <f>R185/'סכום נכסי הקרן'!$C$42</f>
        <v>1.3571027573797156E-4</v>
      </c>
    </row>
    <row r="186" spans="2:21">
      <c r="B186" s="79" t="s">
        <v>759</v>
      </c>
      <c r="C186" s="76" t="s">
        <v>760</v>
      </c>
      <c r="D186" s="89" t="s">
        <v>120</v>
      </c>
      <c r="E186" s="89" t="s">
        <v>335</v>
      </c>
      <c r="F186" s="76" t="s">
        <v>604</v>
      </c>
      <c r="G186" s="89" t="s">
        <v>455</v>
      </c>
      <c r="H186" s="76" t="s">
        <v>508</v>
      </c>
      <c r="I186" s="76" t="s">
        <v>339</v>
      </c>
      <c r="J186" s="76"/>
      <c r="K186" s="86">
        <v>7.3399999999982244</v>
      </c>
      <c r="L186" s="89" t="s">
        <v>164</v>
      </c>
      <c r="M186" s="90">
        <v>2.4300000000000002E-2</v>
      </c>
      <c r="N186" s="90">
        <v>1.9799999999993351E-2</v>
      </c>
      <c r="O186" s="86">
        <v>1748605.3698090003</v>
      </c>
      <c r="P186" s="88">
        <v>104.99</v>
      </c>
      <c r="Q186" s="76"/>
      <c r="R186" s="86">
        <v>1835.8608329390004</v>
      </c>
      <c r="S186" s="87">
        <v>2.0224092455127431E-3</v>
      </c>
      <c r="T186" s="87">
        <f t="shared" si="3"/>
        <v>6.2297550499288519E-3</v>
      </c>
      <c r="U186" s="87">
        <f>R186/'סכום נכסי הקרן'!$C$42</f>
        <v>6.8704454855655537E-4</v>
      </c>
    </row>
    <row r="187" spans="2:21">
      <c r="B187" s="79" t="s">
        <v>761</v>
      </c>
      <c r="C187" s="76" t="s">
        <v>762</v>
      </c>
      <c r="D187" s="89" t="s">
        <v>120</v>
      </c>
      <c r="E187" s="89" t="s">
        <v>335</v>
      </c>
      <c r="F187" s="76" t="s">
        <v>604</v>
      </c>
      <c r="G187" s="89" t="s">
        <v>455</v>
      </c>
      <c r="H187" s="76" t="s">
        <v>508</v>
      </c>
      <c r="I187" s="76" t="s">
        <v>339</v>
      </c>
      <c r="J187" s="76"/>
      <c r="K187" s="86">
        <v>3.5499999999996397</v>
      </c>
      <c r="L187" s="89" t="s">
        <v>164</v>
      </c>
      <c r="M187" s="90">
        <v>1.7500000000000002E-2</v>
      </c>
      <c r="N187" s="90">
        <v>1.3099999999995678E-2</v>
      </c>
      <c r="O187" s="86">
        <v>545734.75264500012</v>
      </c>
      <c r="P187" s="88">
        <v>101.76</v>
      </c>
      <c r="Q187" s="76"/>
      <c r="R187" s="86">
        <v>555.33970240400015</v>
      </c>
      <c r="S187" s="87">
        <v>7.8568435175204658E-4</v>
      </c>
      <c r="T187" s="87">
        <f t="shared" si="3"/>
        <v>1.8844730784625099E-3</v>
      </c>
      <c r="U187" s="87">
        <f>R187/'סכום נכסי הקרן'!$C$42</f>
        <v>2.0782790737077918E-4</v>
      </c>
    </row>
    <row r="188" spans="2:21">
      <c r="B188" s="79" t="s">
        <v>763</v>
      </c>
      <c r="C188" s="76" t="s">
        <v>764</v>
      </c>
      <c r="D188" s="89" t="s">
        <v>120</v>
      </c>
      <c r="E188" s="89" t="s">
        <v>335</v>
      </c>
      <c r="F188" s="76" t="s">
        <v>604</v>
      </c>
      <c r="G188" s="89" t="s">
        <v>455</v>
      </c>
      <c r="H188" s="76" t="s">
        <v>508</v>
      </c>
      <c r="I188" s="76" t="s">
        <v>339</v>
      </c>
      <c r="J188" s="76"/>
      <c r="K188" s="86">
        <v>2.0899999999989598</v>
      </c>
      <c r="L188" s="89" t="s">
        <v>164</v>
      </c>
      <c r="M188" s="90">
        <v>2.9600000000000001E-2</v>
      </c>
      <c r="N188" s="90">
        <v>6.6999999999947978E-3</v>
      </c>
      <c r="O188" s="86">
        <v>435666.45414000005</v>
      </c>
      <c r="P188" s="88">
        <v>105.9</v>
      </c>
      <c r="Q188" s="76"/>
      <c r="R188" s="86">
        <v>461.37077017200011</v>
      </c>
      <c r="S188" s="87">
        <v>1.066779762043517E-3</v>
      </c>
      <c r="T188" s="87">
        <f t="shared" si="3"/>
        <v>1.5656017241607999E-3</v>
      </c>
      <c r="U188" s="87">
        <f>R188/'סכום נכסי הקרן'!$C$42</f>
        <v>1.7266138414345937E-4</v>
      </c>
    </row>
    <row r="189" spans="2:21">
      <c r="B189" s="79" t="s">
        <v>765</v>
      </c>
      <c r="C189" s="76" t="s">
        <v>766</v>
      </c>
      <c r="D189" s="89" t="s">
        <v>120</v>
      </c>
      <c r="E189" s="89" t="s">
        <v>335</v>
      </c>
      <c r="F189" s="76" t="s">
        <v>609</v>
      </c>
      <c r="G189" s="89" t="s">
        <v>451</v>
      </c>
      <c r="H189" s="76" t="s">
        <v>508</v>
      </c>
      <c r="I189" s="76" t="s">
        <v>339</v>
      </c>
      <c r="J189" s="76"/>
      <c r="K189" s="86">
        <v>3.1500000000070827</v>
      </c>
      <c r="L189" s="89" t="s">
        <v>164</v>
      </c>
      <c r="M189" s="90">
        <v>3.85E-2</v>
      </c>
      <c r="N189" s="90">
        <v>1.0800000000017893E-2</v>
      </c>
      <c r="O189" s="86">
        <v>122273.82860400001</v>
      </c>
      <c r="P189" s="88">
        <v>109.69</v>
      </c>
      <c r="Q189" s="76"/>
      <c r="R189" s="86">
        <v>134.12215844700003</v>
      </c>
      <c r="S189" s="87">
        <v>3.0658055317665881E-4</v>
      </c>
      <c r="T189" s="87">
        <f t="shared" si="3"/>
        <v>4.5512610700177108E-4</v>
      </c>
      <c r="U189" s="87">
        <f>R189/'סכום נכסי הקרן'!$C$42</f>
        <v>5.0193291424019226E-5</v>
      </c>
    </row>
    <row r="190" spans="2:21">
      <c r="B190" s="79" t="s">
        <v>767</v>
      </c>
      <c r="C190" s="76" t="s">
        <v>768</v>
      </c>
      <c r="D190" s="89" t="s">
        <v>120</v>
      </c>
      <c r="E190" s="89" t="s">
        <v>335</v>
      </c>
      <c r="F190" s="76" t="s">
        <v>609</v>
      </c>
      <c r="G190" s="89" t="s">
        <v>451</v>
      </c>
      <c r="H190" s="76" t="s">
        <v>512</v>
      </c>
      <c r="I190" s="76" t="s">
        <v>160</v>
      </c>
      <c r="J190" s="76"/>
      <c r="K190" s="86">
        <v>4.4799999999999187</v>
      </c>
      <c r="L190" s="89" t="s">
        <v>164</v>
      </c>
      <c r="M190" s="90">
        <v>3.61E-2</v>
      </c>
      <c r="N190" s="90">
        <v>1.2800000000001217E-2</v>
      </c>
      <c r="O190" s="86">
        <v>1770030.7309060001</v>
      </c>
      <c r="P190" s="88">
        <v>111.5</v>
      </c>
      <c r="Q190" s="76"/>
      <c r="R190" s="86">
        <v>1973.5842060670002</v>
      </c>
      <c r="S190" s="87">
        <v>2.3062289653498374E-3</v>
      </c>
      <c r="T190" s="87">
        <f t="shared" si="3"/>
        <v>6.6971014107441544E-3</v>
      </c>
      <c r="U190" s="87">
        <f>R190/'סכום נכסי הקרן'!$C$42</f>
        <v>7.3858554285127732E-4</v>
      </c>
    </row>
    <row r="191" spans="2:21">
      <c r="B191" s="79" t="s">
        <v>769</v>
      </c>
      <c r="C191" s="76" t="s">
        <v>770</v>
      </c>
      <c r="D191" s="89" t="s">
        <v>120</v>
      </c>
      <c r="E191" s="89" t="s">
        <v>335</v>
      </c>
      <c r="F191" s="76" t="s">
        <v>609</v>
      </c>
      <c r="G191" s="89" t="s">
        <v>451</v>
      </c>
      <c r="H191" s="76" t="s">
        <v>512</v>
      </c>
      <c r="I191" s="76" t="s">
        <v>160</v>
      </c>
      <c r="J191" s="76"/>
      <c r="K191" s="86">
        <v>5.4400000000024802</v>
      </c>
      <c r="L191" s="89" t="s">
        <v>164</v>
      </c>
      <c r="M191" s="90">
        <v>3.3000000000000002E-2</v>
      </c>
      <c r="N191" s="90">
        <v>1.540000000001299E-2</v>
      </c>
      <c r="O191" s="86">
        <v>614768.51243600016</v>
      </c>
      <c r="P191" s="88">
        <v>110.21</v>
      </c>
      <c r="Q191" s="76"/>
      <c r="R191" s="86">
        <v>677.53637767800012</v>
      </c>
      <c r="S191" s="87">
        <v>1.9937683842319487E-3</v>
      </c>
      <c r="T191" s="87">
        <f t="shared" si="3"/>
        <v>2.2991316087902342E-3</v>
      </c>
      <c r="U191" s="87">
        <f>R191/'סכום נכסי הקרן'!$C$42</f>
        <v>2.5355825800108038E-4</v>
      </c>
    </row>
    <row r="192" spans="2:21">
      <c r="B192" s="79" t="s">
        <v>771</v>
      </c>
      <c r="C192" s="76" t="s">
        <v>772</v>
      </c>
      <c r="D192" s="89" t="s">
        <v>120</v>
      </c>
      <c r="E192" s="89" t="s">
        <v>335</v>
      </c>
      <c r="F192" s="76" t="s">
        <v>609</v>
      </c>
      <c r="G192" s="89" t="s">
        <v>451</v>
      </c>
      <c r="H192" s="76" t="s">
        <v>512</v>
      </c>
      <c r="I192" s="76" t="s">
        <v>160</v>
      </c>
      <c r="J192" s="76"/>
      <c r="K192" s="86">
        <v>7.6900000000004409</v>
      </c>
      <c r="L192" s="89" t="s">
        <v>164</v>
      </c>
      <c r="M192" s="90">
        <v>2.6200000000000001E-2</v>
      </c>
      <c r="N192" s="90">
        <v>1.9100000000001959E-2</v>
      </c>
      <c r="O192" s="86">
        <v>1766969.4311360002</v>
      </c>
      <c r="P192" s="88">
        <v>106.8</v>
      </c>
      <c r="Q192" s="76"/>
      <c r="R192" s="86">
        <v>1887.1232934930003</v>
      </c>
      <c r="S192" s="87">
        <v>2.2087117889200004E-3</v>
      </c>
      <c r="T192" s="87">
        <f t="shared" si="3"/>
        <v>6.4037075450081296E-3</v>
      </c>
      <c r="U192" s="87">
        <f>R192/'סכום נכסי הקרן'!$C$42</f>
        <v>7.0622878814449762E-4</v>
      </c>
    </row>
    <row r="193" spans="2:21">
      <c r="B193" s="79" t="s">
        <v>773</v>
      </c>
      <c r="C193" s="76" t="s">
        <v>774</v>
      </c>
      <c r="D193" s="89" t="s">
        <v>120</v>
      </c>
      <c r="E193" s="89" t="s">
        <v>335</v>
      </c>
      <c r="F193" s="76" t="s">
        <v>615</v>
      </c>
      <c r="G193" s="89" t="s">
        <v>156</v>
      </c>
      <c r="H193" s="76" t="s">
        <v>508</v>
      </c>
      <c r="I193" s="76" t="s">
        <v>339</v>
      </c>
      <c r="J193" s="76"/>
      <c r="K193" s="86">
        <v>2.8500000000559416</v>
      </c>
      <c r="L193" s="89" t="s">
        <v>164</v>
      </c>
      <c r="M193" s="90">
        <v>2.7000000000000003E-2</v>
      </c>
      <c r="N193" s="90">
        <v>2.0400000000182324E-2</v>
      </c>
      <c r="O193" s="86">
        <v>23659.385676000005</v>
      </c>
      <c r="P193" s="88">
        <v>102</v>
      </c>
      <c r="Q193" s="76"/>
      <c r="R193" s="86">
        <v>24.132573489000002</v>
      </c>
      <c r="S193" s="87">
        <v>1.451194436778349E-4</v>
      </c>
      <c r="T193" s="87">
        <f t="shared" si="3"/>
        <v>8.1890750575140238E-5</v>
      </c>
      <c r="U193" s="87">
        <f>R193/'סכום נכסי הקרן'!$C$42</f>
        <v>9.0312690160261222E-6</v>
      </c>
    </row>
    <row r="194" spans="2:21">
      <c r="B194" s="79" t="s">
        <v>775</v>
      </c>
      <c r="C194" s="76" t="s">
        <v>776</v>
      </c>
      <c r="D194" s="89" t="s">
        <v>120</v>
      </c>
      <c r="E194" s="89" t="s">
        <v>335</v>
      </c>
      <c r="F194" s="76" t="s">
        <v>777</v>
      </c>
      <c r="G194" s="89" t="s">
        <v>683</v>
      </c>
      <c r="H194" s="76" t="s">
        <v>621</v>
      </c>
      <c r="I194" s="76" t="s">
        <v>160</v>
      </c>
      <c r="J194" s="76"/>
      <c r="K194" s="86">
        <v>3.0900000000022811</v>
      </c>
      <c r="L194" s="89" t="s">
        <v>164</v>
      </c>
      <c r="M194" s="90">
        <v>3.7499999999999999E-2</v>
      </c>
      <c r="N194" s="90">
        <v>1.1100000000009776E-2</v>
      </c>
      <c r="O194" s="86">
        <v>112324.71107500001</v>
      </c>
      <c r="P194" s="88">
        <v>109.3</v>
      </c>
      <c r="Q194" s="76"/>
      <c r="R194" s="86">
        <v>122.77090930800001</v>
      </c>
      <c r="S194" s="87">
        <v>2.8417021495593525E-4</v>
      </c>
      <c r="T194" s="87">
        <f t="shared" si="3"/>
        <v>4.1660711886394006E-4</v>
      </c>
      <c r="U194" s="87">
        <f>R194/'סכום נכסי הקרן'!$C$42</f>
        <v>4.5945249469895582E-5</v>
      </c>
    </row>
    <row r="195" spans="2:21">
      <c r="B195" s="79" t="s">
        <v>778</v>
      </c>
      <c r="C195" s="76" t="s">
        <v>779</v>
      </c>
      <c r="D195" s="89" t="s">
        <v>120</v>
      </c>
      <c r="E195" s="89" t="s">
        <v>335</v>
      </c>
      <c r="F195" s="76" t="s">
        <v>777</v>
      </c>
      <c r="G195" s="89" t="s">
        <v>683</v>
      </c>
      <c r="H195" s="76" t="s">
        <v>780</v>
      </c>
      <c r="I195" s="76" t="s">
        <v>339</v>
      </c>
      <c r="J195" s="76"/>
      <c r="K195" s="86">
        <v>5.6699999999980042</v>
      </c>
      <c r="L195" s="89" t="s">
        <v>164</v>
      </c>
      <c r="M195" s="90">
        <v>3.7499999999999999E-2</v>
      </c>
      <c r="N195" s="90">
        <v>1.6199999999996224E-2</v>
      </c>
      <c r="O195" s="86">
        <v>653332.37336600013</v>
      </c>
      <c r="P195" s="88">
        <v>113.46</v>
      </c>
      <c r="Q195" s="76"/>
      <c r="R195" s="86">
        <v>741.27093254400006</v>
      </c>
      <c r="S195" s="87">
        <v>1.7657631712594598E-3</v>
      </c>
      <c r="T195" s="87">
        <f t="shared" si="3"/>
        <v>2.5154065343769402E-3</v>
      </c>
      <c r="U195" s="87">
        <f>R195/'סכום נכסי הקרן'!$C$42</f>
        <v>2.7740999975062446E-4</v>
      </c>
    </row>
    <row r="196" spans="2:21">
      <c r="B196" s="79" t="s">
        <v>781</v>
      </c>
      <c r="C196" s="76" t="s">
        <v>782</v>
      </c>
      <c r="D196" s="89" t="s">
        <v>120</v>
      </c>
      <c r="E196" s="89" t="s">
        <v>335</v>
      </c>
      <c r="F196" s="76" t="s">
        <v>783</v>
      </c>
      <c r="G196" s="89" t="s">
        <v>630</v>
      </c>
      <c r="H196" s="76" t="s">
        <v>621</v>
      </c>
      <c r="I196" s="76" t="s">
        <v>160</v>
      </c>
      <c r="J196" s="76"/>
      <c r="K196" s="86">
        <v>5.1099999999996486</v>
      </c>
      <c r="L196" s="89" t="s">
        <v>164</v>
      </c>
      <c r="M196" s="90">
        <v>2.58E-2</v>
      </c>
      <c r="N196" s="90">
        <v>2.3399999999997659E-2</v>
      </c>
      <c r="O196" s="86">
        <v>842686.46752700012</v>
      </c>
      <c r="P196" s="88">
        <v>101.49</v>
      </c>
      <c r="Q196" s="76"/>
      <c r="R196" s="86">
        <v>855.24253633000012</v>
      </c>
      <c r="S196" s="87">
        <v>4.0127927025095248E-3</v>
      </c>
      <c r="T196" s="87">
        <f t="shared" si="3"/>
        <v>2.9021543539802771E-3</v>
      </c>
      <c r="U196" s="87">
        <f>R196/'סכום נכסי הקרן'!$C$42</f>
        <v>3.2006223551190709E-4</v>
      </c>
    </row>
    <row r="197" spans="2:21">
      <c r="B197" s="79" t="s">
        <v>784</v>
      </c>
      <c r="C197" s="76" t="s">
        <v>785</v>
      </c>
      <c r="D197" s="89" t="s">
        <v>120</v>
      </c>
      <c r="E197" s="89" t="s">
        <v>335</v>
      </c>
      <c r="F197" s="76" t="s">
        <v>786</v>
      </c>
      <c r="G197" s="89" t="s">
        <v>151</v>
      </c>
      <c r="H197" s="76" t="s">
        <v>780</v>
      </c>
      <c r="I197" s="76" t="s">
        <v>339</v>
      </c>
      <c r="J197" s="76"/>
      <c r="K197" s="86">
        <v>1.4400000000031752</v>
      </c>
      <c r="L197" s="89" t="s">
        <v>164</v>
      </c>
      <c r="M197" s="90">
        <v>3.4000000000000002E-2</v>
      </c>
      <c r="N197" s="90">
        <v>2.6800000000169352E-2</v>
      </c>
      <c r="O197" s="86">
        <v>37213.508066000009</v>
      </c>
      <c r="P197" s="88">
        <v>101.55</v>
      </c>
      <c r="Q197" s="76"/>
      <c r="R197" s="86">
        <v>37.790316377000011</v>
      </c>
      <c r="S197" s="87">
        <v>8.8585531207289168E-5</v>
      </c>
      <c r="T197" s="87">
        <f t="shared" si="3"/>
        <v>1.2823652537493138E-4</v>
      </c>
      <c r="U197" s="87">
        <f>R197/'סכום נכסי הקרן'!$C$42</f>
        <v>1.4142483127918041E-5</v>
      </c>
    </row>
    <row r="198" spans="2:21">
      <c r="B198" s="79" t="s">
        <v>787</v>
      </c>
      <c r="C198" s="76" t="s">
        <v>788</v>
      </c>
      <c r="D198" s="89" t="s">
        <v>120</v>
      </c>
      <c r="E198" s="89" t="s">
        <v>335</v>
      </c>
      <c r="F198" s="76" t="s">
        <v>789</v>
      </c>
      <c r="G198" s="89" t="s">
        <v>156</v>
      </c>
      <c r="H198" s="76" t="s">
        <v>780</v>
      </c>
      <c r="I198" s="76" t="s">
        <v>339</v>
      </c>
      <c r="J198" s="76"/>
      <c r="K198" s="86">
        <v>2.1800000000002751</v>
      </c>
      <c r="L198" s="89" t="s">
        <v>164</v>
      </c>
      <c r="M198" s="90">
        <v>2.9500000000000002E-2</v>
      </c>
      <c r="N198" s="90">
        <v>1.3799999999998168E-2</v>
      </c>
      <c r="O198" s="86">
        <v>418348.85213900008</v>
      </c>
      <c r="P198" s="88">
        <v>104.2</v>
      </c>
      <c r="Q198" s="76"/>
      <c r="R198" s="86">
        <v>435.91950406600006</v>
      </c>
      <c r="S198" s="87">
        <v>2.5997435157474207E-3</v>
      </c>
      <c r="T198" s="87">
        <f t="shared" si="3"/>
        <v>1.4792361616376818E-3</v>
      </c>
      <c r="U198" s="87">
        <f>R198/'סכום נכסי הקרן'!$C$42</f>
        <v>1.6313661335568881E-4</v>
      </c>
    </row>
    <row r="199" spans="2:21">
      <c r="B199" s="79" t="s">
        <v>790</v>
      </c>
      <c r="C199" s="76" t="s">
        <v>791</v>
      </c>
      <c r="D199" s="89" t="s">
        <v>120</v>
      </c>
      <c r="E199" s="89" t="s">
        <v>335</v>
      </c>
      <c r="F199" s="76" t="s">
        <v>588</v>
      </c>
      <c r="G199" s="89" t="s">
        <v>451</v>
      </c>
      <c r="H199" s="76" t="s">
        <v>621</v>
      </c>
      <c r="I199" s="76" t="s">
        <v>160</v>
      </c>
      <c r="J199" s="76"/>
      <c r="K199" s="86">
        <v>7.6499999999962442</v>
      </c>
      <c r="L199" s="89" t="s">
        <v>164</v>
      </c>
      <c r="M199" s="90">
        <v>3.4300000000000004E-2</v>
      </c>
      <c r="N199" s="90">
        <v>2.019999999999356E-2</v>
      </c>
      <c r="O199" s="86">
        <v>830782.34681600006</v>
      </c>
      <c r="P199" s="88">
        <v>112.17</v>
      </c>
      <c r="Q199" s="76"/>
      <c r="R199" s="86">
        <v>931.88855853000018</v>
      </c>
      <c r="S199" s="87">
        <v>3.2723426296518044E-3</v>
      </c>
      <c r="T199" s="87">
        <f t="shared" si="3"/>
        <v>3.1622426653001548E-3</v>
      </c>
      <c r="U199" s="87">
        <f>R199/'סכום נכסי הקרן'!$C$42</f>
        <v>3.4874590846589319E-4</v>
      </c>
    </row>
    <row r="200" spans="2:21">
      <c r="B200" s="79" t="s">
        <v>792</v>
      </c>
      <c r="C200" s="76" t="s">
        <v>793</v>
      </c>
      <c r="D200" s="89" t="s">
        <v>120</v>
      </c>
      <c r="E200" s="89" t="s">
        <v>335</v>
      </c>
      <c r="F200" s="76" t="s">
        <v>794</v>
      </c>
      <c r="G200" s="89" t="s">
        <v>641</v>
      </c>
      <c r="H200" s="76" t="s">
        <v>780</v>
      </c>
      <c r="I200" s="76" t="s">
        <v>339</v>
      </c>
      <c r="J200" s="76"/>
      <c r="K200" s="86">
        <v>3.6899999999989119</v>
      </c>
      <c r="L200" s="89" t="s">
        <v>164</v>
      </c>
      <c r="M200" s="90">
        <v>3.9E-2</v>
      </c>
      <c r="N200" s="90">
        <v>4.2999999999984807E-2</v>
      </c>
      <c r="O200" s="86">
        <v>790335.78187200008</v>
      </c>
      <c r="P200" s="88">
        <v>99.99</v>
      </c>
      <c r="Q200" s="76"/>
      <c r="R200" s="86">
        <v>790.2567482940002</v>
      </c>
      <c r="S200" s="87">
        <v>1.8777727716790611E-3</v>
      </c>
      <c r="T200" s="87">
        <f t="shared" si="3"/>
        <v>2.6816335313083503E-3</v>
      </c>
      <c r="U200" s="87">
        <f>R200/'סכום נכסי הקרן'!$C$42</f>
        <v>2.9574223771974926E-4</v>
      </c>
    </row>
    <row r="201" spans="2:21">
      <c r="B201" s="79" t="s">
        <v>795</v>
      </c>
      <c r="C201" s="76" t="s">
        <v>796</v>
      </c>
      <c r="D201" s="89" t="s">
        <v>120</v>
      </c>
      <c r="E201" s="89" t="s">
        <v>335</v>
      </c>
      <c r="F201" s="76" t="s">
        <v>797</v>
      </c>
      <c r="G201" s="89" t="s">
        <v>191</v>
      </c>
      <c r="H201" s="76" t="s">
        <v>780</v>
      </c>
      <c r="I201" s="76" t="s">
        <v>339</v>
      </c>
      <c r="J201" s="76"/>
      <c r="K201" s="86">
        <v>0.73999999999924493</v>
      </c>
      <c r="L201" s="89" t="s">
        <v>164</v>
      </c>
      <c r="M201" s="90">
        <v>1.24E-2</v>
      </c>
      <c r="N201" s="90">
        <v>7.2999999999921591E-3</v>
      </c>
      <c r="O201" s="86">
        <v>342976.17451400007</v>
      </c>
      <c r="P201" s="88">
        <v>100.39</v>
      </c>
      <c r="Q201" s="76"/>
      <c r="R201" s="86">
        <v>344.31378159900004</v>
      </c>
      <c r="S201" s="87">
        <v>1.5699954156336634E-3</v>
      </c>
      <c r="T201" s="87">
        <f t="shared" si="3"/>
        <v>1.1683840524243819E-3</v>
      </c>
      <c r="U201" s="87">
        <f>R201/'סכום נכסי הקרן'!$C$42</f>
        <v>1.2885448744052238E-4</v>
      </c>
    </row>
    <row r="202" spans="2:21">
      <c r="B202" s="79" t="s">
        <v>798</v>
      </c>
      <c r="C202" s="76" t="s">
        <v>799</v>
      </c>
      <c r="D202" s="89" t="s">
        <v>120</v>
      </c>
      <c r="E202" s="89" t="s">
        <v>335</v>
      </c>
      <c r="F202" s="76" t="s">
        <v>797</v>
      </c>
      <c r="G202" s="89" t="s">
        <v>191</v>
      </c>
      <c r="H202" s="76" t="s">
        <v>780</v>
      </c>
      <c r="I202" s="76" t="s">
        <v>339</v>
      </c>
      <c r="J202" s="76"/>
      <c r="K202" s="86">
        <v>2.17999999999848</v>
      </c>
      <c r="L202" s="89" t="s">
        <v>164</v>
      </c>
      <c r="M202" s="90">
        <v>2.1600000000000001E-2</v>
      </c>
      <c r="N202" s="90">
        <v>1.1199999999989867E-2</v>
      </c>
      <c r="O202" s="86">
        <v>882795.13161000016</v>
      </c>
      <c r="P202" s="88">
        <v>102.86</v>
      </c>
      <c r="Q202" s="76"/>
      <c r="R202" s="86">
        <v>908.04302839100023</v>
      </c>
      <c r="S202" s="87">
        <v>1.7255373491032188E-3</v>
      </c>
      <c r="T202" s="87">
        <f t="shared" si="3"/>
        <v>3.0813259590137358E-3</v>
      </c>
      <c r="U202" s="87">
        <f>R202/'סכום נכסי הקרן'!$C$42</f>
        <v>3.3982206130084758E-4</v>
      </c>
    </row>
    <row r="203" spans="2:21">
      <c r="B203" s="79" t="s">
        <v>800</v>
      </c>
      <c r="C203" s="76" t="s">
        <v>801</v>
      </c>
      <c r="D203" s="89" t="s">
        <v>120</v>
      </c>
      <c r="E203" s="89" t="s">
        <v>335</v>
      </c>
      <c r="F203" s="76" t="s">
        <v>797</v>
      </c>
      <c r="G203" s="89" t="s">
        <v>191</v>
      </c>
      <c r="H203" s="76" t="s">
        <v>780</v>
      </c>
      <c r="I203" s="76" t="s">
        <v>339</v>
      </c>
      <c r="J203" s="76"/>
      <c r="K203" s="86">
        <v>4.7200000000008115</v>
      </c>
      <c r="L203" s="89" t="s">
        <v>164</v>
      </c>
      <c r="M203" s="90">
        <v>0.04</v>
      </c>
      <c r="N203" s="90">
        <v>1.8600000000000561E-2</v>
      </c>
      <c r="O203" s="86">
        <v>1281742.2800000003</v>
      </c>
      <c r="P203" s="88">
        <v>111.39</v>
      </c>
      <c r="Q203" s="76"/>
      <c r="R203" s="86">
        <v>1427.7326829220003</v>
      </c>
      <c r="S203" s="87">
        <v>1.6818023623971004E-3</v>
      </c>
      <c r="T203" s="87">
        <f t="shared" si="3"/>
        <v>4.8448252350058885E-3</v>
      </c>
      <c r="U203" s="87">
        <f>R203/'סכום נכסי הקרן'!$C$42</f>
        <v>5.3430845029100191E-4</v>
      </c>
    </row>
    <row r="204" spans="2:21">
      <c r="B204" s="79" t="s">
        <v>802</v>
      </c>
      <c r="C204" s="76" t="s">
        <v>803</v>
      </c>
      <c r="D204" s="89" t="s">
        <v>120</v>
      </c>
      <c r="E204" s="89" t="s">
        <v>335</v>
      </c>
      <c r="F204" s="76" t="s">
        <v>804</v>
      </c>
      <c r="G204" s="89" t="s">
        <v>151</v>
      </c>
      <c r="H204" s="76" t="s">
        <v>621</v>
      </c>
      <c r="I204" s="76" t="s">
        <v>160</v>
      </c>
      <c r="J204" s="76"/>
      <c r="K204" s="86">
        <v>3.0300000000000802</v>
      </c>
      <c r="L204" s="89" t="s">
        <v>164</v>
      </c>
      <c r="M204" s="90">
        <v>0.03</v>
      </c>
      <c r="N204" s="90">
        <v>2.0800000000002147E-2</v>
      </c>
      <c r="O204" s="86">
        <v>724116.52817600011</v>
      </c>
      <c r="P204" s="88">
        <v>103.08</v>
      </c>
      <c r="Q204" s="76"/>
      <c r="R204" s="86">
        <v>746.41929299800006</v>
      </c>
      <c r="S204" s="87">
        <v>1.9425177249717364E-3</v>
      </c>
      <c r="T204" s="87">
        <f t="shared" si="3"/>
        <v>2.5328768262213473E-3</v>
      </c>
      <c r="U204" s="87">
        <f>R204/'סכום נכסי הקרן'!$C$42</f>
        <v>2.7933669970546922E-4</v>
      </c>
    </row>
    <row r="205" spans="2:21">
      <c r="B205" s="79" t="s">
        <v>805</v>
      </c>
      <c r="C205" s="76" t="s">
        <v>806</v>
      </c>
      <c r="D205" s="89" t="s">
        <v>120</v>
      </c>
      <c r="E205" s="89" t="s">
        <v>335</v>
      </c>
      <c r="F205" s="76" t="s">
        <v>804</v>
      </c>
      <c r="G205" s="89" t="s">
        <v>151</v>
      </c>
      <c r="H205" s="76" t="s">
        <v>621</v>
      </c>
      <c r="I205" s="76" t="s">
        <v>160</v>
      </c>
      <c r="J205" s="76"/>
      <c r="K205" s="86">
        <v>4.0499999999986747</v>
      </c>
      <c r="L205" s="89" t="s">
        <v>164</v>
      </c>
      <c r="M205" s="90">
        <v>2.5499999999999998E-2</v>
      </c>
      <c r="N205" s="90">
        <v>2.1899999999998237E-2</v>
      </c>
      <c r="O205" s="86">
        <v>890262.76262499997</v>
      </c>
      <c r="P205" s="88">
        <v>101.69</v>
      </c>
      <c r="Q205" s="76"/>
      <c r="R205" s="86">
        <v>905.30820686400011</v>
      </c>
      <c r="S205" s="87">
        <v>3.3082415192572478E-3</v>
      </c>
      <c r="T205" s="87">
        <f t="shared" si="3"/>
        <v>3.0720456977255161E-3</v>
      </c>
      <c r="U205" s="87">
        <f>R205/'סכום נכסי הקרן'!$C$42</f>
        <v>3.3879859362416503E-4</v>
      </c>
    </row>
    <row r="206" spans="2:21">
      <c r="B206" s="79" t="s">
        <v>807</v>
      </c>
      <c r="C206" s="76" t="s">
        <v>808</v>
      </c>
      <c r="D206" s="89" t="s">
        <v>120</v>
      </c>
      <c r="E206" s="89" t="s">
        <v>335</v>
      </c>
      <c r="F206" s="76" t="s">
        <v>809</v>
      </c>
      <c r="G206" s="89" t="s">
        <v>810</v>
      </c>
      <c r="H206" s="76" t="s">
        <v>780</v>
      </c>
      <c r="I206" s="76" t="s">
        <v>339</v>
      </c>
      <c r="J206" s="76"/>
      <c r="K206" s="86">
        <v>4.9399999999982409</v>
      </c>
      <c r="L206" s="89" t="s">
        <v>164</v>
      </c>
      <c r="M206" s="90">
        <v>2.6200000000000001E-2</v>
      </c>
      <c r="N206" s="90">
        <v>1.4799999999992493E-2</v>
      </c>
      <c r="O206" s="86">
        <v>951510.23232600023</v>
      </c>
      <c r="P206" s="88">
        <v>106.38</v>
      </c>
      <c r="Q206" s="76"/>
      <c r="R206" s="86">
        <v>1012.2165745870002</v>
      </c>
      <c r="S206" s="87">
        <v>1.3330573366816556E-3</v>
      </c>
      <c r="T206" s="87">
        <f t="shared" si="3"/>
        <v>3.4348253440649396E-3</v>
      </c>
      <c r="U206" s="87">
        <f>R206/'סכום נכסי הקרן'!$C$42</f>
        <v>3.7880751473698198E-4</v>
      </c>
    </row>
    <row r="207" spans="2:21">
      <c r="B207" s="79" t="s">
        <v>811</v>
      </c>
      <c r="C207" s="76" t="s">
        <v>812</v>
      </c>
      <c r="D207" s="89" t="s">
        <v>120</v>
      </c>
      <c r="E207" s="89" t="s">
        <v>335</v>
      </c>
      <c r="F207" s="76" t="s">
        <v>809</v>
      </c>
      <c r="G207" s="89" t="s">
        <v>810</v>
      </c>
      <c r="H207" s="76" t="s">
        <v>780</v>
      </c>
      <c r="I207" s="76" t="s">
        <v>339</v>
      </c>
      <c r="J207" s="76"/>
      <c r="K207" s="86">
        <v>2.8999999999973265</v>
      </c>
      <c r="L207" s="89" t="s">
        <v>164</v>
      </c>
      <c r="M207" s="90">
        <v>3.3500000000000002E-2</v>
      </c>
      <c r="N207" s="90">
        <v>8.6999999999895477E-3</v>
      </c>
      <c r="O207" s="86">
        <v>318152.2648580001</v>
      </c>
      <c r="P207" s="88">
        <v>107.3</v>
      </c>
      <c r="Q207" s="86">
        <v>70.025313730000008</v>
      </c>
      <c r="R207" s="86">
        <v>411.40269378900007</v>
      </c>
      <c r="S207" s="87">
        <v>1.1111707635497374E-3</v>
      </c>
      <c r="T207" s="87">
        <f t="shared" si="3"/>
        <v>1.3960415534784243E-3</v>
      </c>
      <c r="U207" s="87">
        <f>R207/'סכום נכסי הקרן'!$C$42</f>
        <v>1.5396154924048424E-4</v>
      </c>
    </row>
    <row r="208" spans="2:21">
      <c r="B208" s="79" t="s">
        <v>813</v>
      </c>
      <c r="C208" s="76" t="s">
        <v>814</v>
      </c>
      <c r="D208" s="89" t="s">
        <v>120</v>
      </c>
      <c r="E208" s="89" t="s">
        <v>335</v>
      </c>
      <c r="F208" s="76" t="s">
        <v>629</v>
      </c>
      <c r="G208" s="89" t="s">
        <v>630</v>
      </c>
      <c r="H208" s="76" t="s">
        <v>631</v>
      </c>
      <c r="I208" s="76" t="s">
        <v>160</v>
      </c>
      <c r="J208" s="76"/>
      <c r="K208" s="86">
        <v>3.8499999999999996</v>
      </c>
      <c r="L208" s="89" t="s">
        <v>164</v>
      </c>
      <c r="M208" s="90">
        <v>2.9500000000000002E-2</v>
      </c>
      <c r="N208" s="90">
        <v>2.2800000000002724E-2</v>
      </c>
      <c r="O208" s="86">
        <v>710139.19121600012</v>
      </c>
      <c r="P208" s="88">
        <v>103.37</v>
      </c>
      <c r="Q208" s="76"/>
      <c r="R208" s="86">
        <v>734.07088196000018</v>
      </c>
      <c r="S208" s="87">
        <v>2.2372930632809304E-3</v>
      </c>
      <c r="T208" s="87">
        <f t="shared" si="3"/>
        <v>2.4909740988237456E-3</v>
      </c>
      <c r="U208" s="87">
        <f>R208/'סכום נכסי הקרן'!$C$42</f>
        <v>2.7471548423271922E-4</v>
      </c>
    </row>
    <row r="209" spans="2:21">
      <c r="B209" s="79" t="s">
        <v>815</v>
      </c>
      <c r="C209" s="76" t="s">
        <v>816</v>
      </c>
      <c r="D209" s="89" t="s">
        <v>120</v>
      </c>
      <c r="E209" s="89" t="s">
        <v>335</v>
      </c>
      <c r="F209" s="76" t="s">
        <v>817</v>
      </c>
      <c r="G209" s="89" t="s">
        <v>451</v>
      </c>
      <c r="H209" s="76" t="s">
        <v>631</v>
      </c>
      <c r="I209" s="76" t="s">
        <v>160</v>
      </c>
      <c r="J209" s="76"/>
      <c r="K209" s="86">
        <v>1.7299999998215814</v>
      </c>
      <c r="L209" s="89" t="s">
        <v>164</v>
      </c>
      <c r="M209" s="90">
        <v>4.3499999999999997E-2</v>
      </c>
      <c r="N209" s="90">
        <v>1.1499999999189008E-2</v>
      </c>
      <c r="O209" s="86">
        <v>1735.5599990000003</v>
      </c>
      <c r="P209" s="88">
        <v>106.57</v>
      </c>
      <c r="Q209" s="76"/>
      <c r="R209" s="86">
        <v>1.8495862210000005</v>
      </c>
      <c r="S209" s="87">
        <v>1.0045203293300537E-5</v>
      </c>
      <c r="T209" s="87">
        <f t="shared" si="3"/>
        <v>6.2763303698284345E-6</v>
      </c>
      <c r="U209" s="87">
        <f>R209/'סכום נכסי הקרן'!$C$42</f>
        <v>6.9218107790286596E-7</v>
      </c>
    </row>
    <row r="210" spans="2:21">
      <c r="B210" s="79" t="s">
        <v>818</v>
      </c>
      <c r="C210" s="76" t="s">
        <v>819</v>
      </c>
      <c r="D210" s="89" t="s">
        <v>120</v>
      </c>
      <c r="E210" s="89" t="s">
        <v>335</v>
      </c>
      <c r="F210" s="76" t="s">
        <v>817</v>
      </c>
      <c r="G210" s="89" t="s">
        <v>451</v>
      </c>
      <c r="H210" s="76" t="s">
        <v>631</v>
      </c>
      <c r="I210" s="76" t="s">
        <v>160</v>
      </c>
      <c r="J210" s="76"/>
      <c r="K210" s="86">
        <v>4.7200000000047924</v>
      </c>
      <c r="L210" s="89" t="s">
        <v>164</v>
      </c>
      <c r="M210" s="90">
        <v>3.27E-2</v>
      </c>
      <c r="N210" s="90">
        <v>1.9900000000026827E-2</v>
      </c>
      <c r="O210" s="86">
        <v>357180.88149200007</v>
      </c>
      <c r="P210" s="88">
        <v>107.5</v>
      </c>
      <c r="Q210" s="76"/>
      <c r="R210" s="86">
        <v>383.96944760300005</v>
      </c>
      <c r="S210" s="87">
        <v>1.1317769452807891E-3</v>
      </c>
      <c r="T210" s="87">
        <f t="shared" si="3"/>
        <v>1.3029503992379474E-3</v>
      </c>
      <c r="U210" s="87">
        <f>R210/'סכום נכסי הקרן'!$C$42</f>
        <v>1.4369505087463155E-4</v>
      </c>
    </row>
    <row r="211" spans="2:21">
      <c r="B211" s="79" t="s">
        <v>820</v>
      </c>
      <c r="C211" s="76" t="s">
        <v>821</v>
      </c>
      <c r="D211" s="89" t="s">
        <v>120</v>
      </c>
      <c r="E211" s="89" t="s">
        <v>335</v>
      </c>
      <c r="F211" s="76" t="s">
        <v>822</v>
      </c>
      <c r="G211" s="89" t="s">
        <v>156</v>
      </c>
      <c r="H211" s="76" t="s">
        <v>635</v>
      </c>
      <c r="I211" s="76" t="s">
        <v>339</v>
      </c>
      <c r="J211" s="76"/>
      <c r="K211" s="86">
        <v>0.61000000000371957</v>
      </c>
      <c r="L211" s="89" t="s">
        <v>164</v>
      </c>
      <c r="M211" s="90">
        <v>3.3000000000000002E-2</v>
      </c>
      <c r="N211" s="90">
        <v>7.3799999999963756E-2</v>
      </c>
      <c r="O211" s="86">
        <v>106896.33283700001</v>
      </c>
      <c r="P211" s="88">
        <v>98.09</v>
      </c>
      <c r="Q211" s="76"/>
      <c r="R211" s="86">
        <v>104.854609401</v>
      </c>
      <c r="S211" s="87">
        <v>5.956938873023297E-4</v>
      </c>
      <c r="T211" s="87">
        <f t="shared" si="3"/>
        <v>3.5581048448997621E-4</v>
      </c>
      <c r="U211" s="87">
        <f>R211/'סכום נכסי הקרן'!$C$42</f>
        <v>3.9240331558605478E-5</v>
      </c>
    </row>
    <row r="212" spans="2:21">
      <c r="B212" s="79" t="s">
        <v>823</v>
      </c>
      <c r="C212" s="76" t="s">
        <v>824</v>
      </c>
      <c r="D212" s="89" t="s">
        <v>120</v>
      </c>
      <c r="E212" s="89" t="s">
        <v>335</v>
      </c>
      <c r="F212" s="76" t="s">
        <v>634</v>
      </c>
      <c r="G212" s="89" t="s">
        <v>156</v>
      </c>
      <c r="H212" s="76" t="s">
        <v>635</v>
      </c>
      <c r="I212" s="76" t="s">
        <v>339</v>
      </c>
      <c r="J212" s="76"/>
      <c r="K212" s="86">
        <v>2.9299999999987985</v>
      </c>
      <c r="L212" s="89" t="s">
        <v>164</v>
      </c>
      <c r="M212" s="90">
        <v>2.7999999999999997E-2</v>
      </c>
      <c r="N212" s="90">
        <v>6.1799999999972169E-2</v>
      </c>
      <c r="O212" s="86">
        <v>691543.02660100011</v>
      </c>
      <c r="P212" s="88">
        <v>91.48</v>
      </c>
      <c r="Q212" s="76"/>
      <c r="R212" s="86">
        <v>632.62354533200016</v>
      </c>
      <c r="S212" s="87">
        <v>2.5979371280891346E-3</v>
      </c>
      <c r="T212" s="87">
        <f t="shared" si="3"/>
        <v>2.1467257514975655E-3</v>
      </c>
      <c r="U212" s="87">
        <f>R212/'סכום נכסי הקרן'!$C$42</f>
        <v>2.3675027557130374E-4</v>
      </c>
    </row>
    <row r="213" spans="2:21">
      <c r="B213" s="79" t="s">
        <v>825</v>
      </c>
      <c r="C213" s="76" t="s">
        <v>826</v>
      </c>
      <c r="D213" s="89" t="s">
        <v>120</v>
      </c>
      <c r="E213" s="89" t="s">
        <v>335</v>
      </c>
      <c r="F213" s="76" t="s">
        <v>634</v>
      </c>
      <c r="G213" s="89" t="s">
        <v>156</v>
      </c>
      <c r="H213" s="76" t="s">
        <v>635</v>
      </c>
      <c r="I213" s="76" t="s">
        <v>339</v>
      </c>
      <c r="J213" s="76"/>
      <c r="K213" s="86">
        <v>0.41000000000165582</v>
      </c>
      <c r="L213" s="89" t="s">
        <v>164</v>
      </c>
      <c r="M213" s="90">
        <v>4.2999999999999997E-2</v>
      </c>
      <c r="N213" s="90">
        <v>7.2000000000136358E-2</v>
      </c>
      <c r="O213" s="86">
        <v>103422.980314</v>
      </c>
      <c r="P213" s="88">
        <v>99.27</v>
      </c>
      <c r="Q213" s="76"/>
      <c r="R213" s="86">
        <v>102.66799606300002</v>
      </c>
      <c r="S213" s="87">
        <v>1.5565810667673213E-3</v>
      </c>
      <c r="T213" s="87">
        <f t="shared" si="3"/>
        <v>3.4839049641667558E-4</v>
      </c>
      <c r="U213" s="87">
        <f>R213/'סכום נכסי הקרן'!$C$42</f>
        <v>3.8422022922831086E-5</v>
      </c>
    </row>
    <row r="214" spans="2:21">
      <c r="B214" s="79" t="s">
        <v>827</v>
      </c>
      <c r="C214" s="76" t="s">
        <v>828</v>
      </c>
      <c r="D214" s="89" t="s">
        <v>120</v>
      </c>
      <c r="E214" s="89" t="s">
        <v>335</v>
      </c>
      <c r="F214" s="76" t="s">
        <v>634</v>
      </c>
      <c r="G214" s="89" t="s">
        <v>156</v>
      </c>
      <c r="H214" s="76" t="s">
        <v>635</v>
      </c>
      <c r="I214" s="76" t="s">
        <v>339</v>
      </c>
      <c r="J214" s="76"/>
      <c r="K214" s="86">
        <v>1.1100000000010086</v>
      </c>
      <c r="L214" s="89" t="s">
        <v>164</v>
      </c>
      <c r="M214" s="90">
        <v>4.2500000000000003E-2</v>
      </c>
      <c r="N214" s="90">
        <v>6.1400000000097987E-2</v>
      </c>
      <c r="O214" s="86">
        <v>278222.00729199999</v>
      </c>
      <c r="P214" s="88">
        <v>99.77</v>
      </c>
      <c r="Q214" s="76"/>
      <c r="R214" s="86">
        <v>277.58209975200009</v>
      </c>
      <c r="S214" s="87">
        <v>1.085256301121056E-3</v>
      </c>
      <c r="T214" s="87">
        <f t="shared" si="3"/>
        <v>9.419387660945511E-4</v>
      </c>
      <c r="U214" s="87">
        <f>R214/'סכום נכסי הקרן'!$C$42</f>
        <v>1.0388111396558692E-4</v>
      </c>
    </row>
    <row r="215" spans="2:21">
      <c r="B215" s="79" t="s">
        <v>829</v>
      </c>
      <c r="C215" s="76" t="s">
        <v>830</v>
      </c>
      <c r="D215" s="89" t="s">
        <v>120</v>
      </c>
      <c r="E215" s="89" t="s">
        <v>335</v>
      </c>
      <c r="F215" s="76" t="s">
        <v>634</v>
      </c>
      <c r="G215" s="89" t="s">
        <v>156</v>
      </c>
      <c r="H215" s="76" t="s">
        <v>635</v>
      </c>
      <c r="I215" s="76" t="s">
        <v>339</v>
      </c>
      <c r="J215" s="76"/>
      <c r="K215" s="86">
        <v>1.0400000000005623</v>
      </c>
      <c r="L215" s="89" t="s">
        <v>164</v>
      </c>
      <c r="M215" s="90">
        <v>3.7000000000000005E-2</v>
      </c>
      <c r="N215" s="90">
        <v>5.0099999999997008E-2</v>
      </c>
      <c r="O215" s="86">
        <v>567559.85030100006</v>
      </c>
      <c r="P215" s="88">
        <v>100.26</v>
      </c>
      <c r="Q215" s="76"/>
      <c r="R215" s="86">
        <v>569.03553111700012</v>
      </c>
      <c r="S215" s="87">
        <v>2.8860181060868829E-3</v>
      </c>
      <c r="T215" s="87">
        <f t="shared" si="3"/>
        <v>1.9309480925577679E-3</v>
      </c>
      <c r="U215" s="87">
        <f>R215/'סכום נכסי הקרן'!$C$42</f>
        <v>2.129533745556568E-4</v>
      </c>
    </row>
    <row r="216" spans="2:21">
      <c r="B216" s="79" t="s">
        <v>831</v>
      </c>
      <c r="C216" s="76" t="s">
        <v>832</v>
      </c>
      <c r="D216" s="89" t="s">
        <v>120</v>
      </c>
      <c r="E216" s="89" t="s">
        <v>335</v>
      </c>
      <c r="F216" s="76" t="s">
        <v>833</v>
      </c>
      <c r="G216" s="89" t="s">
        <v>630</v>
      </c>
      <c r="H216" s="76" t="s">
        <v>631</v>
      </c>
      <c r="I216" s="76" t="s">
        <v>160</v>
      </c>
      <c r="J216" s="76"/>
      <c r="K216" s="86">
        <v>4.9599999999951345</v>
      </c>
      <c r="L216" s="89" t="s">
        <v>164</v>
      </c>
      <c r="M216" s="90">
        <v>2.4E-2</v>
      </c>
      <c r="N216" s="90">
        <v>2.1899999999976667E-2</v>
      </c>
      <c r="O216" s="86">
        <v>398527.40491200006</v>
      </c>
      <c r="P216" s="88">
        <v>101.09</v>
      </c>
      <c r="Q216" s="76"/>
      <c r="R216" s="86">
        <v>402.87135362600003</v>
      </c>
      <c r="S216" s="87">
        <v>1.3763016290422845E-3</v>
      </c>
      <c r="T216" s="87">
        <f t="shared" ref="T216:T279" si="4">R216/$R$11</f>
        <v>1.3670915598244793E-3</v>
      </c>
      <c r="U216" s="87">
        <f>R216/'סכום נכסי הקרן'!$C$42</f>
        <v>1.5076881771873413E-4</v>
      </c>
    </row>
    <row r="217" spans="2:21">
      <c r="B217" s="79" t="s">
        <v>834</v>
      </c>
      <c r="C217" s="76" t="s">
        <v>835</v>
      </c>
      <c r="D217" s="89" t="s">
        <v>120</v>
      </c>
      <c r="E217" s="89" t="s">
        <v>335</v>
      </c>
      <c r="F217" s="76" t="s">
        <v>654</v>
      </c>
      <c r="G217" s="89" t="s">
        <v>191</v>
      </c>
      <c r="H217" s="76" t="s">
        <v>635</v>
      </c>
      <c r="I217" s="76" t="s">
        <v>339</v>
      </c>
      <c r="J217" s="76"/>
      <c r="K217" s="86">
        <v>2.6000000000010228</v>
      </c>
      <c r="L217" s="89" t="s">
        <v>164</v>
      </c>
      <c r="M217" s="90">
        <v>4.1399999999999999E-2</v>
      </c>
      <c r="N217" s="90">
        <v>2.7800000000010747E-2</v>
      </c>
      <c r="O217" s="86">
        <v>373854.72951199999</v>
      </c>
      <c r="P217" s="88">
        <v>104.59</v>
      </c>
      <c r="Q217" s="76"/>
      <c r="R217" s="86">
        <v>391.01466156100003</v>
      </c>
      <c r="S217" s="87">
        <v>6.6426815357843207E-4</v>
      </c>
      <c r="T217" s="87">
        <f t="shared" si="4"/>
        <v>1.3268574168316595E-3</v>
      </c>
      <c r="U217" s="87">
        <f>R217/'סכום נכסי הקרן'!$C$42</f>
        <v>1.463316210091496E-4</v>
      </c>
    </row>
    <row r="218" spans="2:21">
      <c r="B218" s="79" t="s">
        <v>836</v>
      </c>
      <c r="C218" s="76" t="s">
        <v>837</v>
      </c>
      <c r="D218" s="89" t="s">
        <v>120</v>
      </c>
      <c r="E218" s="89" t="s">
        <v>335</v>
      </c>
      <c r="F218" s="76" t="s">
        <v>654</v>
      </c>
      <c r="G218" s="89" t="s">
        <v>191</v>
      </c>
      <c r="H218" s="76" t="s">
        <v>635</v>
      </c>
      <c r="I218" s="76" t="s">
        <v>339</v>
      </c>
      <c r="J218" s="76"/>
      <c r="K218" s="86">
        <v>4.560000000001116</v>
      </c>
      <c r="L218" s="89" t="s">
        <v>164</v>
      </c>
      <c r="M218" s="90">
        <v>2.5000000000000001E-2</v>
      </c>
      <c r="N218" s="90">
        <v>4.1400000000005571E-2</v>
      </c>
      <c r="O218" s="86">
        <v>1893628.1810320006</v>
      </c>
      <c r="P218" s="88">
        <v>94.7</v>
      </c>
      <c r="Q218" s="76"/>
      <c r="R218" s="86">
        <v>1793.2658454500001</v>
      </c>
      <c r="S218" s="87">
        <v>2.2953663931253535E-3</v>
      </c>
      <c r="T218" s="87">
        <f t="shared" si="4"/>
        <v>6.0852144978073433E-3</v>
      </c>
      <c r="U218" s="87">
        <f>R218/'סכום נכסי הקרן'!$C$42</f>
        <v>6.711039862736818E-4</v>
      </c>
    </row>
    <row r="219" spans="2:21">
      <c r="B219" s="79" t="s">
        <v>838</v>
      </c>
      <c r="C219" s="76" t="s">
        <v>839</v>
      </c>
      <c r="D219" s="89" t="s">
        <v>120</v>
      </c>
      <c r="E219" s="89" t="s">
        <v>335</v>
      </c>
      <c r="F219" s="76" t="s">
        <v>654</v>
      </c>
      <c r="G219" s="89" t="s">
        <v>191</v>
      </c>
      <c r="H219" s="76" t="s">
        <v>635</v>
      </c>
      <c r="I219" s="76" t="s">
        <v>339</v>
      </c>
      <c r="J219" s="76"/>
      <c r="K219" s="86">
        <v>3.210000000001461</v>
      </c>
      <c r="L219" s="89" t="s">
        <v>164</v>
      </c>
      <c r="M219" s="90">
        <v>3.5499999999999997E-2</v>
      </c>
      <c r="N219" s="90">
        <v>3.6500000000026199E-2</v>
      </c>
      <c r="O219" s="86">
        <v>720789.72750100016</v>
      </c>
      <c r="P219" s="88">
        <v>100.62</v>
      </c>
      <c r="Q219" s="76"/>
      <c r="R219" s="86">
        <v>725.25859171400009</v>
      </c>
      <c r="S219" s="87">
        <v>1.0142910802199165E-3</v>
      </c>
      <c r="T219" s="87">
        <f t="shared" si="4"/>
        <v>2.4610707375904367E-3</v>
      </c>
      <c r="U219" s="87">
        <f>R219/'סכום נכסי הקרן'!$C$42</f>
        <v>2.7141761117764672E-4</v>
      </c>
    </row>
    <row r="220" spans="2:21">
      <c r="B220" s="79" t="s">
        <v>840</v>
      </c>
      <c r="C220" s="76" t="s">
        <v>841</v>
      </c>
      <c r="D220" s="89" t="s">
        <v>120</v>
      </c>
      <c r="E220" s="89" t="s">
        <v>335</v>
      </c>
      <c r="F220" s="76" t="s">
        <v>842</v>
      </c>
      <c r="G220" s="89" t="s">
        <v>641</v>
      </c>
      <c r="H220" s="76" t="s">
        <v>631</v>
      </c>
      <c r="I220" s="76" t="s">
        <v>160</v>
      </c>
      <c r="J220" s="76"/>
      <c r="K220" s="86">
        <v>4.159999999996467</v>
      </c>
      <c r="L220" s="89" t="s">
        <v>164</v>
      </c>
      <c r="M220" s="90">
        <v>4.99E-2</v>
      </c>
      <c r="N220" s="90">
        <v>4.2299999999955346E-2</v>
      </c>
      <c r="O220" s="86">
        <v>391889.329104</v>
      </c>
      <c r="P220" s="88">
        <v>103.99</v>
      </c>
      <c r="Q220" s="76"/>
      <c r="R220" s="86">
        <v>407.52572453400006</v>
      </c>
      <c r="S220" s="87">
        <v>1.567557316416E-3</v>
      </c>
      <c r="T220" s="87">
        <f t="shared" si="4"/>
        <v>1.3828855623698338E-3</v>
      </c>
      <c r="U220" s="87">
        <f>R220/'סכום נכסי הקרן'!$C$42</f>
        <v>1.5251064918108E-4</v>
      </c>
    </row>
    <row r="221" spans="2:21">
      <c r="B221" s="79" t="s">
        <v>843</v>
      </c>
      <c r="C221" s="76" t="s">
        <v>844</v>
      </c>
      <c r="D221" s="89" t="s">
        <v>120</v>
      </c>
      <c r="E221" s="89" t="s">
        <v>335</v>
      </c>
      <c r="F221" s="76" t="s">
        <v>804</v>
      </c>
      <c r="G221" s="89" t="s">
        <v>151</v>
      </c>
      <c r="H221" s="76" t="s">
        <v>631</v>
      </c>
      <c r="I221" s="76" t="s">
        <v>160</v>
      </c>
      <c r="J221" s="76"/>
      <c r="K221" s="86">
        <v>1.8800000000016139</v>
      </c>
      <c r="L221" s="89" t="s">
        <v>164</v>
      </c>
      <c r="M221" s="90">
        <v>2.6499999999999999E-2</v>
      </c>
      <c r="N221" s="90">
        <v>1.1800000000030812E-2</v>
      </c>
      <c r="O221" s="86">
        <v>264688.12779600004</v>
      </c>
      <c r="P221" s="88">
        <v>103</v>
      </c>
      <c r="Q221" s="76"/>
      <c r="R221" s="86">
        <v>272.62876286200003</v>
      </c>
      <c r="S221" s="87">
        <v>1.002740942354183E-3</v>
      </c>
      <c r="T221" s="87">
        <f t="shared" si="4"/>
        <v>9.2513026135888628E-4</v>
      </c>
      <c r="U221" s="87">
        <f>R221/'סכום נכסי הקרן'!$C$42</f>
        <v>1.0202739877847735E-4</v>
      </c>
    </row>
    <row r="222" spans="2:21">
      <c r="B222" s="79" t="s">
        <v>845</v>
      </c>
      <c r="C222" s="76" t="s">
        <v>846</v>
      </c>
      <c r="D222" s="89" t="s">
        <v>120</v>
      </c>
      <c r="E222" s="89" t="s">
        <v>335</v>
      </c>
      <c r="F222" s="76" t="s">
        <v>847</v>
      </c>
      <c r="G222" s="89" t="s">
        <v>641</v>
      </c>
      <c r="H222" s="76" t="s">
        <v>635</v>
      </c>
      <c r="I222" s="76" t="s">
        <v>339</v>
      </c>
      <c r="J222" s="76"/>
      <c r="K222" s="86">
        <v>0.9799999999998944</v>
      </c>
      <c r="L222" s="89" t="s">
        <v>164</v>
      </c>
      <c r="M222" s="90">
        <v>7.0000000000000007E-2</v>
      </c>
      <c r="N222" s="90">
        <v>4.5600000000003166E-2</v>
      </c>
      <c r="O222" s="86">
        <v>356825.86046699999</v>
      </c>
      <c r="P222" s="88">
        <v>102.4</v>
      </c>
      <c r="Q222" s="86">
        <v>13.204569277907281</v>
      </c>
      <c r="R222" s="86">
        <v>378.59701444800004</v>
      </c>
      <c r="S222" s="87">
        <v>8.4230643855813005E-4</v>
      </c>
      <c r="T222" s="87">
        <f t="shared" si="4"/>
        <v>1.2847197458151678E-3</v>
      </c>
      <c r="U222" s="87">
        <f>R222/'סכום נכסי הקרן'!$C$42</f>
        <v>1.4168449492975733E-4</v>
      </c>
    </row>
    <row r="223" spans="2:21">
      <c r="B223" s="79" t="s">
        <v>848</v>
      </c>
      <c r="C223" s="76" t="s">
        <v>849</v>
      </c>
      <c r="D223" s="89" t="s">
        <v>120</v>
      </c>
      <c r="E223" s="89" t="s">
        <v>335</v>
      </c>
      <c r="F223" s="76" t="s">
        <v>661</v>
      </c>
      <c r="G223" s="89" t="s">
        <v>455</v>
      </c>
      <c r="H223" s="76" t="s">
        <v>658</v>
      </c>
      <c r="I223" s="76" t="s">
        <v>160</v>
      </c>
      <c r="J223" s="76"/>
      <c r="K223" s="86">
        <v>5.079999999999802</v>
      </c>
      <c r="L223" s="89" t="s">
        <v>164</v>
      </c>
      <c r="M223" s="90">
        <v>4.4500000000000005E-2</v>
      </c>
      <c r="N223" s="90">
        <v>1.9600000000000995E-2</v>
      </c>
      <c r="O223" s="86">
        <v>707253.12153700006</v>
      </c>
      <c r="P223" s="88">
        <v>114.19</v>
      </c>
      <c r="Q223" s="76"/>
      <c r="R223" s="86">
        <v>807.61234747700007</v>
      </c>
      <c r="S223" s="87">
        <v>2.6137251712430526E-3</v>
      </c>
      <c r="T223" s="87">
        <f t="shared" si="4"/>
        <v>2.7405275006740703E-3</v>
      </c>
      <c r="U223" s="87">
        <f>R223/'סכום נכסי הקרן'!$C$42</f>
        <v>3.0223732143833571E-4</v>
      </c>
    </row>
    <row r="224" spans="2:21">
      <c r="B224" s="79" t="s">
        <v>850</v>
      </c>
      <c r="C224" s="76" t="s">
        <v>851</v>
      </c>
      <c r="D224" s="89" t="s">
        <v>120</v>
      </c>
      <c r="E224" s="89" t="s">
        <v>335</v>
      </c>
      <c r="F224" s="76" t="s">
        <v>852</v>
      </c>
      <c r="G224" s="89" t="s">
        <v>190</v>
      </c>
      <c r="H224" s="76" t="s">
        <v>658</v>
      </c>
      <c r="I224" s="76" t="s">
        <v>160</v>
      </c>
      <c r="J224" s="76"/>
      <c r="K224" s="86">
        <v>4.2999999999985343</v>
      </c>
      <c r="L224" s="89" t="s">
        <v>164</v>
      </c>
      <c r="M224" s="90">
        <v>3.4500000000000003E-2</v>
      </c>
      <c r="N224" s="90">
        <v>1.9799999999985884E-2</v>
      </c>
      <c r="O224" s="86">
        <v>703840.85050900013</v>
      </c>
      <c r="P224" s="88">
        <v>106.72</v>
      </c>
      <c r="Q224" s="76"/>
      <c r="R224" s="86">
        <v>751.13893224700018</v>
      </c>
      <c r="S224" s="87">
        <v>1.3229362764278026E-3</v>
      </c>
      <c r="T224" s="87">
        <f t="shared" si="4"/>
        <v>2.5488923083961217E-3</v>
      </c>
      <c r="U224" s="87">
        <f>R224/'סכום נכסי הקרן'!$C$42</f>
        <v>2.8110295690699579E-4</v>
      </c>
    </row>
    <row r="225" spans="2:21">
      <c r="B225" s="79" t="s">
        <v>853</v>
      </c>
      <c r="C225" s="76" t="s">
        <v>854</v>
      </c>
      <c r="D225" s="89" t="s">
        <v>120</v>
      </c>
      <c r="E225" s="89" t="s">
        <v>335</v>
      </c>
      <c r="F225" s="76" t="s">
        <v>855</v>
      </c>
      <c r="G225" s="89" t="s">
        <v>455</v>
      </c>
      <c r="H225" s="76" t="s">
        <v>665</v>
      </c>
      <c r="I225" s="76" t="s">
        <v>339</v>
      </c>
      <c r="J225" s="76"/>
      <c r="K225" s="86">
        <v>2.3299999999997563</v>
      </c>
      <c r="L225" s="89" t="s">
        <v>164</v>
      </c>
      <c r="M225" s="90">
        <v>5.9000000000000004E-2</v>
      </c>
      <c r="N225" s="90">
        <v>3.9399999999992691E-2</v>
      </c>
      <c r="O225" s="86">
        <v>772573.28105500014</v>
      </c>
      <c r="P225" s="88">
        <v>106.2</v>
      </c>
      <c r="Q225" s="76"/>
      <c r="R225" s="86">
        <v>820.47282454000003</v>
      </c>
      <c r="S225" s="87">
        <v>8.6356654429675455E-4</v>
      </c>
      <c r="T225" s="87">
        <f t="shared" si="4"/>
        <v>2.7841678575520256E-3</v>
      </c>
      <c r="U225" s="87">
        <f>R225/'סכום נכסי הקרן'!$C$42</f>
        <v>3.0705017026622089E-4</v>
      </c>
    </row>
    <row r="226" spans="2:21">
      <c r="B226" s="79" t="s">
        <v>856</v>
      </c>
      <c r="C226" s="76" t="s">
        <v>857</v>
      </c>
      <c r="D226" s="89" t="s">
        <v>120</v>
      </c>
      <c r="E226" s="89" t="s">
        <v>335</v>
      </c>
      <c r="F226" s="76" t="s">
        <v>855</v>
      </c>
      <c r="G226" s="89" t="s">
        <v>455</v>
      </c>
      <c r="H226" s="76" t="s">
        <v>665</v>
      </c>
      <c r="I226" s="76" t="s">
        <v>339</v>
      </c>
      <c r="J226" s="76"/>
      <c r="K226" s="86">
        <v>5.0499999999755021</v>
      </c>
      <c r="L226" s="89" t="s">
        <v>164</v>
      </c>
      <c r="M226" s="90">
        <v>2.7000000000000003E-2</v>
      </c>
      <c r="N226" s="90">
        <v>5.2299999999816028E-2</v>
      </c>
      <c r="O226" s="86">
        <v>122362.98754200002</v>
      </c>
      <c r="P226" s="88">
        <v>88.4</v>
      </c>
      <c r="Q226" s="76"/>
      <c r="R226" s="86">
        <v>108.16888111300001</v>
      </c>
      <c r="S226" s="87">
        <v>1.4266988908444826E-4</v>
      </c>
      <c r="T226" s="87">
        <f t="shared" si="4"/>
        <v>3.6705703464466019E-4</v>
      </c>
      <c r="U226" s="87">
        <f>R226/'סכום נכסי הקרן'!$C$42</f>
        <v>4.0480650144475357E-5</v>
      </c>
    </row>
    <row r="227" spans="2:21">
      <c r="B227" s="79" t="s">
        <v>858</v>
      </c>
      <c r="C227" s="76" t="s">
        <v>859</v>
      </c>
      <c r="D227" s="89" t="s">
        <v>120</v>
      </c>
      <c r="E227" s="89" t="s">
        <v>335</v>
      </c>
      <c r="F227" s="76" t="s">
        <v>860</v>
      </c>
      <c r="G227" s="89" t="s">
        <v>641</v>
      </c>
      <c r="H227" s="76" t="s">
        <v>658</v>
      </c>
      <c r="I227" s="76" t="s">
        <v>160</v>
      </c>
      <c r="J227" s="76"/>
      <c r="K227" s="86">
        <v>2.660000000002205</v>
      </c>
      <c r="L227" s="89" t="s">
        <v>164</v>
      </c>
      <c r="M227" s="90">
        <v>4.5999999999999999E-2</v>
      </c>
      <c r="N227" s="90">
        <v>5.7800000000089342E-2</v>
      </c>
      <c r="O227" s="86">
        <v>354638.00222100003</v>
      </c>
      <c r="P227" s="88">
        <v>97.2</v>
      </c>
      <c r="Q227" s="76"/>
      <c r="R227" s="86">
        <v>344.70813821400003</v>
      </c>
      <c r="S227" s="87">
        <v>1.576947644567481E-3</v>
      </c>
      <c r="T227" s="87">
        <f t="shared" si="4"/>
        <v>1.1697222503257096E-3</v>
      </c>
      <c r="U227" s="87">
        <f>R227/'סכום נכסי הקרן'!$C$42</f>
        <v>1.2900206973960612E-4</v>
      </c>
    </row>
    <row r="228" spans="2:21">
      <c r="B228" s="79" t="s">
        <v>861</v>
      </c>
      <c r="C228" s="76" t="s">
        <v>862</v>
      </c>
      <c r="D228" s="89" t="s">
        <v>120</v>
      </c>
      <c r="E228" s="89" t="s">
        <v>335</v>
      </c>
      <c r="F228" s="76" t="s">
        <v>863</v>
      </c>
      <c r="G228" s="89" t="s">
        <v>864</v>
      </c>
      <c r="H228" s="76" t="s">
        <v>658</v>
      </c>
      <c r="I228" s="76" t="s">
        <v>160</v>
      </c>
      <c r="J228" s="76"/>
      <c r="K228" s="86">
        <v>2.7799999999982283</v>
      </c>
      <c r="L228" s="89" t="s">
        <v>164</v>
      </c>
      <c r="M228" s="90">
        <v>0.04</v>
      </c>
      <c r="N228" s="90">
        <v>0.10589999999990778</v>
      </c>
      <c r="O228" s="86">
        <v>453222.8829100001</v>
      </c>
      <c r="P228" s="88">
        <v>84.7</v>
      </c>
      <c r="Q228" s="76"/>
      <c r="R228" s="86">
        <v>383.87978190600012</v>
      </c>
      <c r="S228" s="87">
        <v>6.1943789110634889E-4</v>
      </c>
      <c r="T228" s="87">
        <f t="shared" si="4"/>
        <v>1.3026461303529272E-3</v>
      </c>
      <c r="U228" s="87">
        <f>R228/'סכום נכסי הקרן'!$C$42</f>
        <v>1.4366149477538316E-4</v>
      </c>
    </row>
    <row r="229" spans="2:21">
      <c r="B229" s="79" t="s">
        <v>865</v>
      </c>
      <c r="C229" s="76" t="s">
        <v>866</v>
      </c>
      <c r="D229" s="89" t="s">
        <v>120</v>
      </c>
      <c r="E229" s="89" t="s">
        <v>335</v>
      </c>
      <c r="F229" s="76" t="s">
        <v>863</v>
      </c>
      <c r="G229" s="89" t="s">
        <v>864</v>
      </c>
      <c r="H229" s="76" t="s">
        <v>658</v>
      </c>
      <c r="I229" s="76" t="s">
        <v>160</v>
      </c>
      <c r="J229" s="76"/>
      <c r="K229" s="86">
        <v>4.6999999999973783</v>
      </c>
      <c r="L229" s="89" t="s">
        <v>164</v>
      </c>
      <c r="M229" s="90">
        <v>2.9100000000000001E-2</v>
      </c>
      <c r="N229" s="90">
        <v>7.9799999999952076E-2</v>
      </c>
      <c r="O229" s="86">
        <v>674601.2</v>
      </c>
      <c r="P229" s="88">
        <v>79.17</v>
      </c>
      <c r="Q229" s="76"/>
      <c r="R229" s="86">
        <v>534.08179257200004</v>
      </c>
      <c r="S229" s="87">
        <v>2.945586649259238E-3</v>
      </c>
      <c r="T229" s="87">
        <f t="shared" si="4"/>
        <v>1.8123371252623823E-3</v>
      </c>
      <c r="U229" s="87">
        <f>R229/'סכום נכסי הקרן'!$C$42</f>
        <v>1.9987243994005821E-4</v>
      </c>
    </row>
    <row r="230" spans="2:21">
      <c r="B230" s="79" t="s">
        <v>867</v>
      </c>
      <c r="C230" s="76" t="s">
        <v>868</v>
      </c>
      <c r="D230" s="89" t="s">
        <v>120</v>
      </c>
      <c r="E230" s="89" t="s">
        <v>335</v>
      </c>
      <c r="F230" s="76" t="s">
        <v>869</v>
      </c>
      <c r="G230" s="89" t="s">
        <v>641</v>
      </c>
      <c r="H230" s="76" t="s">
        <v>870</v>
      </c>
      <c r="I230" s="76" t="s">
        <v>160</v>
      </c>
      <c r="J230" s="76"/>
      <c r="K230" s="86">
        <v>2.9899999999971909</v>
      </c>
      <c r="L230" s="89" t="s">
        <v>164</v>
      </c>
      <c r="M230" s="90">
        <v>4.4500000000000005E-2</v>
      </c>
      <c r="N230" s="90">
        <v>0.1661999999998833</v>
      </c>
      <c r="O230" s="86">
        <v>642702.17968000006</v>
      </c>
      <c r="P230" s="88">
        <v>72</v>
      </c>
      <c r="Q230" s="76"/>
      <c r="R230" s="86">
        <v>462.74556937000006</v>
      </c>
      <c r="S230" s="87">
        <v>1.1093564277532351E-3</v>
      </c>
      <c r="T230" s="87">
        <f t="shared" si="4"/>
        <v>1.5702669264967893E-3</v>
      </c>
      <c r="U230" s="87">
        <f>R230/'סכום נכסי הקרן'!$C$42</f>
        <v>1.7317588299729336E-4</v>
      </c>
    </row>
    <row r="231" spans="2:21">
      <c r="B231" s="79" t="s">
        <v>871</v>
      </c>
      <c r="C231" s="76" t="s">
        <v>872</v>
      </c>
      <c r="D231" s="89" t="s">
        <v>120</v>
      </c>
      <c r="E231" s="89" t="s">
        <v>335</v>
      </c>
      <c r="F231" s="76" t="s">
        <v>869</v>
      </c>
      <c r="G231" s="89" t="s">
        <v>641</v>
      </c>
      <c r="H231" s="76" t="s">
        <v>870</v>
      </c>
      <c r="I231" s="76" t="s">
        <v>160</v>
      </c>
      <c r="J231" s="76"/>
      <c r="K231" s="86">
        <v>3.4299999999993522</v>
      </c>
      <c r="L231" s="89" t="s">
        <v>164</v>
      </c>
      <c r="M231" s="90">
        <v>3.5000000000000003E-2</v>
      </c>
      <c r="N231" s="90">
        <v>6.5699999999986533E-2</v>
      </c>
      <c r="O231" s="86">
        <v>1102135.188262</v>
      </c>
      <c r="P231" s="88">
        <v>91</v>
      </c>
      <c r="Q231" s="76"/>
      <c r="R231" s="86">
        <v>1002.9429847550002</v>
      </c>
      <c r="S231" s="87">
        <v>1.3436756704594637E-3</v>
      </c>
      <c r="T231" s="87">
        <f t="shared" si="4"/>
        <v>3.4033566226617032E-3</v>
      </c>
      <c r="U231" s="87">
        <f>R231/'סכום נכסי הקרן'!$C$42</f>
        <v>3.7533700693742004E-4</v>
      </c>
    </row>
    <row r="232" spans="2:21">
      <c r="B232" s="79" t="s">
        <v>873</v>
      </c>
      <c r="C232" s="76" t="s">
        <v>874</v>
      </c>
      <c r="D232" s="89" t="s">
        <v>120</v>
      </c>
      <c r="E232" s="89" t="s">
        <v>335</v>
      </c>
      <c r="F232" s="76" t="s">
        <v>852</v>
      </c>
      <c r="G232" s="89" t="s">
        <v>190</v>
      </c>
      <c r="H232" s="76" t="s">
        <v>669</v>
      </c>
      <c r="I232" s="76"/>
      <c r="J232" s="76"/>
      <c r="K232" s="86">
        <v>3.4599999999992437</v>
      </c>
      <c r="L232" s="89" t="s">
        <v>164</v>
      </c>
      <c r="M232" s="90">
        <v>4.2500000000000003E-2</v>
      </c>
      <c r="N232" s="90">
        <v>1.3200000000060446E-2</v>
      </c>
      <c r="O232" s="86">
        <v>71648.952802000014</v>
      </c>
      <c r="P232" s="88">
        <v>110.83</v>
      </c>
      <c r="Q232" s="76"/>
      <c r="R232" s="86">
        <v>79.408535161000017</v>
      </c>
      <c r="S232" s="87">
        <v>6.1713137641688208E-4</v>
      </c>
      <c r="T232" s="87">
        <f t="shared" si="4"/>
        <v>2.6946253988911685E-4</v>
      </c>
      <c r="U232" s="87">
        <f>R232/'סכום נכסי הקרן'!$C$42</f>
        <v>2.9717503752115488E-5</v>
      </c>
    </row>
    <row r="233" spans="2:21">
      <c r="B233" s="75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86"/>
      <c r="P233" s="88"/>
      <c r="Q233" s="76"/>
      <c r="R233" s="76"/>
      <c r="S233" s="76"/>
      <c r="T233" s="87"/>
      <c r="U233" s="76"/>
    </row>
    <row r="234" spans="2:21">
      <c r="B234" s="94" t="s">
        <v>46</v>
      </c>
      <c r="C234" s="74"/>
      <c r="D234" s="74"/>
      <c r="E234" s="74"/>
      <c r="F234" s="74"/>
      <c r="G234" s="74"/>
      <c r="H234" s="74"/>
      <c r="I234" s="74"/>
      <c r="J234" s="74"/>
      <c r="K234" s="83">
        <v>3.5912878365893408</v>
      </c>
      <c r="L234" s="74"/>
      <c r="M234" s="74"/>
      <c r="N234" s="96">
        <v>6.8323361390955489E-2</v>
      </c>
      <c r="O234" s="83"/>
      <c r="P234" s="85"/>
      <c r="Q234" s="74"/>
      <c r="R234" s="83">
        <f>SUM(R235:R240)</f>
        <v>9995.5069656130036</v>
      </c>
      <c r="S234" s="74"/>
      <c r="T234" s="84">
        <f t="shared" si="4"/>
        <v>3.3918453337195648E-2</v>
      </c>
      <c r="U234" s="84">
        <f>R234/'סכום נכסי הקרן'!$C$42</f>
        <v>3.7406749180381202E-3</v>
      </c>
    </row>
    <row r="235" spans="2:21">
      <c r="B235" s="79" t="s">
        <v>875</v>
      </c>
      <c r="C235" s="76" t="s">
        <v>876</v>
      </c>
      <c r="D235" s="89" t="s">
        <v>120</v>
      </c>
      <c r="E235" s="89" t="s">
        <v>335</v>
      </c>
      <c r="F235" s="76" t="s">
        <v>877</v>
      </c>
      <c r="G235" s="89" t="s">
        <v>146</v>
      </c>
      <c r="H235" s="76" t="s">
        <v>421</v>
      </c>
      <c r="I235" s="76" t="s">
        <v>339</v>
      </c>
      <c r="J235" s="76"/>
      <c r="K235" s="86">
        <v>2.3399999999997854</v>
      </c>
      <c r="L235" s="89" t="s">
        <v>164</v>
      </c>
      <c r="M235" s="90">
        <v>3.49E-2</v>
      </c>
      <c r="N235" s="90">
        <v>4.2599999999997376E-2</v>
      </c>
      <c r="O235" s="86">
        <v>4421885.6561050005</v>
      </c>
      <c r="P235" s="88">
        <v>94.98</v>
      </c>
      <c r="Q235" s="76"/>
      <c r="R235" s="86">
        <v>4199.9071413350011</v>
      </c>
      <c r="S235" s="87">
        <v>2.3940105487872789E-3</v>
      </c>
      <c r="T235" s="87">
        <f t="shared" si="4"/>
        <v>1.4251838839591023E-2</v>
      </c>
      <c r="U235" s="87">
        <f>R235/'סכום נכסי הקרן'!$C$42</f>
        <v>1.5717549250607249E-3</v>
      </c>
    </row>
    <row r="236" spans="2:21">
      <c r="B236" s="79" t="s">
        <v>878</v>
      </c>
      <c r="C236" s="76" t="s">
        <v>879</v>
      </c>
      <c r="D236" s="89" t="s">
        <v>120</v>
      </c>
      <c r="E236" s="89" t="s">
        <v>335</v>
      </c>
      <c r="F236" s="76" t="s">
        <v>880</v>
      </c>
      <c r="G236" s="89" t="s">
        <v>146</v>
      </c>
      <c r="H236" s="76" t="s">
        <v>621</v>
      </c>
      <c r="I236" s="76" t="s">
        <v>160</v>
      </c>
      <c r="J236" s="76"/>
      <c r="K236" s="86">
        <v>4.7199999999994855</v>
      </c>
      <c r="L236" s="89" t="s">
        <v>164</v>
      </c>
      <c r="M236" s="90">
        <v>4.6900000000000004E-2</v>
      </c>
      <c r="N236" s="90">
        <v>9.1299999999990111E-2</v>
      </c>
      <c r="O236" s="86">
        <v>2036121.2957710004</v>
      </c>
      <c r="P236" s="88">
        <v>80.05</v>
      </c>
      <c r="Q236" s="76"/>
      <c r="R236" s="86">
        <v>1629.9151375970002</v>
      </c>
      <c r="S236" s="87">
        <v>1.0875174517771455E-3</v>
      </c>
      <c r="T236" s="87">
        <f t="shared" si="4"/>
        <v>5.5309051085016391E-3</v>
      </c>
      <c r="U236" s="87">
        <f>R236/'סכום נכסי הקרן'!$C$42</f>
        <v>6.099723300393734E-4</v>
      </c>
    </row>
    <row r="237" spans="2:21">
      <c r="B237" s="79" t="s">
        <v>881</v>
      </c>
      <c r="C237" s="76" t="s">
        <v>882</v>
      </c>
      <c r="D237" s="89" t="s">
        <v>120</v>
      </c>
      <c r="E237" s="89" t="s">
        <v>335</v>
      </c>
      <c r="F237" s="76" t="s">
        <v>880</v>
      </c>
      <c r="G237" s="89" t="s">
        <v>146</v>
      </c>
      <c r="H237" s="76" t="s">
        <v>621</v>
      </c>
      <c r="I237" s="76" t="s">
        <v>160</v>
      </c>
      <c r="J237" s="76"/>
      <c r="K237" s="86">
        <v>4.9299999999999251</v>
      </c>
      <c r="L237" s="89" t="s">
        <v>164</v>
      </c>
      <c r="M237" s="90">
        <v>4.6900000000000004E-2</v>
      </c>
      <c r="N237" s="90">
        <v>9.1599999999997003E-2</v>
      </c>
      <c r="O237" s="86">
        <v>4132328.7062680004</v>
      </c>
      <c r="P237" s="88">
        <v>80.7</v>
      </c>
      <c r="Q237" s="76"/>
      <c r="R237" s="86">
        <v>3334.7892501250003</v>
      </c>
      <c r="S237" s="87">
        <v>2.6653223637649304E-3</v>
      </c>
      <c r="T237" s="87">
        <f t="shared" si="4"/>
        <v>1.1316173752754686E-2</v>
      </c>
      <c r="U237" s="87">
        <f>R237/'סכום נכסי הקרן'!$C$42</f>
        <v>1.2479969798230952E-3</v>
      </c>
    </row>
    <row r="238" spans="2:21">
      <c r="B238" s="79" t="s">
        <v>883</v>
      </c>
      <c r="C238" s="76" t="s">
        <v>884</v>
      </c>
      <c r="D238" s="89" t="s">
        <v>120</v>
      </c>
      <c r="E238" s="89" t="s">
        <v>335</v>
      </c>
      <c r="F238" s="76" t="s">
        <v>885</v>
      </c>
      <c r="G238" s="89" t="s">
        <v>146</v>
      </c>
      <c r="H238" s="76" t="s">
        <v>631</v>
      </c>
      <c r="I238" s="76" t="s">
        <v>160</v>
      </c>
      <c r="J238" s="76"/>
      <c r="K238" s="86">
        <v>1.2200000000081053</v>
      </c>
      <c r="L238" s="89" t="s">
        <v>164</v>
      </c>
      <c r="M238" s="90">
        <v>4.4999999999999998E-2</v>
      </c>
      <c r="N238" s="90">
        <v>8.0200000000030386E-2</v>
      </c>
      <c r="O238" s="86">
        <v>45233.454107000005</v>
      </c>
      <c r="P238" s="88">
        <v>87.28</v>
      </c>
      <c r="Q238" s="76"/>
      <c r="R238" s="86">
        <v>39.479759694000009</v>
      </c>
      <c r="S238" s="87">
        <v>2.9661514783722891E-5</v>
      </c>
      <c r="T238" s="87">
        <f t="shared" si="4"/>
        <v>1.3396943162077154E-4</v>
      </c>
      <c r="U238" s="87">
        <f>R238/'סכום נכסי הקרן'!$C$42</f>
        <v>1.4774733024105415E-5</v>
      </c>
    </row>
    <row r="239" spans="2:21">
      <c r="B239" s="79" t="s">
        <v>886</v>
      </c>
      <c r="C239" s="76" t="s">
        <v>887</v>
      </c>
      <c r="D239" s="89" t="s">
        <v>120</v>
      </c>
      <c r="E239" s="89" t="s">
        <v>335</v>
      </c>
      <c r="F239" s="76" t="s">
        <v>855</v>
      </c>
      <c r="G239" s="89" t="s">
        <v>455</v>
      </c>
      <c r="H239" s="76" t="s">
        <v>665</v>
      </c>
      <c r="I239" s="76" t="s">
        <v>339</v>
      </c>
      <c r="J239" s="76"/>
      <c r="K239" s="86">
        <v>1.8500000000006585</v>
      </c>
      <c r="L239" s="89" t="s">
        <v>164</v>
      </c>
      <c r="M239" s="90">
        <v>6.7000000000000004E-2</v>
      </c>
      <c r="N239" s="90">
        <v>5.8500000000006595E-2</v>
      </c>
      <c r="O239" s="86">
        <v>498118.99337700004</v>
      </c>
      <c r="P239" s="88">
        <v>91.49</v>
      </c>
      <c r="Q239" s="76"/>
      <c r="R239" s="86">
        <v>455.72907858200006</v>
      </c>
      <c r="S239" s="87">
        <v>4.8660948634508767E-4</v>
      </c>
      <c r="T239" s="87">
        <f t="shared" si="4"/>
        <v>1.5464573772460729E-3</v>
      </c>
      <c r="U239" s="87">
        <f>R239/'סכום נכסי הקרן'!$C$42</f>
        <v>1.7055006209660154E-4</v>
      </c>
    </row>
    <row r="240" spans="2:21">
      <c r="B240" s="79" t="s">
        <v>888</v>
      </c>
      <c r="C240" s="76" t="s">
        <v>889</v>
      </c>
      <c r="D240" s="89" t="s">
        <v>120</v>
      </c>
      <c r="E240" s="89" t="s">
        <v>335</v>
      </c>
      <c r="F240" s="76" t="s">
        <v>855</v>
      </c>
      <c r="G240" s="89" t="s">
        <v>455</v>
      </c>
      <c r="H240" s="76" t="s">
        <v>665</v>
      </c>
      <c r="I240" s="76" t="s">
        <v>339</v>
      </c>
      <c r="J240" s="76"/>
      <c r="K240" s="86">
        <v>3.1099999999976169</v>
      </c>
      <c r="L240" s="89" t="s">
        <v>164</v>
      </c>
      <c r="M240" s="90">
        <v>4.7E-2</v>
      </c>
      <c r="N240" s="90">
        <v>5.9299999999958303E-2</v>
      </c>
      <c r="O240" s="86">
        <v>369739.616049</v>
      </c>
      <c r="P240" s="88">
        <v>90.79</v>
      </c>
      <c r="Q240" s="76"/>
      <c r="R240" s="86">
        <v>335.68659828000006</v>
      </c>
      <c r="S240" s="87">
        <v>5.3208473422790357E-4</v>
      </c>
      <c r="T240" s="87">
        <f t="shared" si="4"/>
        <v>1.1391088274814529E-3</v>
      </c>
      <c r="U240" s="87">
        <f>R240/'סכום נכסי הקרן'!$C$42</f>
        <v>1.2562588799421896E-4</v>
      </c>
    </row>
    <row r="241" spans="2:21">
      <c r="B241" s="75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86"/>
      <c r="P241" s="88"/>
      <c r="Q241" s="76"/>
      <c r="R241" s="76"/>
      <c r="S241" s="76"/>
      <c r="T241" s="87"/>
      <c r="U241" s="76"/>
    </row>
    <row r="242" spans="2:21">
      <c r="B242" s="73" t="s">
        <v>233</v>
      </c>
      <c r="C242" s="74"/>
      <c r="D242" s="74"/>
      <c r="E242" s="74"/>
      <c r="F242" s="74"/>
      <c r="G242" s="74"/>
      <c r="H242" s="74"/>
      <c r="I242" s="74"/>
      <c r="J242" s="74"/>
      <c r="K242" s="83">
        <v>8.3156230525681369</v>
      </c>
      <c r="L242" s="74"/>
      <c r="M242" s="74"/>
      <c r="N242" s="96">
        <v>3.4350982532277995E-2</v>
      </c>
      <c r="O242" s="83"/>
      <c r="P242" s="85"/>
      <c r="Q242" s="74"/>
      <c r="R242" s="83">
        <f>R243+R252</f>
        <v>14184.365637372004</v>
      </c>
      <c r="S242" s="74"/>
      <c r="T242" s="84">
        <f t="shared" si="4"/>
        <v>4.8132800631730456E-2</v>
      </c>
      <c r="U242" s="84">
        <f>R242/'סכום נכסי הקרן'!$C$42</f>
        <v>5.3082951120474002E-3</v>
      </c>
    </row>
    <row r="243" spans="2:21">
      <c r="B243" s="94" t="s">
        <v>64</v>
      </c>
      <c r="C243" s="74"/>
      <c r="D243" s="74"/>
      <c r="E243" s="74"/>
      <c r="F243" s="74"/>
      <c r="G243" s="74"/>
      <c r="H243" s="74"/>
      <c r="I243" s="74"/>
      <c r="J243" s="74"/>
      <c r="K243" s="83">
        <v>6.5698279408006153</v>
      </c>
      <c r="L243" s="74"/>
      <c r="M243" s="74"/>
      <c r="N243" s="96">
        <v>3.8870061232593706E-2</v>
      </c>
      <c r="O243" s="83"/>
      <c r="P243" s="85"/>
      <c r="Q243" s="74"/>
      <c r="R243" s="83">
        <f>SUM(R244:R250)</f>
        <v>1154.8121321700003</v>
      </c>
      <c r="S243" s="74"/>
      <c r="T243" s="84">
        <f t="shared" si="4"/>
        <v>3.9187048293786459E-3</v>
      </c>
      <c r="U243" s="84">
        <f>R243/'סכום נכסי הקרן'!$C$42</f>
        <v>4.321718540855941E-4</v>
      </c>
    </row>
    <row r="244" spans="2:21">
      <c r="B244" s="79" t="s">
        <v>890</v>
      </c>
      <c r="C244" s="76" t="s">
        <v>891</v>
      </c>
      <c r="D244" s="89" t="s">
        <v>27</v>
      </c>
      <c r="E244" s="89" t="s">
        <v>892</v>
      </c>
      <c r="F244" s="76" t="s">
        <v>358</v>
      </c>
      <c r="G244" s="89" t="s">
        <v>345</v>
      </c>
      <c r="H244" s="76" t="s">
        <v>893</v>
      </c>
      <c r="I244" s="76" t="s">
        <v>328</v>
      </c>
      <c r="J244" s="76"/>
      <c r="K244" s="86">
        <v>4.8999999999965311</v>
      </c>
      <c r="L244" s="89" t="s">
        <v>163</v>
      </c>
      <c r="M244" s="90">
        <v>3.2750000000000001E-2</v>
      </c>
      <c r="N244" s="90">
        <v>3.0799999999967045E-2</v>
      </c>
      <c r="O244" s="86">
        <v>66284.998528000011</v>
      </c>
      <c r="P244" s="88">
        <v>101.10493</v>
      </c>
      <c r="Q244" s="76"/>
      <c r="R244" s="86">
        <v>230.60687937200004</v>
      </c>
      <c r="S244" s="87">
        <v>8.8379998037333349E-5</v>
      </c>
      <c r="T244" s="87">
        <f t="shared" si="4"/>
        <v>7.8253446314674176E-4</v>
      </c>
      <c r="U244" s="87">
        <f>R244/'סכום נכסי הקרן'!$C$42</f>
        <v>8.6301312435830001E-5</v>
      </c>
    </row>
    <row r="245" spans="2:21">
      <c r="B245" s="79" t="s">
        <v>894</v>
      </c>
      <c r="C245" s="76" t="s">
        <v>895</v>
      </c>
      <c r="D245" s="89" t="s">
        <v>27</v>
      </c>
      <c r="E245" s="89" t="s">
        <v>892</v>
      </c>
      <c r="F245" s="76" t="s">
        <v>896</v>
      </c>
      <c r="G245" s="89" t="s">
        <v>897</v>
      </c>
      <c r="H245" s="76" t="s">
        <v>898</v>
      </c>
      <c r="I245" s="76" t="s">
        <v>899</v>
      </c>
      <c r="J245" s="76"/>
      <c r="K245" s="86">
        <v>2.9999999999928164</v>
      </c>
      <c r="L245" s="89" t="s">
        <v>163</v>
      </c>
      <c r="M245" s="90">
        <v>5.0819999999999997E-2</v>
      </c>
      <c r="N245" s="90">
        <v>4.6399999999887934E-2</v>
      </c>
      <c r="O245" s="86">
        <v>39662.70902100001</v>
      </c>
      <c r="P245" s="88">
        <v>102.00362</v>
      </c>
      <c r="Q245" s="76"/>
      <c r="R245" s="86">
        <v>139.21390537900004</v>
      </c>
      <c r="S245" s="87">
        <v>1.2394596569062502E-4</v>
      </c>
      <c r="T245" s="87">
        <f t="shared" si="4"/>
        <v>4.7240428821979194E-4</v>
      </c>
      <c r="U245" s="87">
        <f>R245/'סכום נכסי הקרן'!$C$42</f>
        <v>5.2098804581386319E-5</v>
      </c>
    </row>
    <row r="246" spans="2:21">
      <c r="B246" s="79" t="s">
        <v>900</v>
      </c>
      <c r="C246" s="76" t="s">
        <v>901</v>
      </c>
      <c r="D246" s="89" t="s">
        <v>27</v>
      </c>
      <c r="E246" s="89" t="s">
        <v>892</v>
      </c>
      <c r="F246" s="76" t="s">
        <v>896</v>
      </c>
      <c r="G246" s="89" t="s">
        <v>897</v>
      </c>
      <c r="H246" s="76" t="s">
        <v>898</v>
      </c>
      <c r="I246" s="76" t="s">
        <v>899</v>
      </c>
      <c r="J246" s="76"/>
      <c r="K246" s="86">
        <v>4.5799999999948362</v>
      </c>
      <c r="L246" s="89" t="s">
        <v>163</v>
      </c>
      <c r="M246" s="90">
        <v>5.4120000000000001E-2</v>
      </c>
      <c r="N246" s="90">
        <v>5.0799999999948359E-2</v>
      </c>
      <c r="O246" s="86">
        <v>55114.89783400001</v>
      </c>
      <c r="P246" s="88">
        <v>102.114</v>
      </c>
      <c r="Q246" s="76"/>
      <c r="R246" s="86">
        <v>193.65957210000002</v>
      </c>
      <c r="S246" s="87">
        <v>1.7223405573125002E-4</v>
      </c>
      <c r="T246" s="87">
        <f t="shared" si="4"/>
        <v>6.5715857956708315E-4</v>
      </c>
      <c r="U246" s="87">
        <f>R246/'סכום נכסי הקרן'!$C$42</f>
        <v>7.2474313357455406E-5</v>
      </c>
    </row>
    <row r="247" spans="2:21">
      <c r="B247" s="79" t="s">
        <v>902</v>
      </c>
      <c r="C247" s="76" t="s">
        <v>903</v>
      </c>
      <c r="D247" s="89" t="s">
        <v>27</v>
      </c>
      <c r="E247" s="89" t="s">
        <v>892</v>
      </c>
      <c r="F247" s="76" t="s">
        <v>697</v>
      </c>
      <c r="G247" s="89" t="s">
        <v>507</v>
      </c>
      <c r="H247" s="76" t="s">
        <v>898</v>
      </c>
      <c r="I247" s="76" t="s">
        <v>328</v>
      </c>
      <c r="J247" s="76"/>
      <c r="K247" s="86">
        <v>11.270000000002955</v>
      </c>
      <c r="L247" s="89" t="s">
        <v>163</v>
      </c>
      <c r="M247" s="90">
        <v>6.3750000000000001E-2</v>
      </c>
      <c r="N247" s="90">
        <v>4.13000000000074E-2</v>
      </c>
      <c r="O247" s="86">
        <v>85477.560000000012</v>
      </c>
      <c r="P247" s="88">
        <v>128.75899999999999</v>
      </c>
      <c r="Q247" s="76"/>
      <c r="R247" s="86">
        <v>378.71663714400006</v>
      </c>
      <c r="S247" s="87">
        <v>1.4246260000000001E-4</v>
      </c>
      <c r="T247" s="87">
        <f t="shared" si="4"/>
        <v>1.2851256698814813E-3</v>
      </c>
      <c r="U247" s="87">
        <f>R247/'סכום נכסי הקרן'!$C$42</f>
        <v>1.4172926200561398E-4</v>
      </c>
    </row>
    <row r="248" spans="2:21">
      <c r="B248" s="79" t="s">
        <v>904</v>
      </c>
      <c r="C248" s="76" t="s">
        <v>905</v>
      </c>
      <c r="D248" s="89" t="s">
        <v>27</v>
      </c>
      <c r="E248" s="89" t="s">
        <v>892</v>
      </c>
      <c r="F248" s="76" t="s">
        <v>906</v>
      </c>
      <c r="G248" s="89" t="s">
        <v>907</v>
      </c>
      <c r="H248" s="76" t="s">
        <v>908</v>
      </c>
      <c r="I248" s="76" t="s">
        <v>328</v>
      </c>
      <c r="J248" s="76"/>
      <c r="K248" s="86">
        <v>3.6500000000105404</v>
      </c>
      <c r="L248" s="89" t="s">
        <v>165</v>
      </c>
      <c r="M248" s="90">
        <v>0.06</v>
      </c>
      <c r="N248" s="90">
        <v>5.2200000000154595E-2</v>
      </c>
      <c r="O248" s="86">
        <v>27352.819200000005</v>
      </c>
      <c r="P248" s="88">
        <v>103.38800000000001</v>
      </c>
      <c r="Q248" s="76"/>
      <c r="R248" s="86">
        <v>113.84774279200002</v>
      </c>
      <c r="S248" s="87">
        <v>2.7352819200000005E-5</v>
      </c>
      <c r="T248" s="87">
        <f t="shared" si="4"/>
        <v>3.863275134237961E-4</v>
      </c>
      <c r="U248" s="87">
        <f>R248/'סכום נכסי הקרן'!$C$42</f>
        <v>4.2605882563273477E-5</v>
      </c>
    </row>
    <row r="249" spans="2:21">
      <c r="B249" s="79" t="s">
        <v>909</v>
      </c>
      <c r="C249" s="76" t="s">
        <v>910</v>
      </c>
      <c r="D249" s="89" t="s">
        <v>27</v>
      </c>
      <c r="E249" s="89" t="s">
        <v>892</v>
      </c>
      <c r="F249" s="76" t="s">
        <v>911</v>
      </c>
      <c r="G249" s="89" t="s">
        <v>912</v>
      </c>
      <c r="H249" s="76" t="s">
        <v>669</v>
      </c>
      <c r="I249" s="76"/>
      <c r="J249" s="76"/>
      <c r="K249" s="86">
        <v>4.1199999999967192</v>
      </c>
      <c r="L249" s="89" t="s">
        <v>163</v>
      </c>
      <c r="M249" s="90">
        <v>0</v>
      </c>
      <c r="N249" s="90">
        <v>5.2000000001312342E-3</v>
      </c>
      <c r="O249" s="86">
        <v>7265.5926000000009</v>
      </c>
      <c r="P249" s="88">
        <v>97.531999999999996</v>
      </c>
      <c r="Q249" s="76"/>
      <c r="R249" s="86">
        <v>24.383881834000004</v>
      </c>
      <c r="S249" s="87">
        <v>1.2635813217391307E-5</v>
      </c>
      <c r="T249" s="87">
        <f t="shared" si="4"/>
        <v>8.2743532770426087E-5</v>
      </c>
      <c r="U249" s="87">
        <f>R249/'סכום נכסי הקרן'!$C$42</f>
        <v>9.1253175546414433E-6</v>
      </c>
    </row>
    <row r="250" spans="2:21">
      <c r="B250" s="79" t="s">
        <v>913</v>
      </c>
      <c r="C250" s="76" t="s">
        <v>914</v>
      </c>
      <c r="D250" s="89" t="s">
        <v>27</v>
      </c>
      <c r="E250" s="89" t="s">
        <v>892</v>
      </c>
      <c r="F250" s="76" t="s">
        <v>915</v>
      </c>
      <c r="G250" s="89" t="s">
        <v>192</v>
      </c>
      <c r="H250" s="76" t="s">
        <v>669</v>
      </c>
      <c r="I250" s="76"/>
      <c r="J250" s="76"/>
      <c r="K250" s="86">
        <v>4.9500000000194939</v>
      </c>
      <c r="L250" s="89" t="s">
        <v>163</v>
      </c>
      <c r="M250" s="90">
        <v>0</v>
      </c>
      <c r="N250" s="90">
        <v>-3.0000000000403315E-3</v>
      </c>
      <c r="O250" s="86">
        <v>21511.852600000002</v>
      </c>
      <c r="P250" s="88">
        <v>100.488</v>
      </c>
      <c r="Q250" s="76"/>
      <c r="R250" s="86">
        <v>74.383513549000014</v>
      </c>
      <c r="S250" s="87">
        <v>4.6764896956521747E-5</v>
      </c>
      <c r="T250" s="87">
        <f t="shared" si="4"/>
        <v>2.5241078236932515E-4</v>
      </c>
      <c r="U250" s="87">
        <f>R250/'סכום נכסי הקרן'!$C$42</f>
        <v>2.7836961587393467E-5</v>
      </c>
    </row>
    <row r="251" spans="2:21">
      <c r="B251" s="75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86"/>
      <c r="P251" s="88"/>
      <c r="Q251" s="76"/>
      <c r="R251" s="76"/>
      <c r="S251" s="76"/>
      <c r="T251" s="87"/>
      <c r="U251" s="76"/>
    </row>
    <row r="252" spans="2:21">
      <c r="B252" s="94" t="s">
        <v>63</v>
      </c>
      <c r="C252" s="74"/>
      <c r="D252" s="74"/>
      <c r="E252" s="74"/>
      <c r="F252" s="74"/>
      <c r="G252" s="74"/>
      <c r="H252" s="74"/>
      <c r="I252" s="74"/>
      <c r="J252" s="74"/>
      <c r="K252" s="83">
        <v>8.4703532491590909</v>
      </c>
      <c r="L252" s="74"/>
      <c r="M252" s="74"/>
      <c r="N252" s="96">
        <v>3.3950455614201187E-2</v>
      </c>
      <c r="O252" s="83"/>
      <c r="P252" s="85"/>
      <c r="Q252" s="74"/>
      <c r="R252" s="83">
        <f>SUM(R253:R350)</f>
        <v>13029.553505202004</v>
      </c>
      <c r="S252" s="74"/>
      <c r="T252" s="84">
        <f t="shared" si="4"/>
        <v>4.4214095802351812E-2</v>
      </c>
      <c r="U252" s="84">
        <f>R252/'סכום נכסי הקרן'!$C$42</f>
        <v>4.876123257961806E-3</v>
      </c>
    </row>
    <row r="253" spans="2:21">
      <c r="B253" s="79" t="s">
        <v>916</v>
      </c>
      <c r="C253" s="76" t="s">
        <v>917</v>
      </c>
      <c r="D253" s="89" t="s">
        <v>27</v>
      </c>
      <c r="E253" s="89" t="s">
        <v>892</v>
      </c>
      <c r="F253" s="76"/>
      <c r="G253" s="89" t="s">
        <v>912</v>
      </c>
      <c r="H253" s="76" t="s">
        <v>918</v>
      </c>
      <c r="I253" s="76" t="s">
        <v>328</v>
      </c>
      <c r="J253" s="76"/>
      <c r="K253" s="86">
        <v>21.900000000049861</v>
      </c>
      <c r="L253" s="89" t="s">
        <v>163</v>
      </c>
      <c r="M253" s="90">
        <v>3.85E-2</v>
      </c>
      <c r="N253" s="90">
        <v>3.0900000000069046E-2</v>
      </c>
      <c r="O253" s="86">
        <v>38464.902000000009</v>
      </c>
      <c r="P253" s="88">
        <v>118.19031</v>
      </c>
      <c r="Q253" s="76"/>
      <c r="R253" s="86">
        <v>156.43400288800001</v>
      </c>
      <c r="S253" s="87">
        <v>1.0989972000000003E-5</v>
      </c>
      <c r="T253" s="87">
        <f t="shared" si="4"/>
        <v>5.3083845027183691E-4</v>
      </c>
      <c r="U253" s="87">
        <f>R253/'סכום נכסי הקרן'!$C$42</f>
        <v>5.8543178744666832E-5</v>
      </c>
    </row>
    <row r="254" spans="2:21">
      <c r="B254" s="79" t="s">
        <v>919</v>
      </c>
      <c r="C254" s="76" t="s">
        <v>920</v>
      </c>
      <c r="D254" s="89" t="s">
        <v>27</v>
      </c>
      <c r="E254" s="89" t="s">
        <v>892</v>
      </c>
      <c r="F254" s="76"/>
      <c r="G254" s="89" t="s">
        <v>921</v>
      </c>
      <c r="H254" s="76" t="s">
        <v>918</v>
      </c>
      <c r="I254" s="76" t="s">
        <v>899</v>
      </c>
      <c r="J254" s="76"/>
      <c r="K254" s="86">
        <v>8.2700000000051137</v>
      </c>
      <c r="L254" s="89" t="s">
        <v>163</v>
      </c>
      <c r="M254" s="90">
        <v>2.9500000000000002E-2</v>
      </c>
      <c r="N254" s="90">
        <v>2.3999999999990168E-2</v>
      </c>
      <c r="O254" s="86">
        <v>56272.727000000014</v>
      </c>
      <c r="P254" s="88">
        <v>105.04575</v>
      </c>
      <c r="Q254" s="76"/>
      <c r="R254" s="86">
        <v>203.40476404800003</v>
      </c>
      <c r="S254" s="87">
        <v>7.5030302666666691E-5</v>
      </c>
      <c r="T254" s="87">
        <f t="shared" si="4"/>
        <v>6.9022762143633486E-4</v>
      </c>
      <c r="U254" s="87">
        <f>R254/'סכום נכסי הקרן'!$C$42</f>
        <v>7.6121311475385792E-5</v>
      </c>
    </row>
    <row r="255" spans="2:21">
      <c r="B255" s="79" t="s">
        <v>922</v>
      </c>
      <c r="C255" s="76" t="s">
        <v>923</v>
      </c>
      <c r="D255" s="89" t="s">
        <v>27</v>
      </c>
      <c r="E255" s="89" t="s">
        <v>892</v>
      </c>
      <c r="F255" s="76"/>
      <c r="G255" s="89" t="s">
        <v>924</v>
      </c>
      <c r="H255" s="76" t="s">
        <v>918</v>
      </c>
      <c r="I255" s="76" t="s">
        <v>328</v>
      </c>
      <c r="J255" s="76"/>
      <c r="K255" s="86">
        <v>21.689999999950661</v>
      </c>
      <c r="L255" s="89" t="s">
        <v>163</v>
      </c>
      <c r="M255" s="90">
        <v>3.7999999999999999E-2</v>
      </c>
      <c r="N255" s="90">
        <v>3.099999999995854E-2</v>
      </c>
      <c r="O255" s="86">
        <v>29917.146000000004</v>
      </c>
      <c r="P255" s="88">
        <v>117.14511</v>
      </c>
      <c r="Q255" s="76"/>
      <c r="R255" s="86">
        <v>120.59491675500001</v>
      </c>
      <c r="S255" s="87">
        <v>1.9944764000000004E-5</v>
      </c>
      <c r="T255" s="87">
        <f t="shared" si="4"/>
        <v>4.092231710436917E-4</v>
      </c>
      <c r="U255" s="87">
        <f>R255/'סכום נכסי הקרן'!$C$42</f>
        <v>4.5130915510362829E-5</v>
      </c>
    </row>
    <row r="256" spans="2:21">
      <c r="B256" s="79" t="s">
        <v>925</v>
      </c>
      <c r="C256" s="76" t="s">
        <v>926</v>
      </c>
      <c r="D256" s="89" t="s">
        <v>27</v>
      </c>
      <c r="E256" s="89" t="s">
        <v>892</v>
      </c>
      <c r="F256" s="76"/>
      <c r="G256" s="89" t="s">
        <v>927</v>
      </c>
      <c r="H256" s="76" t="s">
        <v>918</v>
      </c>
      <c r="I256" s="76" t="s">
        <v>328</v>
      </c>
      <c r="J256" s="76"/>
      <c r="K256" s="86">
        <v>6.5199999999865588</v>
      </c>
      <c r="L256" s="89" t="s">
        <v>163</v>
      </c>
      <c r="M256" s="90">
        <v>5.1249999999999997E-2</v>
      </c>
      <c r="N256" s="90">
        <v>2.9299999999959091E-2</v>
      </c>
      <c r="O256" s="86">
        <v>17145.373910000002</v>
      </c>
      <c r="P256" s="88">
        <v>116.0271</v>
      </c>
      <c r="Q256" s="76"/>
      <c r="R256" s="86">
        <v>68.452775296000027</v>
      </c>
      <c r="S256" s="87">
        <v>3.4290747820000001E-5</v>
      </c>
      <c r="T256" s="87">
        <f t="shared" si="4"/>
        <v>2.3228559318366941E-4</v>
      </c>
      <c r="U256" s="87">
        <f>R256/'סכום נכסי הקרן'!$C$42</f>
        <v>2.5617467978438166E-5</v>
      </c>
    </row>
    <row r="257" spans="2:21">
      <c r="B257" s="79" t="s">
        <v>928</v>
      </c>
      <c r="C257" s="76" t="s">
        <v>929</v>
      </c>
      <c r="D257" s="89" t="s">
        <v>27</v>
      </c>
      <c r="E257" s="89" t="s">
        <v>892</v>
      </c>
      <c r="F257" s="76"/>
      <c r="G257" s="89" t="s">
        <v>930</v>
      </c>
      <c r="H257" s="76" t="s">
        <v>931</v>
      </c>
      <c r="I257" s="76" t="s">
        <v>899</v>
      </c>
      <c r="J257" s="76"/>
      <c r="K257" s="86">
        <v>7.7700000000133222</v>
      </c>
      <c r="L257" s="89" t="s">
        <v>163</v>
      </c>
      <c r="M257" s="90">
        <v>3.61E-2</v>
      </c>
      <c r="N257" s="90">
        <v>2.4900000000050663E-2</v>
      </c>
      <c r="O257" s="86">
        <v>42738.780000000006</v>
      </c>
      <c r="P257" s="88">
        <v>108.70653</v>
      </c>
      <c r="Q257" s="76"/>
      <c r="R257" s="86">
        <v>159.86832233100003</v>
      </c>
      <c r="S257" s="87">
        <v>3.4191024000000004E-5</v>
      </c>
      <c r="T257" s="87">
        <f t="shared" si="4"/>
        <v>5.4249236679384659E-4</v>
      </c>
      <c r="U257" s="87">
        <f>R257/'סכום נכסי הקרן'!$C$42</f>
        <v>5.9828423469637419E-5</v>
      </c>
    </row>
    <row r="258" spans="2:21">
      <c r="B258" s="79" t="s">
        <v>932</v>
      </c>
      <c r="C258" s="76" t="s">
        <v>933</v>
      </c>
      <c r="D258" s="89" t="s">
        <v>27</v>
      </c>
      <c r="E258" s="89" t="s">
        <v>892</v>
      </c>
      <c r="F258" s="76"/>
      <c r="G258" s="89" t="s">
        <v>934</v>
      </c>
      <c r="H258" s="76" t="s">
        <v>931</v>
      </c>
      <c r="I258" s="76" t="s">
        <v>899</v>
      </c>
      <c r="J258" s="76"/>
      <c r="K258" s="86">
        <v>17.140000000035787</v>
      </c>
      <c r="L258" s="89" t="s">
        <v>163</v>
      </c>
      <c r="M258" s="90">
        <v>5.1249999999999997E-2</v>
      </c>
      <c r="N258" s="90">
        <v>3.1100000000037459E-2</v>
      </c>
      <c r="O258" s="86">
        <v>24930.955000000005</v>
      </c>
      <c r="P258" s="88">
        <v>140.05843999999999</v>
      </c>
      <c r="Q258" s="76"/>
      <c r="R258" s="86">
        <v>120.15252060500001</v>
      </c>
      <c r="S258" s="87">
        <v>1.9944764000000004E-5</v>
      </c>
      <c r="T258" s="87">
        <f t="shared" si="4"/>
        <v>4.0772195722612822E-4</v>
      </c>
      <c r="U258" s="87">
        <f>R258/'סכום נכסי הקרן'!$C$42</f>
        <v>4.4965355105289351E-5</v>
      </c>
    </row>
    <row r="259" spans="2:21">
      <c r="B259" s="79" t="s">
        <v>935</v>
      </c>
      <c r="C259" s="76" t="s">
        <v>936</v>
      </c>
      <c r="D259" s="89" t="s">
        <v>27</v>
      </c>
      <c r="E259" s="89" t="s">
        <v>892</v>
      </c>
      <c r="F259" s="76"/>
      <c r="G259" s="89" t="s">
        <v>937</v>
      </c>
      <c r="H259" s="76" t="s">
        <v>931</v>
      </c>
      <c r="I259" s="76" t="s">
        <v>899</v>
      </c>
      <c r="J259" s="76"/>
      <c r="K259" s="86">
        <v>18.239999999964926</v>
      </c>
      <c r="L259" s="89" t="s">
        <v>163</v>
      </c>
      <c r="M259" s="90">
        <v>4.2000000000000003E-2</v>
      </c>
      <c r="N259" s="90">
        <v>3.0299999999930365E-2</v>
      </c>
      <c r="O259" s="86">
        <v>45588.031999999999</v>
      </c>
      <c r="P259" s="88">
        <v>123.59</v>
      </c>
      <c r="Q259" s="76"/>
      <c r="R259" s="86">
        <v>193.87367794500003</v>
      </c>
      <c r="S259" s="87">
        <v>6.0784042666666667E-5</v>
      </c>
      <c r="T259" s="87">
        <f t="shared" si="4"/>
        <v>6.5788511991544539E-4</v>
      </c>
      <c r="U259" s="87">
        <f>R259/'סכום נכסי הקרן'!$C$42</f>
        <v>7.2554439394779185E-5</v>
      </c>
    </row>
    <row r="260" spans="2:21">
      <c r="B260" s="79" t="s">
        <v>938</v>
      </c>
      <c r="C260" s="76" t="s">
        <v>939</v>
      </c>
      <c r="D260" s="89" t="s">
        <v>27</v>
      </c>
      <c r="E260" s="89" t="s">
        <v>892</v>
      </c>
      <c r="F260" s="76"/>
      <c r="G260" s="89" t="s">
        <v>930</v>
      </c>
      <c r="H260" s="76" t="s">
        <v>931</v>
      </c>
      <c r="I260" s="76" t="s">
        <v>899</v>
      </c>
      <c r="J260" s="76"/>
      <c r="K260" s="86">
        <v>7.5900000000044665</v>
      </c>
      <c r="L260" s="89" t="s">
        <v>163</v>
      </c>
      <c r="M260" s="90">
        <v>3.9329999999999997E-2</v>
      </c>
      <c r="N260" s="90">
        <v>2.4900000000002795E-2</v>
      </c>
      <c r="O260" s="86">
        <v>37253.969900000004</v>
      </c>
      <c r="P260" s="88">
        <v>111.80865</v>
      </c>
      <c r="Q260" s="76"/>
      <c r="R260" s="86">
        <v>143.328526404</v>
      </c>
      <c r="S260" s="87">
        <v>2.4835979933333336E-5</v>
      </c>
      <c r="T260" s="87">
        <f t="shared" si="4"/>
        <v>4.8636671971194451E-4</v>
      </c>
      <c r="U260" s="87">
        <f>R260/'סכום נכסי הקרן'!$C$42</f>
        <v>5.3638642402359285E-5</v>
      </c>
    </row>
    <row r="261" spans="2:21">
      <c r="B261" s="79" t="s">
        <v>940</v>
      </c>
      <c r="C261" s="76" t="s">
        <v>941</v>
      </c>
      <c r="D261" s="89" t="s">
        <v>27</v>
      </c>
      <c r="E261" s="89" t="s">
        <v>892</v>
      </c>
      <c r="F261" s="76"/>
      <c r="G261" s="89" t="s">
        <v>927</v>
      </c>
      <c r="H261" s="76" t="s">
        <v>931</v>
      </c>
      <c r="I261" s="76" t="s">
        <v>328</v>
      </c>
      <c r="J261" s="76"/>
      <c r="K261" s="86">
        <v>3.7</v>
      </c>
      <c r="L261" s="89" t="s">
        <v>163</v>
      </c>
      <c r="M261" s="90">
        <v>4.4999999999999998E-2</v>
      </c>
      <c r="N261" s="90">
        <v>2.8700000044534098E-2</v>
      </c>
      <c r="O261" s="86">
        <v>18.520138000000003</v>
      </c>
      <c r="P261" s="88">
        <v>105.706</v>
      </c>
      <c r="Q261" s="76"/>
      <c r="R261" s="86">
        <v>6.7364110000000005E-2</v>
      </c>
      <c r="S261" s="87">
        <v>3.7040276000000008E-8</v>
      </c>
      <c r="T261" s="87">
        <f t="shared" si="4"/>
        <v>2.2859134904285344E-7</v>
      </c>
      <c r="U261" s="87">
        <f>R261/'סכום נכסי הקרן'!$C$42</f>
        <v>2.5210050627732926E-8</v>
      </c>
    </row>
    <row r="262" spans="2:21">
      <c r="B262" s="79" t="s">
        <v>942</v>
      </c>
      <c r="C262" s="76" t="s">
        <v>943</v>
      </c>
      <c r="D262" s="89" t="s">
        <v>27</v>
      </c>
      <c r="E262" s="89" t="s">
        <v>892</v>
      </c>
      <c r="F262" s="76"/>
      <c r="G262" s="89" t="s">
        <v>930</v>
      </c>
      <c r="H262" s="76" t="s">
        <v>931</v>
      </c>
      <c r="I262" s="76" t="s">
        <v>899</v>
      </c>
      <c r="J262" s="76"/>
      <c r="K262" s="86">
        <v>7.5200000000134795</v>
      </c>
      <c r="L262" s="89" t="s">
        <v>163</v>
      </c>
      <c r="M262" s="90">
        <v>4.1100000000000005E-2</v>
      </c>
      <c r="N262" s="90">
        <v>2.5200000000052604E-2</v>
      </c>
      <c r="O262" s="86">
        <v>31341.772000000008</v>
      </c>
      <c r="P262" s="88">
        <v>112.81950000000001</v>
      </c>
      <c r="Q262" s="76"/>
      <c r="R262" s="86">
        <v>121.67248841800001</v>
      </c>
      <c r="S262" s="87">
        <v>2.5073417600000006E-5</v>
      </c>
      <c r="T262" s="87">
        <f t="shared" si="4"/>
        <v>4.1287977038324385E-4</v>
      </c>
      <c r="U262" s="87">
        <f>R262/'סכום נכסי הקרן'!$C$42</f>
        <v>4.5534181228253861E-5</v>
      </c>
    </row>
    <row r="263" spans="2:21">
      <c r="B263" s="79" t="s">
        <v>944</v>
      </c>
      <c r="C263" s="76" t="s">
        <v>945</v>
      </c>
      <c r="D263" s="89" t="s">
        <v>27</v>
      </c>
      <c r="E263" s="89" t="s">
        <v>892</v>
      </c>
      <c r="F263" s="76"/>
      <c r="G263" s="89" t="s">
        <v>946</v>
      </c>
      <c r="H263" s="76" t="s">
        <v>947</v>
      </c>
      <c r="I263" s="76" t="s">
        <v>948</v>
      </c>
      <c r="J263" s="76"/>
      <c r="K263" s="86">
        <v>16.030000000023914</v>
      </c>
      <c r="L263" s="89" t="s">
        <v>163</v>
      </c>
      <c r="M263" s="90">
        <v>4.4500000000000005E-2</v>
      </c>
      <c r="N263" s="90">
        <v>3.3000000000032913E-2</v>
      </c>
      <c r="O263" s="86">
        <v>43952.561352000004</v>
      </c>
      <c r="P263" s="88">
        <v>120.52511</v>
      </c>
      <c r="Q263" s="76"/>
      <c r="R263" s="86">
        <v>182.28309838800004</v>
      </c>
      <c r="S263" s="87">
        <v>2.1976280676000001E-5</v>
      </c>
      <c r="T263" s="87">
        <f t="shared" si="4"/>
        <v>6.1855399512031123E-4</v>
      </c>
      <c r="U263" s="87">
        <f>R263/'סכום נכסי הקרן'!$C$42</f>
        <v>6.8216831469182959E-5</v>
      </c>
    </row>
    <row r="264" spans="2:21">
      <c r="B264" s="79" t="s">
        <v>949</v>
      </c>
      <c r="C264" s="76" t="s">
        <v>950</v>
      </c>
      <c r="D264" s="89" t="s">
        <v>27</v>
      </c>
      <c r="E264" s="89" t="s">
        <v>892</v>
      </c>
      <c r="F264" s="76"/>
      <c r="G264" s="89" t="s">
        <v>2682</v>
      </c>
      <c r="H264" s="76" t="s">
        <v>893</v>
      </c>
      <c r="I264" s="76" t="s">
        <v>328</v>
      </c>
      <c r="J264" s="76"/>
      <c r="K264" s="86">
        <v>16.200000000001207</v>
      </c>
      <c r="L264" s="89" t="s">
        <v>163</v>
      </c>
      <c r="M264" s="90">
        <v>5.5500000000000001E-2</v>
      </c>
      <c r="N264" s="90">
        <v>3.570000000002236E-2</v>
      </c>
      <c r="O264" s="86">
        <v>35615.65</v>
      </c>
      <c r="P264" s="88">
        <v>135.01292000000001</v>
      </c>
      <c r="Q264" s="76"/>
      <c r="R264" s="86">
        <v>165.46298955900005</v>
      </c>
      <c r="S264" s="87">
        <v>8.9039125000000004E-6</v>
      </c>
      <c r="T264" s="87">
        <f t="shared" si="4"/>
        <v>5.6147714264992725E-4</v>
      </c>
      <c r="U264" s="87">
        <f>R264/'סכום נכסי הקרן'!$C$42</f>
        <v>6.1922147324420019E-5</v>
      </c>
    </row>
    <row r="265" spans="2:21">
      <c r="B265" s="79" t="s">
        <v>951</v>
      </c>
      <c r="C265" s="76" t="s">
        <v>952</v>
      </c>
      <c r="D265" s="89" t="s">
        <v>27</v>
      </c>
      <c r="E265" s="89" t="s">
        <v>892</v>
      </c>
      <c r="F265" s="76"/>
      <c r="G265" s="89" t="s">
        <v>953</v>
      </c>
      <c r="H265" s="76" t="s">
        <v>893</v>
      </c>
      <c r="I265" s="76" t="s">
        <v>899</v>
      </c>
      <c r="J265" s="76"/>
      <c r="K265" s="86">
        <v>8.4300000000093238</v>
      </c>
      <c r="L265" s="89" t="s">
        <v>163</v>
      </c>
      <c r="M265" s="90">
        <v>3.875E-2</v>
      </c>
      <c r="N265" s="90">
        <v>2.8300000000055753E-2</v>
      </c>
      <c r="O265" s="86">
        <v>56671.622280000011</v>
      </c>
      <c r="P265" s="88">
        <v>109.45126</v>
      </c>
      <c r="Q265" s="76"/>
      <c r="R265" s="86">
        <v>213.43768340700004</v>
      </c>
      <c r="S265" s="87">
        <v>1.4167905570000003E-4</v>
      </c>
      <c r="T265" s="87">
        <f t="shared" si="4"/>
        <v>7.2427302886637391E-4</v>
      </c>
      <c r="U265" s="87">
        <f>R265/'סכום נכסי הקרן'!$C$42</f>
        <v>7.9875987444300863E-5</v>
      </c>
    </row>
    <row r="266" spans="2:21">
      <c r="B266" s="79" t="s">
        <v>954</v>
      </c>
      <c r="C266" s="76" t="s">
        <v>955</v>
      </c>
      <c r="D266" s="89" t="s">
        <v>27</v>
      </c>
      <c r="E266" s="89" t="s">
        <v>892</v>
      </c>
      <c r="F266" s="76"/>
      <c r="G266" s="89" t="s">
        <v>2682</v>
      </c>
      <c r="H266" s="76" t="s">
        <v>893</v>
      </c>
      <c r="I266" s="76" t="s">
        <v>328</v>
      </c>
      <c r="J266" s="76"/>
      <c r="K266" s="86">
        <v>14.43000000001935</v>
      </c>
      <c r="L266" s="89" t="s">
        <v>165</v>
      </c>
      <c r="M266" s="90">
        <v>3.7000000000000005E-2</v>
      </c>
      <c r="N266" s="90">
        <v>1.910000000001966E-2</v>
      </c>
      <c r="O266" s="86">
        <v>18520.138000000003</v>
      </c>
      <c r="P266" s="88">
        <v>129.62144000000001</v>
      </c>
      <c r="Q266" s="76"/>
      <c r="R266" s="86">
        <v>96.643638191000022</v>
      </c>
      <c r="S266" s="87">
        <v>1.0582936000000002E-5</v>
      </c>
      <c r="T266" s="87">
        <f t="shared" si="4"/>
        <v>3.2794762122575544E-4</v>
      </c>
      <c r="U266" s="87">
        <f>R266/'סכום נכסי הקרן'!$C$42</f>
        <v>3.6167493516108406E-5</v>
      </c>
    </row>
    <row r="267" spans="2:21">
      <c r="B267" s="79" t="s">
        <v>956</v>
      </c>
      <c r="C267" s="76" t="s">
        <v>957</v>
      </c>
      <c r="D267" s="89" t="s">
        <v>27</v>
      </c>
      <c r="E267" s="89" t="s">
        <v>892</v>
      </c>
      <c r="F267" s="76"/>
      <c r="G267" s="89" t="s">
        <v>958</v>
      </c>
      <c r="H267" s="76" t="s">
        <v>893</v>
      </c>
      <c r="I267" s="76" t="s">
        <v>899</v>
      </c>
      <c r="J267" s="76"/>
      <c r="K267" s="86">
        <v>21.31999999988729</v>
      </c>
      <c r="L267" s="89" t="s">
        <v>163</v>
      </c>
      <c r="M267" s="90">
        <v>3.5000000000000003E-2</v>
      </c>
      <c r="N267" s="90">
        <v>3.7299999999846956E-2</v>
      </c>
      <c r="O267" s="86">
        <v>21369.390000000003</v>
      </c>
      <c r="P267" s="88">
        <v>95.077439999999996</v>
      </c>
      <c r="Q267" s="76"/>
      <c r="R267" s="86">
        <v>69.912413959000006</v>
      </c>
      <c r="S267" s="87">
        <v>1.4246260000000002E-5</v>
      </c>
      <c r="T267" s="87">
        <f t="shared" si="4"/>
        <v>2.3723868721386252E-4</v>
      </c>
      <c r="U267" s="87">
        <f>R267/'סכום נכסי הקרן'!$C$42</f>
        <v>2.6163716783512942E-5</v>
      </c>
    </row>
    <row r="268" spans="2:21">
      <c r="B268" s="79" t="s">
        <v>959</v>
      </c>
      <c r="C268" s="76" t="s">
        <v>960</v>
      </c>
      <c r="D268" s="89" t="s">
        <v>27</v>
      </c>
      <c r="E268" s="89" t="s">
        <v>892</v>
      </c>
      <c r="F268" s="76"/>
      <c r="G268" s="89" t="s">
        <v>958</v>
      </c>
      <c r="H268" s="76" t="s">
        <v>893</v>
      </c>
      <c r="I268" s="76" t="s">
        <v>899</v>
      </c>
      <c r="J268" s="76"/>
      <c r="K268" s="86">
        <v>20.810000000020018</v>
      </c>
      <c r="L268" s="89" t="s">
        <v>163</v>
      </c>
      <c r="M268" s="90">
        <v>3.6499999999999998E-2</v>
      </c>
      <c r="N268" s="90">
        <v>3.7800000000024266E-2</v>
      </c>
      <c r="O268" s="86">
        <v>49467.288598000006</v>
      </c>
      <c r="P268" s="88">
        <v>96.830669999999998</v>
      </c>
      <c r="Q268" s="76"/>
      <c r="R268" s="86">
        <v>164.82219787000002</v>
      </c>
      <c r="S268" s="87">
        <v>7.6103509211767827E-6</v>
      </c>
      <c r="T268" s="87">
        <f t="shared" si="4"/>
        <v>5.5930269936486107E-4</v>
      </c>
      <c r="U268" s="87">
        <f>R268/'סכום נכסי הקרן'!$C$42</f>
        <v>6.1682340238398677E-5</v>
      </c>
    </row>
    <row r="269" spans="2:21">
      <c r="B269" s="79" t="s">
        <v>961</v>
      </c>
      <c r="C269" s="76" t="s">
        <v>962</v>
      </c>
      <c r="D269" s="89" t="s">
        <v>27</v>
      </c>
      <c r="E269" s="89" t="s">
        <v>892</v>
      </c>
      <c r="F269" s="76"/>
      <c r="G269" s="89" t="s">
        <v>897</v>
      </c>
      <c r="H269" s="76" t="s">
        <v>893</v>
      </c>
      <c r="I269" s="76" t="s">
        <v>899</v>
      </c>
      <c r="J269" s="76"/>
      <c r="K269" s="86">
        <v>7.6699999999870379</v>
      </c>
      <c r="L269" s="89" t="s">
        <v>163</v>
      </c>
      <c r="M269" s="90">
        <v>4.8750000000000002E-2</v>
      </c>
      <c r="N269" s="90">
        <v>3.9699999999941823E-2</v>
      </c>
      <c r="O269" s="86">
        <v>52711.162000000004</v>
      </c>
      <c r="P269" s="88">
        <v>108.03308</v>
      </c>
      <c r="Q269" s="76"/>
      <c r="R269" s="86">
        <v>195.94944336200001</v>
      </c>
      <c r="S269" s="87">
        <v>2.1084464800000002E-5</v>
      </c>
      <c r="T269" s="87">
        <f t="shared" si="4"/>
        <v>6.6492895998055616E-4</v>
      </c>
      <c r="U269" s="87">
        <f>R269/'סכום נכסי הקרן'!$C$42</f>
        <v>7.3331264788210001E-5</v>
      </c>
    </row>
    <row r="270" spans="2:21">
      <c r="B270" s="79" t="s">
        <v>963</v>
      </c>
      <c r="C270" s="76" t="s">
        <v>964</v>
      </c>
      <c r="D270" s="89" t="s">
        <v>27</v>
      </c>
      <c r="E270" s="89" t="s">
        <v>892</v>
      </c>
      <c r="F270" s="76"/>
      <c r="G270" s="89" t="s">
        <v>965</v>
      </c>
      <c r="H270" s="76" t="s">
        <v>893</v>
      </c>
      <c r="I270" s="76" t="s">
        <v>328</v>
      </c>
      <c r="J270" s="76"/>
      <c r="K270" s="86">
        <v>2.6399999987835456</v>
      </c>
      <c r="L270" s="89" t="s">
        <v>163</v>
      </c>
      <c r="M270" s="90">
        <v>6.5000000000000002E-2</v>
      </c>
      <c r="N270" s="90">
        <v>1.6100000002660993E-2</v>
      </c>
      <c r="O270" s="86">
        <v>66.957422000000008</v>
      </c>
      <c r="P270" s="88">
        <v>114.17494000000001</v>
      </c>
      <c r="Q270" s="76"/>
      <c r="R270" s="86">
        <v>0.26305961300000008</v>
      </c>
      <c r="S270" s="87">
        <v>2.6782968800000002E-8</v>
      </c>
      <c r="T270" s="87">
        <f t="shared" si="4"/>
        <v>8.9265859542063221E-7</v>
      </c>
      <c r="U270" s="87">
        <f>R270/'סכום נכסי הקרן'!$C$42</f>
        <v>9.8446281882768613E-8</v>
      </c>
    </row>
    <row r="271" spans="2:21">
      <c r="B271" s="79" t="s">
        <v>966</v>
      </c>
      <c r="C271" s="76" t="s">
        <v>967</v>
      </c>
      <c r="D271" s="89" t="s">
        <v>27</v>
      </c>
      <c r="E271" s="89" t="s">
        <v>892</v>
      </c>
      <c r="F271" s="76"/>
      <c r="G271" s="89" t="s">
        <v>968</v>
      </c>
      <c r="H271" s="76" t="s">
        <v>893</v>
      </c>
      <c r="I271" s="76" t="s">
        <v>899</v>
      </c>
      <c r="J271" s="76"/>
      <c r="K271" s="86">
        <v>8.1599999999962733</v>
      </c>
      <c r="L271" s="89" t="s">
        <v>163</v>
      </c>
      <c r="M271" s="90">
        <v>3.2500000000000001E-2</v>
      </c>
      <c r="N271" s="90">
        <v>2.2200000000006988E-2</v>
      </c>
      <c r="O271" s="86">
        <v>45588.031999999999</v>
      </c>
      <c r="P271" s="88">
        <v>109.46644000000001</v>
      </c>
      <c r="Q271" s="76"/>
      <c r="R271" s="86">
        <v>171.71827975400001</v>
      </c>
      <c r="S271" s="87">
        <v>6.0784042666666667E-5</v>
      </c>
      <c r="T271" s="87">
        <f t="shared" si="4"/>
        <v>5.8270365665463351E-4</v>
      </c>
      <c r="U271" s="87">
        <f>R271/'סכום נכסי הקרן'!$C$42</f>
        <v>6.4263099836181996E-5</v>
      </c>
    </row>
    <row r="272" spans="2:21">
      <c r="B272" s="79" t="s">
        <v>969</v>
      </c>
      <c r="C272" s="76" t="s">
        <v>970</v>
      </c>
      <c r="D272" s="89" t="s">
        <v>27</v>
      </c>
      <c r="E272" s="89" t="s">
        <v>892</v>
      </c>
      <c r="F272" s="76"/>
      <c r="G272" s="89" t="s">
        <v>971</v>
      </c>
      <c r="H272" s="76" t="s">
        <v>893</v>
      </c>
      <c r="I272" s="76" t="s">
        <v>899</v>
      </c>
      <c r="J272" s="76"/>
      <c r="K272" s="86">
        <v>14.919999999966072</v>
      </c>
      <c r="L272" s="89" t="s">
        <v>163</v>
      </c>
      <c r="M272" s="90">
        <v>5.0999999999999997E-2</v>
      </c>
      <c r="N272" s="90">
        <v>3.3499999999993375E-2</v>
      </c>
      <c r="O272" s="86">
        <v>17095.512000000002</v>
      </c>
      <c r="P272" s="88">
        <v>128.26249999999999</v>
      </c>
      <c r="Q272" s="76"/>
      <c r="R272" s="86">
        <v>75.45125804300001</v>
      </c>
      <c r="S272" s="87">
        <v>2.2794016000000003E-5</v>
      </c>
      <c r="T272" s="87">
        <f t="shared" si="4"/>
        <v>2.5603403448854021E-4</v>
      </c>
      <c r="U272" s="87">
        <f>R272/'סכום נכסי הקרן'!$C$42</f>
        <v>2.8236549628432281E-5</v>
      </c>
    </row>
    <row r="273" spans="2:21">
      <c r="B273" s="79" t="s">
        <v>972</v>
      </c>
      <c r="C273" s="76" t="s">
        <v>973</v>
      </c>
      <c r="D273" s="89" t="s">
        <v>27</v>
      </c>
      <c r="E273" s="89" t="s">
        <v>892</v>
      </c>
      <c r="F273" s="76"/>
      <c r="G273" s="89" t="s">
        <v>974</v>
      </c>
      <c r="H273" s="76" t="s">
        <v>893</v>
      </c>
      <c r="I273" s="76" t="s">
        <v>899</v>
      </c>
      <c r="J273" s="76"/>
      <c r="K273" s="86">
        <v>8.1500000000054253</v>
      </c>
      <c r="L273" s="89" t="s">
        <v>163</v>
      </c>
      <c r="M273" s="90">
        <v>3.4000000000000002E-2</v>
      </c>
      <c r="N273" s="90">
        <v>2.510000000000763E-2</v>
      </c>
      <c r="O273" s="86">
        <v>66957.422000000006</v>
      </c>
      <c r="P273" s="88">
        <v>108.01678</v>
      </c>
      <c r="Q273" s="76"/>
      <c r="R273" s="86">
        <v>248.87118433100002</v>
      </c>
      <c r="S273" s="87">
        <v>7.8773437647058824E-5</v>
      </c>
      <c r="T273" s="87">
        <f t="shared" si="4"/>
        <v>8.4451200741932075E-4</v>
      </c>
      <c r="U273" s="87">
        <f>R273/'סכום נכסי הקרן'!$C$42</f>
        <v>9.3136466239491077E-5</v>
      </c>
    </row>
    <row r="274" spans="2:21">
      <c r="B274" s="79" t="s">
        <v>975</v>
      </c>
      <c r="C274" s="76" t="s">
        <v>976</v>
      </c>
      <c r="D274" s="89" t="s">
        <v>27</v>
      </c>
      <c r="E274" s="89" t="s">
        <v>892</v>
      </c>
      <c r="F274" s="76"/>
      <c r="G274" s="89" t="s">
        <v>2682</v>
      </c>
      <c r="H274" s="76" t="s">
        <v>893</v>
      </c>
      <c r="I274" s="76" t="s">
        <v>899</v>
      </c>
      <c r="J274" s="76"/>
      <c r="K274" s="86">
        <v>18.410000000027356</v>
      </c>
      <c r="L274" s="89" t="s">
        <v>163</v>
      </c>
      <c r="M274" s="90">
        <v>3.7999999999999999E-2</v>
      </c>
      <c r="N274" s="90">
        <v>2.9900000000073822E-2</v>
      </c>
      <c r="O274" s="86">
        <v>28492.520000000004</v>
      </c>
      <c r="P274" s="88">
        <v>117.43778</v>
      </c>
      <c r="Q274" s="76"/>
      <c r="R274" s="86">
        <v>115.13924018500002</v>
      </c>
      <c r="S274" s="87">
        <v>3.7990026666666671E-5</v>
      </c>
      <c r="T274" s="87">
        <f t="shared" si="4"/>
        <v>3.9071004191487538E-4</v>
      </c>
      <c r="U274" s="87">
        <f>R274/'סכום נכסי הקרן'!$C$42</f>
        <v>4.3089206913036503E-5</v>
      </c>
    </row>
    <row r="275" spans="2:21">
      <c r="B275" s="79" t="s">
        <v>977</v>
      </c>
      <c r="C275" s="76" t="s">
        <v>978</v>
      </c>
      <c r="D275" s="89" t="s">
        <v>27</v>
      </c>
      <c r="E275" s="89" t="s">
        <v>892</v>
      </c>
      <c r="F275" s="76"/>
      <c r="G275" s="89" t="s">
        <v>927</v>
      </c>
      <c r="H275" s="76" t="s">
        <v>893</v>
      </c>
      <c r="I275" s="76" t="s">
        <v>328</v>
      </c>
      <c r="J275" s="76"/>
      <c r="K275" s="86">
        <v>6.0699999999964582</v>
      </c>
      <c r="L275" s="89" t="s">
        <v>163</v>
      </c>
      <c r="M275" s="90">
        <v>4.4999999999999998E-2</v>
      </c>
      <c r="N275" s="90">
        <v>3.529999999999249E-2</v>
      </c>
      <c r="O275" s="86">
        <v>25785.730599999999</v>
      </c>
      <c r="P275" s="88">
        <v>104.979</v>
      </c>
      <c r="Q275" s="76"/>
      <c r="R275" s="86">
        <v>93.146500919000005</v>
      </c>
      <c r="S275" s="87">
        <v>3.438097413333333E-5</v>
      </c>
      <c r="T275" s="87">
        <f t="shared" si="4"/>
        <v>3.1608054056819865E-4</v>
      </c>
      <c r="U275" s="87">
        <f>R275/'סכום נכסי הקרן'!$C$42</f>
        <v>3.4858740120876848E-5</v>
      </c>
    </row>
    <row r="276" spans="2:21">
      <c r="B276" s="79" t="s">
        <v>979</v>
      </c>
      <c r="C276" s="76" t="s">
        <v>980</v>
      </c>
      <c r="D276" s="89" t="s">
        <v>27</v>
      </c>
      <c r="E276" s="89" t="s">
        <v>892</v>
      </c>
      <c r="F276" s="76"/>
      <c r="G276" s="89" t="s">
        <v>937</v>
      </c>
      <c r="H276" s="76" t="s">
        <v>893</v>
      </c>
      <c r="I276" s="76" t="s">
        <v>328</v>
      </c>
      <c r="J276" s="76"/>
      <c r="K276" s="86">
        <v>18.780000000008776</v>
      </c>
      <c r="L276" s="89" t="s">
        <v>163</v>
      </c>
      <c r="M276" s="90">
        <v>3.5000000000000003E-2</v>
      </c>
      <c r="N276" s="90">
        <v>3.1700000000036248E-2</v>
      </c>
      <c r="O276" s="86">
        <v>56985.040000000008</v>
      </c>
      <c r="P276" s="88">
        <v>106.95628000000001</v>
      </c>
      <c r="Q276" s="76"/>
      <c r="R276" s="86">
        <v>209.72577627199999</v>
      </c>
      <c r="S276" s="87">
        <v>4.5588032000000006E-5</v>
      </c>
      <c r="T276" s="87">
        <f t="shared" si="4"/>
        <v>7.1167715460170315E-4</v>
      </c>
      <c r="U276" s="87">
        <f>R276/'סכום נכסי הקרן'!$C$42</f>
        <v>7.8486859512546186E-5</v>
      </c>
    </row>
    <row r="277" spans="2:21">
      <c r="B277" s="79" t="s">
        <v>981</v>
      </c>
      <c r="C277" s="76" t="s">
        <v>982</v>
      </c>
      <c r="D277" s="89" t="s">
        <v>27</v>
      </c>
      <c r="E277" s="89" t="s">
        <v>892</v>
      </c>
      <c r="F277" s="76"/>
      <c r="G277" s="89" t="s">
        <v>983</v>
      </c>
      <c r="H277" s="76" t="s">
        <v>893</v>
      </c>
      <c r="I277" s="76" t="s">
        <v>899</v>
      </c>
      <c r="J277" s="76"/>
      <c r="K277" s="86">
        <v>9.2499999999892957</v>
      </c>
      <c r="L277" s="89" t="s">
        <v>163</v>
      </c>
      <c r="M277" s="90">
        <v>2.4500000000000001E-2</v>
      </c>
      <c r="N277" s="90">
        <v>2.4799999999934937E-2</v>
      </c>
      <c r="O277" s="86">
        <v>34048.561399999999</v>
      </c>
      <c r="P277" s="88">
        <v>99.696309999999997</v>
      </c>
      <c r="Q277" s="76"/>
      <c r="R277" s="86">
        <v>116.80528803700003</v>
      </c>
      <c r="S277" s="87">
        <v>6.8097122799999995E-5</v>
      </c>
      <c r="T277" s="87">
        <f t="shared" si="4"/>
        <v>3.9636355869196379E-4</v>
      </c>
      <c r="U277" s="87">
        <f>R277/'סכום נכסי הקרן'!$C$42</f>
        <v>4.3712701392472901E-5</v>
      </c>
    </row>
    <row r="278" spans="2:21">
      <c r="B278" s="79" t="s">
        <v>984</v>
      </c>
      <c r="C278" s="76" t="s">
        <v>985</v>
      </c>
      <c r="D278" s="89" t="s">
        <v>27</v>
      </c>
      <c r="E278" s="89" t="s">
        <v>892</v>
      </c>
      <c r="F278" s="76"/>
      <c r="G278" s="89" t="s">
        <v>986</v>
      </c>
      <c r="H278" s="76" t="s">
        <v>893</v>
      </c>
      <c r="I278" s="76" t="s">
        <v>899</v>
      </c>
      <c r="J278" s="76"/>
      <c r="K278" s="86">
        <v>18.72000000005087</v>
      </c>
      <c r="L278" s="89" t="s">
        <v>163</v>
      </c>
      <c r="M278" s="90">
        <v>3.6249999999999998E-2</v>
      </c>
      <c r="N278" s="90">
        <v>2.9300000000082399E-2</v>
      </c>
      <c r="O278" s="86">
        <v>14288.998780000002</v>
      </c>
      <c r="P278" s="88">
        <v>113.54151</v>
      </c>
      <c r="Q278" s="76"/>
      <c r="R278" s="86">
        <v>55.826596578000007</v>
      </c>
      <c r="S278" s="87">
        <v>2.8577997560000002E-5</v>
      </c>
      <c r="T278" s="87">
        <f t="shared" si="4"/>
        <v>1.8944029727752904E-4</v>
      </c>
      <c r="U278" s="87">
        <f>R278/'סכום נכסי הקרן'!$C$42</f>
        <v>2.0892301940980173E-5</v>
      </c>
    </row>
    <row r="279" spans="2:21">
      <c r="B279" s="79" t="s">
        <v>987</v>
      </c>
      <c r="C279" s="76" t="s">
        <v>988</v>
      </c>
      <c r="D279" s="89" t="s">
        <v>27</v>
      </c>
      <c r="E279" s="89" t="s">
        <v>892</v>
      </c>
      <c r="F279" s="76"/>
      <c r="G279" s="89" t="s">
        <v>921</v>
      </c>
      <c r="H279" s="76" t="s">
        <v>893</v>
      </c>
      <c r="I279" s="76" t="s">
        <v>328</v>
      </c>
      <c r="J279" s="76"/>
      <c r="K279" s="86">
        <v>17.389999999996562</v>
      </c>
      <c r="L279" s="89" t="s">
        <v>163</v>
      </c>
      <c r="M279" s="90">
        <v>4.5999999999999999E-2</v>
      </c>
      <c r="N279" s="90">
        <v>3.3299999999966697E-2</v>
      </c>
      <c r="O279" s="86">
        <v>42738.780000000006</v>
      </c>
      <c r="P279" s="88">
        <v>124.52021999999999</v>
      </c>
      <c r="Q279" s="76"/>
      <c r="R279" s="86">
        <v>183.12459641700002</v>
      </c>
      <c r="S279" s="87">
        <v>8.5477560000000007E-5</v>
      </c>
      <c r="T279" s="87">
        <f t="shared" si="4"/>
        <v>6.2140950927563833E-4</v>
      </c>
      <c r="U279" s="87">
        <f>R279/'סכום נכסי הקרן'!$C$42</f>
        <v>6.8531750020236739E-5</v>
      </c>
    </row>
    <row r="280" spans="2:21">
      <c r="B280" s="79" t="s">
        <v>989</v>
      </c>
      <c r="C280" s="76" t="s">
        <v>990</v>
      </c>
      <c r="D280" s="89" t="s">
        <v>27</v>
      </c>
      <c r="E280" s="89" t="s">
        <v>892</v>
      </c>
      <c r="F280" s="76"/>
      <c r="G280" s="89" t="s">
        <v>983</v>
      </c>
      <c r="H280" s="76" t="s">
        <v>898</v>
      </c>
      <c r="I280" s="76" t="s">
        <v>328</v>
      </c>
      <c r="J280" s="76"/>
      <c r="K280" s="86">
        <v>4.079999999988364</v>
      </c>
      <c r="L280" s="89" t="s">
        <v>163</v>
      </c>
      <c r="M280" s="90">
        <v>6.5000000000000002E-2</v>
      </c>
      <c r="N280" s="90">
        <v>4.549999999985764E-2</v>
      </c>
      <c r="O280" s="86">
        <v>42738.780000000006</v>
      </c>
      <c r="P280" s="88">
        <v>109.86221999999999</v>
      </c>
      <c r="Q280" s="76"/>
      <c r="R280" s="86">
        <v>161.56793448600004</v>
      </c>
      <c r="S280" s="87">
        <v>3.4191024000000004E-5</v>
      </c>
      <c r="T280" s="87">
        <f t="shared" ref="T280:T343" si="5">R280/$R$11</f>
        <v>5.4825977966935376E-4</v>
      </c>
      <c r="U280" s="87">
        <f>R280/'סכום נכסי הקרן'!$C$42</f>
        <v>6.0464478907392932E-5</v>
      </c>
    </row>
    <row r="281" spans="2:21">
      <c r="B281" s="79" t="s">
        <v>991</v>
      </c>
      <c r="C281" s="76" t="s">
        <v>992</v>
      </c>
      <c r="D281" s="89" t="s">
        <v>27</v>
      </c>
      <c r="E281" s="89" t="s">
        <v>892</v>
      </c>
      <c r="F281" s="76"/>
      <c r="G281" s="89" t="s">
        <v>983</v>
      </c>
      <c r="H281" s="76" t="s">
        <v>898</v>
      </c>
      <c r="I281" s="76" t="s">
        <v>328</v>
      </c>
      <c r="J281" s="76"/>
      <c r="K281" s="86">
        <v>3.7400000000152498</v>
      </c>
      <c r="L281" s="89" t="s">
        <v>163</v>
      </c>
      <c r="M281" s="90">
        <v>4.2500000000000003E-2</v>
      </c>
      <c r="N281" s="90">
        <v>3.4400000000126205E-2</v>
      </c>
      <c r="O281" s="86">
        <v>31341.772000000008</v>
      </c>
      <c r="P281" s="88">
        <v>105.79903</v>
      </c>
      <c r="Q281" s="76"/>
      <c r="R281" s="86">
        <v>114.10111709900001</v>
      </c>
      <c r="S281" s="87">
        <v>5.2236286666666681E-5</v>
      </c>
      <c r="T281" s="87">
        <f t="shared" si="5"/>
        <v>3.8718730619252597E-4</v>
      </c>
      <c r="U281" s="87">
        <f>R281/'סכום נכסי הקרן'!$C$42</f>
        <v>4.2700704258494215E-5</v>
      </c>
    </row>
    <row r="282" spans="2:21">
      <c r="B282" s="79" t="s">
        <v>993</v>
      </c>
      <c r="C282" s="76" t="s">
        <v>994</v>
      </c>
      <c r="D282" s="89" t="s">
        <v>27</v>
      </c>
      <c r="E282" s="89" t="s">
        <v>892</v>
      </c>
      <c r="F282" s="76"/>
      <c r="G282" s="89" t="s">
        <v>983</v>
      </c>
      <c r="H282" s="76" t="s">
        <v>898</v>
      </c>
      <c r="I282" s="76" t="s">
        <v>328</v>
      </c>
      <c r="J282" s="76"/>
      <c r="K282" s="86">
        <v>0.82000000000123774</v>
      </c>
      <c r="L282" s="89" t="s">
        <v>163</v>
      </c>
      <c r="M282" s="90">
        <v>5.2499999999999998E-2</v>
      </c>
      <c r="N282" s="90">
        <v>3.0499999999996561E-2</v>
      </c>
      <c r="O282" s="86">
        <v>39688.655734000007</v>
      </c>
      <c r="P282" s="88">
        <v>106.48542</v>
      </c>
      <c r="Q282" s="76"/>
      <c r="R282" s="86">
        <v>145.42571130100004</v>
      </c>
      <c r="S282" s="87">
        <v>6.6147759556666683E-5</v>
      </c>
      <c r="T282" s="87">
        <f t="shared" si="5"/>
        <v>4.9348324399761439E-4</v>
      </c>
      <c r="U282" s="87">
        <f>R282/'סכום נכסי הקרן'!$C$42</f>
        <v>5.4423483728535611E-5</v>
      </c>
    </row>
    <row r="283" spans="2:21">
      <c r="B283" s="79" t="s">
        <v>995</v>
      </c>
      <c r="C283" s="76" t="s">
        <v>996</v>
      </c>
      <c r="D283" s="89" t="s">
        <v>27</v>
      </c>
      <c r="E283" s="89" t="s">
        <v>892</v>
      </c>
      <c r="F283" s="76"/>
      <c r="G283" s="89" t="s">
        <v>997</v>
      </c>
      <c r="H283" s="76" t="s">
        <v>898</v>
      </c>
      <c r="I283" s="76" t="s">
        <v>328</v>
      </c>
      <c r="J283" s="76"/>
      <c r="K283" s="86">
        <v>6.930000000001268</v>
      </c>
      <c r="L283" s="89" t="s">
        <v>163</v>
      </c>
      <c r="M283" s="90">
        <v>4.7500000000000001E-2</v>
      </c>
      <c r="N283" s="90">
        <v>2.5499999999982727E-2</v>
      </c>
      <c r="O283" s="86">
        <v>42738.780000000006</v>
      </c>
      <c r="P283" s="88">
        <v>118.10508</v>
      </c>
      <c r="Q283" s="76"/>
      <c r="R283" s="86">
        <v>173.69022744599999</v>
      </c>
      <c r="S283" s="87">
        <v>1.4261162915246434E-5</v>
      </c>
      <c r="T283" s="87">
        <f t="shared" si="5"/>
        <v>5.8939520476766023E-4</v>
      </c>
      <c r="U283" s="87">
        <f>R283/'סכום נכסי הקרן'!$C$42</f>
        <v>6.5001072937148681E-5</v>
      </c>
    </row>
    <row r="284" spans="2:21">
      <c r="B284" s="79" t="s">
        <v>998</v>
      </c>
      <c r="C284" s="76" t="s">
        <v>999</v>
      </c>
      <c r="D284" s="89" t="s">
        <v>27</v>
      </c>
      <c r="E284" s="89" t="s">
        <v>892</v>
      </c>
      <c r="F284" s="76"/>
      <c r="G284" s="89" t="s">
        <v>937</v>
      </c>
      <c r="H284" s="76" t="s">
        <v>1000</v>
      </c>
      <c r="I284" s="76" t="s">
        <v>948</v>
      </c>
      <c r="J284" s="76"/>
      <c r="K284" s="86">
        <v>8.0899999999779073</v>
      </c>
      <c r="L284" s="89" t="s">
        <v>163</v>
      </c>
      <c r="M284" s="90">
        <v>3.875E-2</v>
      </c>
      <c r="N284" s="90">
        <v>3.7299999999906193E-2</v>
      </c>
      <c r="O284" s="86">
        <v>56985.040000000008</v>
      </c>
      <c r="P284" s="88">
        <v>101.11349</v>
      </c>
      <c r="Q284" s="76"/>
      <c r="R284" s="86">
        <v>198.26890768200002</v>
      </c>
      <c r="S284" s="87">
        <v>8.7669292307692324E-5</v>
      </c>
      <c r="T284" s="87">
        <f t="shared" si="5"/>
        <v>6.7279976058885586E-4</v>
      </c>
      <c r="U284" s="87">
        <f>R284/'סכום נכסי הקרן'!$C$42</f>
        <v>7.4199290995880833E-5</v>
      </c>
    </row>
    <row r="285" spans="2:21">
      <c r="B285" s="79" t="s">
        <v>1001</v>
      </c>
      <c r="C285" s="76" t="s">
        <v>1002</v>
      </c>
      <c r="D285" s="89" t="s">
        <v>27</v>
      </c>
      <c r="E285" s="89" t="s">
        <v>892</v>
      </c>
      <c r="F285" s="76"/>
      <c r="G285" s="89" t="s">
        <v>983</v>
      </c>
      <c r="H285" s="76" t="s">
        <v>898</v>
      </c>
      <c r="I285" s="76" t="s">
        <v>899</v>
      </c>
      <c r="J285" s="76"/>
      <c r="K285" s="86">
        <v>17.290000000000425</v>
      </c>
      <c r="L285" s="89" t="s">
        <v>163</v>
      </c>
      <c r="M285" s="90">
        <v>5.9299999999999999E-2</v>
      </c>
      <c r="N285" s="90">
        <v>4.6200000000004564E-2</v>
      </c>
      <c r="O285" s="86">
        <v>71231.3</v>
      </c>
      <c r="P285" s="88">
        <v>124.93994000000001</v>
      </c>
      <c r="Q285" s="76"/>
      <c r="R285" s="86">
        <v>306.23642880300008</v>
      </c>
      <c r="S285" s="87">
        <v>2.0351800000000001E-5</v>
      </c>
      <c r="T285" s="87">
        <f t="shared" si="5"/>
        <v>1.0391735062801769E-3</v>
      </c>
      <c r="U285" s="87">
        <f>R285/'סכום נכסי הקרן'!$C$42</f>
        <v>1.1460458505545106E-4</v>
      </c>
    </row>
    <row r="286" spans="2:21">
      <c r="B286" s="79" t="s">
        <v>1003</v>
      </c>
      <c r="C286" s="76" t="s">
        <v>1004</v>
      </c>
      <c r="D286" s="89" t="s">
        <v>27</v>
      </c>
      <c r="E286" s="89" t="s">
        <v>892</v>
      </c>
      <c r="F286" s="76"/>
      <c r="G286" s="89" t="s">
        <v>997</v>
      </c>
      <c r="H286" s="76" t="s">
        <v>898</v>
      </c>
      <c r="I286" s="76" t="s">
        <v>328</v>
      </c>
      <c r="J286" s="76"/>
      <c r="K286" s="86">
        <v>7.5500000000068006</v>
      </c>
      <c r="L286" s="89" t="s">
        <v>163</v>
      </c>
      <c r="M286" s="90">
        <v>0.05</v>
      </c>
      <c r="N286" s="90">
        <v>2.7799999999989802E-2</v>
      </c>
      <c r="O286" s="86">
        <v>28492.520000000004</v>
      </c>
      <c r="P286" s="88">
        <v>119.979</v>
      </c>
      <c r="Q286" s="76"/>
      <c r="R286" s="86">
        <v>117.63072460400002</v>
      </c>
      <c r="S286" s="87">
        <v>1.2677710293888631E-5</v>
      </c>
      <c r="T286" s="87">
        <f t="shared" si="5"/>
        <v>3.991645703642004E-4</v>
      </c>
      <c r="U286" s="87">
        <f>R286/'סכום נכסי הקרן'!$C$42</f>
        <v>4.4021609172061343E-5</v>
      </c>
    </row>
    <row r="287" spans="2:21">
      <c r="B287" s="79" t="s">
        <v>1005</v>
      </c>
      <c r="C287" s="76" t="s">
        <v>1006</v>
      </c>
      <c r="D287" s="89" t="s">
        <v>27</v>
      </c>
      <c r="E287" s="89" t="s">
        <v>892</v>
      </c>
      <c r="F287" s="76"/>
      <c r="G287" s="89" t="s">
        <v>897</v>
      </c>
      <c r="H287" s="76" t="s">
        <v>1000</v>
      </c>
      <c r="I287" s="76" t="s">
        <v>948</v>
      </c>
      <c r="J287" s="76"/>
      <c r="K287" s="86">
        <v>7.3900000000138055</v>
      </c>
      <c r="L287" s="89" t="s">
        <v>163</v>
      </c>
      <c r="M287" s="90">
        <v>3.7000000000000005E-2</v>
      </c>
      <c r="N287" s="90">
        <v>3.18000000000251E-2</v>
      </c>
      <c r="O287" s="86">
        <v>22081.703000000001</v>
      </c>
      <c r="P287" s="88">
        <v>104.8625</v>
      </c>
      <c r="Q287" s="76"/>
      <c r="R287" s="86">
        <v>79.677820210000021</v>
      </c>
      <c r="S287" s="87">
        <v>1.4721135333333334E-5</v>
      </c>
      <c r="T287" s="87">
        <f t="shared" si="5"/>
        <v>2.7037632369221291E-4</v>
      </c>
      <c r="U287" s="87">
        <f>R287/'סכום נכסי הקרן'!$C$42</f>
        <v>2.9818279814006331E-5</v>
      </c>
    </row>
    <row r="288" spans="2:21">
      <c r="B288" s="79" t="s">
        <v>1007</v>
      </c>
      <c r="C288" s="76" t="s">
        <v>1008</v>
      </c>
      <c r="D288" s="89" t="s">
        <v>27</v>
      </c>
      <c r="E288" s="89" t="s">
        <v>892</v>
      </c>
      <c r="F288" s="76"/>
      <c r="G288" s="89" t="s">
        <v>897</v>
      </c>
      <c r="H288" s="76" t="s">
        <v>1000</v>
      </c>
      <c r="I288" s="76" t="s">
        <v>948</v>
      </c>
      <c r="J288" s="76"/>
      <c r="K288" s="86">
        <v>2.9400000000067745</v>
      </c>
      <c r="L288" s="89" t="s">
        <v>163</v>
      </c>
      <c r="M288" s="90">
        <v>7.0000000000000007E-2</v>
      </c>
      <c r="N288" s="90">
        <v>2.1100000000016935E-2</v>
      </c>
      <c r="O288" s="86">
        <v>41154.595888000011</v>
      </c>
      <c r="P288" s="88">
        <v>116.752</v>
      </c>
      <c r="Q288" s="76"/>
      <c r="R288" s="86">
        <v>165.33596825200001</v>
      </c>
      <c r="S288" s="87">
        <v>3.2925520539550226E-5</v>
      </c>
      <c r="T288" s="87">
        <f t="shared" si="5"/>
        <v>5.6104611235910438E-4</v>
      </c>
      <c r="U288" s="87">
        <f>R288/'סכום נכסי הקרן'!$C$42</f>
        <v>6.1874611424661644E-5</v>
      </c>
    </row>
    <row r="289" spans="2:21">
      <c r="B289" s="79" t="s">
        <v>1009</v>
      </c>
      <c r="C289" s="76" t="s">
        <v>1010</v>
      </c>
      <c r="D289" s="89" t="s">
        <v>27</v>
      </c>
      <c r="E289" s="89" t="s">
        <v>892</v>
      </c>
      <c r="F289" s="76"/>
      <c r="G289" s="89" t="s">
        <v>897</v>
      </c>
      <c r="H289" s="76" t="s">
        <v>1000</v>
      </c>
      <c r="I289" s="76" t="s">
        <v>948</v>
      </c>
      <c r="J289" s="76"/>
      <c r="K289" s="86">
        <v>5.4099999999986537</v>
      </c>
      <c r="L289" s="89" t="s">
        <v>163</v>
      </c>
      <c r="M289" s="90">
        <v>5.1249999999999997E-2</v>
      </c>
      <c r="N289" s="90">
        <v>3.0900000000013455E-2</v>
      </c>
      <c r="O289" s="86">
        <v>19232.451000000005</v>
      </c>
      <c r="P289" s="88">
        <v>112.29925</v>
      </c>
      <c r="Q289" s="76"/>
      <c r="R289" s="86">
        <v>74.318367810000012</v>
      </c>
      <c r="S289" s="87">
        <v>1.2821634000000002E-5</v>
      </c>
      <c r="T289" s="87">
        <f t="shared" si="5"/>
        <v>2.5218971877385266E-4</v>
      </c>
      <c r="U289" s="87">
        <f>R289/'סכום נכסי הקרן'!$C$42</f>
        <v>2.7812581730250384E-5</v>
      </c>
    </row>
    <row r="290" spans="2:21">
      <c r="B290" s="79" t="s">
        <v>1011</v>
      </c>
      <c r="C290" s="76" t="s">
        <v>1012</v>
      </c>
      <c r="D290" s="89" t="s">
        <v>27</v>
      </c>
      <c r="E290" s="89" t="s">
        <v>892</v>
      </c>
      <c r="F290" s="76"/>
      <c r="G290" s="89" t="s">
        <v>974</v>
      </c>
      <c r="H290" s="76" t="s">
        <v>898</v>
      </c>
      <c r="I290" s="76" t="s">
        <v>328</v>
      </c>
      <c r="J290" s="76"/>
      <c r="K290" s="86">
        <v>7.2400000000033682</v>
      </c>
      <c r="L290" s="89" t="s">
        <v>163</v>
      </c>
      <c r="M290" s="90">
        <v>5.2999999999999999E-2</v>
      </c>
      <c r="N290" s="90">
        <v>3.3600000000003738E-2</v>
      </c>
      <c r="O290" s="86">
        <v>26640.506200000007</v>
      </c>
      <c r="P290" s="88">
        <v>116.60227999999999</v>
      </c>
      <c r="Q290" s="76"/>
      <c r="R290" s="86">
        <v>106.88928683600001</v>
      </c>
      <c r="S290" s="87">
        <v>1.5223146400000004E-5</v>
      </c>
      <c r="T290" s="87">
        <f t="shared" si="5"/>
        <v>3.6271489783016144E-4</v>
      </c>
      <c r="U290" s="87">
        <f>R290/'סכום נכסי הקרן'!$C$42</f>
        <v>4.0001780364912811E-5</v>
      </c>
    </row>
    <row r="291" spans="2:21">
      <c r="B291" s="79" t="s">
        <v>1013</v>
      </c>
      <c r="C291" s="76" t="s">
        <v>1014</v>
      </c>
      <c r="D291" s="89" t="s">
        <v>27</v>
      </c>
      <c r="E291" s="89" t="s">
        <v>892</v>
      </c>
      <c r="F291" s="76"/>
      <c r="G291" s="89" t="s">
        <v>974</v>
      </c>
      <c r="H291" s="76" t="s">
        <v>898</v>
      </c>
      <c r="I291" s="76" t="s">
        <v>328</v>
      </c>
      <c r="J291" s="76"/>
      <c r="K291" s="86">
        <v>7.4800000000073119</v>
      </c>
      <c r="L291" s="89" t="s">
        <v>163</v>
      </c>
      <c r="M291" s="90">
        <v>6.2E-2</v>
      </c>
      <c r="N291" s="90">
        <v>3.6599999999977498E-2</v>
      </c>
      <c r="O291" s="86">
        <v>17095.512000000002</v>
      </c>
      <c r="P291" s="88">
        <v>120.89967</v>
      </c>
      <c r="Q291" s="76"/>
      <c r="R291" s="86">
        <v>71.120022976000001</v>
      </c>
      <c r="S291" s="87">
        <v>2.2794016000000003E-5</v>
      </c>
      <c r="T291" s="87">
        <f t="shared" si="5"/>
        <v>2.4133655140760521E-4</v>
      </c>
      <c r="U291" s="87">
        <f>R291/'סכום נכסי הקרן'!$C$42</f>
        <v>2.6615647113433085E-5</v>
      </c>
    </row>
    <row r="292" spans="2:21">
      <c r="B292" s="79" t="s">
        <v>1015</v>
      </c>
      <c r="C292" s="76" t="s">
        <v>1016</v>
      </c>
      <c r="D292" s="89" t="s">
        <v>27</v>
      </c>
      <c r="E292" s="89" t="s">
        <v>892</v>
      </c>
      <c r="F292" s="76"/>
      <c r="G292" s="89" t="s">
        <v>897</v>
      </c>
      <c r="H292" s="76" t="s">
        <v>898</v>
      </c>
      <c r="I292" s="76" t="s">
        <v>328</v>
      </c>
      <c r="J292" s="76"/>
      <c r="K292" s="86">
        <v>6.7399999999850682</v>
      </c>
      <c r="L292" s="89" t="s">
        <v>163</v>
      </c>
      <c r="M292" s="90">
        <v>5.2499999999999998E-2</v>
      </c>
      <c r="N292" s="90">
        <v>4.1199999999925338E-2</v>
      </c>
      <c r="O292" s="86">
        <v>48232.137856000008</v>
      </c>
      <c r="P292" s="88">
        <v>109.76625</v>
      </c>
      <c r="Q292" s="76"/>
      <c r="R292" s="86">
        <v>182.17551762800002</v>
      </c>
      <c r="S292" s="87">
        <v>3.2154758570666674E-5</v>
      </c>
      <c r="T292" s="87">
        <f t="shared" si="5"/>
        <v>6.1818893379819977E-4</v>
      </c>
      <c r="U292" s="87">
        <f>R292/'סכום נכסי הקרן'!$C$42</f>
        <v>6.8176570914917927E-5</v>
      </c>
    </row>
    <row r="293" spans="2:21">
      <c r="B293" s="79" t="s">
        <v>1017</v>
      </c>
      <c r="C293" s="76" t="s">
        <v>1018</v>
      </c>
      <c r="D293" s="89" t="s">
        <v>27</v>
      </c>
      <c r="E293" s="89" t="s">
        <v>892</v>
      </c>
      <c r="F293" s="76"/>
      <c r="G293" s="89" t="s">
        <v>934</v>
      </c>
      <c r="H293" s="76" t="s">
        <v>898</v>
      </c>
      <c r="I293" s="76" t="s">
        <v>328</v>
      </c>
      <c r="J293" s="76"/>
      <c r="K293" s="86">
        <v>3.8000000000048311</v>
      </c>
      <c r="L293" s="89" t="s">
        <v>163</v>
      </c>
      <c r="M293" s="90">
        <v>6.25E-2</v>
      </c>
      <c r="N293" s="90">
        <v>3.7100000000076086E-2</v>
      </c>
      <c r="O293" s="86">
        <v>42738.780000000006</v>
      </c>
      <c r="P293" s="88">
        <v>112.60336</v>
      </c>
      <c r="Q293" s="76"/>
      <c r="R293" s="86">
        <v>165.59916689400004</v>
      </c>
      <c r="S293" s="87">
        <v>2.1369390000000002E-5</v>
      </c>
      <c r="T293" s="87">
        <f t="shared" si="5"/>
        <v>5.6193924273136096E-4</v>
      </c>
      <c r="U293" s="87">
        <f>R293/'סכום נכסי הקרן'!$C$42</f>
        <v>6.1973109736150814E-5</v>
      </c>
    </row>
    <row r="294" spans="2:21">
      <c r="B294" s="79" t="s">
        <v>1019</v>
      </c>
      <c r="C294" s="76" t="s">
        <v>1020</v>
      </c>
      <c r="D294" s="89" t="s">
        <v>27</v>
      </c>
      <c r="E294" s="89" t="s">
        <v>892</v>
      </c>
      <c r="F294" s="76"/>
      <c r="G294" s="89" t="s">
        <v>974</v>
      </c>
      <c r="H294" s="76" t="s">
        <v>898</v>
      </c>
      <c r="I294" s="76" t="s">
        <v>328</v>
      </c>
      <c r="J294" s="76"/>
      <c r="K294" s="86">
        <v>7.63000000001849</v>
      </c>
      <c r="L294" s="89" t="s">
        <v>163</v>
      </c>
      <c r="M294" s="90">
        <v>4.8750000000000002E-2</v>
      </c>
      <c r="N294" s="90">
        <v>3.1300000000067121E-2</v>
      </c>
      <c r="O294" s="86">
        <v>42738.780000000006</v>
      </c>
      <c r="P294" s="88">
        <v>115.47775</v>
      </c>
      <c r="Q294" s="76"/>
      <c r="R294" s="86">
        <v>169.82636222200003</v>
      </c>
      <c r="S294" s="87">
        <v>6.5751969230769239E-5</v>
      </c>
      <c r="T294" s="87">
        <f t="shared" si="5"/>
        <v>5.7628368048456759E-4</v>
      </c>
      <c r="U294" s="87">
        <f>R294/'סכום נכסי הקרן'!$C$42</f>
        <v>6.355507687313512E-5</v>
      </c>
    </row>
    <row r="295" spans="2:21">
      <c r="B295" s="79" t="s">
        <v>1021</v>
      </c>
      <c r="C295" s="76" t="s">
        <v>1022</v>
      </c>
      <c r="D295" s="89" t="s">
        <v>27</v>
      </c>
      <c r="E295" s="89" t="s">
        <v>892</v>
      </c>
      <c r="F295" s="76"/>
      <c r="G295" s="89" t="s">
        <v>983</v>
      </c>
      <c r="H295" s="76" t="s">
        <v>898</v>
      </c>
      <c r="I295" s="76" t="s">
        <v>328</v>
      </c>
      <c r="J295" s="76"/>
      <c r="K295" s="86">
        <v>8.5100000000081639</v>
      </c>
      <c r="L295" s="89" t="s">
        <v>163</v>
      </c>
      <c r="M295" s="90">
        <v>3.5000000000000003E-2</v>
      </c>
      <c r="N295" s="90">
        <v>3.6000000000032985E-2</v>
      </c>
      <c r="O295" s="86">
        <v>35615.65</v>
      </c>
      <c r="P295" s="88">
        <v>98.952500000000001</v>
      </c>
      <c r="Q295" s="76"/>
      <c r="R295" s="86">
        <v>121.26970425100002</v>
      </c>
      <c r="S295" s="87">
        <v>7.1231300000000004E-5</v>
      </c>
      <c r="T295" s="87">
        <f t="shared" si="5"/>
        <v>4.1151297467989929E-4</v>
      </c>
      <c r="U295" s="87">
        <f>R295/'סכום נכסי הקרן'!$C$42</f>
        <v>4.538344503887766E-5</v>
      </c>
    </row>
    <row r="296" spans="2:21">
      <c r="B296" s="79" t="s">
        <v>1023</v>
      </c>
      <c r="C296" s="76" t="s">
        <v>1024</v>
      </c>
      <c r="D296" s="89" t="s">
        <v>27</v>
      </c>
      <c r="E296" s="89" t="s">
        <v>892</v>
      </c>
      <c r="F296" s="76"/>
      <c r="G296" s="89" t="s">
        <v>965</v>
      </c>
      <c r="H296" s="76" t="s">
        <v>898</v>
      </c>
      <c r="I296" s="76" t="s">
        <v>328</v>
      </c>
      <c r="J296" s="76"/>
      <c r="K296" s="86">
        <v>3.9800000000163283</v>
      </c>
      <c r="L296" s="89" t="s">
        <v>163</v>
      </c>
      <c r="M296" s="90">
        <v>4.1250000000000002E-2</v>
      </c>
      <c r="N296" s="90">
        <v>4.2200000000244924E-2</v>
      </c>
      <c r="O296" s="86">
        <v>21369.390000000003</v>
      </c>
      <c r="P296" s="88">
        <v>99.953040000000001</v>
      </c>
      <c r="Q296" s="76"/>
      <c r="R296" s="86">
        <v>73.497541560000002</v>
      </c>
      <c r="S296" s="87">
        <v>4.5466787234042556E-5</v>
      </c>
      <c r="T296" s="87">
        <f t="shared" si="5"/>
        <v>2.4940435161295213E-4</v>
      </c>
      <c r="U296" s="87">
        <f>R296/'סכום נכסי הקרן'!$C$42</f>
        <v>2.7505399295581945E-5</v>
      </c>
    </row>
    <row r="297" spans="2:21">
      <c r="B297" s="79" t="s">
        <v>1025</v>
      </c>
      <c r="C297" s="76" t="s">
        <v>1026</v>
      </c>
      <c r="D297" s="89" t="s">
        <v>27</v>
      </c>
      <c r="E297" s="89" t="s">
        <v>892</v>
      </c>
      <c r="F297" s="76"/>
      <c r="G297" s="89" t="s">
        <v>1027</v>
      </c>
      <c r="H297" s="76" t="s">
        <v>898</v>
      </c>
      <c r="I297" s="76" t="s">
        <v>328</v>
      </c>
      <c r="J297" s="76"/>
      <c r="K297" s="86">
        <v>5.7100000000145776</v>
      </c>
      <c r="L297" s="89" t="s">
        <v>163</v>
      </c>
      <c r="M297" s="90">
        <v>6.8000000000000005E-2</v>
      </c>
      <c r="N297" s="90">
        <v>3.2500000000057851E-2</v>
      </c>
      <c r="O297" s="86">
        <v>40601.841000000008</v>
      </c>
      <c r="P297" s="88">
        <v>123.73567</v>
      </c>
      <c r="Q297" s="76"/>
      <c r="R297" s="86">
        <v>172.87225668799999</v>
      </c>
      <c r="S297" s="87">
        <v>4.0601841000000007E-5</v>
      </c>
      <c r="T297" s="87">
        <f t="shared" si="5"/>
        <v>5.8661952734760929E-4</v>
      </c>
      <c r="U297" s="87">
        <f>R297/'סכום נכסי הקרן'!$C$42</f>
        <v>6.4694959129348278E-5</v>
      </c>
    </row>
    <row r="298" spans="2:21">
      <c r="B298" s="79" t="s">
        <v>1028</v>
      </c>
      <c r="C298" s="76" t="s">
        <v>1029</v>
      </c>
      <c r="D298" s="89" t="s">
        <v>27</v>
      </c>
      <c r="E298" s="89" t="s">
        <v>892</v>
      </c>
      <c r="F298" s="76"/>
      <c r="G298" s="89" t="s">
        <v>974</v>
      </c>
      <c r="H298" s="76" t="s">
        <v>898</v>
      </c>
      <c r="I298" s="76" t="s">
        <v>328</v>
      </c>
      <c r="J298" s="76"/>
      <c r="K298" s="86">
        <v>8.6999999999928779</v>
      </c>
      <c r="L298" s="89" t="s">
        <v>163</v>
      </c>
      <c r="M298" s="90">
        <v>0.03</v>
      </c>
      <c r="N298" s="90">
        <v>2.7499999999999997E-2</v>
      </c>
      <c r="O298" s="86">
        <v>39889.528000000006</v>
      </c>
      <c r="P298" s="88">
        <v>102.30267000000001</v>
      </c>
      <c r="Q298" s="76"/>
      <c r="R298" s="86">
        <v>140.42050304000003</v>
      </c>
      <c r="S298" s="87">
        <v>6.6482546666666678E-5</v>
      </c>
      <c r="T298" s="87">
        <f t="shared" si="5"/>
        <v>4.7649872050843851E-4</v>
      </c>
      <c r="U298" s="87">
        <f>R298/'סכום נכסי הקרן'!$C$42</f>
        <v>5.2550356425849396E-5</v>
      </c>
    </row>
    <row r="299" spans="2:21">
      <c r="B299" s="79" t="s">
        <v>1030</v>
      </c>
      <c r="C299" s="76" t="s">
        <v>1031</v>
      </c>
      <c r="D299" s="89" t="s">
        <v>27</v>
      </c>
      <c r="E299" s="89" t="s">
        <v>892</v>
      </c>
      <c r="F299" s="76"/>
      <c r="G299" s="89" t="s">
        <v>965</v>
      </c>
      <c r="H299" s="76" t="s">
        <v>1000</v>
      </c>
      <c r="I299" s="76" t="s">
        <v>948</v>
      </c>
      <c r="J299" s="76"/>
      <c r="K299" s="86">
        <v>8.2000000000051685</v>
      </c>
      <c r="L299" s="89" t="s">
        <v>163</v>
      </c>
      <c r="M299" s="90">
        <v>3.6240000000000001E-2</v>
      </c>
      <c r="N299" s="90">
        <v>2.8700000000008399E-2</v>
      </c>
      <c r="O299" s="86">
        <v>42026.467000000004</v>
      </c>
      <c r="P299" s="88">
        <v>107.0248</v>
      </c>
      <c r="Q299" s="76"/>
      <c r="R299" s="86">
        <v>154.77185210100004</v>
      </c>
      <c r="S299" s="87">
        <v>5.6035289333333342E-5</v>
      </c>
      <c r="T299" s="87">
        <f t="shared" si="5"/>
        <v>5.2519815767815509E-4</v>
      </c>
      <c r="U299" s="87">
        <f>R299/'סכום נכסי הקרן'!$C$42</f>
        <v>5.7921142685833794E-5</v>
      </c>
    </row>
    <row r="300" spans="2:21">
      <c r="B300" s="79" t="s">
        <v>1032</v>
      </c>
      <c r="C300" s="76" t="s">
        <v>1033</v>
      </c>
      <c r="D300" s="89" t="s">
        <v>27</v>
      </c>
      <c r="E300" s="89" t="s">
        <v>892</v>
      </c>
      <c r="F300" s="76"/>
      <c r="G300" s="89" t="s">
        <v>937</v>
      </c>
      <c r="H300" s="76" t="s">
        <v>898</v>
      </c>
      <c r="I300" s="76" t="s">
        <v>328</v>
      </c>
      <c r="J300" s="76"/>
      <c r="K300" s="86">
        <v>9.8699999999657404</v>
      </c>
      <c r="L300" s="89" t="s">
        <v>163</v>
      </c>
      <c r="M300" s="90">
        <v>3.5000000000000003E-2</v>
      </c>
      <c r="N300" s="90">
        <v>3.5699999999828716E-2</v>
      </c>
      <c r="O300" s="86">
        <v>34191.024000000005</v>
      </c>
      <c r="P300" s="88">
        <v>99.245220000000003</v>
      </c>
      <c r="Q300" s="76"/>
      <c r="R300" s="86">
        <v>116.76330760000002</v>
      </c>
      <c r="S300" s="87">
        <v>3.4191024000000004E-5</v>
      </c>
      <c r="T300" s="87">
        <f t="shared" si="5"/>
        <v>3.9622110353702681E-4</v>
      </c>
      <c r="U300" s="87">
        <f>R300/'סכום נכסי הקרן'!$C$42</f>
        <v>4.3696990816883844E-5</v>
      </c>
    </row>
    <row r="301" spans="2:21">
      <c r="B301" s="79" t="s">
        <v>1034</v>
      </c>
      <c r="C301" s="76" t="s">
        <v>1035</v>
      </c>
      <c r="D301" s="89" t="s">
        <v>27</v>
      </c>
      <c r="E301" s="89" t="s">
        <v>892</v>
      </c>
      <c r="F301" s="76"/>
      <c r="G301" s="89" t="s">
        <v>946</v>
      </c>
      <c r="H301" s="76" t="s">
        <v>1000</v>
      </c>
      <c r="I301" s="76" t="s">
        <v>948</v>
      </c>
      <c r="J301" s="76"/>
      <c r="K301" s="86">
        <v>7.620000000018667</v>
      </c>
      <c r="L301" s="89" t="s">
        <v>165</v>
      </c>
      <c r="M301" s="90">
        <v>2.8750000000000001E-2</v>
      </c>
      <c r="N301" s="90">
        <v>2.020000000004429E-2</v>
      </c>
      <c r="O301" s="86">
        <v>29347.295600000005</v>
      </c>
      <c r="P301" s="88">
        <v>107.00604</v>
      </c>
      <c r="Q301" s="76"/>
      <c r="R301" s="86">
        <v>126.42372397200003</v>
      </c>
      <c r="S301" s="87">
        <v>2.9347295600000005E-5</v>
      </c>
      <c r="T301" s="87">
        <f t="shared" si="5"/>
        <v>4.2900247051108988E-4</v>
      </c>
      <c r="U301" s="87">
        <f>R301/'סכום נכסי הקרן'!$C$42</f>
        <v>4.7312262893114054E-5</v>
      </c>
    </row>
    <row r="302" spans="2:21">
      <c r="B302" s="79" t="s">
        <v>1036</v>
      </c>
      <c r="C302" s="76" t="s">
        <v>1037</v>
      </c>
      <c r="D302" s="89" t="s">
        <v>27</v>
      </c>
      <c r="E302" s="89" t="s">
        <v>892</v>
      </c>
      <c r="F302" s="76"/>
      <c r="G302" s="89" t="s">
        <v>2682</v>
      </c>
      <c r="H302" s="76" t="s">
        <v>898</v>
      </c>
      <c r="I302" s="76" t="s">
        <v>328</v>
      </c>
      <c r="J302" s="76"/>
      <c r="K302" s="86">
        <v>15.920000000025453</v>
      </c>
      <c r="L302" s="89" t="s">
        <v>163</v>
      </c>
      <c r="M302" s="90">
        <v>4.2000000000000003E-2</v>
      </c>
      <c r="N302" s="90">
        <v>3.8900000000065396E-2</v>
      </c>
      <c r="O302" s="86">
        <v>47012.65800000001</v>
      </c>
      <c r="P302" s="88">
        <v>105.864</v>
      </c>
      <c r="Q302" s="76"/>
      <c r="R302" s="86">
        <v>171.25678159200004</v>
      </c>
      <c r="S302" s="87">
        <v>2.6118143333333341E-5</v>
      </c>
      <c r="T302" s="87">
        <f t="shared" si="5"/>
        <v>5.8113762264286719E-4</v>
      </c>
      <c r="U302" s="87">
        <f>R302/'סכום נכסי הקרן'!$C$42</f>
        <v>6.4090390777476626E-5</v>
      </c>
    </row>
    <row r="303" spans="2:21">
      <c r="B303" s="79" t="s">
        <v>1038</v>
      </c>
      <c r="C303" s="76" t="s">
        <v>1039</v>
      </c>
      <c r="D303" s="89" t="s">
        <v>27</v>
      </c>
      <c r="E303" s="89" t="s">
        <v>892</v>
      </c>
      <c r="F303" s="76"/>
      <c r="G303" s="89" t="s">
        <v>974</v>
      </c>
      <c r="H303" s="76" t="s">
        <v>898</v>
      </c>
      <c r="I303" s="76" t="s">
        <v>328</v>
      </c>
      <c r="J303" s="76"/>
      <c r="K303" s="86">
        <v>7.0799999999778054</v>
      </c>
      <c r="L303" s="89" t="s">
        <v>163</v>
      </c>
      <c r="M303" s="90">
        <v>4.5999999999999999E-2</v>
      </c>
      <c r="N303" s="90">
        <v>2.2499999999911924E-2</v>
      </c>
      <c r="O303" s="86">
        <v>27693.304814000003</v>
      </c>
      <c r="P303" s="88">
        <v>119.14978000000001</v>
      </c>
      <c r="Q303" s="76"/>
      <c r="R303" s="86">
        <v>113.54099484400002</v>
      </c>
      <c r="S303" s="87">
        <v>3.46166310175E-5</v>
      </c>
      <c r="T303" s="87">
        <f t="shared" si="5"/>
        <v>3.852866041436253E-4</v>
      </c>
      <c r="U303" s="87">
        <f>R303/'סכום נכסי הקרן'!$C$42</f>
        <v>4.249108654950542E-5</v>
      </c>
    </row>
    <row r="304" spans="2:21">
      <c r="B304" s="79" t="s">
        <v>1040</v>
      </c>
      <c r="C304" s="76" t="s">
        <v>1041</v>
      </c>
      <c r="D304" s="89" t="s">
        <v>27</v>
      </c>
      <c r="E304" s="89" t="s">
        <v>892</v>
      </c>
      <c r="F304" s="76"/>
      <c r="G304" s="89" t="s">
        <v>997</v>
      </c>
      <c r="H304" s="76" t="s">
        <v>898</v>
      </c>
      <c r="I304" s="76" t="s">
        <v>328</v>
      </c>
      <c r="J304" s="76"/>
      <c r="K304" s="86">
        <v>8.0400000000052962</v>
      </c>
      <c r="L304" s="89" t="s">
        <v>163</v>
      </c>
      <c r="M304" s="90">
        <v>5.5500000000000001E-2</v>
      </c>
      <c r="N304" s="90">
        <v>2.2599999999991172E-2</v>
      </c>
      <c r="O304" s="86">
        <v>29560.989500000003</v>
      </c>
      <c r="P304" s="88">
        <v>111.37508</v>
      </c>
      <c r="Q304" s="76"/>
      <c r="R304" s="86">
        <v>113.290027385</v>
      </c>
      <c r="S304" s="87">
        <v>2.9560989500000002E-5</v>
      </c>
      <c r="T304" s="87">
        <f t="shared" si="5"/>
        <v>3.8443497870066062E-4</v>
      </c>
      <c r="U304" s="87">
        <f>R304/'סכום נכסי הקרן'!$C$42</f>
        <v>4.2397165582579495E-5</v>
      </c>
    </row>
    <row r="305" spans="2:21">
      <c r="B305" s="79" t="s">
        <v>1042</v>
      </c>
      <c r="C305" s="76" t="s">
        <v>1043</v>
      </c>
      <c r="D305" s="89" t="s">
        <v>27</v>
      </c>
      <c r="E305" s="89" t="s">
        <v>892</v>
      </c>
      <c r="F305" s="76"/>
      <c r="G305" s="89" t="s">
        <v>997</v>
      </c>
      <c r="H305" s="76" t="s">
        <v>898</v>
      </c>
      <c r="I305" s="76" t="s">
        <v>328</v>
      </c>
      <c r="J305" s="76"/>
      <c r="K305" s="86">
        <v>7.2100000000184465</v>
      </c>
      <c r="L305" s="89" t="s">
        <v>163</v>
      </c>
      <c r="M305" s="90">
        <v>4.2999999999999997E-2</v>
      </c>
      <c r="N305" s="90">
        <v>2.2800000000097787E-2</v>
      </c>
      <c r="O305" s="86">
        <v>22509.090800000005</v>
      </c>
      <c r="P305" s="88">
        <v>116.18532999999999</v>
      </c>
      <c r="Q305" s="76"/>
      <c r="R305" s="86">
        <v>89.989934154000011</v>
      </c>
      <c r="S305" s="87">
        <v>2.2509090800000007E-5</v>
      </c>
      <c r="T305" s="87">
        <f t="shared" si="5"/>
        <v>3.0536914164739075E-4</v>
      </c>
      <c r="U305" s="87">
        <f>R305/'סכום נכסי הקרן'!$C$42</f>
        <v>3.3677440346331193E-5</v>
      </c>
    </row>
    <row r="306" spans="2:21">
      <c r="B306" s="79" t="s">
        <v>1044</v>
      </c>
      <c r="C306" s="76" t="s">
        <v>1045</v>
      </c>
      <c r="D306" s="89" t="s">
        <v>27</v>
      </c>
      <c r="E306" s="89" t="s">
        <v>892</v>
      </c>
      <c r="F306" s="76"/>
      <c r="G306" s="89" t="s">
        <v>965</v>
      </c>
      <c r="H306" s="76" t="s">
        <v>898</v>
      </c>
      <c r="I306" s="76" t="s">
        <v>328</v>
      </c>
      <c r="J306" s="76"/>
      <c r="K306" s="86">
        <v>4.4100000000050708</v>
      </c>
      <c r="L306" s="89" t="s">
        <v>163</v>
      </c>
      <c r="M306" s="90">
        <v>3.7499999999999999E-2</v>
      </c>
      <c r="N306" s="90">
        <v>3.7500000000027754E-2</v>
      </c>
      <c r="O306" s="86">
        <v>78354.429999999993</v>
      </c>
      <c r="P306" s="88">
        <v>100.21633</v>
      </c>
      <c r="Q306" s="76"/>
      <c r="R306" s="86">
        <v>270.20086634300003</v>
      </c>
      <c r="S306" s="87">
        <v>1.5670885999999998E-4</v>
      </c>
      <c r="T306" s="87">
        <f t="shared" si="5"/>
        <v>9.1689151018092732E-4</v>
      </c>
      <c r="U306" s="87">
        <f>R306/'סכום נכסי הקרן'!$C$42</f>
        <v>1.0111879337772483E-4</v>
      </c>
    </row>
    <row r="307" spans="2:21">
      <c r="B307" s="79" t="s">
        <v>1046</v>
      </c>
      <c r="C307" s="76" t="s">
        <v>1047</v>
      </c>
      <c r="D307" s="89" t="s">
        <v>27</v>
      </c>
      <c r="E307" s="89" t="s">
        <v>892</v>
      </c>
      <c r="F307" s="76"/>
      <c r="G307" s="89" t="s">
        <v>921</v>
      </c>
      <c r="H307" s="76" t="s">
        <v>898</v>
      </c>
      <c r="I307" s="76" t="s">
        <v>899</v>
      </c>
      <c r="J307" s="76"/>
      <c r="K307" s="86">
        <v>4.2400000000003306</v>
      </c>
      <c r="L307" s="89" t="s">
        <v>163</v>
      </c>
      <c r="M307" s="90">
        <v>4.6249999999999999E-2</v>
      </c>
      <c r="N307" s="90">
        <v>3.579999999997361E-2</v>
      </c>
      <c r="O307" s="86">
        <v>67230.950192000004</v>
      </c>
      <c r="P307" s="88">
        <v>104.80278</v>
      </c>
      <c r="Q307" s="76"/>
      <c r="R307" s="86">
        <v>242.45252735800003</v>
      </c>
      <c r="S307" s="87">
        <v>1.34461900384E-4</v>
      </c>
      <c r="T307" s="87">
        <f t="shared" si="5"/>
        <v>8.2273112949335413E-4</v>
      </c>
      <c r="U307" s="87">
        <f>R307/'סכום נכסי הקרן'!$C$42</f>
        <v>9.0734376057473074E-5</v>
      </c>
    </row>
    <row r="308" spans="2:21">
      <c r="B308" s="79" t="s">
        <v>1048</v>
      </c>
      <c r="C308" s="76" t="s">
        <v>1049</v>
      </c>
      <c r="D308" s="89" t="s">
        <v>27</v>
      </c>
      <c r="E308" s="89" t="s">
        <v>892</v>
      </c>
      <c r="F308" s="76"/>
      <c r="G308" s="89" t="s">
        <v>946</v>
      </c>
      <c r="H308" s="76" t="s">
        <v>898</v>
      </c>
      <c r="I308" s="76" t="s">
        <v>328</v>
      </c>
      <c r="J308" s="76"/>
      <c r="K308" s="86">
        <v>18.40000000000952</v>
      </c>
      <c r="L308" s="89" t="s">
        <v>163</v>
      </c>
      <c r="M308" s="90">
        <v>3.5499999999999997E-2</v>
      </c>
      <c r="N308" s="90">
        <v>3.7300000000026985E-2</v>
      </c>
      <c r="O308" s="86">
        <v>56985.040000000008</v>
      </c>
      <c r="P308" s="88">
        <v>96.397109999999998</v>
      </c>
      <c r="Q308" s="76"/>
      <c r="R308" s="86">
        <v>189.02077911300003</v>
      </c>
      <c r="S308" s="87">
        <v>5.6985040000000007E-5</v>
      </c>
      <c r="T308" s="87">
        <f t="shared" si="5"/>
        <v>6.4141743867130265E-4</v>
      </c>
      <c r="U308" s="87">
        <f>R308/'סכום נכסי הקרן'!$C$42</f>
        <v>7.073831170830065E-5</v>
      </c>
    </row>
    <row r="309" spans="2:21">
      <c r="B309" s="79" t="s">
        <v>1050</v>
      </c>
      <c r="C309" s="76" t="s">
        <v>1051</v>
      </c>
      <c r="D309" s="89" t="s">
        <v>27</v>
      </c>
      <c r="E309" s="89" t="s">
        <v>892</v>
      </c>
      <c r="F309" s="76"/>
      <c r="G309" s="89" t="s">
        <v>897</v>
      </c>
      <c r="H309" s="76" t="s">
        <v>898</v>
      </c>
      <c r="I309" s="76" t="s">
        <v>328</v>
      </c>
      <c r="J309" s="76"/>
      <c r="K309" s="86">
        <v>7.5700000000056589</v>
      </c>
      <c r="L309" s="89" t="s">
        <v>163</v>
      </c>
      <c r="M309" s="90">
        <v>4.4999999999999998E-2</v>
      </c>
      <c r="N309" s="90">
        <v>2.8900000000009664E-2</v>
      </c>
      <c r="O309" s="86">
        <v>36897.813400000006</v>
      </c>
      <c r="P309" s="88">
        <v>114.127</v>
      </c>
      <c r="Q309" s="76"/>
      <c r="R309" s="86">
        <v>144.90177457400003</v>
      </c>
      <c r="S309" s="87">
        <v>1.8448906700000003E-5</v>
      </c>
      <c r="T309" s="87">
        <f t="shared" si="5"/>
        <v>4.9170533283337528E-4</v>
      </c>
      <c r="U309" s="87">
        <f>R309/'סכום נכסי הקרן'!$C$42</f>
        <v>5.4227407933673943E-5</v>
      </c>
    </row>
    <row r="310" spans="2:21">
      <c r="B310" s="79" t="s">
        <v>1052</v>
      </c>
      <c r="C310" s="76" t="s">
        <v>1053</v>
      </c>
      <c r="D310" s="89" t="s">
        <v>27</v>
      </c>
      <c r="E310" s="89" t="s">
        <v>892</v>
      </c>
      <c r="F310" s="76"/>
      <c r="G310" s="89" t="s">
        <v>927</v>
      </c>
      <c r="H310" s="76" t="s">
        <v>898</v>
      </c>
      <c r="I310" s="76" t="s">
        <v>328</v>
      </c>
      <c r="J310" s="76"/>
      <c r="K310" s="86">
        <v>4.3900000000038757</v>
      </c>
      <c r="L310" s="89" t="s">
        <v>163</v>
      </c>
      <c r="M310" s="90">
        <v>5.7500000000000002E-2</v>
      </c>
      <c r="N310" s="90">
        <v>3.1500000000064594E-2</v>
      </c>
      <c r="O310" s="86">
        <v>12073.705350000002</v>
      </c>
      <c r="P310" s="88">
        <v>111.79872</v>
      </c>
      <c r="Q310" s="76"/>
      <c r="R310" s="86">
        <v>46.447472438000005</v>
      </c>
      <c r="S310" s="87">
        <v>1.7248150500000003E-5</v>
      </c>
      <c r="T310" s="87">
        <f t="shared" si="5"/>
        <v>1.5761345892097695E-4</v>
      </c>
      <c r="U310" s="87">
        <f>R310/'סכום נכסי הקרן'!$C$42</f>
        <v>1.7382299442421339E-5</v>
      </c>
    </row>
    <row r="311" spans="2:21">
      <c r="B311" s="79" t="s">
        <v>1054</v>
      </c>
      <c r="C311" s="76" t="s">
        <v>1055</v>
      </c>
      <c r="D311" s="89" t="s">
        <v>27</v>
      </c>
      <c r="E311" s="89" t="s">
        <v>892</v>
      </c>
      <c r="F311" s="76"/>
      <c r="G311" s="89" t="s">
        <v>1056</v>
      </c>
      <c r="H311" s="76" t="s">
        <v>898</v>
      </c>
      <c r="I311" s="76" t="s">
        <v>899</v>
      </c>
      <c r="J311" s="76"/>
      <c r="K311" s="86">
        <v>7.5000000000131859</v>
      </c>
      <c r="L311" s="89" t="s">
        <v>163</v>
      </c>
      <c r="M311" s="90">
        <v>5.9500000000000004E-2</v>
      </c>
      <c r="N311" s="90">
        <v>2.67000000000501E-2</v>
      </c>
      <c r="O311" s="86">
        <v>42738.780000000006</v>
      </c>
      <c r="P311" s="88">
        <v>128.92594</v>
      </c>
      <c r="Q311" s="76"/>
      <c r="R311" s="86">
        <v>189.60383401500002</v>
      </c>
      <c r="S311" s="87">
        <v>3.4191024000000004E-5</v>
      </c>
      <c r="T311" s="87">
        <f t="shared" si="5"/>
        <v>6.4339595967624478E-4</v>
      </c>
      <c r="U311" s="87">
        <f>R311/'סכום נכסי הקרן'!$C$42</f>
        <v>7.0956511631051317E-5</v>
      </c>
    </row>
    <row r="312" spans="2:21">
      <c r="B312" s="79" t="s">
        <v>1057</v>
      </c>
      <c r="C312" s="76" t="s">
        <v>1058</v>
      </c>
      <c r="D312" s="89" t="s">
        <v>27</v>
      </c>
      <c r="E312" s="89" t="s">
        <v>892</v>
      </c>
      <c r="F312" s="76"/>
      <c r="G312" s="89" t="s">
        <v>897</v>
      </c>
      <c r="H312" s="76" t="s">
        <v>898</v>
      </c>
      <c r="I312" s="76" t="s">
        <v>899</v>
      </c>
      <c r="J312" s="76"/>
      <c r="K312" s="86">
        <v>5.5400000000076446</v>
      </c>
      <c r="L312" s="89" t="s">
        <v>163</v>
      </c>
      <c r="M312" s="90">
        <v>5.2999999999999999E-2</v>
      </c>
      <c r="N312" s="90">
        <v>5.2100000000088312E-2</v>
      </c>
      <c r="O312" s="86">
        <v>44092.174700000003</v>
      </c>
      <c r="P312" s="88">
        <v>100.00583</v>
      </c>
      <c r="Q312" s="76"/>
      <c r="R312" s="86">
        <v>151.73002354600004</v>
      </c>
      <c r="S312" s="87">
        <v>2.9394783133333335E-5</v>
      </c>
      <c r="T312" s="87">
        <f t="shared" si="5"/>
        <v>5.1487610795546862E-4</v>
      </c>
      <c r="U312" s="87">
        <f>R312/'סכום נכסי הקרן'!$C$42</f>
        <v>5.6782782038414366E-5</v>
      </c>
    </row>
    <row r="313" spans="2:21">
      <c r="B313" s="79" t="s">
        <v>1059</v>
      </c>
      <c r="C313" s="76" t="s">
        <v>1060</v>
      </c>
      <c r="D313" s="89" t="s">
        <v>27</v>
      </c>
      <c r="E313" s="89" t="s">
        <v>892</v>
      </c>
      <c r="F313" s="76"/>
      <c r="G313" s="89" t="s">
        <v>897</v>
      </c>
      <c r="H313" s="76" t="s">
        <v>898</v>
      </c>
      <c r="I313" s="76" t="s">
        <v>899</v>
      </c>
      <c r="J313" s="76"/>
      <c r="K313" s="86">
        <v>5.0500000000121972</v>
      </c>
      <c r="L313" s="89" t="s">
        <v>163</v>
      </c>
      <c r="M313" s="90">
        <v>5.8749999999999997E-2</v>
      </c>
      <c r="N313" s="90">
        <v>4.4000000000162638E-2</v>
      </c>
      <c r="O313" s="86">
        <v>9972.3820000000014</v>
      </c>
      <c r="P313" s="88">
        <v>107.50637999999999</v>
      </c>
      <c r="Q313" s="76"/>
      <c r="R313" s="86">
        <v>36.890776531000007</v>
      </c>
      <c r="S313" s="87">
        <v>8.3103183333333348E-6</v>
      </c>
      <c r="T313" s="87">
        <f t="shared" si="5"/>
        <v>1.2518405385983321E-4</v>
      </c>
      <c r="U313" s="87">
        <f>R313/'סכום נכסי הקרן'!$C$42</f>
        <v>1.3805843260497195E-5</v>
      </c>
    </row>
    <row r="314" spans="2:21">
      <c r="B314" s="79" t="s">
        <v>1061</v>
      </c>
      <c r="C314" s="76" t="s">
        <v>1062</v>
      </c>
      <c r="D314" s="89" t="s">
        <v>27</v>
      </c>
      <c r="E314" s="89" t="s">
        <v>892</v>
      </c>
      <c r="F314" s="76"/>
      <c r="G314" s="89" t="s">
        <v>1027</v>
      </c>
      <c r="H314" s="76" t="s">
        <v>898</v>
      </c>
      <c r="I314" s="76" t="s">
        <v>328</v>
      </c>
      <c r="J314" s="76"/>
      <c r="K314" s="86">
        <v>6.6399999999939263</v>
      </c>
      <c r="L314" s="89" t="s">
        <v>165</v>
      </c>
      <c r="M314" s="90">
        <v>4.6249999999999999E-2</v>
      </c>
      <c r="N314" s="90">
        <v>3.7599999999995665E-2</v>
      </c>
      <c r="O314" s="86">
        <v>21511.852600000002</v>
      </c>
      <c r="P314" s="88">
        <v>106.46777</v>
      </c>
      <c r="Q314" s="76"/>
      <c r="R314" s="86">
        <v>92.20365882900002</v>
      </c>
      <c r="S314" s="87">
        <v>1.4341235066666668E-5</v>
      </c>
      <c r="T314" s="87">
        <f t="shared" si="5"/>
        <v>3.1288112851796183E-4</v>
      </c>
      <c r="U314" s="87">
        <f>R314/'סכום נכסי הקרן'!$C$42</f>
        <v>3.4505895010582109E-5</v>
      </c>
    </row>
    <row r="315" spans="2:21">
      <c r="B315" s="79" t="s">
        <v>1063</v>
      </c>
      <c r="C315" s="76" t="s">
        <v>1064</v>
      </c>
      <c r="D315" s="89" t="s">
        <v>27</v>
      </c>
      <c r="E315" s="89" t="s">
        <v>892</v>
      </c>
      <c r="F315" s="76"/>
      <c r="G315" s="89" t="s">
        <v>1056</v>
      </c>
      <c r="H315" s="76" t="s">
        <v>898</v>
      </c>
      <c r="I315" s="76" t="s">
        <v>328</v>
      </c>
      <c r="J315" s="76"/>
      <c r="K315" s="86">
        <v>16.920000000013552</v>
      </c>
      <c r="L315" s="89" t="s">
        <v>163</v>
      </c>
      <c r="M315" s="90">
        <v>4.0999999999999995E-2</v>
      </c>
      <c r="N315" s="90">
        <v>4.0900000000008874E-2</v>
      </c>
      <c r="O315" s="86">
        <v>35615.65</v>
      </c>
      <c r="P315" s="88">
        <v>101.15017</v>
      </c>
      <c r="Q315" s="76"/>
      <c r="R315" s="86">
        <v>123.96302062100003</v>
      </c>
      <c r="S315" s="87">
        <v>3.5615650000000002E-5</v>
      </c>
      <c r="T315" s="87">
        <f t="shared" si="5"/>
        <v>4.2065239361406916E-4</v>
      </c>
      <c r="U315" s="87">
        <f>R315/'סכום נכסי הקרן'!$C$42</f>
        <v>4.6391380006684733E-5</v>
      </c>
    </row>
    <row r="316" spans="2:21">
      <c r="B316" s="79" t="s">
        <v>1065</v>
      </c>
      <c r="C316" s="76" t="s">
        <v>1066</v>
      </c>
      <c r="D316" s="89" t="s">
        <v>27</v>
      </c>
      <c r="E316" s="89" t="s">
        <v>892</v>
      </c>
      <c r="F316" s="76"/>
      <c r="G316" s="89" t="s">
        <v>1067</v>
      </c>
      <c r="H316" s="76" t="s">
        <v>1068</v>
      </c>
      <c r="I316" s="76" t="s">
        <v>899</v>
      </c>
      <c r="J316" s="76"/>
      <c r="K316" s="86">
        <v>8.6200000000220776</v>
      </c>
      <c r="L316" s="89" t="s">
        <v>163</v>
      </c>
      <c r="M316" s="90">
        <v>2.8750000000000001E-2</v>
      </c>
      <c r="N316" s="90">
        <v>3.0000000000103177E-2</v>
      </c>
      <c r="O316" s="86">
        <v>28492.520000000004</v>
      </c>
      <c r="P316" s="88">
        <v>98.858379999999997</v>
      </c>
      <c r="Q316" s="76"/>
      <c r="R316" s="86">
        <v>96.923480653000027</v>
      </c>
      <c r="S316" s="87">
        <v>2.1917323076923081E-5</v>
      </c>
      <c r="T316" s="87">
        <f t="shared" si="5"/>
        <v>3.2889723023726104E-4</v>
      </c>
      <c r="U316" s="87">
        <f>R316/'סכום נכסי הקרן'!$C$42</f>
        <v>3.6272220538180099E-5</v>
      </c>
    </row>
    <row r="317" spans="2:21">
      <c r="B317" s="79" t="s">
        <v>1069</v>
      </c>
      <c r="C317" s="76" t="s">
        <v>1070</v>
      </c>
      <c r="D317" s="89" t="s">
        <v>27</v>
      </c>
      <c r="E317" s="89" t="s">
        <v>892</v>
      </c>
      <c r="F317" s="76"/>
      <c r="G317" s="89" t="s">
        <v>946</v>
      </c>
      <c r="H317" s="76" t="s">
        <v>1068</v>
      </c>
      <c r="I317" s="76" t="s">
        <v>899</v>
      </c>
      <c r="J317" s="76"/>
      <c r="K317" s="86">
        <v>6.3199999999824685</v>
      </c>
      <c r="L317" s="89" t="s">
        <v>165</v>
      </c>
      <c r="M317" s="90">
        <v>3.125E-2</v>
      </c>
      <c r="N317" s="90">
        <v>2.9599999999923587E-2</v>
      </c>
      <c r="O317" s="86">
        <v>42738.780000000006</v>
      </c>
      <c r="P317" s="88">
        <v>103.42386</v>
      </c>
      <c r="Q317" s="76"/>
      <c r="R317" s="86">
        <v>177.948789791</v>
      </c>
      <c r="S317" s="87">
        <v>5.6985040000000007E-5</v>
      </c>
      <c r="T317" s="87">
        <f t="shared" si="5"/>
        <v>6.0384608241492146E-4</v>
      </c>
      <c r="U317" s="87">
        <f>R317/'סכום נכסי הקרן'!$C$42</f>
        <v>6.6594778729725865E-5</v>
      </c>
    </row>
    <row r="318" spans="2:21">
      <c r="B318" s="79" t="s">
        <v>1071</v>
      </c>
      <c r="C318" s="76" t="s">
        <v>1072</v>
      </c>
      <c r="D318" s="89" t="s">
        <v>27</v>
      </c>
      <c r="E318" s="89" t="s">
        <v>892</v>
      </c>
      <c r="F318" s="76"/>
      <c r="G318" s="89" t="s">
        <v>897</v>
      </c>
      <c r="H318" s="76" t="s">
        <v>1073</v>
      </c>
      <c r="I318" s="76" t="s">
        <v>948</v>
      </c>
      <c r="J318" s="76"/>
      <c r="K318" s="86">
        <v>5.2700000000092375</v>
      </c>
      <c r="L318" s="89" t="s">
        <v>163</v>
      </c>
      <c r="M318" s="90">
        <v>0.06</v>
      </c>
      <c r="N318" s="90">
        <v>5.92000000001437E-2</v>
      </c>
      <c r="O318" s="86">
        <v>44889.965260000004</v>
      </c>
      <c r="P318" s="88">
        <v>100.91167</v>
      </c>
      <c r="Q318" s="76"/>
      <c r="R318" s="86">
        <v>155.87458882800004</v>
      </c>
      <c r="S318" s="87">
        <v>5.9853287013333338E-5</v>
      </c>
      <c r="T318" s="87">
        <f t="shared" si="5"/>
        <v>5.2894015139059384E-4</v>
      </c>
      <c r="U318" s="87">
        <f>R318/'סכום נכסי הקרן'!$C$42</f>
        <v>5.8333826067485105E-5</v>
      </c>
    </row>
    <row r="319" spans="2:21">
      <c r="B319" s="79" t="s">
        <v>1074</v>
      </c>
      <c r="C319" s="76" t="s">
        <v>1075</v>
      </c>
      <c r="D319" s="89" t="s">
        <v>27</v>
      </c>
      <c r="E319" s="89" t="s">
        <v>892</v>
      </c>
      <c r="F319" s="76"/>
      <c r="G319" s="89" t="s">
        <v>2682</v>
      </c>
      <c r="H319" s="76" t="s">
        <v>1068</v>
      </c>
      <c r="I319" s="76" t="s">
        <v>328</v>
      </c>
      <c r="J319" s="76"/>
      <c r="K319" s="86">
        <v>8.420000000020945</v>
      </c>
      <c r="L319" s="89" t="s">
        <v>163</v>
      </c>
      <c r="M319" s="90">
        <v>4.2500000000000003E-2</v>
      </c>
      <c r="N319" s="90">
        <v>3.1700000000102285E-2</v>
      </c>
      <c r="O319" s="86">
        <v>43451.093000000008</v>
      </c>
      <c r="P319" s="88">
        <v>109.20236</v>
      </c>
      <c r="Q319" s="76"/>
      <c r="R319" s="86">
        <v>163.27414064900003</v>
      </c>
      <c r="S319" s="87">
        <v>3.2185994814814819E-5</v>
      </c>
      <c r="T319" s="87">
        <f t="shared" si="5"/>
        <v>5.5404956845369897E-4</v>
      </c>
      <c r="U319" s="87">
        <f>R319/'סכום נכסי הקרן'!$C$42</f>
        <v>6.1103002057933767E-5</v>
      </c>
    </row>
    <row r="320" spans="2:21">
      <c r="B320" s="79" t="s">
        <v>1076</v>
      </c>
      <c r="C320" s="76" t="s">
        <v>1077</v>
      </c>
      <c r="D320" s="89" t="s">
        <v>27</v>
      </c>
      <c r="E320" s="89" t="s">
        <v>892</v>
      </c>
      <c r="F320" s="76"/>
      <c r="G320" s="89" t="s">
        <v>1067</v>
      </c>
      <c r="H320" s="76" t="s">
        <v>1068</v>
      </c>
      <c r="I320" s="76" t="s">
        <v>899</v>
      </c>
      <c r="J320" s="76"/>
      <c r="K320" s="86">
        <v>3.590000000002894</v>
      </c>
      <c r="L320" s="89" t="s">
        <v>165</v>
      </c>
      <c r="M320" s="90">
        <v>0.03</v>
      </c>
      <c r="N320" s="90">
        <v>2.3899999999987587E-2</v>
      </c>
      <c r="O320" s="86">
        <v>35188.262200000005</v>
      </c>
      <c r="P320" s="88">
        <v>102.42307</v>
      </c>
      <c r="Q320" s="76"/>
      <c r="R320" s="86">
        <v>145.09344676200004</v>
      </c>
      <c r="S320" s="87">
        <v>7.0376524400000005E-5</v>
      </c>
      <c r="T320" s="87">
        <f t="shared" si="5"/>
        <v>4.9235574748338583E-4</v>
      </c>
      <c r="U320" s="87">
        <f>R320/'סכום נכסי הקרן'!$C$42</f>
        <v>5.4299138497076447E-5</v>
      </c>
    </row>
    <row r="321" spans="2:25">
      <c r="B321" s="79" t="s">
        <v>1078</v>
      </c>
      <c r="C321" s="76" t="s">
        <v>1079</v>
      </c>
      <c r="D321" s="89" t="s">
        <v>27</v>
      </c>
      <c r="E321" s="89" t="s">
        <v>892</v>
      </c>
      <c r="F321" s="76"/>
      <c r="G321" s="89" t="s">
        <v>997</v>
      </c>
      <c r="H321" s="76" t="s">
        <v>1068</v>
      </c>
      <c r="I321" s="76" t="s">
        <v>899</v>
      </c>
      <c r="J321" s="76"/>
      <c r="K321" s="86">
        <v>7.4699999999843874</v>
      </c>
      <c r="L321" s="89" t="s">
        <v>163</v>
      </c>
      <c r="M321" s="90">
        <v>3.3750000000000002E-2</v>
      </c>
      <c r="N321" s="90">
        <v>3.1199999999903926E-2</v>
      </c>
      <c r="O321" s="86">
        <v>35615.65</v>
      </c>
      <c r="P321" s="88">
        <v>101.91437999999999</v>
      </c>
      <c r="Q321" s="76"/>
      <c r="R321" s="86">
        <v>124.89958428500002</v>
      </c>
      <c r="S321" s="87">
        <v>5.08795E-5</v>
      </c>
      <c r="T321" s="87">
        <f t="shared" si="5"/>
        <v>4.2383050064195502E-4</v>
      </c>
      <c r="U321" s="87">
        <f>R321/'סכום נכסי הקרן'!$C$42</f>
        <v>4.6741875506224991E-5</v>
      </c>
    </row>
    <row r="322" spans="2:25">
      <c r="B322" s="79" t="s">
        <v>1080</v>
      </c>
      <c r="C322" s="76" t="s">
        <v>1081</v>
      </c>
      <c r="D322" s="89" t="s">
        <v>27</v>
      </c>
      <c r="E322" s="89" t="s">
        <v>892</v>
      </c>
      <c r="F322" s="76"/>
      <c r="G322" s="89" t="s">
        <v>930</v>
      </c>
      <c r="H322" s="76" t="s">
        <v>1068</v>
      </c>
      <c r="I322" s="76" t="s">
        <v>899</v>
      </c>
      <c r="J322" s="76"/>
      <c r="K322" s="86">
        <v>3.7699999999993747</v>
      </c>
      <c r="L322" s="89" t="s">
        <v>163</v>
      </c>
      <c r="M322" s="90">
        <v>3.7539999999999997E-2</v>
      </c>
      <c r="N322" s="90">
        <v>2.8499999999968745E-2</v>
      </c>
      <c r="O322" s="86">
        <v>48864.671800000004</v>
      </c>
      <c r="P322" s="88">
        <v>104.67374</v>
      </c>
      <c r="Q322" s="76"/>
      <c r="R322" s="86">
        <v>176.00191614300005</v>
      </c>
      <c r="S322" s="87">
        <v>6.5152895733333333E-5</v>
      </c>
      <c r="T322" s="87">
        <f t="shared" si="5"/>
        <v>5.9723961981024529E-4</v>
      </c>
      <c r="U322" s="87">
        <f>R322/'סכום נכסי הקרן'!$C$42</f>
        <v>6.5866189229591776E-5</v>
      </c>
    </row>
    <row r="323" spans="2:25">
      <c r="B323" s="79" t="s">
        <v>1082</v>
      </c>
      <c r="C323" s="76" t="s">
        <v>1083</v>
      </c>
      <c r="D323" s="89" t="s">
        <v>27</v>
      </c>
      <c r="E323" s="89" t="s">
        <v>892</v>
      </c>
      <c r="F323" s="76"/>
      <c r="G323" s="89" t="s">
        <v>974</v>
      </c>
      <c r="H323" s="76" t="s">
        <v>1068</v>
      </c>
      <c r="I323" s="76" t="s">
        <v>899</v>
      </c>
      <c r="J323" s="76"/>
      <c r="K323" s="86">
        <v>7.1800000000320177</v>
      </c>
      <c r="L323" s="89" t="s">
        <v>163</v>
      </c>
      <c r="M323" s="90">
        <v>4.0910000000000002E-2</v>
      </c>
      <c r="N323" s="90">
        <v>3.0100000000164148E-2</v>
      </c>
      <c r="O323" s="86">
        <v>26483.797340000005</v>
      </c>
      <c r="P323" s="88">
        <v>108.29712000000001</v>
      </c>
      <c r="Q323" s="76"/>
      <c r="R323" s="86">
        <v>98.69197103800002</v>
      </c>
      <c r="S323" s="87">
        <v>5.296759468000001E-5</v>
      </c>
      <c r="T323" s="87">
        <f t="shared" si="5"/>
        <v>3.3489837243117507E-4</v>
      </c>
      <c r="U323" s="87">
        <f>R323/'סכום נכסי הקרן'!$C$42</f>
        <v>3.6934052664226274E-5</v>
      </c>
    </row>
    <row r="324" spans="2:25">
      <c r="B324" s="79" t="s">
        <v>1084</v>
      </c>
      <c r="C324" s="76" t="s">
        <v>1085</v>
      </c>
      <c r="D324" s="89" t="s">
        <v>27</v>
      </c>
      <c r="E324" s="89" t="s">
        <v>892</v>
      </c>
      <c r="F324" s="76"/>
      <c r="G324" s="89" t="s">
        <v>974</v>
      </c>
      <c r="H324" s="76" t="s">
        <v>1068</v>
      </c>
      <c r="I324" s="76" t="s">
        <v>899</v>
      </c>
      <c r="J324" s="76"/>
      <c r="K324" s="86">
        <v>8.3000000000300069</v>
      </c>
      <c r="L324" s="89" t="s">
        <v>163</v>
      </c>
      <c r="M324" s="90">
        <v>4.1250000000000002E-2</v>
      </c>
      <c r="N324" s="90">
        <v>3.1700000000153376E-2</v>
      </c>
      <c r="O324" s="86">
        <v>16027.042500000003</v>
      </c>
      <c r="P324" s="88">
        <v>108.76942</v>
      </c>
      <c r="Q324" s="76"/>
      <c r="R324" s="86">
        <v>59.98530352400001</v>
      </c>
      <c r="S324" s="87">
        <v>3.2054085000000008E-5</v>
      </c>
      <c r="T324" s="87">
        <f t="shared" si="5"/>
        <v>2.0355232861083138E-4</v>
      </c>
      <c r="U324" s="87">
        <f>R324/'סכום נכסי הקרן'!$C$42</f>
        <v>2.2448638284688486E-5</v>
      </c>
    </row>
    <row r="325" spans="2:25">
      <c r="B325" s="79" t="s">
        <v>1086</v>
      </c>
      <c r="C325" s="76" t="s">
        <v>1087</v>
      </c>
      <c r="D325" s="89" t="s">
        <v>27</v>
      </c>
      <c r="E325" s="89" t="s">
        <v>892</v>
      </c>
      <c r="F325" s="76"/>
      <c r="G325" s="89" t="s">
        <v>974</v>
      </c>
      <c r="H325" s="76" t="s">
        <v>1068</v>
      </c>
      <c r="I325" s="76" t="s">
        <v>899</v>
      </c>
      <c r="J325" s="76"/>
      <c r="K325" s="86">
        <v>5.5599999999567418</v>
      </c>
      <c r="L325" s="89" t="s">
        <v>163</v>
      </c>
      <c r="M325" s="90">
        <v>4.8750000000000002E-2</v>
      </c>
      <c r="N325" s="90">
        <v>2.8999999999719618E-2</v>
      </c>
      <c r="O325" s="86">
        <v>12898.563804000001</v>
      </c>
      <c r="P325" s="88">
        <v>112.498</v>
      </c>
      <c r="Q325" s="76"/>
      <c r="R325" s="86">
        <v>49.931065136000008</v>
      </c>
      <c r="S325" s="87">
        <v>2.5539788697088142E-5</v>
      </c>
      <c r="T325" s="87">
        <f t="shared" si="5"/>
        <v>1.6943457782764187E-4</v>
      </c>
      <c r="U325" s="87">
        <f>R325/'סכום נכסי הקרן'!$C$42</f>
        <v>1.8685983975371907E-5</v>
      </c>
    </row>
    <row r="326" spans="2:25">
      <c r="B326" s="79" t="s">
        <v>1088</v>
      </c>
      <c r="C326" s="76" t="s">
        <v>1089</v>
      </c>
      <c r="D326" s="89" t="s">
        <v>27</v>
      </c>
      <c r="E326" s="89" t="s">
        <v>892</v>
      </c>
      <c r="F326" s="76"/>
      <c r="G326" s="89" t="s">
        <v>1067</v>
      </c>
      <c r="H326" s="76" t="s">
        <v>1068</v>
      </c>
      <c r="I326" s="76" t="s">
        <v>899</v>
      </c>
      <c r="J326" s="76"/>
      <c r="K326" s="86">
        <v>3.1900000000006488</v>
      </c>
      <c r="L326" s="89" t="s">
        <v>165</v>
      </c>
      <c r="M326" s="90">
        <v>4.2500000000000003E-2</v>
      </c>
      <c r="N326" s="90">
        <v>2.5500000000129752E-2</v>
      </c>
      <c r="O326" s="86">
        <v>14246.260000000002</v>
      </c>
      <c r="P326" s="88">
        <v>107.50421</v>
      </c>
      <c r="Q326" s="76"/>
      <c r="R326" s="86">
        <v>61.656449984000005</v>
      </c>
      <c r="S326" s="87">
        <v>4.7487533333333342E-5</v>
      </c>
      <c r="T326" s="87">
        <f t="shared" si="5"/>
        <v>2.0922314685128E-4</v>
      </c>
      <c r="U326" s="87">
        <f>R326/'סכום נכסי הקרן'!$C$42</f>
        <v>2.3074040844938393E-5</v>
      </c>
    </row>
    <row r="327" spans="2:25">
      <c r="B327" s="79" t="s">
        <v>1090</v>
      </c>
      <c r="C327" s="76" t="s">
        <v>1091</v>
      </c>
      <c r="D327" s="89" t="s">
        <v>27</v>
      </c>
      <c r="E327" s="89" t="s">
        <v>892</v>
      </c>
      <c r="F327" s="76"/>
      <c r="G327" s="89" t="s">
        <v>1092</v>
      </c>
      <c r="H327" s="76" t="s">
        <v>1068</v>
      </c>
      <c r="I327" s="76" t="s">
        <v>328</v>
      </c>
      <c r="J327" s="76"/>
      <c r="K327" s="86">
        <v>1.8900000000028507</v>
      </c>
      <c r="L327" s="89" t="s">
        <v>163</v>
      </c>
      <c r="M327" s="90">
        <v>4.7500000000000001E-2</v>
      </c>
      <c r="N327" s="90">
        <v>2.9899999999989192E-2</v>
      </c>
      <c r="O327" s="86">
        <v>57406.729296000005</v>
      </c>
      <c r="P327" s="88">
        <v>102.99972</v>
      </c>
      <c r="Q327" s="76"/>
      <c r="R327" s="86">
        <v>203.46210347800002</v>
      </c>
      <c r="S327" s="87">
        <v>6.3785254773333344E-5</v>
      </c>
      <c r="T327" s="87">
        <f t="shared" si="5"/>
        <v>6.9042219533714121E-4</v>
      </c>
      <c r="U327" s="87">
        <f>R327/'סכום נכסי הקרן'!$C$42</f>
        <v>7.6142769933506359E-5</v>
      </c>
    </row>
    <row r="328" spans="2:25">
      <c r="B328" s="79" t="s">
        <v>1093</v>
      </c>
      <c r="C328" s="76" t="s">
        <v>1094</v>
      </c>
      <c r="D328" s="89" t="s">
        <v>27</v>
      </c>
      <c r="E328" s="89" t="s">
        <v>892</v>
      </c>
      <c r="F328" s="76"/>
      <c r="G328" s="89" t="s">
        <v>912</v>
      </c>
      <c r="H328" s="76" t="s">
        <v>1073</v>
      </c>
      <c r="I328" s="76" t="s">
        <v>948</v>
      </c>
      <c r="J328" s="76"/>
      <c r="K328" s="86">
        <v>7.9999999998379603E-2</v>
      </c>
      <c r="L328" s="89" t="s">
        <v>163</v>
      </c>
      <c r="M328" s="90">
        <v>4.6249999999999999E-2</v>
      </c>
      <c r="N328" s="90">
        <v>-2.3399999999931129E-2</v>
      </c>
      <c r="O328" s="86">
        <v>41864.059636000005</v>
      </c>
      <c r="P328" s="88">
        <v>102.81708</v>
      </c>
      <c r="Q328" s="76"/>
      <c r="R328" s="86">
        <v>148.11235690300003</v>
      </c>
      <c r="S328" s="87">
        <v>5.5818746181333342E-5</v>
      </c>
      <c r="T328" s="87">
        <f t="shared" si="5"/>
        <v>5.0260002654786598E-4</v>
      </c>
      <c r="U328" s="87">
        <f>R328/'סכום נכסי הקרן'!$C$42</f>
        <v>5.5428922257229832E-5</v>
      </c>
    </row>
    <row r="329" spans="2:25">
      <c r="B329" s="79" t="s">
        <v>1095</v>
      </c>
      <c r="C329" s="76" t="s">
        <v>1096</v>
      </c>
      <c r="D329" s="89" t="s">
        <v>27</v>
      </c>
      <c r="E329" s="89" t="s">
        <v>892</v>
      </c>
      <c r="F329" s="76"/>
      <c r="G329" s="89" t="s">
        <v>958</v>
      </c>
      <c r="H329" s="76" t="s">
        <v>1068</v>
      </c>
      <c r="I329" s="76" t="s">
        <v>328</v>
      </c>
      <c r="J329" s="76"/>
      <c r="K329" s="86">
        <v>3.2799999999984766</v>
      </c>
      <c r="L329" s="89" t="s">
        <v>163</v>
      </c>
      <c r="M329" s="90">
        <v>6.2539999999999998E-2</v>
      </c>
      <c r="N329" s="90">
        <v>3.8499999999953773E-2</v>
      </c>
      <c r="O329" s="86">
        <v>47012.65800000001</v>
      </c>
      <c r="P329" s="88">
        <v>113.65688</v>
      </c>
      <c r="Q329" s="76"/>
      <c r="R329" s="86">
        <v>183.86337230100003</v>
      </c>
      <c r="S329" s="87">
        <v>3.6163583076923088E-5</v>
      </c>
      <c r="T329" s="87">
        <f t="shared" si="5"/>
        <v>6.2391644918717115E-4</v>
      </c>
      <c r="U329" s="87">
        <f>R329/'סכום נכסי הקרן'!$C$42</f>
        <v>6.8808226283905753E-5</v>
      </c>
    </row>
    <row r="330" spans="2:25">
      <c r="B330" s="79" t="s">
        <v>1097</v>
      </c>
      <c r="C330" s="76" t="s">
        <v>1098</v>
      </c>
      <c r="D330" s="89" t="s">
        <v>27</v>
      </c>
      <c r="E330" s="89" t="s">
        <v>892</v>
      </c>
      <c r="F330" s="76"/>
      <c r="G330" s="89" t="s">
        <v>897</v>
      </c>
      <c r="H330" s="76" t="s">
        <v>1099</v>
      </c>
      <c r="I330" s="76" t="s">
        <v>328</v>
      </c>
      <c r="J330" s="76"/>
      <c r="K330" s="86">
        <v>7.4900000000034872</v>
      </c>
      <c r="L330" s="89" t="s">
        <v>163</v>
      </c>
      <c r="M330" s="90">
        <v>4.4999999999999998E-2</v>
      </c>
      <c r="N330" s="90">
        <v>4.5300000000019935E-2</v>
      </c>
      <c r="O330" s="86">
        <v>45730.494600000005</v>
      </c>
      <c r="P330" s="88">
        <v>102.0445</v>
      </c>
      <c r="Q330" s="76"/>
      <c r="R330" s="86">
        <v>160.57582915600003</v>
      </c>
      <c r="S330" s="87">
        <v>3.0486996400000004E-5</v>
      </c>
      <c r="T330" s="87">
        <f t="shared" si="5"/>
        <v>5.4489319921906189E-4</v>
      </c>
      <c r="U330" s="87">
        <f>R330/'סכום נכסי הקרן'!$C$42</f>
        <v>6.0093197737088092E-5</v>
      </c>
      <c r="Y330" s="132"/>
    </row>
    <row r="331" spans="2:25">
      <c r="B331" s="79" t="s">
        <v>1100</v>
      </c>
      <c r="C331" s="76" t="s">
        <v>1101</v>
      </c>
      <c r="D331" s="89" t="s">
        <v>27</v>
      </c>
      <c r="E331" s="89" t="s">
        <v>892</v>
      </c>
      <c r="F331" s="76"/>
      <c r="G331" s="89" t="s">
        <v>1027</v>
      </c>
      <c r="H331" s="76" t="s">
        <v>1102</v>
      </c>
      <c r="I331" s="76" t="s">
        <v>948</v>
      </c>
      <c r="J331" s="76"/>
      <c r="K331" s="86">
        <v>6.519999999986827</v>
      </c>
      <c r="L331" s="89" t="s">
        <v>163</v>
      </c>
      <c r="M331" s="90">
        <v>9.6250000000000002E-2</v>
      </c>
      <c r="N331" s="90">
        <v>5.5699999999903368E-2</v>
      </c>
      <c r="O331" s="86">
        <v>40601.841000000008</v>
      </c>
      <c r="P331" s="88">
        <v>132.57031000000001</v>
      </c>
      <c r="Q331" s="76"/>
      <c r="R331" s="86">
        <v>185.21521324700001</v>
      </c>
      <c r="S331" s="87">
        <v>4.0601841000000007E-5</v>
      </c>
      <c r="T331" s="87">
        <f t="shared" si="5"/>
        <v>6.2850374567988067E-4</v>
      </c>
      <c r="U331" s="87">
        <f>R331/'סכום נכסי הקרן'!$C$42</f>
        <v>6.9314133341674366E-5</v>
      </c>
    </row>
    <row r="332" spans="2:25">
      <c r="B332" s="79" t="s">
        <v>1103</v>
      </c>
      <c r="C332" s="76" t="s">
        <v>1104</v>
      </c>
      <c r="D332" s="89" t="s">
        <v>27</v>
      </c>
      <c r="E332" s="89" t="s">
        <v>892</v>
      </c>
      <c r="F332" s="76"/>
      <c r="G332" s="89" t="s">
        <v>965</v>
      </c>
      <c r="H332" s="76" t="s">
        <v>1102</v>
      </c>
      <c r="I332" s="76" t="s">
        <v>948</v>
      </c>
      <c r="J332" s="76"/>
      <c r="K332" s="86">
        <v>6.5600000000088015</v>
      </c>
      <c r="L332" s="89" t="s">
        <v>163</v>
      </c>
      <c r="M332" s="90">
        <v>3.6249999999999998E-2</v>
      </c>
      <c r="N332" s="90">
        <v>3.1600000000009038E-2</v>
      </c>
      <c r="O332" s="86">
        <v>49861.910000000011</v>
      </c>
      <c r="P332" s="88">
        <v>103.31301000000001</v>
      </c>
      <c r="Q332" s="76"/>
      <c r="R332" s="86">
        <v>177.25913032400001</v>
      </c>
      <c r="S332" s="87">
        <v>1.2465477500000002E-4</v>
      </c>
      <c r="T332" s="87">
        <f t="shared" si="5"/>
        <v>6.0150581267868206E-4</v>
      </c>
      <c r="U332" s="87">
        <f>R332/'סכום נכסי הקרן'!$C$42</f>
        <v>6.6336683579667992E-5</v>
      </c>
    </row>
    <row r="333" spans="2:25">
      <c r="B333" s="79" t="s">
        <v>1105</v>
      </c>
      <c r="C333" s="76" t="s">
        <v>1106</v>
      </c>
      <c r="D333" s="89" t="s">
        <v>27</v>
      </c>
      <c r="E333" s="89" t="s">
        <v>892</v>
      </c>
      <c r="F333" s="76"/>
      <c r="G333" s="89" t="s">
        <v>983</v>
      </c>
      <c r="H333" s="76" t="s">
        <v>1107</v>
      </c>
      <c r="I333" s="76" t="s">
        <v>948</v>
      </c>
      <c r="J333" s="76"/>
      <c r="K333" s="86">
        <v>0.99000000000267108</v>
      </c>
      <c r="L333" s="89" t="s">
        <v>163</v>
      </c>
      <c r="M333" s="90">
        <v>0.05</v>
      </c>
      <c r="N333" s="90">
        <v>3.9600000000106841E-2</v>
      </c>
      <c r="O333" s="86">
        <v>30486.996400000007</v>
      </c>
      <c r="P333" s="88">
        <v>103.49211</v>
      </c>
      <c r="Q333" s="76"/>
      <c r="R333" s="86">
        <v>108.56918012900003</v>
      </c>
      <c r="S333" s="87">
        <v>3.0486996400000007E-5</v>
      </c>
      <c r="T333" s="87">
        <f t="shared" si="5"/>
        <v>3.6841539731118946E-4</v>
      </c>
      <c r="U333" s="87">
        <f>R333/'סכום נכסי הקרן'!$C$42</f>
        <v>4.0630456301783639E-5</v>
      </c>
    </row>
    <row r="334" spans="2:25">
      <c r="B334" s="79" t="s">
        <v>1108</v>
      </c>
      <c r="C334" s="76" t="s">
        <v>1109</v>
      </c>
      <c r="D334" s="89" t="s">
        <v>27</v>
      </c>
      <c r="E334" s="89" t="s">
        <v>892</v>
      </c>
      <c r="F334" s="76"/>
      <c r="G334" s="89" t="s">
        <v>983</v>
      </c>
      <c r="H334" s="76" t="s">
        <v>1107</v>
      </c>
      <c r="I334" s="76" t="s">
        <v>948</v>
      </c>
      <c r="J334" s="76"/>
      <c r="K334" s="86">
        <v>3.3100000000954979</v>
      </c>
      <c r="L334" s="89" t="s">
        <v>163</v>
      </c>
      <c r="M334" s="90">
        <v>5.8749999999999997E-2</v>
      </c>
      <c r="N334" s="90">
        <v>4.1200000000985788E-2</v>
      </c>
      <c r="O334" s="86">
        <v>4273.8780000000006</v>
      </c>
      <c r="P334" s="88">
        <v>110.36501</v>
      </c>
      <c r="Q334" s="76"/>
      <c r="R334" s="86">
        <v>16.230736095000001</v>
      </c>
      <c r="S334" s="87">
        <v>8.547756000000001E-6</v>
      </c>
      <c r="T334" s="87">
        <f t="shared" si="5"/>
        <v>5.5076892723953232E-5</v>
      </c>
      <c r="U334" s="87">
        <f>R334/'סכום נכסי הקרן'!$C$42</f>
        <v>6.0741198641282756E-6</v>
      </c>
    </row>
    <row r="335" spans="2:25">
      <c r="B335" s="79" t="s">
        <v>1110</v>
      </c>
      <c r="C335" s="76" t="s">
        <v>1111</v>
      </c>
      <c r="D335" s="89" t="s">
        <v>27</v>
      </c>
      <c r="E335" s="89" t="s">
        <v>892</v>
      </c>
      <c r="F335" s="76"/>
      <c r="G335" s="89" t="s">
        <v>958</v>
      </c>
      <c r="H335" s="76" t="s">
        <v>1107</v>
      </c>
      <c r="I335" s="76" t="s">
        <v>948</v>
      </c>
      <c r="J335" s="76"/>
      <c r="K335" s="86">
        <v>4.0399999999994813</v>
      </c>
      <c r="L335" s="89" t="s">
        <v>163</v>
      </c>
      <c r="M335" s="90">
        <v>0.04</v>
      </c>
      <c r="N335" s="90">
        <v>3.5800000000022029E-2</v>
      </c>
      <c r="O335" s="86">
        <v>44163.406000000003</v>
      </c>
      <c r="P335" s="88">
        <v>101.518</v>
      </c>
      <c r="Q335" s="76"/>
      <c r="R335" s="86">
        <v>154.27312817700005</v>
      </c>
      <c r="S335" s="87">
        <v>3.5330724800000002E-5</v>
      </c>
      <c r="T335" s="87">
        <f t="shared" si="5"/>
        <v>5.235058028828924E-4</v>
      </c>
      <c r="U335" s="87">
        <f>R335/'סכום נכסי הקרן'!$C$42</f>
        <v>5.7734502420367489E-5</v>
      </c>
    </row>
    <row r="336" spans="2:25">
      <c r="B336" s="79" t="s">
        <v>1112</v>
      </c>
      <c r="C336" s="76" t="s">
        <v>1113</v>
      </c>
      <c r="D336" s="89" t="s">
        <v>27</v>
      </c>
      <c r="E336" s="89" t="s">
        <v>892</v>
      </c>
      <c r="F336" s="76"/>
      <c r="G336" s="89" t="s">
        <v>1092</v>
      </c>
      <c r="H336" s="76" t="s">
        <v>908</v>
      </c>
      <c r="I336" s="76" t="s">
        <v>899</v>
      </c>
      <c r="J336" s="76"/>
      <c r="K336" s="86">
        <v>4.6199999999867885</v>
      </c>
      <c r="L336" s="89" t="s">
        <v>166</v>
      </c>
      <c r="M336" s="90">
        <v>0.06</v>
      </c>
      <c r="N336" s="90">
        <v>4.2699999999895662E-2</v>
      </c>
      <c r="O336" s="86">
        <v>33763.636200000008</v>
      </c>
      <c r="P336" s="88">
        <v>108.76333</v>
      </c>
      <c r="Q336" s="76"/>
      <c r="R336" s="86">
        <v>161.97540974700001</v>
      </c>
      <c r="S336" s="87">
        <v>2.7010908960000008E-5</v>
      </c>
      <c r="T336" s="87">
        <f t="shared" si="5"/>
        <v>5.4964249399028177E-4</v>
      </c>
      <c r="U336" s="87">
        <f>R336/'סכום נכסי הקרן'!$C$42</f>
        <v>6.0616970671321204E-5</v>
      </c>
    </row>
    <row r="337" spans="2:21">
      <c r="B337" s="79" t="s">
        <v>1114</v>
      </c>
      <c r="C337" s="76" t="s">
        <v>1115</v>
      </c>
      <c r="D337" s="89" t="s">
        <v>27</v>
      </c>
      <c r="E337" s="89" t="s">
        <v>892</v>
      </c>
      <c r="F337" s="76"/>
      <c r="G337" s="89" t="s">
        <v>1092</v>
      </c>
      <c r="H337" s="76" t="s">
        <v>908</v>
      </c>
      <c r="I337" s="76" t="s">
        <v>899</v>
      </c>
      <c r="J337" s="76"/>
      <c r="K337" s="86">
        <v>4.6700000000068318</v>
      </c>
      <c r="L337" s="89" t="s">
        <v>165</v>
      </c>
      <c r="M337" s="90">
        <v>0.05</v>
      </c>
      <c r="N337" s="90">
        <v>3.0700000000037267E-2</v>
      </c>
      <c r="O337" s="86">
        <v>14246.260000000002</v>
      </c>
      <c r="P337" s="88">
        <v>112.29862</v>
      </c>
      <c r="Q337" s="76"/>
      <c r="R337" s="86">
        <v>64.406172768000005</v>
      </c>
      <c r="S337" s="87">
        <v>1.4246260000000002E-5</v>
      </c>
      <c r="T337" s="87">
        <f t="shared" si="5"/>
        <v>2.1855397361776485E-4</v>
      </c>
      <c r="U337" s="87">
        <f>R337/'סכום נכסי הקרן'!$C$42</f>
        <v>2.4103085103028804E-5</v>
      </c>
    </row>
    <row r="338" spans="2:21">
      <c r="B338" s="79" t="s">
        <v>1116</v>
      </c>
      <c r="C338" s="76" t="s">
        <v>1117</v>
      </c>
      <c r="D338" s="89" t="s">
        <v>27</v>
      </c>
      <c r="E338" s="89" t="s">
        <v>892</v>
      </c>
      <c r="F338" s="76"/>
      <c r="G338" s="89" t="s">
        <v>1092</v>
      </c>
      <c r="H338" s="76" t="s">
        <v>908</v>
      </c>
      <c r="I338" s="76" t="s">
        <v>899</v>
      </c>
      <c r="J338" s="76"/>
      <c r="K338" s="86">
        <v>8.3999999999964334</v>
      </c>
      <c r="L338" s="89" t="s">
        <v>165</v>
      </c>
      <c r="M338" s="90">
        <v>3.3750000000000002E-2</v>
      </c>
      <c r="N338" s="90">
        <v>3.629999999994829E-2</v>
      </c>
      <c r="O338" s="86">
        <v>14246.260000000002</v>
      </c>
      <c r="P338" s="88">
        <v>97.795699999999997</v>
      </c>
      <c r="Q338" s="76"/>
      <c r="R338" s="86">
        <v>56.088369483000008</v>
      </c>
      <c r="S338" s="87">
        <v>1.1397008000000001E-5</v>
      </c>
      <c r="T338" s="87">
        <f t="shared" si="5"/>
        <v>1.9032858959664104E-4</v>
      </c>
      <c r="U338" s="87">
        <f>R338/'סכום נכסי הקרן'!$C$42</f>
        <v>2.0990266690874717E-5</v>
      </c>
    </row>
    <row r="339" spans="2:21">
      <c r="B339" s="79" t="s">
        <v>1118</v>
      </c>
      <c r="C339" s="76" t="s">
        <v>1119</v>
      </c>
      <c r="D339" s="89" t="s">
        <v>27</v>
      </c>
      <c r="E339" s="89" t="s">
        <v>892</v>
      </c>
      <c r="F339" s="76"/>
      <c r="G339" s="89" t="s">
        <v>968</v>
      </c>
      <c r="H339" s="76" t="s">
        <v>908</v>
      </c>
      <c r="I339" s="76" t="s">
        <v>899</v>
      </c>
      <c r="J339" s="76"/>
      <c r="K339" s="86">
        <v>6.4599999999867057</v>
      </c>
      <c r="L339" s="89" t="s">
        <v>163</v>
      </c>
      <c r="M339" s="90">
        <v>5.8749999999999997E-2</v>
      </c>
      <c r="N339" s="90">
        <v>3.3499999999927754E-2</v>
      </c>
      <c r="O339" s="86">
        <v>42738.780000000006</v>
      </c>
      <c r="P339" s="88">
        <v>117.63485</v>
      </c>
      <c r="Q339" s="76"/>
      <c r="R339" s="86">
        <v>172.99867875500001</v>
      </c>
      <c r="S339" s="87">
        <v>4.2738780000000004E-5</v>
      </c>
      <c r="T339" s="87">
        <f t="shared" si="5"/>
        <v>5.8704852419540134E-4</v>
      </c>
      <c r="U339" s="87">
        <f>R339/'סכום נכסי הקרן'!$C$42</f>
        <v>6.474227077214342E-5</v>
      </c>
    </row>
    <row r="340" spans="2:21">
      <c r="B340" s="79" t="s">
        <v>1120</v>
      </c>
      <c r="C340" s="76" t="s">
        <v>1121</v>
      </c>
      <c r="D340" s="89" t="s">
        <v>27</v>
      </c>
      <c r="E340" s="89" t="s">
        <v>892</v>
      </c>
      <c r="F340" s="76"/>
      <c r="G340" s="89" t="s">
        <v>897</v>
      </c>
      <c r="H340" s="76" t="s">
        <v>1107</v>
      </c>
      <c r="I340" s="76" t="s">
        <v>948</v>
      </c>
      <c r="J340" s="76"/>
      <c r="K340" s="86">
        <v>6.3599999999977621</v>
      </c>
      <c r="L340" s="89" t="s">
        <v>163</v>
      </c>
      <c r="M340" s="90">
        <v>5.1249999999999997E-2</v>
      </c>
      <c r="N340" s="90">
        <v>5.1899999999988199E-2</v>
      </c>
      <c r="O340" s="86">
        <v>46538.257542000007</v>
      </c>
      <c r="P340" s="88">
        <v>100.45878999999999</v>
      </c>
      <c r="Q340" s="76"/>
      <c r="R340" s="86">
        <v>160.87284470100002</v>
      </c>
      <c r="S340" s="87">
        <v>8.4615013712727286E-5</v>
      </c>
      <c r="T340" s="87">
        <f t="shared" si="5"/>
        <v>5.4590108285499576E-4</v>
      </c>
      <c r="U340" s="87">
        <f>R340/'סכום נכסי הקרן'!$C$42</f>
        <v>6.020435153881832E-5</v>
      </c>
    </row>
    <row r="341" spans="2:21">
      <c r="B341" s="79" t="s">
        <v>1122</v>
      </c>
      <c r="C341" s="76" t="s">
        <v>1123</v>
      </c>
      <c r="D341" s="89" t="s">
        <v>27</v>
      </c>
      <c r="E341" s="89" t="s">
        <v>892</v>
      </c>
      <c r="F341" s="76"/>
      <c r="G341" s="89" t="s">
        <v>897</v>
      </c>
      <c r="H341" s="76" t="s">
        <v>1107</v>
      </c>
      <c r="I341" s="76" t="s">
        <v>948</v>
      </c>
      <c r="J341" s="76"/>
      <c r="K341" s="86">
        <v>4.1500000001206079</v>
      </c>
      <c r="L341" s="89" t="s">
        <v>163</v>
      </c>
      <c r="M341" s="90">
        <v>6.5000000000000002E-2</v>
      </c>
      <c r="N341" s="90">
        <v>5.2800000001929727E-2</v>
      </c>
      <c r="O341" s="86">
        <v>2849.252</v>
      </c>
      <c r="P341" s="88">
        <v>105.71017000000001</v>
      </c>
      <c r="Q341" s="76"/>
      <c r="R341" s="86">
        <v>10.364116625000003</v>
      </c>
      <c r="S341" s="87">
        <v>4.040598108787275E-6</v>
      </c>
      <c r="T341" s="87">
        <f t="shared" si="5"/>
        <v>3.5169282292102069E-5</v>
      </c>
      <c r="U341" s="87">
        <f>R341/'סכום נכסי הקרן'!$C$42</f>
        <v>3.878621788783056E-6</v>
      </c>
    </row>
    <row r="342" spans="2:21">
      <c r="B342" s="79" t="s">
        <v>1124</v>
      </c>
      <c r="C342" s="76" t="s">
        <v>1125</v>
      </c>
      <c r="D342" s="89" t="s">
        <v>27</v>
      </c>
      <c r="E342" s="89" t="s">
        <v>892</v>
      </c>
      <c r="F342" s="76"/>
      <c r="G342" s="89" t="s">
        <v>897</v>
      </c>
      <c r="H342" s="76" t="s">
        <v>1107</v>
      </c>
      <c r="I342" s="76" t="s">
        <v>948</v>
      </c>
      <c r="J342" s="76"/>
      <c r="K342" s="86">
        <v>2.9700000000060611</v>
      </c>
      <c r="L342" s="89" t="s">
        <v>163</v>
      </c>
      <c r="M342" s="90">
        <v>6.8750000000000006E-2</v>
      </c>
      <c r="N342" s="90">
        <v>5.300000000013106E-2</v>
      </c>
      <c r="O342" s="86">
        <v>32766.398000000008</v>
      </c>
      <c r="P342" s="88">
        <v>108.28328999999999</v>
      </c>
      <c r="Q342" s="76"/>
      <c r="R342" s="86">
        <v>122.088518558</v>
      </c>
      <c r="S342" s="87">
        <v>4.8233119496448005E-5</v>
      </c>
      <c r="T342" s="87">
        <f t="shared" si="5"/>
        <v>4.1429151457380892E-4</v>
      </c>
      <c r="U342" s="87">
        <f>R342/'סכום נכסי הקרן'!$C$42</f>
        <v>4.5689874532775552E-5</v>
      </c>
    </row>
    <row r="343" spans="2:21">
      <c r="B343" s="79" t="s">
        <v>1126</v>
      </c>
      <c r="C343" s="76" t="s">
        <v>1127</v>
      </c>
      <c r="D343" s="89" t="s">
        <v>27</v>
      </c>
      <c r="E343" s="89" t="s">
        <v>892</v>
      </c>
      <c r="F343" s="76"/>
      <c r="G343" s="89" t="s">
        <v>937</v>
      </c>
      <c r="H343" s="76" t="s">
        <v>1107</v>
      </c>
      <c r="I343" s="76" t="s">
        <v>948</v>
      </c>
      <c r="J343" s="76"/>
      <c r="K343" s="86">
        <v>6.9499999999945787</v>
      </c>
      <c r="L343" s="89" t="s">
        <v>163</v>
      </c>
      <c r="M343" s="90">
        <v>3.3750000000000002E-2</v>
      </c>
      <c r="N343" s="90">
        <v>3.3299999999991871E-2</v>
      </c>
      <c r="O343" s="86">
        <v>42738.780000000006</v>
      </c>
      <c r="P343" s="88">
        <v>100.32174999999999</v>
      </c>
      <c r="Q343" s="76"/>
      <c r="R343" s="86">
        <v>147.53732086400001</v>
      </c>
      <c r="S343" s="87">
        <v>5.0280917647058831E-5</v>
      </c>
      <c r="T343" s="87">
        <f t="shared" si="5"/>
        <v>5.0064871651195407E-4</v>
      </c>
      <c r="U343" s="87">
        <f>R343/'סכום נכסי הקרן'!$C$42</f>
        <v>5.5213723278783275E-5</v>
      </c>
    </row>
    <row r="344" spans="2:21">
      <c r="B344" s="79" t="s">
        <v>1128</v>
      </c>
      <c r="C344" s="76" t="s">
        <v>1129</v>
      </c>
      <c r="D344" s="89" t="s">
        <v>27</v>
      </c>
      <c r="E344" s="89" t="s">
        <v>892</v>
      </c>
      <c r="F344" s="76"/>
      <c r="G344" s="89" t="s">
        <v>924</v>
      </c>
      <c r="H344" s="76" t="s">
        <v>1107</v>
      </c>
      <c r="I344" s="76" t="s">
        <v>948</v>
      </c>
      <c r="J344" s="76"/>
      <c r="K344" s="86">
        <v>0.77999999999338454</v>
      </c>
      <c r="L344" s="89" t="s">
        <v>163</v>
      </c>
      <c r="M344" s="90">
        <v>4.6249999999999999E-2</v>
      </c>
      <c r="N344" s="90">
        <v>3.3899999999872421E-2</v>
      </c>
      <c r="O344" s="86">
        <v>29667.836450000006</v>
      </c>
      <c r="P344" s="88">
        <v>103.64854</v>
      </c>
      <c r="Q344" s="76"/>
      <c r="R344" s="86">
        <v>105.811712865</v>
      </c>
      <c r="S344" s="87">
        <v>1.9778557633333338E-5</v>
      </c>
      <c r="T344" s="87">
        <f t="shared" ref="T344:T350" si="6">R344/$R$11</f>
        <v>3.5905829065871128E-4</v>
      </c>
      <c r="U344" s="87">
        <f>R344/'סכום נכסי הקרן'!$C$42</f>
        <v>3.9598513783285925E-5</v>
      </c>
    </row>
    <row r="345" spans="2:21">
      <c r="B345" s="79" t="s">
        <v>1130</v>
      </c>
      <c r="C345" s="76" t="s">
        <v>1131</v>
      </c>
      <c r="D345" s="89" t="s">
        <v>27</v>
      </c>
      <c r="E345" s="89" t="s">
        <v>892</v>
      </c>
      <c r="F345" s="76"/>
      <c r="G345" s="89" t="s">
        <v>983</v>
      </c>
      <c r="H345" s="76" t="s">
        <v>908</v>
      </c>
      <c r="I345" s="76" t="s">
        <v>899</v>
      </c>
      <c r="J345" s="76"/>
      <c r="K345" s="86">
        <v>6.8299999999421175</v>
      </c>
      <c r="L345" s="89" t="s">
        <v>163</v>
      </c>
      <c r="M345" s="90">
        <v>3.875E-2</v>
      </c>
      <c r="N345" s="90">
        <v>3.679999999970255E-2</v>
      </c>
      <c r="O345" s="86">
        <v>14246.260000000002</v>
      </c>
      <c r="P345" s="88">
        <v>101.49818999999999</v>
      </c>
      <c r="Q345" s="76"/>
      <c r="R345" s="86">
        <v>49.755816236000008</v>
      </c>
      <c r="S345" s="87">
        <v>1.2951145454545456E-5</v>
      </c>
      <c r="T345" s="87">
        <f t="shared" si="6"/>
        <v>1.6883989347021063E-4</v>
      </c>
      <c r="U345" s="87">
        <f>R345/'סכום נכסי הקרן'!$C$42</f>
        <v>1.8620399591618384E-5</v>
      </c>
    </row>
    <row r="346" spans="2:21">
      <c r="B346" s="79" t="s">
        <v>1132</v>
      </c>
      <c r="C346" s="76" t="s">
        <v>1133</v>
      </c>
      <c r="D346" s="89" t="s">
        <v>27</v>
      </c>
      <c r="E346" s="89" t="s">
        <v>892</v>
      </c>
      <c r="F346" s="76"/>
      <c r="G346" s="89" t="s">
        <v>983</v>
      </c>
      <c r="H346" s="76" t="s">
        <v>908</v>
      </c>
      <c r="I346" s="76" t="s">
        <v>899</v>
      </c>
      <c r="J346" s="76"/>
      <c r="K346" s="86">
        <v>6.7299999999793965</v>
      </c>
      <c r="L346" s="89" t="s">
        <v>163</v>
      </c>
      <c r="M346" s="90">
        <v>0.04</v>
      </c>
      <c r="N346" s="90">
        <v>3.5499999999920755E-2</v>
      </c>
      <c r="O346" s="86">
        <v>35615.65</v>
      </c>
      <c r="P346" s="88">
        <v>102.96333</v>
      </c>
      <c r="Q346" s="76"/>
      <c r="R346" s="86">
        <v>126.18511892000001</v>
      </c>
      <c r="S346" s="87">
        <v>4.7487533333333336E-5</v>
      </c>
      <c r="T346" s="87">
        <f t="shared" si="6"/>
        <v>4.2819279528900016E-4</v>
      </c>
      <c r="U346" s="87">
        <f>R346/'סכום נכסי הקרן'!$C$42</f>
        <v>4.722296837944864E-5</v>
      </c>
    </row>
    <row r="347" spans="2:21">
      <c r="B347" s="79" t="s">
        <v>1134</v>
      </c>
      <c r="C347" s="76" t="s">
        <v>1135</v>
      </c>
      <c r="D347" s="89" t="s">
        <v>27</v>
      </c>
      <c r="E347" s="89" t="s">
        <v>892</v>
      </c>
      <c r="F347" s="76"/>
      <c r="G347" s="89" t="s">
        <v>924</v>
      </c>
      <c r="H347" s="76" t="s">
        <v>1136</v>
      </c>
      <c r="I347" s="76" t="s">
        <v>948</v>
      </c>
      <c r="J347" s="76"/>
      <c r="K347" s="86">
        <v>6.3500000000139032</v>
      </c>
      <c r="L347" s="89" t="s">
        <v>163</v>
      </c>
      <c r="M347" s="90">
        <v>4.4999999999999998E-2</v>
      </c>
      <c r="N347" s="90">
        <v>3.7400000000222436E-2</v>
      </c>
      <c r="O347" s="86">
        <v>9972.3820000000014</v>
      </c>
      <c r="P347" s="88">
        <v>104.8125</v>
      </c>
      <c r="Q347" s="76"/>
      <c r="R347" s="86">
        <v>35.96637423</v>
      </c>
      <c r="S347" s="87">
        <v>3.6263207272727279E-6</v>
      </c>
      <c r="T347" s="87">
        <f t="shared" si="6"/>
        <v>1.2204721483614671E-4</v>
      </c>
      <c r="U347" s="87">
        <f>R347/'סכום נכסי הקרן'!$C$42</f>
        <v>1.3459898976388001E-5</v>
      </c>
    </row>
    <row r="348" spans="2:21">
      <c r="B348" s="79" t="s">
        <v>1137</v>
      </c>
      <c r="C348" s="76" t="s">
        <v>1138</v>
      </c>
      <c r="D348" s="89" t="s">
        <v>27</v>
      </c>
      <c r="E348" s="89" t="s">
        <v>892</v>
      </c>
      <c r="F348" s="76"/>
      <c r="G348" s="89" t="s">
        <v>924</v>
      </c>
      <c r="H348" s="76" t="s">
        <v>1136</v>
      </c>
      <c r="I348" s="76" t="s">
        <v>948</v>
      </c>
      <c r="J348" s="76"/>
      <c r="K348" s="86">
        <v>3.6200000000072681</v>
      </c>
      <c r="L348" s="89" t="s">
        <v>163</v>
      </c>
      <c r="M348" s="90">
        <v>4.7500000000000001E-2</v>
      </c>
      <c r="N348" s="90">
        <v>3.850000000009085E-2</v>
      </c>
      <c r="O348" s="86">
        <v>45588.031999999999</v>
      </c>
      <c r="P348" s="88">
        <v>105.24863999999999</v>
      </c>
      <c r="Q348" s="76"/>
      <c r="R348" s="86">
        <v>165.10187489000003</v>
      </c>
      <c r="S348" s="87">
        <v>1.4946895737704918E-5</v>
      </c>
      <c r="T348" s="87">
        <f t="shared" si="6"/>
        <v>5.6025174697044936E-4</v>
      </c>
      <c r="U348" s="87">
        <f>R348/'סכום נכסי הקרן'!$C$42</f>
        <v>6.1787005346178073E-5</v>
      </c>
    </row>
    <row r="349" spans="2:21">
      <c r="B349" s="79" t="s">
        <v>1139</v>
      </c>
      <c r="C349" s="76" t="s">
        <v>1140</v>
      </c>
      <c r="D349" s="89" t="s">
        <v>27</v>
      </c>
      <c r="E349" s="89" t="s">
        <v>892</v>
      </c>
      <c r="F349" s="76"/>
      <c r="G349" s="89" t="s">
        <v>897</v>
      </c>
      <c r="H349" s="76" t="s">
        <v>1141</v>
      </c>
      <c r="I349" s="76" t="s">
        <v>899</v>
      </c>
      <c r="J349" s="76"/>
      <c r="K349" s="86">
        <v>2.2299999999862141</v>
      </c>
      <c r="L349" s="89" t="s">
        <v>163</v>
      </c>
      <c r="M349" s="90">
        <v>7.7499999999999999E-2</v>
      </c>
      <c r="N349" s="90">
        <v>0.11349999999948127</v>
      </c>
      <c r="O349" s="86">
        <v>21339.829011000005</v>
      </c>
      <c r="P349" s="88">
        <v>95.823611</v>
      </c>
      <c r="Q349" s="76"/>
      <c r="R349" s="86">
        <v>70.363614639000019</v>
      </c>
      <c r="S349" s="87">
        <v>5.4717510284615396E-5</v>
      </c>
      <c r="T349" s="87">
        <f t="shared" si="6"/>
        <v>2.3876977805927348E-4</v>
      </c>
      <c r="U349" s="87">
        <f>R349/'סכום נכסי הקרן'!$C$42</f>
        <v>2.633257215748089E-5</v>
      </c>
    </row>
    <row r="350" spans="2:21">
      <c r="B350" s="79" t="s">
        <v>1142</v>
      </c>
      <c r="C350" s="76" t="s">
        <v>1143</v>
      </c>
      <c r="D350" s="89" t="s">
        <v>27</v>
      </c>
      <c r="E350" s="89" t="s">
        <v>892</v>
      </c>
      <c r="F350" s="76"/>
      <c r="G350" s="89" t="s">
        <v>965</v>
      </c>
      <c r="H350" s="76" t="s">
        <v>669</v>
      </c>
      <c r="I350" s="76"/>
      <c r="J350" s="76"/>
      <c r="K350" s="86">
        <v>3.9999999999941993</v>
      </c>
      <c r="L350" s="89" t="s">
        <v>163</v>
      </c>
      <c r="M350" s="90">
        <v>4.2500000000000003E-2</v>
      </c>
      <c r="N350" s="90">
        <v>5.6899999999941414E-2</v>
      </c>
      <c r="O350" s="86">
        <v>52711.162000000004</v>
      </c>
      <c r="P350" s="88">
        <v>95.043059999999997</v>
      </c>
      <c r="Q350" s="76"/>
      <c r="R350" s="86">
        <v>172.38824682900005</v>
      </c>
      <c r="S350" s="87">
        <v>1.1097086736842105E-4</v>
      </c>
      <c r="T350" s="87">
        <f t="shared" si="6"/>
        <v>5.8497710281889747E-4</v>
      </c>
      <c r="U350" s="87">
        <f>R350/'סכום נכסי הקרן'!$C$42</f>
        <v>6.4513825391372516E-5</v>
      </c>
    </row>
    <row r="351" spans="2:21">
      <c r="B351" s="133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</row>
    <row r="352" spans="2:21">
      <c r="B352" s="133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</row>
    <row r="353" spans="2:21">
      <c r="B353" s="133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</row>
    <row r="354" spans="2:21">
      <c r="B354" s="135" t="s">
        <v>256</v>
      </c>
      <c r="C354" s="136"/>
      <c r="D354" s="136"/>
      <c r="E354" s="136"/>
      <c r="F354" s="136"/>
      <c r="G354" s="136"/>
      <c r="H354" s="136"/>
      <c r="I354" s="136"/>
      <c r="J354" s="136"/>
      <c r="K354" s="136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</row>
    <row r="355" spans="2:21">
      <c r="B355" s="135" t="s">
        <v>111</v>
      </c>
      <c r="C355" s="136"/>
      <c r="D355" s="136"/>
      <c r="E355" s="136"/>
      <c r="F355" s="136"/>
      <c r="G355" s="136"/>
      <c r="H355" s="136"/>
      <c r="I355" s="136"/>
      <c r="J355" s="136"/>
      <c r="K355" s="136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</row>
    <row r="356" spans="2:21">
      <c r="B356" s="135" t="s">
        <v>239</v>
      </c>
      <c r="C356" s="136"/>
      <c r="D356" s="136"/>
      <c r="E356" s="136"/>
      <c r="F356" s="136"/>
      <c r="G356" s="136"/>
      <c r="H356" s="136"/>
      <c r="I356" s="136"/>
      <c r="J356" s="136"/>
      <c r="K356" s="136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</row>
    <row r="357" spans="2:21">
      <c r="B357" s="135" t="s">
        <v>247</v>
      </c>
      <c r="C357" s="136"/>
      <c r="D357" s="136"/>
      <c r="E357" s="136"/>
      <c r="F357" s="136"/>
      <c r="G357" s="136"/>
      <c r="H357" s="136"/>
      <c r="I357" s="136"/>
      <c r="J357" s="136"/>
      <c r="K357" s="136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</row>
    <row r="358" spans="2:21">
      <c r="B358" s="154" t="s">
        <v>252</v>
      </c>
      <c r="C358" s="154"/>
      <c r="D358" s="154"/>
      <c r="E358" s="154"/>
      <c r="F358" s="154"/>
      <c r="G358" s="154"/>
      <c r="H358" s="154"/>
      <c r="I358" s="154"/>
      <c r="J358" s="154"/>
      <c r="K358" s="15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</row>
    <row r="359" spans="2:21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</row>
    <row r="360" spans="2:21"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</row>
    <row r="361" spans="2:21"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</row>
    <row r="362" spans="2:21">
      <c r="B362" s="133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</row>
    <row r="363" spans="2:21">
      <c r="B363" s="133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</row>
    <row r="364" spans="2:21">
      <c r="B364" s="133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</row>
    <row r="365" spans="2:21">
      <c r="B365" s="133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</row>
    <row r="366" spans="2:21">
      <c r="B366" s="133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</row>
    <row r="367" spans="2:21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</row>
    <row r="368" spans="2:21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</row>
    <row r="369" spans="2:21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</row>
    <row r="370" spans="2:21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</row>
    <row r="371" spans="2:21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</row>
    <row r="372" spans="2:21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</row>
    <row r="373" spans="2:21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</row>
    <row r="374" spans="2:21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</row>
    <row r="375" spans="2:21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</row>
    <row r="376" spans="2:21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</row>
    <row r="377" spans="2:21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</row>
    <row r="378" spans="2:21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</row>
    <row r="379" spans="2:21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</row>
    <row r="380" spans="2:21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</row>
    <row r="381" spans="2:21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</row>
    <row r="382" spans="2:21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</row>
    <row r="383" spans="2:21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</row>
    <row r="384" spans="2:21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</row>
    <row r="385" spans="2:21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</row>
    <row r="386" spans="2:21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</row>
    <row r="387" spans="2:21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</row>
    <row r="388" spans="2:21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</row>
    <row r="389" spans="2:21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</row>
    <row r="390" spans="2:21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</row>
    <row r="391" spans="2:21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</row>
    <row r="392" spans="2:21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</row>
    <row r="393" spans="2:21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</row>
    <row r="394" spans="2:21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</row>
    <row r="395" spans="2:21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</row>
    <row r="396" spans="2:21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</row>
    <row r="397" spans="2:21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</row>
    <row r="398" spans="2:21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</row>
    <row r="399" spans="2:21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</row>
    <row r="400" spans="2:21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</row>
    <row r="401" spans="2:21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</row>
    <row r="402" spans="2:21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</row>
    <row r="403" spans="2:21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</row>
    <row r="404" spans="2:21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</row>
    <row r="405" spans="2:21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</row>
    <row r="406" spans="2:21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</row>
    <row r="407" spans="2:21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</row>
    <row r="408" spans="2:21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</row>
    <row r="409" spans="2:21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</row>
    <row r="410" spans="2:21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</row>
    <row r="411" spans="2:21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</row>
    <row r="412" spans="2:21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</row>
    <row r="413" spans="2:21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</row>
    <row r="414" spans="2:21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</row>
    <row r="415" spans="2:21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</row>
    <row r="416" spans="2:21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</row>
    <row r="417" spans="2:21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</row>
    <row r="418" spans="2:21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</row>
    <row r="419" spans="2:21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</row>
    <row r="420" spans="2:21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</row>
    <row r="421" spans="2:21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</row>
    <row r="422" spans="2:21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</row>
    <row r="423" spans="2:21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</row>
    <row r="424" spans="2:21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</row>
    <row r="425" spans="2:21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</row>
    <row r="426" spans="2:21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</row>
    <row r="427" spans="2:21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</row>
    <row r="428" spans="2:21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</row>
    <row r="429" spans="2:21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</row>
    <row r="430" spans="2:21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</row>
    <row r="431" spans="2:21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</row>
    <row r="432" spans="2:21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</row>
    <row r="433" spans="2:21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</row>
    <row r="434" spans="2:21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</row>
    <row r="435" spans="2:21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</row>
    <row r="436" spans="2:21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</row>
    <row r="437" spans="2:21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</row>
    <row r="438" spans="2:21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</row>
    <row r="439" spans="2:21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</row>
    <row r="440" spans="2:21">
      <c r="B440" s="133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</row>
    <row r="441" spans="2:21">
      <c r="B441" s="133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</row>
    <row r="442" spans="2:21">
      <c r="B442" s="133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</row>
    <row r="443" spans="2:21">
      <c r="B443" s="133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</row>
    <row r="444" spans="2:21">
      <c r="B444" s="133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</row>
    <row r="445" spans="2:21">
      <c r="B445" s="133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</row>
    <row r="446" spans="2:21">
      <c r="B446" s="133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</row>
    <row r="447" spans="2:21">
      <c r="B447" s="133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</row>
    <row r="448" spans="2:21">
      <c r="B448" s="133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</row>
    <row r="449" spans="2:21">
      <c r="B449" s="133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</row>
    <row r="450" spans="2:21">
      <c r="B450" s="133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</row>
    <row r="451" spans="2:21">
      <c r="B451" s="133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</row>
    <row r="452" spans="2:21">
      <c r="B452" s="133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</row>
    <row r="453" spans="2:21">
      <c r="B453" s="133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</row>
    <row r="454" spans="2:21">
      <c r="B454" s="133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</row>
    <row r="455" spans="2:21">
      <c r="B455" s="133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</row>
    <row r="456" spans="2:21">
      <c r="B456" s="133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</row>
    <row r="457" spans="2:21">
      <c r="B457" s="133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</row>
    <row r="458" spans="2:21">
      <c r="B458" s="133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</row>
    <row r="459" spans="2:21">
      <c r="B459" s="133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</row>
    <row r="460" spans="2:21">
      <c r="B460" s="133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</row>
    <row r="461" spans="2:21">
      <c r="B461" s="133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</row>
    <row r="462" spans="2:21">
      <c r="B462" s="133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</row>
    <row r="463" spans="2:21">
      <c r="B463" s="133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</row>
    <row r="464" spans="2:21">
      <c r="B464" s="133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</row>
    <row r="465" spans="2:21">
      <c r="B465" s="133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</row>
    <row r="466" spans="2:21">
      <c r="B466" s="133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</row>
    <row r="467" spans="2:21">
      <c r="B467" s="133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</row>
    <row r="468" spans="2:21">
      <c r="B468" s="133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</row>
    <row r="469" spans="2:21">
      <c r="B469" s="133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</row>
    <row r="470" spans="2:21">
      <c r="B470" s="133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</row>
    <row r="471" spans="2:21">
      <c r="B471" s="133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</row>
    <row r="472" spans="2:21">
      <c r="B472" s="133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</row>
    <row r="473" spans="2:21">
      <c r="B473" s="133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</row>
    <row r="474" spans="2:21">
      <c r="B474" s="133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</row>
    <row r="475" spans="2:21">
      <c r="B475" s="133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</row>
    <row r="476" spans="2:21">
      <c r="B476" s="133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</row>
    <row r="477" spans="2:21">
      <c r="B477" s="133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</row>
    <row r="478" spans="2:21">
      <c r="B478" s="133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</row>
    <row r="479" spans="2:21">
      <c r="B479" s="133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</row>
    <row r="480" spans="2:21">
      <c r="B480" s="133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</row>
    <row r="481" spans="2:21">
      <c r="B481" s="133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</row>
    <row r="482" spans="2:21">
      <c r="B482" s="133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</row>
    <row r="483" spans="2:21">
      <c r="B483" s="133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</row>
    <row r="484" spans="2:21">
      <c r="B484" s="133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</row>
    <row r="485" spans="2:21">
      <c r="B485" s="133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</row>
    <row r="486" spans="2:21">
      <c r="B486" s="133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</row>
    <row r="487" spans="2:21">
      <c r="B487" s="133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</row>
    <row r="488" spans="2:21">
      <c r="B488" s="133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</row>
    <row r="489" spans="2:21">
      <c r="B489" s="133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</row>
    <row r="490" spans="2:21">
      <c r="B490" s="133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</row>
    <row r="491" spans="2:21">
      <c r="B491" s="133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</row>
    <row r="492" spans="2:21">
      <c r="B492" s="133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</row>
    <row r="493" spans="2:21">
      <c r="B493" s="133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</row>
    <row r="494" spans="2:21">
      <c r="B494" s="133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</row>
    <row r="495" spans="2:21">
      <c r="B495" s="133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</row>
    <row r="496" spans="2:21">
      <c r="B496" s="133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</row>
    <row r="497" spans="2:21">
      <c r="B497" s="133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</row>
    <row r="498" spans="2:21">
      <c r="B498" s="133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</row>
    <row r="499" spans="2:21">
      <c r="B499" s="133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</row>
    <row r="500" spans="2:21">
      <c r="B500" s="133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</row>
    <row r="501" spans="2:21">
      <c r="B501" s="133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</row>
    <row r="502" spans="2:21">
      <c r="B502" s="133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</row>
    <row r="503" spans="2:21">
      <c r="B503" s="133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</row>
    <row r="504" spans="2:21">
      <c r="B504" s="133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</row>
    <row r="505" spans="2:21">
      <c r="B505" s="133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</row>
    <row r="506" spans="2:21">
      <c r="B506" s="133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</row>
    <row r="507" spans="2:21">
      <c r="B507" s="133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</row>
    <row r="508" spans="2:21">
      <c r="B508" s="133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</row>
    <row r="509" spans="2:21">
      <c r="B509" s="133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</row>
    <row r="510" spans="2:21">
      <c r="B510" s="133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</row>
    <row r="511" spans="2:21">
      <c r="B511" s="133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</row>
    <row r="512" spans="2:21">
      <c r="B512" s="133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</row>
    <row r="513" spans="2:21">
      <c r="B513" s="133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</row>
    <row r="514" spans="2:21">
      <c r="B514" s="133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</row>
    <row r="515" spans="2:21">
      <c r="B515" s="133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</row>
    <row r="516" spans="2:21">
      <c r="B516" s="133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</row>
    <row r="517" spans="2:21">
      <c r="B517" s="133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</row>
    <row r="518" spans="2:21">
      <c r="B518" s="133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</row>
    <row r="519" spans="2:21">
      <c r="B519" s="133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</row>
    <row r="520" spans="2:21">
      <c r="B520" s="133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</row>
    <row r="521" spans="2:21">
      <c r="B521" s="133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</row>
    <row r="522" spans="2:21">
      <c r="B522" s="133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</row>
    <row r="523" spans="2:21">
      <c r="B523" s="133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</row>
    <row r="524" spans="2:21">
      <c r="B524" s="133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</row>
    <row r="525" spans="2:21">
      <c r="B525" s="133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</row>
    <row r="526" spans="2:21">
      <c r="B526" s="133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</row>
    <row r="527" spans="2:21">
      <c r="B527" s="133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</row>
    <row r="528" spans="2:21">
      <c r="B528" s="133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</row>
    <row r="529" spans="2:21">
      <c r="B529" s="133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</row>
    <row r="530" spans="2:21">
      <c r="B530" s="133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</row>
    <row r="531" spans="2:21">
      <c r="B531" s="133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</row>
    <row r="532" spans="2:21">
      <c r="B532" s="133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</row>
    <row r="533" spans="2:21">
      <c r="B533" s="133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</row>
    <row r="534" spans="2:21">
      <c r="B534" s="133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</row>
    <row r="535" spans="2:21">
      <c r="B535" s="133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</row>
    <row r="536" spans="2:21">
      <c r="B536" s="133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</row>
    <row r="537" spans="2:21">
      <c r="B537" s="133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</row>
    <row r="538" spans="2:21">
      <c r="B538" s="133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</row>
    <row r="539" spans="2:21">
      <c r="B539" s="133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</row>
    <row r="540" spans="2:21">
      <c r="B540" s="133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</row>
    <row r="541" spans="2:21">
      <c r="B541" s="133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</row>
    <row r="542" spans="2:21">
      <c r="B542" s="133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</row>
    <row r="543" spans="2:21">
      <c r="B543" s="133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</row>
    <row r="544" spans="2:21">
      <c r="B544" s="133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</row>
    <row r="545" spans="2:21">
      <c r="B545" s="133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</row>
    <row r="546" spans="2:21">
      <c r="B546" s="133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</row>
    <row r="547" spans="2:21">
      <c r="B547" s="133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</row>
    <row r="548" spans="2:21">
      <c r="B548" s="133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</row>
    <row r="549" spans="2:21">
      <c r="B549" s="133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</row>
    <row r="550" spans="2:21">
      <c r="B550" s="133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</row>
    <row r="551" spans="2:21">
      <c r="B551" s="133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</row>
    <row r="552" spans="2:21">
      <c r="B552" s="133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</row>
    <row r="553" spans="2:21">
      <c r="B553" s="133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</row>
    <row r="554" spans="2:21">
      <c r="B554" s="133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</row>
    <row r="555" spans="2:21">
      <c r="B555" s="133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</row>
    <row r="556" spans="2:21">
      <c r="B556" s="133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</row>
    <row r="557" spans="2:21">
      <c r="B557" s="133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</row>
    <row r="558" spans="2:21">
      <c r="B558" s="133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</row>
    <row r="559" spans="2:21">
      <c r="B559" s="133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</row>
    <row r="560" spans="2:21">
      <c r="B560" s="133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</row>
    <row r="561" spans="2:21">
      <c r="B561" s="133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</row>
    <row r="562" spans="2:21">
      <c r="B562" s="133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</row>
    <row r="563" spans="2:21">
      <c r="B563" s="133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</row>
    <row r="564" spans="2:21">
      <c r="B564" s="133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</row>
    <row r="565" spans="2:21">
      <c r="B565" s="133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</row>
    <row r="566" spans="2:21">
      <c r="B566" s="133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</row>
    <row r="567" spans="2:21">
      <c r="B567" s="133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</row>
    <row r="568" spans="2:21">
      <c r="B568" s="133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</row>
    <row r="569" spans="2:21">
      <c r="B569" s="133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</row>
    <row r="570" spans="2:21">
      <c r="B570" s="133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</row>
    <row r="571" spans="2:21">
      <c r="B571" s="133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</row>
    <row r="572" spans="2:21">
      <c r="B572" s="133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</row>
    <row r="573" spans="2:21">
      <c r="B573" s="133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</row>
    <row r="574" spans="2:21">
      <c r="B574" s="133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</row>
    <row r="575" spans="2:21">
      <c r="B575" s="133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</row>
    <row r="576" spans="2:21">
      <c r="B576" s="133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</row>
    <row r="577" spans="2:21">
      <c r="B577" s="133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</row>
    <row r="578" spans="2:21">
      <c r="B578" s="133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</row>
    <row r="579" spans="2:21">
      <c r="B579" s="133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</row>
    <row r="580" spans="2:21">
      <c r="B580" s="133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</row>
    <row r="581" spans="2:21">
      <c r="B581" s="133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</row>
    <row r="582" spans="2:21">
      <c r="B582" s="133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</row>
    <row r="583" spans="2:21">
      <c r="B583" s="133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</row>
    <row r="584" spans="2:21">
      <c r="B584" s="133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</row>
    <row r="585" spans="2:21">
      <c r="B585" s="133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</row>
    <row r="586" spans="2:21">
      <c r="B586" s="133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</row>
    <row r="587" spans="2:21">
      <c r="B587" s="133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</row>
    <row r="588" spans="2:21">
      <c r="B588" s="133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</row>
    <row r="589" spans="2:21">
      <c r="B589" s="133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</row>
    <row r="590" spans="2:21">
      <c r="B590" s="133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</row>
    <row r="591" spans="2:21">
      <c r="B591" s="133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</row>
    <row r="592" spans="2:21">
      <c r="B592" s="133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</row>
    <row r="593" spans="2:21">
      <c r="B593" s="133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</row>
    <row r="594" spans="2:21">
      <c r="B594" s="133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</row>
    <row r="595" spans="2:21">
      <c r="B595" s="133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</row>
    <row r="596" spans="2:21">
      <c r="B596" s="133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</row>
    <row r="597" spans="2:21">
      <c r="B597" s="133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</row>
    <row r="598" spans="2:21">
      <c r="B598" s="133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</row>
    <row r="599" spans="2:21">
      <c r="B599" s="133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</row>
    <row r="600" spans="2:21">
      <c r="B600" s="133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</row>
    <row r="601" spans="2:21">
      <c r="B601" s="133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</row>
    <row r="602" spans="2:21">
      <c r="B602" s="133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</row>
    <row r="603" spans="2:21">
      <c r="B603" s="133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</row>
    <row r="604" spans="2:21">
      <c r="B604" s="133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</row>
    <row r="605" spans="2:21">
      <c r="B605" s="133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</row>
    <row r="606" spans="2:21">
      <c r="B606" s="133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</row>
    <row r="607" spans="2:21">
      <c r="B607" s="133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</row>
    <row r="608" spans="2:21">
      <c r="B608" s="133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</row>
    <row r="609" spans="2:21">
      <c r="B609" s="133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</row>
    <row r="610" spans="2:21">
      <c r="B610" s="133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</row>
    <row r="611" spans="2:21">
      <c r="B611" s="133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</row>
    <row r="612" spans="2:21">
      <c r="B612" s="133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</row>
    <row r="613" spans="2:21">
      <c r="B613" s="133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</row>
    <row r="614" spans="2:21">
      <c r="B614" s="133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</row>
    <row r="615" spans="2:21">
      <c r="B615" s="133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</row>
    <row r="616" spans="2:21">
      <c r="B616" s="133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</row>
    <row r="617" spans="2:21">
      <c r="B617" s="133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</row>
    <row r="618" spans="2:21">
      <c r="B618" s="133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</row>
    <row r="619" spans="2:21">
      <c r="B619" s="133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</row>
    <row r="620" spans="2:21">
      <c r="B620" s="133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</row>
    <row r="621" spans="2:21">
      <c r="B621" s="133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</row>
    <row r="622" spans="2:21">
      <c r="B622" s="133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</row>
    <row r="623" spans="2:21">
      <c r="B623" s="133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</row>
    <row r="624" spans="2:21">
      <c r="B624" s="133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</row>
    <row r="625" spans="2:21">
      <c r="B625" s="133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</row>
    <row r="626" spans="2:21">
      <c r="B626" s="133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</row>
    <row r="627" spans="2:21">
      <c r="B627" s="133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</row>
    <row r="628" spans="2:21">
      <c r="B628" s="133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</row>
    <row r="629" spans="2:21">
      <c r="B629" s="133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</row>
    <row r="630" spans="2:21">
      <c r="B630" s="133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</row>
    <row r="631" spans="2:21">
      <c r="B631" s="133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</row>
    <row r="632" spans="2:21">
      <c r="B632" s="133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</row>
    <row r="633" spans="2:21">
      <c r="B633" s="133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</row>
    <row r="634" spans="2:21">
      <c r="B634" s="133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</row>
    <row r="635" spans="2:21">
      <c r="B635" s="133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</row>
    <row r="636" spans="2:21">
      <c r="B636" s="133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</row>
    <row r="637" spans="2:21">
      <c r="B637" s="133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</row>
    <row r="638" spans="2:21">
      <c r="B638" s="133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</row>
    <row r="639" spans="2:21">
      <c r="B639" s="133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</row>
    <row r="640" spans="2:21">
      <c r="B640" s="133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</row>
    <row r="641" spans="2:21">
      <c r="B641" s="133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</row>
    <row r="642" spans="2:21">
      <c r="B642" s="133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</row>
    <row r="643" spans="2:21">
      <c r="B643" s="133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</row>
    <row r="644" spans="2:21">
      <c r="B644" s="133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</row>
    <row r="645" spans="2:21">
      <c r="B645" s="133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</row>
    <row r="646" spans="2:21">
      <c r="B646" s="133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</row>
    <row r="647" spans="2:21">
      <c r="B647" s="133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</row>
    <row r="648" spans="2:21">
      <c r="B648" s="133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</row>
    <row r="649" spans="2:21">
      <c r="B649" s="133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</row>
    <row r="650" spans="2:21">
      <c r="B650" s="133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</row>
    <row r="651" spans="2:21">
      <c r="B651" s="133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</row>
    <row r="652" spans="2:21">
      <c r="B652" s="133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</row>
    <row r="653" spans="2:21">
      <c r="B653" s="133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</row>
    <row r="654" spans="2:21">
      <c r="B654" s="133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</row>
    <row r="655" spans="2:21">
      <c r="B655" s="133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</row>
    <row r="656" spans="2:21">
      <c r="B656" s="133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</row>
    <row r="657" spans="2:21">
      <c r="B657" s="133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</row>
    <row r="658" spans="2:21">
      <c r="B658" s="133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</row>
    <row r="659" spans="2:21">
      <c r="B659" s="133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</row>
    <row r="660" spans="2:21">
      <c r="B660" s="133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</row>
    <row r="661" spans="2:21">
      <c r="B661" s="133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</row>
    <row r="662" spans="2:21">
      <c r="B662" s="133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</row>
    <row r="663" spans="2:21">
      <c r="B663" s="133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</row>
    <row r="664" spans="2:21">
      <c r="B664" s="133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</row>
    <row r="665" spans="2:21">
      <c r="B665" s="133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</row>
    <row r="666" spans="2:21">
      <c r="B666" s="133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</row>
    <row r="667" spans="2:21">
      <c r="B667" s="133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</row>
    <row r="668" spans="2:21">
      <c r="B668" s="133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</row>
    <row r="669" spans="2:21">
      <c r="B669" s="133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</row>
    <row r="670" spans="2:21">
      <c r="B670" s="133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</row>
    <row r="671" spans="2:21">
      <c r="B671" s="133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</row>
    <row r="672" spans="2:21">
      <c r="B672" s="133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</row>
    <row r="673" spans="2:21">
      <c r="B673" s="133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</row>
    <row r="674" spans="2:21">
      <c r="B674" s="133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</row>
    <row r="675" spans="2:21">
      <c r="B675" s="133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</row>
    <row r="676" spans="2:21">
      <c r="B676" s="133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</row>
    <row r="677" spans="2:21">
      <c r="B677" s="133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</row>
    <row r="678" spans="2:21">
      <c r="B678" s="133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</row>
    <row r="679" spans="2:21">
      <c r="B679" s="133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</row>
    <row r="680" spans="2:21">
      <c r="B680" s="133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</row>
    <row r="681" spans="2:21">
      <c r="B681" s="133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</row>
    <row r="682" spans="2:21">
      <c r="B682" s="133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</row>
    <row r="683" spans="2:21">
      <c r="B683" s="133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</row>
    <row r="684" spans="2:21">
      <c r="B684" s="133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</row>
    <row r="685" spans="2:21">
      <c r="B685" s="133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</row>
    <row r="686" spans="2:21">
      <c r="B686" s="133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</row>
    <row r="687" spans="2:21">
      <c r="B687" s="133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</row>
    <row r="688" spans="2:21">
      <c r="B688" s="133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</row>
    <row r="689" spans="2:21">
      <c r="B689" s="133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</row>
    <row r="690" spans="2:21">
      <c r="B690" s="133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</row>
    <row r="691" spans="2:21">
      <c r="B691" s="133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</row>
    <row r="692" spans="2:21">
      <c r="B692" s="133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</row>
    <row r="693" spans="2:21">
      <c r="B693" s="133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</row>
    <row r="694" spans="2:21">
      <c r="B694" s="133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</row>
    <row r="695" spans="2:21">
      <c r="B695" s="133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</row>
    <row r="696" spans="2:21">
      <c r="B696" s="133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</row>
    <row r="697" spans="2:21">
      <c r="B697" s="133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</row>
    <row r="698" spans="2:21">
      <c r="B698" s="133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</row>
    <row r="699" spans="2:21">
      <c r="B699" s="133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</row>
    <row r="700" spans="2:21">
      <c r="B700" s="133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</row>
    <row r="701" spans="2:21">
      <c r="B701" s="133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</row>
    <row r="702" spans="2:21">
      <c r="B702" s="133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</row>
    <row r="703" spans="2:21">
      <c r="B703" s="133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</row>
    <row r="704" spans="2:21">
      <c r="B704" s="133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</row>
    <row r="705" spans="2:21">
      <c r="B705" s="133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</row>
    <row r="706" spans="2:21">
      <c r="B706" s="133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</row>
    <row r="707" spans="2:21">
      <c r="B707" s="133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</row>
    <row r="708" spans="2:21">
      <c r="B708" s="133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</row>
    <row r="709" spans="2:21">
      <c r="B709" s="133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</row>
    <row r="710" spans="2:21">
      <c r="B710" s="133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</row>
    <row r="711" spans="2:21">
      <c r="B711" s="133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</row>
    <row r="712" spans="2:21">
      <c r="B712" s="133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</row>
    <row r="713" spans="2:21">
      <c r="B713" s="133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</row>
    <row r="714" spans="2:21">
      <c r="B714" s="133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</row>
    <row r="715" spans="2:21">
      <c r="B715" s="133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</row>
    <row r="716" spans="2:21">
      <c r="B716" s="133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</row>
    <row r="717" spans="2:21">
      <c r="B717" s="133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</row>
    <row r="718" spans="2:21">
      <c r="B718" s="133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</row>
    <row r="719" spans="2:21">
      <c r="B719" s="133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</row>
    <row r="720" spans="2:21">
      <c r="B720" s="133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</row>
    <row r="721" spans="2:21">
      <c r="B721" s="133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</row>
    <row r="722" spans="2:21">
      <c r="B722" s="133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</row>
    <row r="723" spans="2:21">
      <c r="B723" s="133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</row>
    <row r="724" spans="2:21">
      <c r="B724" s="133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</row>
    <row r="725" spans="2:21">
      <c r="B725" s="133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</row>
    <row r="726" spans="2:21">
      <c r="B726" s="133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</row>
    <row r="727" spans="2:21">
      <c r="B727" s="133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</row>
    <row r="728" spans="2:21">
      <c r="B728" s="133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</row>
    <row r="729" spans="2:21">
      <c r="B729" s="133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</row>
    <row r="730" spans="2:21">
      <c r="B730" s="133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</row>
    <row r="731" spans="2:21">
      <c r="B731" s="133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</row>
    <row r="732" spans="2:21">
      <c r="B732" s="133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</row>
    <row r="733" spans="2:21">
      <c r="B733" s="133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</row>
    <row r="734" spans="2:21">
      <c r="B734" s="133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</row>
    <row r="735" spans="2:21">
      <c r="B735" s="133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</row>
    <row r="736" spans="2:21">
      <c r="B736" s="133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</row>
    <row r="737" spans="2:21">
      <c r="B737" s="133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</row>
    <row r="738" spans="2:21">
      <c r="B738" s="133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</row>
    <row r="739" spans="2:21">
      <c r="B739" s="133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</row>
    <row r="740" spans="2:21">
      <c r="B740" s="133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</row>
    <row r="741" spans="2:21">
      <c r="B741" s="133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</row>
    <row r="742" spans="2:21">
      <c r="B742" s="133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</row>
    <row r="743" spans="2:21">
      <c r="B743" s="133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</row>
    <row r="744" spans="2:21">
      <c r="B744" s="133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</row>
    <row r="745" spans="2:21">
      <c r="B745" s="133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</row>
    <row r="746" spans="2:21">
      <c r="B746" s="133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</row>
    <row r="747" spans="2:21">
      <c r="B747" s="133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</row>
    <row r="748" spans="2:21">
      <c r="B748" s="133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</row>
    <row r="749" spans="2:21">
      <c r="B749" s="133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</row>
    <row r="750" spans="2:21">
      <c r="B750" s="133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</row>
    <row r="751" spans="2:21">
      <c r="B751" s="133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</row>
    <row r="752" spans="2:21">
      <c r="B752" s="133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</row>
    <row r="753" spans="2:21">
      <c r="B753" s="133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</row>
    <row r="754" spans="2:21">
      <c r="B754" s="133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</row>
    <row r="755" spans="2:21">
      <c r="B755" s="133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</row>
    <row r="756" spans="2:21">
      <c r="B756" s="133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</row>
    <row r="757" spans="2:21">
      <c r="B757" s="133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</row>
    <row r="758" spans="2:21">
      <c r="B758" s="133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</row>
    <row r="759" spans="2:21">
      <c r="B759" s="133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</row>
    <row r="760" spans="2:21">
      <c r="B760" s="133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</row>
    <row r="761" spans="2:21">
      <c r="B761" s="133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</row>
    <row r="762" spans="2:21">
      <c r="B762" s="133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</row>
    <row r="763" spans="2:21">
      <c r="B763" s="133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</row>
    <row r="764" spans="2:21">
      <c r="B764" s="133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</row>
    <row r="765" spans="2:21">
      <c r="B765" s="133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</row>
    <row r="766" spans="2:21">
      <c r="B766" s="133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</row>
    <row r="767" spans="2:21">
      <c r="B767" s="133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</row>
    <row r="768" spans="2:21">
      <c r="B768" s="133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</row>
    <row r="769" spans="2:21">
      <c r="B769" s="133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</row>
    <row r="770" spans="2:21">
      <c r="B770" s="133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</row>
    <row r="771" spans="2:21">
      <c r="B771" s="133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</row>
    <row r="772" spans="2:21">
      <c r="B772" s="133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</row>
    <row r="773" spans="2:21">
      <c r="B773" s="133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</row>
    <row r="774" spans="2:21">
      <c r="B774" s="133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</row>
    <row r="775" spans="2:21">
      <c r="B775" s="133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</row>
    <row r="776" spans="2:21">
      <c r="B776" s="133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</row>
    <row r="777" spans="2:21">
      <c r="B777" s="133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</row>
    <row r="778" spans="2:21">
      <c r="B778" s="133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</row>
    <row r="779" spans="2:21">
      <c r="B779" s="133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</row>
    <row r="780" spans="2:21">
      <c r="B780" s="133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</row>
    <row r="781" spans="2:21">
      <c r="B781" s="133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</row>
    <row r="782" spans="2:21">
      <c r="B782" s="133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</row>
    <row r="783" spans="2:21">
      <c r="B783" s="133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</row>
    <row r="784" spans="2:21">
      <c r="B784" s="133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</row>
    <row r="785" spans="2:21">
      <c r="B785" s="133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</row>
    <row r="786" spans="2:21">
      <c r="B786" s="133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</row>
    <row r="787" spans="2:21">
      <c r="B787" s="133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</row>
    <row r="788" spans="2:21">
      <c r="B788" s="133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</row>
    <row r="789" spans="2:21">
      <c r="B789" s="133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</row>
    <row r="790" spans="2:21">
      <c r="B790" s="133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</row>
    <row r="791" spans="2:21">
      <c r="B791" s="133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</row>
    <row r="792" spans="2:21">
      <c r="B792" s="133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</row>
    <row r="793" spans="2:21">
      <c r="B793" s="133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</row>
    <row r="794" spans="2:21">
      <c r="B794" s="137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</row>
    <row r="795" spans="2:21">
      <c r="B795" s="137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</row>
    <row r="796" spans="2:21">
      <c r="B796" s="138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</row>
    <row r="797" spans="2:21">
      <c r="B797" s="133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</row>
    <row r="798" spans="2:21">
      <c r="B798" s="133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</row>
    <row r="799" spans="2:21">
      <c r="B799" s="133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</row>
    <row r="800" spans="2:21">
      <c r="B800" s="133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</row>
    <row r="801" spans="2:21">
      <c r="B801" s="133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</row>
    <row r="802" spans="2:21">
      <c r="B802" s="133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</row>
    <row r="803" spans="2:21">
      <c r="B803" s="133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</row>
    <row r="804" spans="2:21">
      <c r="B804" s="133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</row>
    <row r="805" spans="2:21">
      <c r="B805" s="133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</row>
    <row r="806" spans="2:21">
      <c r="B806" s="133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</row>
    <row r="807" spans="2:21">
      <c r="B807" s="133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</row>
    <row r="808" spans="2:21">
      <c r="B808" s="133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</row>
    <row r="809" spans="2:21">
      <c r="B809" s="133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</row>
    <row r="810" spans="2:21">
      <c r="B810" s="133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</row>
    <row r="811" spans="2:21">
      <c r="B811" s="133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</row>
    <row r="812" spans="2:21">
      <c r="B812" s="133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</row>
    <row r="813" spans="2:21">
      <c r="B813" s="133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</row>
    <row r="814" spans="2:21">
      <c r="B814" s="133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</row>
    <row r="815" spans="2:21">
      <c r="B815" s="133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</row>
    <row r="816" spans="2:21">
      <c r="B816" s="133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</row>
    <row r="817" spans="2:21">
      <c r="B817" s="133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</row>
    <row r="818" spans="2:21">
      <c r="B818" s="133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</row>
    <row r="819" spans="2:21">
      <c r="B819" s="133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</row>
    <row r="820" spans="2:21">
      <c r="B820" s="133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</row>
    <row r="821" spans="2:21">
      <c r="C821" s="1"/>
      <c r="D821" s="1"/>
      <c r="E821" s="1"/>
      <c r="F821" s="1"/>
    </row>
    <row r="822" spans="2:21">
      <c r="C822" s="1"/>
      <c r="D822" s="1"/>
      <c r="E822" s="1"/>
      <c r="F822" s="1"/>
    </row>
    <row r="823" spans="2:21">
      <c r="C823" s="1"/>
      <c r="D823" s="1"/>
      <c r="E823" s="1"/>
      <c r="F823" s="1"/>
    </row>
    <row r="824" spans="2:21">
      <c r="C824" s="1"/>
      <c r="D824" s="1"/>
      <c r="E824" s="1"/>
      <c r="F824" s="1"/>
    </row>
    <row r="825" spans="2:21">
      <c r="C825" s="1"/>
      <c r="D825" s="1"/>
      <c r="E825" s="1"/>
      <c r="F825" s="1"/>
    </row>
    <row r="826" spans="2:21">
      <c r="C826" s="1"/>
      <c r="D826" s="1"/>
      <c r="E826" s="1"/>
      <c r="F826" s="1"/>
    </row>
    <row r="827" spans="2:21">
      <c r="C827" s="1"/>
      <c r="D827" s="1"/>
      <c r="E827" s="1"/>
      <c r="F827" s="1"/>
    </row>
    <row r="828" spans="2:21">
      <c r="C828" s="1"/>
      <c r="D828" s="1"/>
      <c r="E828" s="1"/>
      <c r="F828" s="1"/>
    </row>
  </sheetData>
  <sheetProtection sheet="1" objects="1" scenarios="1"/>
  <mergeCells count="3">
    <mergeCell ref="B6:U6"/>
    <mergeCell ref="B7:U7"/>
    <mergeCell ref="B358:K358"/>
  </mergeCells>
  <phoneticPr fontId="3" type="noConversion"/>
  <conditionalFormatting sqref="B12:B350">
    <cfRule type="cellIs" dxfId="15" priority="2" operator="equal">
      <formula>"NR3"</formula>
    </cfRule>
  </conditionalFormatting>
  <conditionalFormatting sqref="B12:B350">
    <cfRule type="containsText" dxfId="14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56 B358"/>
    <dataValidation type="list" allowBlank="1" showInputMessage="1" showErrorMessage="1" sqref="I12:I35 I359:I826 I37:I357">
      <formula1>$BM$7:$BM$10</formula1>
    </dataValidation>
    <dataValidation type="list" allowBlank="1" showInputMessage="1" showErrorMessage="1" sqref="G554:G826">
      <formula1>$BK$7:$BK$24</formula1>
    </dataValidation>
    <dataValidation type="list" allowBlank="1" showInputMessage="1" showErrorMessage="1" sqref="E12:E35 E359:E820 E37:E357">
      <formula1>$BI$7:$BI$24</formula1>
    </dataValidation>
    <dataValidation type="list" allowBlank="1" showInputMessage="1" showErrorMessage="1" sqref="G12:G35 G359:G553 G37:G357">
      <formula1>$BK$7:$BK$29</formula1>
    </dataValidation>
    <dataValidation type="list" allowBlank="1" showInputMessage="1" showErrorMessage="1" sqref="L12:L826">
      <formula1>$BN$7:$BN$20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2"/>
  <sheetViews>
    <sheetView rightToLeft="1" zoomScale="90" zoomScaleNormal="90" workbookViewId="0">
      <selection activeCell="G95" sqref="G95"/>
    </sheetView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62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8" t="s">
        <v>179</v>
      </c>
      <c r="C1" s="70" t="s" vm="1">
        <v>265</v>
      </c>
    </row>
    <row r="2" spans="2:62">
      <c r="B2" s="48" t="s">
        <v>178</v>
      </c>
      <c r="C2" s="70" t="s">
        <v>266</v>
      </c>
    </row>
    <row r="3" spans="2:62">
      <c r="B3" s="48" t="s">
        <v>180</v>
      </c>
      <c r="C3" s="70" t="s">
        <v>267</v>
      </c>
    </row>
    <row r="4" spans="2:62">
      <c r="B4" s="48" t="s">
        <v>181</v>
      </c>
      <c r="C4" s="70">
        <v>12145</v>
      </c>
    </row>
    <row r="6" spans="2:62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  <c r="BJ6" s="3"/>
    </row>
    <row r="7" spans="2:62" ht="26.25" customHeight="1"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BF7" s="3"/>
      <c r="BJ7" s="3"/>
    </row>
    <row r="8" spans="2:62" s="3" customFormat="1" ht="78.75">
      <c r="B8" s="22" t="s">
        <v>114</v>
      </c>
      <c r="C8" s="30" t="s">
        <v>44</v>
      </c>
      <c r="D8" s="30" t="s">
        <v>119</v>
      </c>
      <c r="E8" s="30" t="s">
        <v>225</v>
      </c>
      <c r="F8" s="30" t="s">
        <v>116</v>
      </c>
      <c r="G8" s="30" t="s">
        <v>65</v>
      </c>
      <c r="H8" s="30" t="s">
        <v>101</v>
      </c>
      <c r="I8" s="13" t="s">
        <v>241</v>
      </c>
      <c r="J8" s="13" t="s">
        <v>240</v>
      </c>
      <c r="K8" s="30" t="s">
        <v>255</v>
      </c>
      <c r="L8" s="13" t="s">
        <v>61</v>
      </c>
      <c r="M8" s="13" t="s">
        <v>58</v>
      </c>
      <c r="N8" s="13" t="s">
        <v>182</v>
      </c>
      <c r="O8" s="14" t="s">
        <v>184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248</v>
      </c>
      <c r="J9" s="16"/>
      <c r="K9" s="16" t="s">
        <v>244</v>
      </c>
      <c r="L9" s="16" t="s">
        <v>244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71" t="s">
        <v>29</v>
      </c>
      <c r="C11" s="72"/>
      <c r="D11" s="72"/>
      <c r="E11" s="72"/>
      <c r="F11" s="72"/>
      <c r="G11" s="72"/>
      <c r="H11" s="72"/>
      <c r="I11" s="80"/>
      <c r="J11" s="82"/>
      <c r="K11" s="80">
        <f>K12+K136</f>
        <v>12.085415302000001</v>
      </c>
      <c r="L11" s="80">
        <f>L12+L136</f>
        <v>175868.20824579202</v>
      </c>
      <c r="M11" s="72"/>
      <c r="N11" s="81">
        <f>L11/$L$11</f>
        <v>1</v>
      </c>
      <c r="O11" s="81">
        <f>L11/'סכום נכסי הקרן'!$C$42</f>
        <v>6.5816150969486481E-2</v>
      </c>
      <c r="BF11" s="1"/>
      <c r="BG11" s="3"/>
      <c r="BH11" s="1"/>
      <c r="BJ11" s="1"/>
    </row>
    <row r="12" spans="2:62" ht="20.25">
      <c r="B12" s="73" t="s">
        <v>234</v>
      </c>
      <c r="C12" s="74"/>
      <c r="D12" s="74"/>
      <c r="E12" s="74"/>
      <c r="F12" s="74"/>
      <c r="G12" s="74"/>
      <c r="H12" s="74"/>
      <c r="I12" s="83"/>
      <c r="J12" s="85"/>
      <c r="K12" s="83">
        <f>K13+K46+K94</f>
        <v>1.7164434490000002</v>
      </c>
      <c r="L12" s="83">
        <f>L13+L46+L94</f>
        <v>99069.253960253001</v>
      </c>
      <c r="M12" s="74"/>
      <c r="N12" s="84">
        <f t="shared" ref="N12:N44" si="0">L12/$L$11</f>
        <v>0.56331530836883603</v>
      </c>
      <c r="O12" s="84">
        <f>L12/'סכום נכסי הקרן'!$C$42</f>
        <v>3.7075245379026144E-2</v>
      </c>
      <c r="BG12" s="4"/>
    </row>
    <row r="13" spans="2:62">
      <c r="B13" s="94" t="s">
        <v>1144</v>
      </c>
      <c r="C13" s="74"/>
      <c r="D13" s="74"/>
      <c r="E13" s="74"/>
      <c r="F13" s="74"/>
      <c r="G13" s="74"/>
      <c r="H13" s="74"/>
      <c r="I13" s="83"/>
      <c r="J13" s="85"/>
      <c r="K13" s="83">
        <f>SUM(K14:K44)</f>
        <v>1.7164434490000002</v>
      </c>
      <c r="L13" s="83">
        <f>SUM(L14:L44)</f>
        <v>63766.058640675015</v>
      </c>
      <c r="M13" s="74"/>
      <c r="N13" s="84">
        <f t="shared" si="0"/>
        <v>0.36257865635132913</v>
      </c>
      <c r="O13" s="84">
        <f>L13/'סכום נכסי הקרן'!$C$42</f>
        <v>2.3863531584732634E-2</v>
      </c>
    </row>
    <row r="14" spans="2:62">
      <c r="B14" s="79" t="s">
        <v>1145</v>
      </c>
      <c r="C14" s="76" t="s">
        <v>1146</v>
      </c>
      <c r="D14" s="89" t="s">
        <v>120</v>
      </c>
      <c r="E14" s="89" t="s">
        <v>335</v>
      </c>
      <c r="F14" s="76" t="s">
        <v>1147</v>
      </c>
      <c r="G14" s="89" t="s">
        <v>190</v>
      </c>
      <c r="H14" s="89" t="s">
        <v>164</v>
      </c>
      <c r="I14" s="86">
        <v>11647.634752000002</v>
      </c>
      <c r="J14" s="88">
        <v>20100</v>
      </c>
      <c r="K14" s="76"/>
      <c r="L14" s="86">
        <v>2341.1745874510007</v>
      </c>
      <c r="M14" s="87">
        <v>2.2808462557436375E-4</v>
      </c>
      <c r="N14" s="87">
        <f t="shared" si="0"/>
        <v>1.3312096659215369E-2</v>
      </c>
      <c r="O14" s="87">
        <f>L14/'סכום נכסי הקרן'!$C$42</f>
        <v>8.7615096344331527E-4</v>
      </c>
    </row>
    <row r="15" spans="2:62">
      <c r="B15" s="79" t="s">
        <v>1148</v>
      </c>
      <c r="C15" s="76" t="s">
        <v>1149</v>
      </c>
      <c r="D15" s="89" t="s">
        <v>120</v>
      </c>
      <c r="E15" s="89" t="s">
        <v>335</v>
      </c>
      <c r="F15" s="76" t="s">
        <v>697</v>
      </c>
      <c r="G15" s="89" t="s">
        <v>507</v>
      </c>
      <c r="H15" s="89" t="s">
        <v>164</v>
      </c>
      <c r="I15" s="86">
        <v>339454.59838900005</v>
      </c>
      <c r="J15" s="88">
        <v>1212</v>
      </c>
      <c r="K15" s="76"/>
      <c r="L15" s="86">
        <v>4114.1897324710008</v>
      </c>
      <c r="M15" s="87">
        <v>2.6508476384114318E-4</v>
      </c>
      <c r="N15" s="87">
        <f t="shared" si="0"/>
        <v>2.3393595542413451E-2</v>
      </c>
      <c r="O15" s="87">
        <f>L15/'סכום נכסי הקרן'!$C$42</f>
        <v>1.5396764159385896E-3</v>
      </c>
    </row>
    <row r="16" spans="2:62" ht="20.25">
      <c r="B16" s="79" t="s">
        <v>1150</v>
      </c>
      <c r="C16" s="76" t="s">
        <v>1151</v>
      </c>
      <c r="D16" s="89" t="s">
        <v>120</v>
      </c>
      <c r="E16" s="89" t="s">
        <v>335</v>
      </c>
      <c r="F16" s="76">
        <v>1760</v>
      </c>
      <c r="G16" s="89" t="s">
        <v>694</v>
      </c>
      <c r="H16" s="89" t="s">
        <v>164</v>
      </c>
      <c r="I16" s="86">
        <v>649.70775700000013</v>
      </c>
      <c r="J16" s="88">
        <v>42300</v>
      </c>
      <c r="K16" s="86">
        <v>1.7164434490000002</v>
      </c>
      <c r="L16" s="86">
        <v>276.54282460000007</v>
      </c>
      <c r="M16" s="87">
        <v>6.0759025092728897E-6</v>
      </c>
      <c r="N16" s="87">
        <f t="shared" si="0"/>
        <v>1.5724435209660294E-3</v>
      </c>
      <c r="O16" s="87">
        <f>L16/'סכום נכסי הקרן'!$C$42</f>
        <v>1.0349218016689105E-4</v>
      </c>
      <c r="BF16" s="4"/>
    </row>
    <row r="17" spans="2:15">
      <c r="B17" s="79" t="s">
        <v>1152</v>
      </c>
      <c r="C17" s="76" t="s">
        <v>1153</v>
      </c>
      <c r="D17" s="89" t="s">
        <v>120</v>
      </c>
      <c r="E17" s="89" t="s">
        <v>335</v>
      </c>
      <c r="F17" s="76" t="s">
        <v>420</v>
      </c>
      <c r="G17" s="89" t="s">
        <v>391</v>
      </c>
      <c r="H17" s="89" t="s">
        <v>164</v>
      </c>
      <c r="I17" s="86">
        <v>25135.495645000003</v>
      </c>
      <c r="J17" s="88">
        <v>3579</v>
      </c>
      <c r="K17" s="76"/>
      <c r="L17" s="86">
        <v>899.59938913600013</v>
      </c>
      <c r="M17" s="87">
        <v>2.0191021243965538E-4</v>
      </c>
      <c r="N17" s="87">
        <f t="shared" si="0"/>
        <v>5.1151905060562572E-3</v>
      </c>
      <c r="O17" s="87">
        <f>L17/'סכום נכסי הקרן'!$C$42</f>
        <v>3.3666215058428256E-4</v>
      </c>
    </row>
    <row r="18" spans="2:15">
      <c r="B18" s="79" t="s">
        <v>1154</v>
      </c>
      <c r="C18" s="76" t="s">
        <v>1155</v>
      </c>
      <c r="D18" s="89" t="s">
        <v>120</v>
      </c>
      <c r="E18" s="89" t="s">
        <v>335</v>
      </c>
      <c r="F18" s="76" t="s">
        <v>1156</v>
      </c>
      <c r="G18" s="89" t="s">
        <v>730</v>
      </c>
      <c r="H18" s="89" t="s">
        <v>164</v>
      </c>
      <c r="I18" s="86">
        <v>7715.5695100000012</v>
      </c>
      <c r="J18" s="88">
        <v>41690</v>
      </c>
      <c r="K18" s="76"/>
      <c r="L18" s="86">
        <v>3216.6209285540003</v>
      </c>
      <c r="M18" s="87">
        <v>1.7456699178453126E-4</v>
      </c>
      <c r="N18" s="87">
        <f t="shared" si="0"/>
        <v>1.8289951098259195E-2</v>
      </c>
      <c r="O18" s="87">
        <f>L18/'סכום נכסי הקרן'!$C$42</f>
        <v>1.2037741827075521E-3</v>
      </c>
    </row>
    <row r="19" spans="2:15">
      <c r="B19" s="79" t="s">
        <v>1157</v>
      </c>
      <c r="C19" s="76" t="s">
        <v>1158</v>
      </c>
      <c r="D19" s="89" t="s">
        <v>120</v>
      </c>
      <c r="E19" s="89" t="s">
        <v>335</v>
      </c>
      <c r="F19" s="76" t="s">
        <v>777</v>
      </c>
      <c r="G19" s="89" t="s">
        <v>683</v>
      </c>
      <c r="H19" s="89" t="s">
        <v>164</v>
      </c>
      <c r="I19" s="86">
        <v>1947.9034120000003</v>
      </c>
      <c r="J19" s="88">
        <v>154500</v>
      </c>
      <c r="K19" s="76"/>
      <c r="L19" s="86">
        <v>3009.5107722350003</v>
      </c>
      <c r="M19" s="87">
        <v>5.1594637070148089E-4</v>
      </c>
      <c r="N19" s="87">
        <f t="shared" si="0"/>
        <v>1.7112307006783921E-2</v>
      </c>
      <c r="O19" s="87">
        <f>L19/'סכום נכסי הקרן'!$C$42</f>
        <v>1.1262661813946917E-3</v>
      </c>
    </row>
    <row r="20" spans="2:15">
      <c r="B20" s="79" t="s">
        <v>1159</v>
      </c>
      <c r="C20" s="76" t="s">
        <v>1160</v>
      </c>
      <c r="D20" s="89" t="s">
        <v>120</v>
      </c>
      <c r="E20" s="89" t="s">
        <v>335</v>
      </c>
      <c r="F20" s="76" t="s">
        <v>426</v>
      </c>
      <c r="G20" s="89" t="s">
        <v>391</v>
      </c>
      <c r="H20" s="89" t="s">
        <v>164</v>
      </c>
      <c r="I20" s="86">
        <v>60580.66208200001</v>
      </c>
      <c r="J20" s="88">
        <v>1568</v>
      </c>
      <c r="K20" s="76"/>
      <c r="L20" s="86">
        <v>949.90478144500025</v>
      </c>
      <c r="M20" s="87">
        <v>1.5880009048622806E-4</v>
      </c>
      <c r="N20" s="87">
        <f t="shared" si="0"/>
        <v>5.4012307904872771E-3</v>
      </c>
      <c r="O20" s="87">
        <f>L20/'סכום נכסי הקרן'!$C$42</f>
        <v>3.5548822112774941E-4</v>
      </c>
    </row>
    <row r="21" spans="2:15">
      <c r="B21" s="79" t="s">
        <v>1161</v>
      </c>
      <c r="C21" s="76" t="s">
        <v>1162</v>
      </c>
      <c r="D21" s="89" t="s">
        <v>120</v>
      </c>
      <c r="E21" s="89" t="s">
        <v>335</v>
      </c>
      <c r="F21" s="76" t="s">
        <v>1163</v>
      </c>
      <c r="G21" s="89" t="s">
        <v>146</v>
      </c>
      <c r="H21" s="89" t="s">
        <v>164</v>
      </c>
      <c r="I21" s="86">
        <v>5926.9804490000006</v>
      </c>
      <c r="J21" s="88">
        <v>2557</v>
      </c>
      <c r="K21" s="76"/>
      <c r="L21" s="86">
        <v>151.55289006900003</v>
      </c>
      <c r="M21" s="87">
        <v>3.3468859503656594E-5</v>
      </c>
      <c r="N21" s="87">
        <f t="shared" si="0"/>
        <v>8.6174125261565698E-4</v>
      </c>
      <c r="O21" s="87">
        <f>L21/'סכום נכסי הקרן'!$C$42</f>
        <v>5.6716492378786462E-5</v>
      </c>
    </row>
    <row r="22" spans="2:15">
      <c r="B22" s="79" t="s">
        <v>1164</v>
      </c>
      <c r="C22" s="76" t="s">
        <v>1165</v>
      </c>
      <c r="D22" s="89" t="s">
        <v>120</v>
      </c>
      <c r="E22" s="89" t="s">
        <v>335</v>
      </c>
      <c r="F22" s="76" t="s">
        <v>1166</v>
      </c>
      <c r="G22" s="89" t="s">
        <v>190</v>
      </c>
      <c r="H22" s="89" t="s">
        <v>164</v>
      </c>
      <c r="I22" s="86">
        <v>186073.34857900004</v>
      </c>
      <c r="J22" s="88">
        <v>1365</v>
      </c>
      <c r="K22" s="76"/>
      <c r="L22" s="86">
        <v>2539.9012081190003</v>
      </c>
      <c r="M22" s="87">
        <v>3.9284023870229804E-4</v>
      </c>
      <c r="N22" s="87">
        <f t="shared" si="0"/>
        <v>1.4442071329738314E-2</v>
      </c>
      <c r="O22" s="87">
        <f>L22/'סכום נכסי הקרן'!$C$42</f>
        <v>9.505215469501492E-4</v>
      </c>
    </row>
    <row r="23" spans="2:15">
      <c r="B23" s="79" t="s">
        <v>1167</v>
      </c>
      <c r="C23" s="76" t="s">
        <v>1168</v>
      </c>
      <c r="D23" s="89" t="s">
        <v>120</v>
      </c>
      <c r="E23" s="89" t="s">
        <v>335</v>
      </c>
      <c r="F23" s="76" t="s">
        <v>511</v>
      </c>
      <c r="G23" s="89" t="s">
        <v>191</v>
      </c>
      <c r="H23" s="89" t="s">
        <v>164</v>
      </c>
      <c r="I23" s="86">
        <v>615050.03481600014</v>
      </c>
      <c r="J23" s="88">
        <v>398</v>
      </c>
      <c r="K23" s="76"/>
      <c r="L23" s="86">
        <v>2447.8991385670006</v>
      </c>
      <c r="M23" s="87">
        <v>2.2240217081168965E-4</v>
      </c>
      <c r="N23" s="87">
        <f t="shared" si="0"/>
        <v>1.3918940569098402E-2</v>
      </c>
      <c r="O23" s="87">
        <f>L23/'סכום נכסי הקרן'!$C$42</f>
        <v>9.1609109383109042E-4</v>
      </c>
    </row>
    <row r="24" spans="2:15">
      <c r="B24" s="79" t="s">
        <v>1169</v>
      </c>
      <c r="C24" s="76" t="s">
        <v>1170</v>
      </c>
      <c r="D24" s="89" t="s">
        <v>120</v>
      </c>
      <c r="E24" s="89" t="s">
        <v>335</v>
      </c>
      <c r="F24" s="76" t="s">
        <v>1171</v>
      </c>
      <c r="G24" s="89" t="s">
        <v>345</v>
      </c>
      <c r="H24" s="89" t="s">
        <v>164</v>
      </c>
      <c r="I24" s="86">
        <v>15112.806028000003</v>
      </c>
      <c r="J24" s="88">
        <v>7108</v>
      </c>
      <c r="K24" s="76"/>
      <c r="L24" s="86">
        <v>1074.218252444</v>
      </c>
      <c r="M24" s="87">
        <v>1.5063091799823864E-4</v>
      </c>
      <c r="N24" s="87">
        <f t="shared" si="0"/>
        <v>6.1080866357760407E-3</v>
      </c>
      <c r="O24" s="87">
        <f>L24/'סכום נכסי הקרן'!$C$42</f>
        <v>4.0201075215493866E-4</v>
      </c>
    </row>
    <row r="25" spans="2:15">
      <c r="B25" s="79" t="s">
        <v>1172</v>
      </c>
      <c r="C25" s="76" t="s">
        <v>1173</v>
      </c>
      <c r="D25" s="89" t="s">
        <v>120</v>
      </c>
      <c r="E25" s="89" t="s">
        <v>335</v>
      </c>
      <c r="F25" s="76" t="s">
        <v>387</v>
      </c>
      <c r="G25" s="89" t="s">
        <v>345</v>
      </c>
      <c r="H25" s="89" t="s">
        <v>164</v>
      </c>
      <c r="I25" s="86">
        <v>227158.22624900003</v>
      </c>
      <c r="J25" s="88">
        <v>924</v>
      </c>
      <c r="K25" s="76"/>
      <c r="L25" s="86">
        <v>2098.9420105430004</v>
      </c>
      <c r="M25" s="87">
        <v>1.9515026637502021E-4</v>
      </c>
      <c r="N25" s="87">
        <f t="shared" si="0"/>
        <v>1.1934743814581516E-2</v>
      </c>
      <c r="O25" s="87">
        <f>L25/'סכום נכסי הקרן'!$C$42</f>
        <v>7.85498900682642E-4</v>
      </c>
    </row>
    <row r="26" spans="2:15">
      <c r="B26" s="79" t="s">
        <v>1174</v>
      </c>
      <c r="C26" s="76" t="s">
        <v>1175</v>
      </c>
      <c r="D26" s="89" t="s">
        <v>120</v>
      </c>
      <c r="E26" s="89" t="s">
        <v>335</v>
      </c>
      <c r="F26" s="76" t="s">
        <v>544</v>
      </c>
      <c r="G26" s="89" t="s">
        <v>451</v>
      </c>
      <c r="H26" s="89" t="s">
        <v>164</v>
      </c>
      <c r="I26" s="86">
        <v>52966.779563000004</v>
      </c>
      <c r="J26" s="88">
        <v>1589</v>
      </c>
      <c r="K26" s="76"/>
      <c r="L26" s="86">
        <v>841.64212724700019</v>
      </c>
      <c r="M26" s="87">
        <v>2.067776963308758E-4</v>
      </c>
      <c r="N26" s="87">
        <f t="shared" si="0"/>
        <v>4.7856411095672721E-3</v>
      </c>
      <c r="O26" s="87">
        <f>L26/'סכום נכסי הקרן'!$C$42</f>
        <v>3.1497247775306037E-4</v>
      </c>
    </row>
    <row r="27" spans="2:15">
      <c r="B27" s="79" t="s">
        <v>1176</v>
      </c>
      <c r="C27" s="76" t="s">
        <v>1177</v>
      </c>
      <c r="D27" s="89" t="s">
        <v>120</v>
      </c>
      <c r="E27" s="89" t="s">
        <v>335</v>
      </c>
      <c r="F27" s="76" t="s">
        <v>1178</v>
      </c>
      <c r="G27" s="89" t="s">
        <v>451</v>
      </c>
      <c r="H27" s="89" t="s">
        <v>164</v>
      </c>
      <c r="I27" s="86">
        <v>39932.20799100001</v>
      </c>
      <c r="J27" s="88">
        <v>2145</v>
      </c>
      <c r="K27" s="76"/>
      <c r="L27" s="86">
        <v>856.54586141000016</v>
      </c>
      <c r="M27" s="87">
        <v>1.8626941199537515E-4</v>
      </c>
      <c r="N27" s="87">
        <f t="shared" si="0"/>
        <v>4.8703848748654927E-3</v>
      </c>
      <c r="O27" s="87">
        <f>L27/'סכום נכסי הקרן'!$C$42</f>
        <v>3.2054998620365075E-4</v>
      </c>
    </row>
    <row r="28" spans="2:15">
      <c r="B28" s="79" t="s">
        <v>1179</v>
      </c>
      <c r="C28" s="76" t="s">
        <v>1180</v>
      </c>
      <c r="D28" s="89" t="s">
        <v>120</v>
      </c>
      <c r="E28" s="89" t="s">
        <v>335</v>
      </c>
      <c r="F28" s="76" t="s">
        <v>1181</v>
      </c>
      <c r="G28" s="89" t="s">
        <v>1182</v>
      </c>
      <c r="H28" s="89" t="s">
        <v>164</v>
      </c>
      <c r="I28" s="86">
        <v>13018.526519000001</v>
      </c>
      <c r="J28" s="88">
        <v>6375</v>
      </c>
      <c r="K28" s="76"/>
      <c r="L28" s="86">
        <v>829.93106516800003</v>
      </c>
      <c r="M28" s="87">
        <v>1.2137080739927367E-4</v>
      </c>
      <c r="N28" s="87">
        <f t="shared" si="0"/>
        <v>4.7190511204168008E-3</v>
      </c>
      <c r="O28" s="87">
        <f>L28/'סכום נכסי הקרן'!$C$42</f>
        <v>3.1058978097407643E-4</v>
      </c>
    </row>
    <row r="29" spans="2:15">
      <c r="B29" s="79" t="s">
        <v>1183</v>
      </c>
      <c r="C29" s="76" t="s">
        <v>1184</v>
      </c>
      <c r="D29" s="89" t="s">
        <v>120</v>
      </c>
      <c r="E29" s="89" t="s">
        <v>335</v>
      </c>
      <c r="F29" s="76" t="s">
        <v>906</v>
      </c>
      <c r="G29" s="89" t="s">
        <v>907</v>
      </c>
      <c r="H29" s="89" t="s">
        <v>164</v>
      </c>
      <c r="I29" s="86">
        <v>22410.221761000004</v>
      </c>
      <c r="J29" s="88">
        <v>3100</v>
      </c>
      <c r="K29" s="76"/>
      <c r="L29" s="86">
        <v>694.71687460600015</v>
      </c>
      <c r="M29" s="87">
        <v>2.0451460735189212E-5</v>
      </c>
      <c r="N29" s="87">
        <f t="shared" si="0"/>
        <v>3.9502129551184676E-3</v>
      </c>
      <c r="O29" s="87">
        <f>L29/'סכום נכסי הקרן'!$C$42</f>
        <v>2.5998781221569839E-4</v>
      </c>
    </row>
    <row r="30" spans="2:15">
      <c r="B30" s="79" t="s">
        <v>1185</v>
      </c>
      <c r="C30" s="76" t="s">
        <v>1186</v>
      </c>
      <c r="D30" s="89" t="s">
        <v>120</v>
      </c>
      <c r="E30" s="89" t="s">
        <v>335</v>
      </c>
      <c r="F30" s="76" t="s">
        <v>358</v>
      </c>
      <c r="G30" s="89" t="s">
        <v>345</v>
      </c>
      <c r="H30" s="89" t="s">
        <v>164</v>
      </c>
      <c r="I30" s="86">
        <v>323338.34870900004</v>
      </c>
      <c r="J30" s="88">
        <v>1508</v>
      </c>
      <c r="K30" s="76"/>
      <c r="L30" s="86">
        <v>4875.9422985370011</v>
      </c>
      <c r="M30" s="87">
        <v>2.2254748266477102E-4</v>
      </c>
      <c r="N30" s="87">
        <f t="shared" si="0"/>
        <v>2.7724978534621917E-2</v>
      </c>
      <c r="O30" s="87">
        <f>L30/'סכום נכסי הקרן'!$C$42</f>
        <v>1.8247513728604481E-3</v>
      </c>
    </row>
    <row r="31" spans="2:15">
      <c r="B31" s="79" t="s">
        <v>1187</v>
      </c>
      <c r="C31" s="76" t="s">
        <v>1188</v>
      </c>
      <c r="D31" s="89" t="s">
        <v>120</v>
      </c>
      <c r="E31" s="89" t="s">
        <v>335</v>
      </c>
      <c r="F31" s="76" t="s">
        <v>478</v>
      </c>
      <c r="G31" s="89" t="s">
        <v>391</v>
      </c>
      <c r="H31" s="89" t="s">
        <v>164</v>
      </c>
      <c r="I31" s="86">
        <v>151137.34826</v>
      </c>
      <c r="J31" s="88">
        <v>638.5</v>
      </c>
      <c r="K31" s="76"/>
      <c r="L31" s="86">
        <v>965.01196866400016</v>
      </c>
      <c r="M31" s="87">
        <v>1.8591665173611915E-4</v>
      </c>
      <c r="N31" s="87">
        <f t="shared" si="0"/>
        <v>5.4871314053265789E-3</v>
      </c>
      <c r="O31" s="87">
        <f>L31/'סכום נכסי הקרן'!$C$42</f>
        <v>3.6114186896238462E-4</v>
      </c>
    </row>
    <row r="32" spans="2:15">
      <c r="B32" s="79" t="s">
        <v>1189</v>
      </c>
      <c r="C32" s="76" t="s">
        <v>1190</v>
      </c>
      <c r="D32" s="89" t="s">
        <v>120</v>
      </c>
      <c r="E32" s="89" t="s">
        <v>335</v>
      </c>
      <c r="F32" s="76" t="s">
        <v>579</v>
      </c>
      <c r="G32" s="89" t="s">
        <v>345</v>
      </c>
      <c r="H32" s="89" t="s">
        <v>164</v>
      </c>
      <c r="I32" s="86">
        <v>53346.782687000006</v>
      </c>
      <c r="J32" s="88">
        <v>6074</v>
      </c>
      <c r="K32" s="76"/>
      <c r="L32" s="86">
        <v>3240.2835804100009</v>
      </c>
      <c r="M32" s="87">
        <v>2.1006946999721875E-4</v>
      </c>
      <c r="N32" s="87">
        <f t="shared" si="0"/>
        <v>1.8424498735333712E-2</v>
      </c>
      <c r="O32" s="87">
        <f>L32/'סכום נכסי הקרן'!$C$42</f>
        <v>1.2126295903018363E-3</v>
      </c>
    </row>
    <row r="33" spans="2:15">
      <c r="B33" s="79" t="s">
        <v>1191</v>
      </c>
      <c r="C33" s="76" t="s">
        <v>1192</v>
      </c>
      <c r="D33" s="89" t="s">
        <v>120</v>
      </c>
      <c r="E33" s="89" t="s">
        <v>335</v>
      </c>
      <c r="F33" s="76" t="s">
        <v>1193</v>
      </c>
      <c r="G33" s="89" t="s">
        <v>1194</v>
      </c>
      <c r="H33" s="89" t="s">
        <v>164</v>
      </c>
      <c r="I33" s="86">
        <v>27714.981540000004</v>
      </c>
      <c r="J33" s="88">
        <v>8060</v>
      </c>
      <c r="K33" s="76"/>
      <c r="L33" s="86">
        <v>2233.8275121350002</v>
      </c>
      <c r="M33" s="87">
        <v>4.4603087282433878E-4</v>
      </c>
      <c r="N33" s="87">
        <f t="shared" si="0"/>
        <v>1.270171302941246E-2</v>
      </c>
      <c r="O33" s="87">
        <f>L33/'סכום נכסי הקרן'!$C$42</f>
        <v>8.3597786231490384E-4</v>
      </c>
    </row>
    <row r="34" spans="2:15">
      <c r="B34" s="79" t="s">
        <v>1195</v>
      </c>
      <c r="C34" s="76" t="s">
        <v>1196</v>
      </c>
      <c r="D34" s="89" t="s">
        <v>120</v>
      </c>
      <c r="E34" s="89" t="s">
        <v>335</v>
      </c>
      <c r="F34" s="76" t="s">
        <v>1197</v>
      </c>
      <c r="G34" s="89" t="s">
        <v>1198</v>
      </c>
      <c r="H34" s="89" t="s">
        <v>164</v>
      </c>
      <c r="I34" s="86">
        <v>46524.170600000005</v>
      </c>
      <c r="J34" s="88">
        <v>5272</v>
      </c>
      <c r="K34" s="76"/>
      <c r="L34" s="86">
        <v>2452.7542739920004</v>
      </c>
      <c r="M34" s="87">
        <v>4.2992551339542876E-4</v>
      </c>
      <c r="N34" s="87">
        <f t="shared" si="0"/>
        <v>1.3946547238168541E-2</v>
      </c>
      <c r="O34" s="87">
        <f>L34/'סכום נכסי הקרן'!$C$42</f>
        <v>9.1790805853037536E-4</v>
      </c>
    </row>
    <row r="35" spans="2:15">
      <c r="B35" s="79" t="s">
        <v>1199</v>
      </c>
      <c r="C35" s="76" t="s">
        <v>1200</v>
      </c>
      <c r="D35" s="89" t="s">
        <v>120</v>
      </c>
      <c r="E35" s="89" t="s">
        <v>335</v>
      </c>
      <c r="F35" s="76" t="s">
        <v>483</v>
      </c>
      <c r="G35" s="89" t="s">
        <v>391</v>
      </c>
      <c r="H35" s="89" t="s">
        <v>164</v>
      </c>
      <c r="I35" s="86">
        <v>12893.307083</v>
      </c>
      <c r="J35" s="88">
        <v>11050</v>
      </c>
      <c r="K35" s="76"/>
      <c r="L35" s="86">
        <v>1424.7104327170002</v>
      </c>
      <c r="M35" s="87">
        <v>2.7178983717408709E-4</v>
      </c>
      <c r="N35" s="87">
        <f t="shared" si="0"/>
        <v>8.1010118140615629E-3</v>
      </c>
      <c r="O35" s="87">
        <f>L35/'סכום נכסי הקרן'!$C$42</f>
        <v>5.331774165598693E-4</v>
      </c>
    </row>
    <row r="36" spans="2:15">
      <c r="B36" s="79" t="s">
        <v>1201</v>
      </c>
      <c r="C36" s="76" t="s">
        <v>1202</v>
      </c>
      <c r="D36" s="89" t="s">
        <v>120</v>
      </c>
      <c r="E36" s="89" t="s">
        <v>335</v>
      </c>
      <c r="F36" s="76" t="s">
        <v>1203</v>
      </c>
      <c r="G36" s="89" t="s">
        <v>1182</v>
      </c>
      <c r="H36" s="89" t="s">
        <v>164</v>
      </c>
      <c r="I36" s="86">
        <v>2782.1098110000003</v>
      </c>
      <c r="J36" s="88">
        <v>18040</v>
      </c>
      <c r="K36" s="76"/>
      <c r="L36" s="86">
        <v>501.89260994800009</v>
      </c>
      <c r="M36" s="87">
        <v>9.9037177736950992E-5</v>
      </c>
      <c r="N36" s="87">
        <f t="shared" si="0"/>
        <v>2.8537995295122298E-3</v>
      </c>
      <c r="O36" s="87">
        <f>L36/'סכום נכסי הקרן'!$C$42</f>
        <v>1.8782610067102638E-4</v>
      </c>
    </row>
    <row r="37" spans="2:15">
      <c r="B37" s="79" t="s">
        <v>1204</v>
      </c>
      <c r="C37" s="76" t="s">
        <v>1205</v>
      </c>
      <c r="D37" s="89" t="s">
        <v>120</v>
      </c>
      <c r="E37" s="89" t="s">
        <v>335</v>
      </c>
      <c r="F37" s="76" t="s">
        <v>915</v>
      </c>
      <c r="G37" s="89" t="s">
        <v>192</v>
      </c>
      <c r="H37" s="89" t="s">
        <v>164</v>
      </c>
      <c r="I37" s="86">
        <v>2378.5451960000005</v>
      </c>
      <c r="J37" s="88">
        <v>77390</v>
      </c>
      <c r="K37" s="76"/>
      <c r="L37" s="86">
        <v>1840.7561273500003</v>
      </c>
      <c r="M37" s="87">
        <v>3.7915798907924596E-5</v>
      </c>
      <c r="N37" s="87">
        <f t="shared" si="0"/>
        <v>1.046667925778475E-2</v>
      </c>
      <c r="O37" s="87">
        <f>L37/'סכום נכסי הקרן'!$C$42</f>
        <v>6.888765421795538E-4</v>
      </c>
    </row>
    <row r="38" spans="2:15">
      <c r="B38" s="79" t="s">
        <v>1206</v>
      </c>
      <c r="C38" s="76" t="s">
        <v>1207</v>
      </c>
      <c r="D38" s="89" t="s">
        <v>120</v>
      </c>
      <c r="E38" s="89" t="s">
        <v>335</v>
      </c>
      <c r="F38" s="76" t="s">
        <v>1208</v>
      </c>
      <c r="G38" s="89" t="s">
        <v>345</v>
      </c>
      <c r="H38" s="89" t="s">
        <v>164</v>
      </c>
      <c r="I38" s="86">
        <v>300242.83706000005</v>
      </c>
      <c r="J38" s="88">
        <v>1830</v>
      </c>
      <c r="K38" s="76"/>
      <c r="L38" s="86">
        <v>5494.4439181940006</v>
      </c>
      <c r="M38" s="87">
        <v>2.2474980418472833E-4</v>
      </c>
      <c r="N38" s="87">
        <f t="shared" si="0"/>
        <v>3.1241825756904335E-2</v>
      </c>
      <c r="O38" s="87">
        <f>L38/'סכום נכסי הקרן'!$C$42</f>
        <v>2.0562167205788067E-3</v>
      </c>
    </row>
    <row r="39" spans="2:15">
      <c r="B39" s="79" t="s">
        <v>1209</v>
      </c>
      <c r="C39" s="76" t="s">
        <v>1210</v>
      </c>
      <c r="D39" s="89" t="s">
        <v>120</v>
      </c>
      <c r="E39" s="89" t="s">
        <v>335</v>
      </c>
      <c r="F39" s="76" t="s">
        <v>1211</v>
      </c>
      <c r="G39" s="89" t="s">
        <v>907</v>
      </c>
      <c r="H39" s="89" t="s">
        <v>164</v>
      </c>
      <c r="I39" s="86">
        <v>7965.2252110000009</v>
      </c>
      <c r="J39" s="88">
        <v>15800</v>
      </c>
      <c r="K39" s="76"/>
      <c r="L39" s="86">
        <v>1258.5055834020002</v>
      </c>
      <c r="M39" s="87">
        <v>5.842845950647034E-5</v>
      </c>
      <c r="N39" s="87">
        <f t="shared" si="0"/>
        <v>7.1559584074634046E-3</v>
      </c>
      <c r="O39" s="87">
        <f>L39/'סכום נכסי הקרן'!$C$42</f>
        <v>4.7097763887697744E-4</v>
      </c>
    </row>
    <row r="40" spans="2:15">
      <c r="B40" s="79" t="s">
        <v>1212</v>
      </c>
      <c r="C40" s="76" t="s">
        <v>1213</v>
      </c>
      <c r="D40" s="89" t="s">
        <v>120</v>
      </c>
      <c r="E40" s="89" t="s">
        <v>335</v>
      </c>
      <c r="F40" s="76" t="s">
        <v>405</v>
      </c>
      <c r="G40" s="89" t="s">
        <v>391</v>
      </c>
      <c r="H40" s="89" t="s">
        <v>164</v>
      </c>
      <c r="I40" s="86">
        <v>26835.062626000006</v>
      </c>
      <c r="J40" s="88">
        <v>15300</v>
      </c>
      <c r="K40" s="76"/>
      <c r="L40" s="86">
        <v>4105.764581755001</v>
      </c>
      <c r="M40" s="87">
        <v>2.2127856763546906E-4</v>
      </c>
      <c r="N40" s="87">
        <f t="shared" si="0"/>
        <v>2.3345689495038336E-2</v>
      </c>
      <c r="O40" s="87">
        <f>L40/'סכום נכסי הקרן'!$C$42</f>
        <v>1.5365234242921977E-3</v>
      </c>
    </row>
    <row r="41" spans="2:15">
      <c r="B41" s="79" t="s">
        <v>1214</v>
      </c>
      <c r="C41" s="76" t="s">
        <v>1215</v>
      </c>
      <c r="D41" s="89" t="s">
        <v>120</v>
      </c>
      <c r="E41" s="89" t="s">
        <v>335</v>
      </c>
      <c r="F41" s="76" t="s">
        <v>503</v>
      </c>
      <c r="G41" s="89" t="s">
        <v>151</v>
      </c>
      <c r="H41" s="89" t="s">
        <v>164</v>
      </c>
      <c r="I41" s="86">
        <v>105029.77212400001</v>
      </c>
      <c r="J41" s="88">
        <v>2680</v>
      </c>
      <c r="K41" s="76"/>
      <c r="L41" s="86">
        <v>2814.7978929210003</v>
      </c>
      <c r="M41" s="87">
        <v>4.4086814940283751E-4</v>
      </c>
      <c r="N41" s="87">
        <f t="shared" si="0"/>
        <v>1.600515477468822E-2</v>
      </c>
      <c r="O41" s="87">
        <f>L41/'סכום נכסי הקרן'!$C$42</f>
        <v>1.0533976829408772E-3</v>
      </c>
    </row>
    <row r="42" spans="2:15">
      <c r="B42" s="79" t="s">
        <v>1216</v>
      </c>
      <c r="C42" s="76" t="s">
        <v>1217</v>
      </c>
      <c r="D42" s="89" t="s">
        <v>120</v>
      </c>
      <c r="E42" s="89" t="s">
        <v>335</v>
      </c>
      <c r="F42" s="76" t="s">
        <v>693</v>
      </c>
      <c r="G42" s="89" t="s">
        <v>694</v>
      </c>
      <c r="H42" s="89" t="s">
        <v>164</v>
      </c>
      <c r="I42" s="86">
        <v>27497.709528000007</v>
      </c>
      <c r="J42" s="88">
        <v>9838</v>
      </c>
      <c r="K42" s="76"/>
      <c r="L42" s="86">
        <v>2705.224663427</v>
      </c>
      <c r="M42" s="87">
        <v>2.3696359245771513E-4</v>
      </c>
      <c r="N42" s="87">
        <f t="shared" si="0"/>
        <v>1.5382113063017049E-2</v>
      </c>
      <c r="O42" s="87">
        <f>L42/'סכום נכסי הקרן'!$C$42</f>
        <v>1.0123914755852401E-3</v>
      </c>
    </row>
    <row r="43" spans="2:15">
      <c r="B43" s="79" t="s">
        <v>1218</v>
      </c>
      <c r="C43" s="76" t="s">
        <v>1219</v>
      </c>
      <c r="D43" s="89" t="s">
        <v>120</v>
      </c>
      <c r="E43" s="89" t="s">
        <v>335</v>
      </c>
      <c r="F43" s="76" t="s">
        <v>1220</v>
      </c>
      <c r="G43" s="89" t="s">
        <v>630</v>
      </c>
      <c r="H43" s="89" t="s">
        <v>164</v>
      </c>
      <c r="I43" s="86">
        <v>63703.295001000006</v>
      </c>
      <c r="J43" s="88">
        <v>1540</v>
      </c>
      <c r="K43" s="76"/>
      <c r="L43" s="86">
        <v>981.03074301000004</v>
      </c>
      <c r="M43" s="87">
        <v>1.5676524179690599E-4</v>
      </c>
      <c r="N43" s="87">
        <f t="shared" si="0"/>
        <v>5.5782153738606309E-3</v>
      </c>
      <c r="O43" s="87">
        <f>L43/'סכום נכסי הקרן'!$C$42</f>
        <v>3.6713666518632172E-4</v>
      </c>
    </row>
    <row r="44" spans="2:15">
      <c r="B44" s="79" t="s">
        <v>1221</v>
      </c>
      <c r="C44" s="76" t="s">
        <v>1222</v>
      </c>
      <c r="D44" s="89" t="s">
        <v>120</v>
      </c>
      <c r="E44" s="89" t="s">
        <v>335</v>
      </c>
      <c r="F44" s="76" t="s">
        <v>809</v>
      </c>
      <c r="G44" s="89" t="s">
        <v>810</v>
      </c>
      <c r="H44" s="89" t="s">
        <v>164</v>
      </c>
      <c r="I44" s="86">
        <v>109970.42236400001</v>
      </c>
      <c r="J44" s="88">
        <v>2299</v>
      </c>
      <c r="K44" s="76"/>
      <c r="L44" s="86">
        <v>2528.2200101480003</v>
      </c>
      <c r="M44" s="87">
        <v>3.086479519549728E-4</v>
      </c>
      <c r="N44" s="87">
        <f t="shared" si="0"/>
        <v>1.4375651150175932E-2</v>
      </c>
      <c r="O44" s="87">
        <f>L44/'סכום נכסי הקרן'!$C$42</f>
        <v>9.4615002638465096E-4</v>
      </c>
    </row>
    <row r="45" spans="2:15">
      <c r="B45" s="75"/>
      <c r="C45" s="76"/>
      <c r="D45" s="76"/>
      <c r="E45" s="76"/>
      <c r="F45" s="76"/>
      <c r="G45" s="76"/>
      <c r="H45" s="76"/>
      <c r="I45" s="86"/>
      <c r="J45" s="88"/>
      <c r="K45" s="76"/>
      <c r="L45" s="76"/>
      <c r="M45" s="76"/>
      <c r="N45" s="87"/>
      <c r="O45" s="76"/>
    </row>
    <row r="46" spans="2:15">
      <c r="B46" s="94" t="s">
        <v>1223</v>
      </c>
      <c r="C46" s="74"/>
      <c r="D46" s="74"/>
      <c r="E46" s="74"/>
      <c r="F46" s="74"/>
      <c r="G46" s="74"/>
      <c r="H46" s="74"/>
      <c r="I46" s="83"/>
      <c r="J46" s="85"/>
      <c r="K46" s="74"/>
      <c r="L46" s="83">
        <f>SUM(L47:L92)</f>
        <v>29708.809616063994</v>
      </c>
      <c r="M46" s="74"/>
      <c r="N46" s="84">
        <f t="shared" ref="N46:N92" si="1">L46/$L$11</f>
        <v>0.16892654967260026</v>
      </c>
      <c r="O46" s="84">
        <f>L46/'סכום נכסי הקרן'!$C$42</f>
        <v>1.1118095296006316E-2</v>
      </c>
    </row>
    <row r="47" spans="2:15">
      <c r="B47" s="79" t="s">
        <v>1224</v>
      </c>
      <c r="C47" s="76" t="s">
        <v>1225</v>
      </c>
      <c r="D47" s="89" t="s">
        <v>120</v>
      </c>
      <c r="E47" s="89" t="s">
        <v>335</v>
      </c>
      <c r="F47" s="76" t="s">
        <v>1226</v>
      </c>
      <c r="G47" s="89" t="s">
        <v>1227</v>
      </c>
      <c r="H47" s="89" t="s">
        <v>164</v>
      </c>
      <c r="I47" s="86">
        <v>119695.68828500001</v>
      </c>
      <c r="J47" s="88">
        <v>386.7</v>
      </c>
      <c r="K47" s="76"/>
      <c r="L47" s="86">
        <v>462.86322661200006</v>
      </c>
      <c r="M47" s="87">
        <v>4.0321522495350624E-4</v>
      </c>
      <c r="N47" s="87">
        <f t="shared" si="1"/>
        <v>2.6318754892021533E-3</v>
      </c>
      <c r="O47" s="87">
        <f>L47/'סכום נכסי הקרן'!$C$42</f>
        <v>1.7321991453022001E-4</v>
      </c>
    </row>
    <row r="48" spans="2:15">
      <c r="B48" s="79" t="s">
        <v>1228</v>
      </c>
      <c r="C48" s="76" t="s">
        <v>1229</v>
      </c>
      <c r="D48" s="89" t="s">
        <v>120</v>
      </c>
      <c r="E48" s="89" t="s">
        <v>335</v>
      </c>
      <c r="F48" s="76" t="s">
        <v>661</v>
      </c>
      <c r="G48" s="89" t="s">
        <v>455</v>
      </c>
      <c r="H48" s="89" t="s">
        <v>164</v>
      </c>
      <c r="I48" s="86">
        <v>70363.486780000007</v>
      </c>
      <c r="J48" s="88">
        <v>3117</v>
      </c>
      <c r="K48" s="76"/>
      <c r="L48" s="86">
        <v>2193.2298829199999</v>
      </c>
      <c r="M48" s="87">
        <v>4.9066452935532631E-4</v>
      </c>
      <c r="N48" s="87">
        <f t="shared" si="1"/>
        <v>1.2470871823830486E-2</v>
      </c>
      <c r="O48" s="87">
        <f>L48/'סכום נכסי הקרן'!$C$42</f>
        <v>8.2078478267834235E-4</v>
      </c>
    </row>
    <row r="49" spans="2:15">
      <c r="B49" s="79" t="s">
        <v>1230</v>
      </c>
      <c r="C49" s="76" t="s">
        <v>1231</v>
      </c>
      <c r="D49" s="89" t="s">
        <v>120</v>
      </c>
      <c r="E49" s="89" t="s">
        <v>335</v>
      </c>
      <c r="F49" s="76" t="s">
        <v>629</v>
      </c>
      <c r="G49" s="89" t="s">
        <v>630</v>
      </c>
      <c r="H49" s="89" t="s">
        <v>164</v>
      </c>
      <c r="I49" s="86">
        <v>51432.594259000005</v>
      </c>
      <c r="J49" s="88">
        <v>611.6</v>
      </c>
      <c r="K49" s="76"/>
      <c r="L49" s="86">
        <v>314.56174648800004</v>
      </c>
      <c r="M49" s="87">
        <v>2.44056726072177E-4</v>
      </c>
      <c r="N49" s="87">
        <f t="shared" si="1"/>
        <v>1.7886220006766147E-3</v>
      </c>
      <c r="O49" s="87">
        <f>L49/'סכום נכסי הקרן'!$C$42</f>
        <v>1.1772021562387702E-4</v>
      </c>
    </row>
    <row r="50" spans="2:15">
      <c r="B50" s="79" t="s">
        <v>1232</v>
      </c>
      <c r="C50" s="76" t="s">
        <v>1233</v>
      </c>
      <c r="D50" s="89" t="s">
        <v>120</v>
      </c>
      <c r="E50" s="89" t="s">
        <v>335</v>
      </c>
      <c r="F50" s="76" t="s">
        <v>1234</v>
      </c>
      <c r="G50" s="89" t="s">
        <v>451</v>
      </c>
      <c r="H50" s="89" t="s">
        <v>164</v>
      </c>
      <c r="I50" s="86">
        <v>3167.7961710000004</v>
      </c>
      <c r="J50" s="88">
        <v>8429</v>
      </c>
      <c r="K50" s="76"/>
      <c r="L50" s="86">
        <v>267.01353928700007</v>
      </c>
      <c r="M50" s="87">
        <v>2.1586473262226498E-4</v>
      </c>
      <c r="N50" s="87">
        <f t="shared" si="1"/>
        <v>1.5182592803460195E-3</v>
      </c>
      <c r="O50" s="87">
        <f>L50/'סכום נכסי הקרן'!$C$42</f>
        <v>9.9925982006077505E-5</v>
      </c>
    </row>
    <row r="51" spans="2:15">
      <c r="B51" s="79" t="s">
        <v>1235</v>
      </c>
      <c r="C51" s="76" t="s">
        <v>1236</v>
      </c>
      <c r="D51" s="89" t="s">
        <v>120</v>
      </c>
      <c r="E51" s="89" t="s">
        <v>335</v>
      </c>
      <c r="F51" s="76" t="s">
        <v>1237</v>
      </c>
      <c r="G51" s="89" t="s">
        <v>151</v>
      </c>
      <c r="H51" s="89" t="s">
        <v>164</v>
      </c>
      <c r="I51" s="86">
        <v>1888.9563370000003</v>
      </c>
      <c r="J51" s="88">
        <v>12880</v>
      </c>
      <c r="K51" s="76"/>
      <c r="L51" s="86">
        <v>243.29757851400001</v>
      </c>
      <c r="M51" s="87">
        <v>1.6745143459287974E-4</v>
      </c>
      <c r="N51" s="87">
        <f t="shared" si="1"/>
        <v>1.3834085247173794E-3</v>
      </c>
      <c r="O51" s="87">
        <f>L51/'סכום נכסי הקרן'!$C$42</f>
        <v>9.1050624315273609E-5</v>
      </c>
    </row>
    <row r="52" spans="2:15">
      <c r="B52" s="79" t="s">
        <v>1238</v>
      </c>
      <c r="C52" s="76" t="s">
        <v>1239</v>
      </c>
      <c r="D52" s="89" t="s">
        <v>120</v>
      </c>
      <c r="E52" s="89" t="s">
        <v>335</v>
      </c>
      <c r="F52" s="76" t="s">
        <v>1240</v>
      </c>
      <c r="G52" s="89" t="s">
        <v>810</v>
      </c>
      <c r="H52" s="89" t="s">
        <v>164</v>
      </c>
      <c r="I52" s="86">
        <v>65116.270933000007</v>
      </c>
      <c r="J52" s="88">
        <v>1385</v>
      </c>
      <c r="K52" s="76"/>
      <c r="L52" s="86">
        <v>901.86035242000014</v>
      </c>
      <c r="M52" s="87">
        <v>5.9841340542091408E-4</v>
      </c>
      <c r="N52" s="87">
        <f t="shared" si="1"/>
        <v>5.1280465151471106E-3</v>
      </c>
      <c r="O52" s="87">
        <f>L52/'סכום נכסי הקרן'!$C$42</f>
        <v>3.3750828361947126E-4</v>
      </c>
    </row>
    <row r="53" spans="2:15">
      <c r="B53" s="79" t="s">
        <v>1241</v>
      </c>
      <c r="C53" s="76" t="s">
        <v>1242</v>
      </c>
      <c r="D53" s="89" t="s">
        <v>120</v>
      </c>
      <c r="E53" s="89" t="s">
        <v>335</v>
      </c>
      <c r="F53" s="76" t="s">
        <v>1243</v>
      </c>
      <c r="G53" s="89" t="s">
        <v>1244</v>
      </c>
      <c r="H53" s="89" t="s">
        <v>164</v>
      </c>
      <c r="I53" s="86">
        <v>101418.83195900003</v>
      </c>
      <c r="J53" s="88">
        <v>231.2</v>
      </c>
      <c r="K53" s="76"/>
      <c r="L53" s="86">
        <v>234.48033950800007</v>
      </c>
      <c r="M53" s="87">
        <v>2.3951349954321054E-4</v>
      </c>
      <c r="N53" s="87">
        <f t="shared" si="1"/>
        <v>1.3332730335223078E-3</v>
      </c>
      <c r="O53" s="87">
        <f>L53/'סכום נכסי הקרן'!$C$42</f>
        <v>8.775089925784941E-5</v>
      </c>
    </row>
    <row r="54" spans="2:15">
      <c r="B54" s="79" t="s">
        <v>1245</v>
      </c>
      <c r="C54" s="76" t="s">
        <v>1246</v>
      </c>
      <c r="D54" s="89" t="s">
        <v>120</v>
      </c>
      <c r="E54" s="89" t="s">
        <v>335</v>
      </c>
      <c r="F54" s="76" t="s">
        <v>1247</v>
      </c>
      <c r="G54" s="89" t="s">
        <v>192</v>
      </c>
      <c r="H54" s="89" t="s">
        <v>164</v>
      </c>
      <c r="I54" s="86">
        <v>701.00276100000008</v>
      </c>
      <c r="J54" s="88">
        <v>3108</v>
      </c>
      <c r="K54" s="76"/>
      <c r="L54" s="86">
        <v>21.787165816000002</v>
      </c>
      <c r="M54" s="87">
        <v>1.9967262392293637E-5</v>
      </c>
      <c r="N54" s="87">
        <f t="shared" si="1"/>
        <v>1.2388348089354746E-4</v>
      </c>
      <c r="O54" s="87">
        <f>L54/'סכום נכסי הקרן'!$C$42</f>
        <v>8.1535338811152129E-6</v>
      </c>
    </row>
    <row r="55" spans="2:15">
      <c r="B55" s="79" t="s">
        <v>1248</v>
      </c>
      <c r="C55" s="76" t="s">
        <v>1249</v>
      </c>
      <c r="D55" s="89" t="s">
        <v>120</v>
      </c>
      <c r="E55" s="89" t="s">
        <v>335</v>
      </c>
      <c r="F55" s="76" t="s">
        <v>1250</v>
      </c>
      <c r="G55" s="89" t="s">
        <v>151</v>
      </c>
      <c r="H55" s="89" t="s">
        <v>164</v>
      </c>
      <c r="I55" s="86">
        <v>2533.5362560000003</v>
      </c>
      <c r="J55" s="88">
        <v>9400</v>
      </c>
      <c r="K55" s="76"/>
      <c r="L55" s="86">
        <v>238.15240806400001</v>
      </c>
      <c r="M55" s="87">
        <v>1.1556456878885368E-4</v>
      </c>
      <c r="N55" s="87">
        <f t="shared" si="1"/>
        <v>1.3541526944492439E-3</v>
      </c>
      <c r="O55" s="87">
        <f>L55/'סכום נכסי הקרן'!$C$42</f>
        <v>8.9125118173608334E-5</v>
      </c>
    </row>
    <row r="56" spans="2:15">
      <c r="B56" s="79" t="s">
        <v>1251</v>
      </c>
      <c r="C56" s="76" t="s">
        <v>1252</v>
      </c>
      <c r="D56" s="89" t="s">
        <v>120</v>
      </c>
      <c r="E56" s="89" t="s">
        <v>335</v>
      </c>
      <c r="F56" s="76" t="s">
        <v>1253</v>
      </c>
      <c r="G56" s="89" t="s">
        <v>190</v>
      </c>
      <c r="H56" s="89" t="s">
        <v>164</v>
      </c>
      <c r="I56" s="86">
        <v>1261.8198150000003</v>
      </c>
      <c r="J56" s="88">
        <v>25900</v>
      </c>
      <c r="K56" s="76"/>
      <c r="L56" s="86">
        <v>326.81133208500006</v>
      </c>
      <c r="M56" s="87">
        <v>1.3083453610460131E-4</v>
      </c>
      <c r="N56" s="87">
        <f t="shared" si="1"/>
        <v>1.8582740754841327E-3</v>
      </c>
      <c r="O56" s="87">
        <f>L56/'סכום נכסי הקרן'!$C$42</f>
        <v>1.2230444709474659E-4</v>
      </c>
    </row>
    <row r="57" spans="2:15">
      <c r="B57" s="79" t="s">
        <v>1254</v>
      </c>
      <c r="C57" s="76" t="s">
        <v>1255</v>
      </c>
      <c r="D57" s="89" t="s">
        <v>120</v>
      </c>
      <c r="E57" s="89" t="s">
        <v>335</v>
      </c>
      <c r="F57" s="76" t="s">
        <v>852</v>
      </c>
      <c r="G57" s="89" t="s">
        <v>190</v>
      </c>
      <c r="H57" s="89" t="s">
        <v>164</v>
      </c>
      <c r="I57" s="86">
        <v>448280.30771300005</v>
      </c>
      <c r="J57" s="88">
        <v>611.4</v>
      </c>
      <c r="K57" s="76"/>
      <c r="L57" s="86">
        <v>2740.7858013480004</v>
      </c>
      <c r="M57" s="87">
        <v>5.462340046360404E-4</v>
      </c>
      <c r="N57" s="87">
        <f t="shared" si="1"/>
        <v>1.5584316396272712E-2</v>
      </c>
      <c r="O57" s="87">
        <f>L57/'סכום נכסי הקרן'!$C$42</f>
        <v>1.0256997206933283E-3</v>
      </c>
    </row>
    <row r="58" spans="2:15">
      <c r="B58" s="79" t="s">
        <v>1256</v>
      </c>
      <c r="C58" s="76" t="s">
        <v>1257</v>
      </c>
      <c r="D58" s="89" t="s">
        <v>120</v>
      </c>
      <c r="E58" s="89" t="s">
        <v>335</v>
      </c>
      <c r="F58" s="76" t="s">
        <v>833</v>
      </c>
      <c r="G58" s="89" t="s">
        <v>630</v>
      </c>
      <c r="H58" s="89" t="s">
        <v>164</v>
      </c>
      <c r="I58" s="86">
        <v>4192.4433440000012</v>
      </c>
      <c r="J58" s="88">
        <v>9483</v>
      </c>
      <c r="K58" s="76"/>
      <c r="L58" s="86">
        <v>397.56940234100006</v>
      </c>
      <c r="M58" s="87">
        <v>3.3158788364267725E-4</v>
      </c>
      <c r="N58" s="87">
        <f t="shared" si="1"/>
        <v>2.2606098413498373E-3</v>
      </c>
      <c r="O58" s="87">
        <f>L58/'סכום נכסי הקרן'!$C$42</f>
        <v>1.4878463860138776E-4</v>
      </c>
    </row>
    <row r="59" spans="2:15">
      <c r="B59" s="79" t="s">
        <v>1258</v>
      </c>
      <c r="C59" s="76" t="s">
        <v>1259</v>
      </c>
      <c r="D59" s="89" t="s">
        <v>120</v>
      </c>
      <c r="E59" s="89" t="s">
        <v>335</v>
      </c>
      <c r="F59" s="76" t="s">
        <v>1260</v>
      </c>
      <c r="G59" s="89" t="s">
        <v>683</v>
      </c>
      <c r="H59" s="89" t="s">
        <v>164</v>
      </c>
      <c r="I59" s="86">
        <v>3132.882211000001</v>
      </c>
      <c r="J59" s="88">
        <v>6179</v>
      </c>
      <c r="K59" s="76"/>
      <c r="L59" s="86">
        <v>193.58079179600003</v>
      </c>
      <c r="M59" s="87">
        <v>8.623156589227005E-5</v>
      </c>
      <c r="N59" s="87">
        <f t="shared" si="1"/>
        <v>1.1007150964172732E-3</v>
      </c>
      <c r="O59" s="87">
        <f>L59/'סכום נכסי הקרן'!$C$42</f>
        <v>7.2444830960192107E-5</v>
      </c>
    </row>
    <row r="60" spans="2:15">
      <c r="B60" s="79" t="s">
        <v>1261</v>
      </c>
      <c r="C60" s="76" t="s">
        <v>1262</v>
      </c>
      <c r="D60" s="89" t="s">
        <v>120</v>
      </c>
      <c r="E60" s="89" t="s">
        <v>335</v>
      </c>
      <c r="F60" s="76" t="s">
        <v>1263</v>
      </c>
      <c r="G60" s="89" t="s">
        <v>1198</v>
      </c>
      <c r="H60" s="89" t="s">
        <v>164</v>
      </c>
      <c r="I60" s="86">
        <v>10889.049759000001</v>
      </c>
      <c r="J60" s="88">
        <v>4059</v>
      </c>
      <c r="K60" s="76"/>
      <c r="L60" s="86">
        <v>441.98652970400002</v>
      </c>
      <c r="M60" s="87">
        <v>4.4030445682795917E-4</v>
      </c>
      <c r="N60" s="87">
        <f t="shared" si="1"/>
        <v>2.5131690037251252E-3</v>
      </c>
      <c r="O60" s="87">
        <f>L60/'סכום נכסי הקרן'!$C$42</f>
        <v>1.6540711056100679E-4</v>
      </c>
    </row>
    <row r="61" spans="2:15">
      <c r="B61" s="79" t="s">
        <v>1264</v>
      </c>
      <c r="C61" s="76" t="s">
        <v>1265</v>
      </c>
      <c r="D61" s="89" t="s">
        <v>120</v>
      </c>
      <c r="E61" s="89" t="s">
        <v>335</v>
      </c>
      <c r="F61" s="76" t="s">
        <v>855</v>
      </c>
      <c r="G61" s="89" t="s">
        <v>455</v>
      </c>
      <c r="H61" s="89" t="s">
        <v>164</v>
      </c>
      <c r="I61" s="86">
        <v>346754.99533300003</v>
      </c>
      <c r="J61" s="88">
        <v>61.2</v>
      </c>
      <c r="K61" s="76"/>
      <c r="L61" s="86">
        <v>212.21405714500003</v>
      </c>
      <c r="M61" s="87">
        <v>1.0816781747934271E-4</v>
      </c>
      <c r="N61" s="87">
        <f t="shared" si="1"/>
        <v>1.2066652595244011E-3</v>
      </c>
      <c r="O61" s="87">
        <f>L61/'סכום נכסי הקרן'!$C$42</f>
        <v>7.9418062890492555E-5</v>
      </c>
    </row>
    <row r="62" spans="2:15">
      <c r="B62" s="79" t="s">
        <v>1266</v>
      </c>
      <c r="C62" s="76" t="s">
        <v>1267</v>
      </c>
      <c r="D62" s="89" t="s">
        <v>120</v>
      </c>
      <c r="E62" s="89" t="s">
        <v>335</v>
      </c>
      <c r="F62" s="76" t="s">
        <v>445</v>
      </c>
      <c r="G62" s="89" t="s">
        <v>391</v>
      </c>
      <c r="H62" s="89" t="s">
        <v>164</v>
      </c>
      <c r="I62" s="86">
        <v>1596.6721560000003</v>
      </c>
      <c r="J62" s="88">
        <v>198000</v>
      </c>
      <c r="K62" s="76"/>
      <c r="L62" s="86">
        <v>3161.4108683060003</v>
      </c>
      <c r="M62" s="87">
        <v>7.4700838486737773E-4</v>
      </c>
      <c r="N62" s="87">
        <f t="shared" si="1"/>
        <v>1.7976022499118418E-2</v>
      </c>
      <c r="O62" s="87">
        <f>L62/'סכום נכסי הקרן'!$C$42</f>
        <v>1.1831126106328633E-3</v>
      </c>
    </row>
    <row r="63" spans="2:15">
      <c r="B63" s="79" t="s">
        <v>1268</v>
      </c>
      <c r="C63" s="76" t="s">
        <v>1269</v>
      </c>
      <c r="D63" s="89" t="s">
        <v>120</v>
      </c>
      <c r="E63" s="89" t="s">
        <v>335</v>
      </c>
      <c r="F63" s="76" t="s">
        <v>885</v>
      </c>
      <c r="G63" s="89" t="s">
        <v>146</v>
      </c>
      <c r="H63" s="89" t="s">
        <v>164</v>
      </c>
      <c r="I63" s="86">
        <v>312346.84447600006</v>
      </c>
      <c r="J63" s="88">
        <v>303.89999999999998</v>
      </c>
      <c r="K63" s="76"/>
      <c r="L63" s="86">
        <v>949.22206042400012</v>
      </c>
      <c r="M63" s="87">
        <v>2.6609553183382339E-4</v>
      </c>
      <c r="N63" s="87">
        <f t="shared" si="1"/>
        <v>5.3973487868675778E-3</v>
      </c>
      <c r="O63" s="87">
        <f>L63/'סכום נכסי הקרן'!$C$42</f>
        <v>3.5523272259145122E-4</v>
      </c>
    </row>
    <row r="64" spans="2:15">
      <c r="B64" s="79" t="s">
        <v>1270</v>
      </c>
      <c r="C64" s="76" t="s">
        <v>1271</v>
      </c>
      <c r="D64" s="89" t="s">
        <v>120</v>
      </c>
      <c r="E64" s="89" t="s">
        <v>335</v>
      </c>
      <c r="F64" s="76" t="s">
        <v>783</v>
      </c>
      <c r="G64" s="89" t="s">
        <v>630</v>
      </c>
      <c r="H64" s="89" t="s">
        <v>164</v>
      </c>
      <c r="I64" s="86">
        <v>3784.0838140000005</v>
      </c>
      <c r="J64" s="88">
        <v>10060</v>
      </c>
      <c r="K64" s="76"/>
      <c r="L64" s="86">
        <v>380.67883168700001</v>
      </c>
      <c r="M64" s="87">
        <v>2.0227228496497548E-4</v>
      </c>
      <c r="N64" s="87">
        <f t="shared" si="1"/>
        <v>2.1645687727424065E-3</v>
      </c>
      <c r="O64" s="87">
        <f>L64/'סכום נכסי הקרן'!$C$42</f>
        <v>1.4246358513065029E-4</v>
      </c>
    </row>
    <row r="65" spans="2:15">
      <c r="B65" s="79" t="s">
        <v>1272</v>
      </c>
      <c r="C65" s="76" t="s">
        <v>1273</v>
      </c>
      <c r="D65" s="89" t="s">
        <v>120</v>
      </c>
      <c r="E65" s="89" t="s">
        <v>335</v>
      </c>
      <c r="F65" s="76" t="s">
        <v>1274</v>
      </c>
      <c r="G65" s="89" t="s">
        <v>156</v>
      </c>
      <c r="H65" s="89" t="s">
        <v>164</v>
      </c>
      <c r="I65" s="86">
        <v>3925.1651660000007</v>
      </c>
      <c r="J65" s="88">
        <v>39700</v>
      </c>
      <c r="K65" s="76"/>
      <c r="L65" s="86">
        <v>1558.2905708740002</v>
      </c>
      <c r="M65" s="87">
        <v>7.3719123851743854E-4</v>
      </c>
      <c r="N65" s="87">
        <f t="shared" si="1"/>
        <v>8.8605586331791455E-3</v>
      </c>
      <c r="O65" s="87">
        <f>L65/'סכום נכסי הקרן'!$C$42</f>
        <v>5.8316786467530531E-4</v>
      </c>
    </row>
    <row r="66" spans="2:15">
      <c r="B66" s="79" t="s">
        <v>1275</v>
      </c>
      <c r="C66" s="76" t="s">
        <v>1276</v>
      </c>
      <c r="D66" s="89" t="s">
        <v>120</v>
      </c>
      <c r="E66" s="89" t="s">
        <v>335</v>
      </c>
      <c r="F66" s="76" t="s">
        <v>1277</v>
      </c>
      <c r="G66" s="89" t="s">
        <v>810</v>
      </c>
      <c r="H66" s="89" t="s">
        <v>164</v>
      </c>
      <c r="I66" s="86">
        <v>7374.3768460000019</v>
      </c>
      <c r="J66" s="88">
        <v>4955</v>
      </c>
      <c r="K66" s="76"/>
      <c r="L66" s="86">
        <v>365.4003727170001</v>
      </c>
      <c r="M66" s="87">
        <v>5.2481102331496533E-4</v>
      </c>
      <c r="N66" s="87">
        <f t="shared" si="1"/>
        <v>2.0776942937083855E-3</v>
      </c>
      <c r="O66" s="87">
        <f>L66/'סכום נכסי הקרן'!$C$42</f>
        <v>1.3674584130315168E-4</v>
      </c>
    </row>
    <row r="67" spans="2:15">
      <c r="B67" s="79" t="s">
        <v>1278</v>
      </c>
      <c r="C67" s="76" t="s">
        <v>1279</v>
      </c>
      <c r="D67" s="89" t="s">
        <v>120</v>
      </c>
      <c r="E67" s="89" t="s">
        <v>335</v>
      </c>
      <c r="F67" s="76" t="s">
        <v>1280</v>
      </c>
      <c r="G67" s="89" t="s">
        <v>1194</v>
      </c>
      <c r="H67" s="89" t="s">
        <v>164</v>
      </c>
      <c r="I67" s="86">
        <v>3944.151843000001</v>
      </c>
      <c r="J67" s="88">
        <v>27180</v>
      </c>
      <c r="K67" s="76"/>
      <c r="L67" s="86">
        <v>1072.0204709030004</v>
      </c>
      <c r="M67" s="87">
        <v>5.7979126598076375E-4</v>
      </c>
      <c r="N67" s="87">
        <f t="shared" si="1"/>
        <v>6.0955898828783939E-3</v>
      </c>
      <c r="O67" s="87">
        <f>L67/'סכום נכסי הקרן'!$C$42</f>
        <v>4.0118826397959878E-4</v>
      </c>
    </row>
    <row r="68" spans="2:15">
      <c r="B68" s="79" t="s">
        <v>1281</v>
      </c>
      <c r="C68" s="76" t="s">
        <v>1282</v>
      </c>
      <c r="D68" s="89" t="s">
        <v>120</v>
      </c>
      <c r="E68" s="89" t="s">
        <v>335</v>
      </c>
      <c r="F68" s="76" t="s">
        <v>1283</v>
      </c>
      <c r="G68" s="89" t="s">
        <v>1194</v>
      </c>
      <c r="H68" s="89" t="s">
        <v>164</v>
      </c>
      <c r="I68" s="86">
        <v>11024.306946000002</v>
      </c>
      <c r="J68" s="88">
        <v>14970</v>
      </c>
      <c r="K68" s="76"/>
      <c r="L68" s="86">
        <v>1650.3387498460004</v>
      </c>
      <c r="M68" s="87">
        <v>4.8947587118529487E-4</v>
      </c>
      <c r="N68" s="87">
        <f t="shared" si="1"/>
        <v>9.3839515754860024E-3</v>
      </c>
      <c r="O68" s="87">
        <f>L68/'סכום נכסי הקרן'!$C$42</f>
        <v>6.1761557358253722E-4</v>
      </c>
    </row>
    <row r="69" spans="2:15">
      <c r="B69" s="79" t="s">
        <v>1284</v>
      </c>
      <c r="C69" s="76" t="s">
        <v>1285</v>
      </c>
      <c r="D69" s="89" t="s">
        <v>120</v>
      </c>
      <c r="E69" s="89" t="s">
        <v>335</v>
      </c>
      <c r="F69" s="76" t="s">
        <v>717</v>
      </c>
      <c r="G69" s="89" t="s">
        <v>157</v>
      </c>
      <c r="H69" s="89" t="s">
        <v>164</v>
      </c>
      <c r="I69" s="86">
        <v>40526.11619500001</v>
      </c>
      <c r="J69" s="88">
        <v>850</v>
      </c>
      <c r="K69" s="76"/>
      <c r="L69" s="86">
        <v>344.47198766100007</v>
      </c>
      <c r="M69" s="87">
        <v>2.0263058097500005E-4</v>
      </c>
      <c r="N69" s="87">
        <f t="shared" si="1"/>
        <v>1.9586939054929628E-3</v>
      </c>
      <c r="O69" s="87">
        <f>L69/'סכום נכסי הקרן'!$C$42</f>
        <v>1.2891369378693792E-4</v>
      </c>
    </row>
    <row r="70" spans="2:15">
      <c r="B70" s="79" t="s">
        <v>1286</v>
      </c>
      <c r="C70" s="76" t="s">
        <v>1287</v>
      </c>
      <c r="D70" s="89" t="s">
        <v>120</v>
      </c>
      <c r="E70" s="89" t="s">
        <v>335</v>
      </c>
      <c r="F70" s="76" t="s">
        <v>877</v>
      </c>
      <c r="G70" s="89" t="s">
        <v>146</v>
      </c>
      <c r="H70" s="89" t="s">
        <v>164</v>
      </c>
      <c r="I70" s="86">
        <v>2051372.5156500002</v>
      </c>
      <c r="J70" s="88">
        <v>56.8</v>
      </c>
      <c r="K70" s="76"/>
      <c r="L70" s="86">
        <v>1165.1795888970003</v>
      </c>
      <c r="M70" s="87">
        <v>7.9189598309681135E-4</v>
      </c>
      <c r="N70" s="87">
        <f t="shared" si="1"/>
        <v>6.6252997089079023E-3</v>
      </c>
      <c r="O70" s="87">
        <f>L70/'סכום נכסי הקרן'!$C$42</f>
        <v>4.3605172585957732E-4</v>
      </c>
    </row>
    <row r="71" spans="2:15">
      <c r="B71" s="79" t="s">
        <v>1288</v>
      </c>
      <c r="C71" s="76" t="s">
        <v>1289</v>
      </c>
      <c r="D71" s="89" t="s">
        <v>120</v>
      </c>
      <c r="E71" s="89" t="s">
        <v>335</v>
      </c>
      <c r="F71" s="76" t="s">
        <v>462</v>
      </c>
      <c r="G71" s="89" t="s">
        <v>391</v>
      </c>
      <c r="H71" s="89" t="s">
        <v>164</v>
      </c>
      <c r="I71" s="86">
        <v>705.23851700000012</v>
      </c>
      <c r="J71" s="88">
        <v>52480</v>
      </c>
      <c r="K71" s="76"/>
      <c r="L71" s="86">
        <v>370.10917376000003</v>
      </c>
      <c r="M71" s="87">
        <v>1.3504710151935012E-4</v>
      </c>
      <c r="N71" s="87">
        <f t="shared" si="1"/>
        <v>2.1044688943594532E-3</v>
      </c>
      <c r="O71" s="87">
        <f>L71/'סכום נכסי הקרן'!$C$42</f>
        <v>1.3850804246175007E-4</v>
      </c>
    </row>
    <row r="72" spans="2:15">
      <c r="B72" s="79" t="s">
        <v>1290</v>
      </c>
      <c r="C72" s="76" t="s">
        <v>1291</v>
      </c>
      <c r="D72" s="89" t="s">
        <v>120</v>
      </c>
      <c r="E72" s="89" t="s">
        <v>335</v>
      </c>
      <c r="F72" s="76" t="s">
        <v>1292</v>
      </c>
      <c r="G72" s="89" t="s">
        <v>451</v>
      </c>
      <c r="H72" s="89" t="s">
        <v>164</v>
      </c>
      <c r="I72" s="86">
        <v>12044.238278000003</v>
      </c>
      <c r="J72" s="88">
        <v>3225</v>
      </c>
      <c r="K72" s="76"/>
      <c r="L72" s="86">
        <v>388.42668448499995</v>
      </c>
      <c r="M72" s="87">
        <v>1.7805103050908509E-4</v>
      </c>
      <c r="N72" s="87">
        <f t="shared" si="1"/>
        <v>2.2086236526736992E-3</v>
      </c>
      <c r="O72" s="87">
        <f>L72/'סכום נכסי הקרן'!$C$42</f>
        <v>1.4536310775915086E-4</v>
      </c>
    </row>
    <row r="73" spans="2:15">
      <c r="B73" s="79" t="s">
        <v>1293</v>
      </c>
      <c r="C73" s="76" t="s">
        <v>1294</v>
      </c>
      <c r="D73" s="89" t="s">
        <v>120</v>
      </c>
      <c r="E73" s="89" t="s">
        <v>335</v>
      </c>
      <c r="F73" s="76" t="s">
        <v>1295</v>
      </c>
      <c r="G73" s="89" t="s">
        <v>151</v>
      </c>
      <c r="H73" s="89" t="s">
        <v>164</v>
      </c>
      <c r="I73" s="86">
        <v>1744.6267140000002</v>
      </c>
      <c r="J73" s="88">
        <v>19000</v>
      </c>
      <c r="K73" s="76"/>
      <c r="L73" s="86">
        <v>331.47907573800006</v>
      </c>
      <c r="M73" s="87">
        <v>1.3747167056095481E-4</v>
      </c>
      <c r="N73" s="87">
        <f t="shared" si="1"/>
        <v>1.8848152206948484E-3</v>
      </c>
      <c r="O73" s="87">
        <f>L73/'סכום נכסי הקרן'!$C$42</f>
        <v>1.2405128311483813E-4</v>
      </c>
    </row>
    <row r="74" spans="2:15">
      <c r="B74" s="79" t="s">
        <v>1296</v>
      </c>
      <c r="C74" s="76" t="s">
        <v>1297</v>
      </c>
      <c r="D74" s="89" t="s">
        <v>120</v>
      </c>
      <c r="E74" s="89" t="s">
        <v>335</v>
      </c>
      <c r="F74" s="76" t="s">
        <v>570</v>
      </c>
      <c r="G74" s="89" t="s">
        <v>391</v>
      </c>
      <c r="H74" s="89" t="s">
        <v>164</v>
      </c>
      <c r="I74" s="86">
        <v>6312.4391860000005</v>
      </c>
      <c r="J74" s="88">
        <v>8287</v>
      </c>
      <c r="K74" s="76"/>
      <c r="L74" s="86">
        <v>523.11183536700003</v>
      </c>
      <c r="M74" s="87">
        <v>1.7365989354002634E-4</v>
      </c>
      <c r="N74" s="87">
        <f t="shared" si="1"/>
        <v>2.9744536581387299E-3</v>
      </c>
      <c r="O74" s="87">
        <f>L74/'סכום נכסי הקרן'!$C$42</f>
        <v>1.9576709101579997E-4</v>
      </c>
    </row>
    <row r="75" spans="2:15">
      <c r="B75" s="79" t="s">
        <v>1298</v>
      </c>
      <c r="C75" s="76" t="s">
        <v>1299</v>
      </c>
      <c r="D75" s="89" t="s">
        <v>120</v>
      </c>
      <c r="E75" s="89" t="s">
        <v>335</v>
      </c>
      <c r="F75" s="76" t="s">
        <v>1300</v>
      </c>
      <c r="G75" s="89" t="s">
        <v>451</v>
      </c>
      <c r="H75" s="89" t="s">
        <v>164</v>
      </c>
      <c r="I75" s="86">
        <v>11106.201526000001</v>
      </c>
      <c r="J75" s="88">
        <v>4147</v>
      </c>
      <c r="K75" s="76"/>
      <c r="L75" s="86">
        <v>460.57417729800011</v>
      </c>
      <c r="M75" s="87">
        <v>1.755312561268282E-4</v>
      </c>
      <c r="N75" s="87">
        <f t="shared" si="1"/>
        <v>2.6188597808098736E-3</v>
      </c>
      <c r="O75" s="87">
        <f>L75/'סכום נכסי הקרן'!$C$42</f>
        <v>1.7236327070169891E-4</v>
      </c>
    </row>
    <row r="76" spans="2:15">
      <c r="B76" s="79" t="s">
        <v>1301</v>
      </c>
      <c r="C76" s="76" t="s">
        <v>1302</v>
      </c>
      <c r="D76" s="89" t="s">
        <v>120</v>
      </c>
      <c r="E76" s="89" t="s">
        <v>335</v>
      </c>
      <c r="F76" s="76" t="s">
        <v>1303</v>
      </c>
      <c r="G76" s="89" t="s">
        <v>156</v>
      </c>
      <c r="H76" s="89" t="s">
        <v>164</v>
      </c>
      <c r="I76" s="86">
        <v>243211.85027700002</v>
      </c>
      <c r="J76" s="88">
        <v>284.89999999999998</v>
      </c>
      <c r="K76" s="76"/>
      <c r="L76" s="86">
        <v>692.91056143000014</v>
      </c>
      <c r="M76" s="87">
        <v>5.2474486964548556E-4</v>
      </c>
      <c r="N76" s="87">
        <f t="shared" si="1"/>
        <v>3.9399421211001014E-3</v>
      </c>
      <c r="O76" s="87">
        <f>L76/'סכום נכסי הקרן'!$C$42</f>
        <v>2.5931182545336302E-4</v>
      </c>
    </row>
    <row r="77" spans="2:15">
      <c r="B77" s="79" t="s">
        <v>1304</v>
      </c>
      <c r="C77" s="76" t="s">
        <v>1305</v>
      </c>
      <c r="D77" s="89" t="s">
        <v>120</v>
      </c>
      <c r="E77" s="89" t="s">
        <v>335</v>
      </c>
      <c r="F77" s="76" t="s">
        <v>1306</v>
      </c>
      <c r="G77" s="89" t="s">
        <v>146</v>
      </c>
      <c r="H77" s="89" t="s">
        <v>164</v>
      </c>
      <c r="I77" s="86">
        <v>32319.703875000003</v>
      </c>
      <c r="J77" s="88">
        <v>1304</v>
      </c>
      <c r="K77" s="76"/>
      <c r="L77" s="86">
        <v>421.44893850800003</v>
      </c>
      <c r="M77" s="87">
        <v>3.4045936347462869E-4</v>
      </c>
      <c r="N77" s="87">
        <f t="shared" si="1"/>
        <v>2.3963906991022865E-3</v>
      </c>
      <c r="O77" s="87">
        <f>L77/'סכום נכסי הקרן'!$C$42</f>
        <v>1.5772121203398931E-4</v>
      </c>
    </row>
    <row r="78" spans="2:15">
      <c r="B78" s="79" t="s">
        <v>1307</v>
      </c>
      <c r="C78" s="76" t="s">
        <v>1308</v>
      </c>
      <c r="D78" s="89" t="s">
        <v>120</v>
      </c>
      <c r="E78" s="89" t="s">
        <v>335</v>
      </c>
      <c r="F78" s="76" t="s">
        <v>1309</v>
      </c>
      <c r="G78" s="89" t="s">
        <v>455</v>
      </c>
      <c r="H78" s="89" t="s">
        <v>164</v>
      </c>
      <c r="I78" s="86">
        <v>3873.8016770000004</v>
      </c>
      <c r="J78" s="88">
        <v>8065</v>
      </c>
      <c r="K78" s="76"/>
      <c r="L78" s="86">
        <v>312.42210524900003</v>
      </c>
      <c r="M78" s="87">
        <v>2.6263062216949157E-4</v>
      </c>
      <c r="N78" s="87">
        <f t="shared" si="1"/>
        <v>1.7764558379554385E-3</v>
      </c>
      <c r="O78" s="87">
        <f>L78/'סכום נכסי הקרן'!$C$42</f>
        <v>1.1691948562150075E-4</v>
      </c>
    </row>
    <row r="79" spans="2:15">
      <c r="B79" s="79" t="s">
        <v>1310</v>
      </c>
      <c r="C79" s="76" t="s">
        <v>1311</v>
      </c>
      <c r="D79" s="89" t="s">
        <v>120</v>
      </c>
      <c r="E79" s="89" t="s">
        <v>335</v>
      </c>
      <c r="F79" s="76" t="s">
        <v>654</v>
      </c>
      <c r="G79" s="89" t="s">
        <v>191</v>
      </c>
      <c r="H79" s="89" t="s">
        <v>164</v>
      </c>
      <c r="I79" s="86">
        <v>60478.538798000009</v>
      </c>
      <c r="J79" s="88">
        <v>1400</v>
      </c>
      <c r="K79" s="76"/>
      <c r="L79" s="86">
        <v>846.69954317600013</v>
      </c>
      <c r="M79" s="87">
        <v>3.8166592148928435E-4</v>
      </c>
      <c r="N79" s="87">
        <f t="shared" si="1"/>
        <v>4.8143979609586943E-3</v>
      </c>
      <c r="O79" s="87">
        <f>L79/'סכום נכסי הקרן'!$C$42</f>
        <v>3.1686514302564531E-4</v>
      </c>
    </row>
    <row r="80" spans="2:15">
      <c r="B80" s="79" t="s">
        <v>1312</v>
      </c>
      <c r="C80" s="76" t="s">
        <v>1313</v>
      </c>
      <c r="D80" s="89" t="s">
        <v>120</v>
      </c>
      <c r="E80" s="89" t="s">
        <v>335</v>
      </c>
      <c r="F80" s="76" t="s">
        <v>1314</v>
      </c>
      <c r="G80" s="89" t="s">
        <v>683</v>
      </c>
      <c r="H80" s="89" t="s">
        <v>164</v>
      </c>
      <c r="I80" s="86">
        <v>1823.4533410000001</v>
      </c>
      <c r="J80" s="88">
        <v>24890</v>
      </c>
      <c r="K80" s="76"/>
      <c r="L80" s="86">
        <v>453.85753645000011</v>
      </c>
      <c r="M80" s="87">
        <v>2.5054849209505125E-4</v>
      </c>
      <c r="N80" s="87">
        <f t="shared" si="1"/>
        <v>2.580668450409709E-3</v>
      </c>
      <c r="O80" s="87">
        <f>L80/'סכום נכסי הקרן'!$C$42</f>
        <v>1.6984966433435613E-4</v>
      </c>
    </row>
    <row r="81" spans="2:15">
      <c r="B81" s="79" t="s">
        <v>1315</v>
      </c>
      <c r="C81" s="76" t="s">
        <v>1316</v>
      </c>
      <c r="D81" s="89" t="s">
        <v>120</v>
      </c>
      <c r="E81" s="89" t="s">
        <v>335</v>
      </c>
      <c r="F81" s="76" t="s">
        <v>1317</v>
      </c>
      <c r="G81" s="89" t="s">
        <v>187</v>
      </c>
      <c r="H81" s="89" t="s">
        <v>164</v>
      </c>
      <c r="I81" s="86">
        <v>634.43805500000008</v>
      </c>
      <c r="J81" s="88">
        <v>22620</v>
      </c>
      <c r="K81" s="76"/>
      <c r="L81" s="86">
        <v>143.50988796600004</v>
      </c>
      <c r="M81" s="87">
        <v>4.6782944141609912E-5</v>
      </c>
      <c r="N81" s="87">
        <f t="shared" si="1"/>
        <v>8.1600813130154679E-4</v>
      </c>
      <c r="O81" s="87">
        <f>L81/'סכום נכסי הקרן'!$C$42</f>
        <v>5.3706514362071148E-5</v>
      </c>
    </row>
    <row r="82" spans="2:15">
      <c r="B82" s="79" t="s">
        <v>1318</v>
      </c>
      <c r="C82" s="76" t="s">
        <v>1319</v>
      </c>
      <c r="D82" s="89" t="s">
        <v>120</v>
      </c>
      <c r="E82" s="89" t="s">
        <v>335</v>
      </c>
      <c r="F82" s="76" t="s">
        <v>604</v>
      </c>
      <c r="G82" s="89" t="s">
        <v>455</v>
      </c>
      <c r="H82" s="89" t="s">
        <v>164</v>
      </c>
      <c r="I82" s="86">
        <v>4402.6080940000011</v>
      </c>
      <c r="J82" s="88">
        <v>26940</v>
      </c>
      <c r="K82" s="76"/>
      <c r="L82" s="86">
        <v>1186.0626205360002</v>
      </c>
      <c r="M82" s="87">
        <v>4.4669228491825311E-4</v>
      </c>
      <c r="N82" s="87">
        <f t="shared" si="1"/>
        <v>6.7440422141469046E-3</v>
      </c>
      <c r="O82" s="87">
        <f>L82/'סכום נכסי הקרן'!$C$42</f>
        <v>4.4386690051088256E-4</v>
      </c>
    </row>
    <row r="83" spans="2:15">
      <c r="B83" s="79" t="s">
        <v>1320</v>
      </c>
      <c r="C83" s="76" t="s">
        <v>1321</v>
      </c>
      <c r="D83" s="89" t="s">
        <v>120</v>
      </c>
      <c r="E83" s="89" t="s">
        <v>335</v>
      </c>
      <c r="F83" s="76" t="s">
        <v>1322</v>
      </c>
      <c r="G83" s="89" t="s">
        <v>507</v>
      </c>
      <c r="H83" s="89" t="s">
        <v>164</v>
      </c>
      <c r="I83" s="86">
        <v>2647.6245610000005</v>
      </c>
      <c r="J83" s="88">
        <v>14350</v>
      </c>
      <c r="K83" s="76"/>
      <c r="L83" s="86">
        <v>379.93412443600005</v>
      </c>
      <c r="M83" s="87">
        <v>2.7729755335042952E-4</v>
      </c>
      <c r="N83" s="87">
        <f t="shared" si="1"/>
        <v>2.1603343107072948E-3</v>
      </c>
      <c r="O83" s="87">
        <f>L83/'סכום נכסי הקרן'!$C$42</f>
        <v>1.421848891380728E-4</v>
      </c>
    </row>
    <row r="84" spans="2:15">
      <c r="B84" s="79" t="s">
        <v>1323</v>
      </c>
      <c r="C84" s="76" t="s">
        <v>1324</v>
      </c>
      <c r="D84" s="89" t="s">
        <v>120</v>
      </c>
      <c r="E84" s="89" t="s">
        <v>335</v>
      </c>
      <c r="F84" s="76" t="s">
        <v>797</v>
      </c>
      <c r="G84" s="89" t="s">
        <v>191</v>
      </c>
      <c r="H84" s="89" t="s">
        <v>164</v>
      </c>
      <c r="I84" s="86">
        <v>37497.539029000007</v>
      </c>
      <c r="J84" s="88">
        <v>1341</v>
      </c>
      <c r="K84" s="76"/>
      <c r="L84" s="86">
        <v>502.84199837700004</v>
      </c>
      <c r="M84" s="87">
        <v>2.0423364385692831E-4</v>
      </c>
      <c r="N84" s="87">
        <f t="shared" si="1"/>
        <v>2.8591978242834661E-3</v>
      </c>
      <c r="O84" s="87">
        <f>L84/'סכום נכסי הקרן'!$C$42</f>
        <v>1.8818139565466785E-4</v>
      </c>
    </row>
    <row r="85" spans="2:15">
      <c r="B85" s="79" t="s">
        <v>1325</v>
      </c>
      <c r="C85" s="76" t="s">
        <v>1326</v>
      </c>
      <c r="D85" s="89" t="s">
        <v>120</v>
      </c>
      <c r="E85" s="89" t="s">
        <v>335</v>
      </c>
      <c r="F85" s="76" t="s">
        <v>863</v>
      </c>
      <c r="G85" s="89" t="s">
        <v>864</v>
      </c>
      <c r="H85" s="89" t="s">
        <v>164</v>
      </c>
      <c r="I85" s="86">
        <v>540.89019700000006</v>
      </c>
      <c r="J85" s="88">
        <v>19340</v>
      </c>
      <c r="K85" s="76"/>
      <c r="L85" s="86">
        <v>104.60816417800002</v>
      </c>
      <c r="M85" s="87">
        <v>3.5536857526943361E-5</v>
      </c>
      <c r="N85" s="87">
        <f t="shared" si="1"/>
        <v>5.9480997288492569E-4</v>
      </c>
      <c r="O85" s="87">
        <f>L85/'סכום נכסי הקרן'!$C$42</f>
        <v>3.9148102973550428E-5</v>
      </c>
    </row>
    <row r="86" spans="2:15">
      <c r="B86" s="79" t="s">
        <v>1327</v>
      </c>
      <c r="C86" s="76" t="s">
        <v>1328</v>
      </c>
      <c r="D86" s="89" t="s">
        <v>120</v>
      </c>
      <c r="E86" s="89" t="s">
        <v>335</v>
      </c>
      <c r="F86" s="76" t="s">
        <v>1329</v>
      </c>
      <c r="G86" s="89" t="s">
        <v>1330</v>
      </c>
      <c r="H86" s="89" t="s">
        <v>164</v>
      </c>
      <c r="I86" s="86">
        <v>3284.0716300000004</v>
      </c>
      <c r="J86" s="88">
        <v>2925</v>
      </c>
      <c r="K86" s="76"/>
      <c r="L86" s="86">
        <v>96.059095186000022</v>
      </c>
      <c r="M86" s="87">
        <v>7.3766593527621268E-5</v>
      </c>
      <c r="N86" s="87">
        <f t="shared" si="1"/>
        <v>5.4619931677332256E-4</v>
      </c>
      <c r="O86" s="87">
        <f>L86/'סכום נכסי הקרן'!$C$42</f>
        <v>3.5948736692183366E-5</v>
      </c>
    </row>
    <row r="87" spans="2:15">
      <c r="B87" s="79" t="s">
        <v>1331</v>
      </c>
      <c r="C87" s="76" t="s">
        <v>1332</v>
      </c>
      <c r="D87" s="89" t="s">
        <v>120</v>
      </c>
      <c r="E87" s="89" t="s">
        <v>335</v>
      </c>
      <c r="F87" s="76" t="s">
        <v>1333</v>
      </c>
      <c r="G87" s="89" t="s">
        <v>1182</v>
      </c>
      <c r="H87" s="89" t="s">
        <v>164</v>
      </c>
      <c r="I87" s="86">
        <v>5850.0787160000009</v>
      </c>
      <c r="J87" s="88">
        <v>5312</v>
      </c>
      <c r="K87" s="76"/>
      <c r="L87" s="86">
        <v>310.75618140399996</v>
      </c>
      <c r="M87" s="87">
        <v>1.5107838210297404E-4</v>
      </c>
      <c r="N87" s="87">
        <f t="shared" si="1"/>
        <v>1.7669832683442682E-3</v>
      </c>
      <c r="O87" s="87">
        <f>L87/'סכום נכסי הקרן'!$C$42</f>
        <v>1.1629603754990299E-4</v>
      </c>
    </row>
    <row r="88" spans="2:15">
      <c r="B88" s="79" t="s">
        <v>1334</v>
      </c>
      <c r="C88" s="76" t="s">
        <v>1335</v>
      </c>
      <c r="D88" s="89" t="s">
        <v>120</v>
      </c>
      <c r="E88" s="89" t="s">
        <v>335</v>
      </c>
      <c r="F88" s="76" t="s">
        <v>1336</v>
      </c>
      <c r="G88" s="89" t="s">
        <v>694</v>
      </c>
      <c r="H88" s="89" t="s">
        <v>164</v>
      </c>
      <c r="I88" s="86">
        <v>4285.328128000001</v>
      </c>
      <c r="J88" s="88">
        <v>9780</v>
      </c>
      <c r="K88" s="76"/>
      <c r="L88" s="86">
        <v>419.10509088300006</v>
      </c>
      <c r="M88" s="87">
        <v>3.4071290349920748E-4</v>
      </c>
      <c r="N88" s="87">
        <f t="shared" si="1"/>
        <v>2.3830634033483876E-3</v>
      </c>
      <c r="O88" s="87">
        <f>L88/'סכום נכסי הקרן'!$C$42</f>
        <v>1.5684406072463572E-4</v>
      </c>
    </row>
    <row r="89" spans="2:15">
      <c r="B89" s="79" t="s">
        <v>1337</v>
      </c>
      <c r="C89" s="76" t="s">
        <v>1338</v>
      </c>
      <c r="D89" s="89" t="s">
        <v>120</v>
      </c>
      <c r="E89" s="89" t="s">
        <v>335</v>
      </c>
      <c r="F89" s="76" t="s">
        <v>496</v>
      </c>
      <c r="G89" s="89" t="s">
        <v>391</v>
      </c>
      <c r="H89" s="89" t="s">
        <v>164</v>
      </c>
      <c r="I89" s="86">
        <v>58815.48997200001</v>
      </c>
      <c r="J89" s="88">
        <v>1259</v>
      </c>
      <c r="K89" s="76"/>
      <c r="L89" s="86">
        <v>740.48701874700009</v>
      </c>
      <c r="M89" s="87">
        <v>3.2940029892933114E-4</v>
      </c>
      <c r="N89" s="87">
        <f t="shared" si="1"/>
        <v>4.2104654737375917E-3</v>
      </c>
      <c r="O89" s="87">
        <f>L89/'סכום נכסי הקרן'!$C$42</f>
        <v>2.7711663127132373E-4</v>
      </c>
    </row>
    <row r="90" spans="2:15">
      <c r="B90" s="79" t="s">
        <v>1339</v>
      </c>
      <c r="C90" s="76" t="s">
        <v>1340</v>
      </c>
      <c r="D90" s="89" t="s">
        <v>120</v>
      </c>
      <c r="E90" s="89" t="s">
        <v>335</v>
      </c>
      <c r="F90" s="76" t="s">
        <v>1341</v>
      </c>
      <c r="G90" s="89" t="s">
        <v>151</v>
      </c>
      <c r="H90" s="89" t="s">
        <v>164</v>
      </c>
      <c r="I90" s="86">
        <v>2435.3914160000004</v>
      </c>
      <c r="J90" s="88">
        <v>23590</v>
      </c>
      <c r="K90" s="76"/>
      <c r="L90" s="86">
        <v>574.50883502400018</v>
      </c>
      <c r="M90" s="87">
        <v>1.7679044262591286E-4</v>
      </c>
      <c r="N90" s="87">
        <f t="shared" si="1"/>
        <v>3.2667009049246192E-3</v>
      </c>
      <c r="O90" s="87">
        <f>L90/'סכום נכסי הקרן'!$C$42</f>
        <v>2.1500167993067682E-4</v>
      </c>
    </row>
    <row r="91" spans="2:15">
      <c r="B91" s="79" t="s">
        <v>1342</v>
      </c>
      <c r="C91" s="76" t="s">
        <v>1343</v>
      </c>
      <c r="D91" s="89" t="s">
        <v>120</v>
      </c>
      <c r="E91" s="89" t="s">
        <v>335</v>
      </c>
      <c r="F91" s="76" t="s">
        <v>1344</v>
      </c>
      <c r="G91" s="89" t="s">
        <v>146</v>
      </c>
      <c r="H91" s="89" t="s">
        <v>164</v>
      </c>
      <c r="I91" s="86">
        <v>283252.44636400003</v>
      </c>
      <c r="J91" s="88">
        <v>97</v>
      </c>
      <c r="K91" s="76"/>
      <c r="L91" s="86">
        <v>274.75487298000002</v>
      </c>
      <c r="M91" s="87">
        <v>2.5204475861238606E-4</v>
      </c>
      <c r="N91" s="87">
        <f t="shared" si="1"/>
        <v>1.5622770921507585E-3</v>
      </c>
      <c r="O91" s="87">
        <f>L91/'סכום נכסי הקרן'!$C$42</f>
        <v>1.0282306495316466E-4</v>
      </c>
    </row>
    <row r="92" spans="2:15">
      <c r="B92" s="79" t="s">
        <v>1345</v>
      </c>
      <c r="C92" s="76" t="s">
        <v>1346</v>
      </c>
      <c r="D92" s="89" t="s">
        <v>120</v>
      </c>
      <c r="E92" s="89" t="s">
        <v>335</v>
      </c>
      <c r="F92" s="76" t="s">
        <v>1347</v>
      </c>
      <c r="G92" s="89" t="s">
        <v>151</v>
      </c>
      <c r="H92" s="89" t="s">
        <v>164</v>
      </c>
      <c r="I92" s="86">
        <v>1509.30969</v>
      </c>
      <c r="J92" s="88">
        <v>22390</v>
      </c>
      <c r="K92" s="76"/>
      <c r="L92" s="86">
        <v>337.93443952300004</v>
      </c>
      <c r="M92" s="87">
        <v>1.7704861397855115E-4</v>
      </c>
      <c r="N92" s="87">
        <f t="shared" si="1"/>
        <v>1.92152090985487E-3</v>
      </c>
      <c r="O92" s="87">
        <f>L92/'סכום נכסי הקרן'!$C$42</f>
        <v>1.2646711029403314E-4</v>
      </c>
    </row>
    <row r="93" spans="2:15">
      <c r="B93" s="75"/>
      <c r="C93" s="76"/>
      <c r="D93" s="76"/>
      <c r="E93" s="76"/>
      <c r="F93" s="76"/>
      <c r="G93" s="76"/>
      <c r="H93" s="76"/>
      <c r="I93" s="86"/>
      <c r="J93" s="88"/>
      <c r="K93" s="76"/>
      <c r="L93" s="76"/>
      <c r="M93" s="76"/>
      <c r="N93" s="87"/>
      <c r="O93" s="76"/>
    </row>
    <row r="94" spans="2:15">
      <c r="B94" s="94" t="s">
        <v>28</v>
      </c>
      <c r="C94" s="74"/>
      <c r="D94" s="74"/>
      <c r="E94" s="74"/>
      <c r="F94" s="74"/>
      <c r="G94" s="74"/>
      <c r="H94" s="74"/>
      <c r="I94" s="83"/>
      <c r="J94" s="85"/>
      <c r="K94" s="74"/>
      <c r="L94" s="83">
        <f>SUM(L95:L134)</f>
        <v>5594.3857035140018</v>
      </c>
      <c r="M94" s="74"/>
      <c r="N94" s="84">
        <f t="shared" ref="N94:N134" si="2">L94/$L$11</f>
        <v>3.1810102344906659E-2</v>
      </c>
      <c r="O94" s="84">
        <f>L94/'סכום נכסי הקרן'!$C$42</f>
        <v>2.0936184982871925E-3</v>
      </c>
    </row>
    <row r="95" spans="2:15">
      <c r="B95" s="79" t="s">
        <v>1348</v>
      </c>
      <c r="C95" s="76" t="s">
        <v>1349</v>
      </c>
      <c r="D95" s="89" t="s">
        <v>120</v>
      </c>
      <c r="E95" s="89" t="s">
        <v>335</v>
      </c>
      <c r="F95" s="76" t="s">
        <v>1350</v>
      </c>
      <c r="G95" s="89" t="s">
        <v>2633</v>
      </c>
      <c r="H95" s="89" t="s">
        <v>164</v>
      </c>
      <c r="I95" s="86">
        <v>1652.4891260000002</v>
      </c>
      <c r="J95" s="88">
        <v>2477</v>
      </c>
      <c r="K95" s="76"/>
      <c r="L95" s="86">
        <v>40.932155660000006</v>
      </c>
      <c r="M95" s="87">
        <v>3.578076361523853E-4</v>
      </c>
      <c r="N95" s="87">
        <f t="shared" si="2"/>
        <v>2.3274334837592448E-4</v>
      </c>
      <c r="O95" s="87">
        <f>L95/'סכום נכסי הקרן'!$C$42</f>
        <v>1.5318271353853631E-5</v>
      </c>
    </row>
    <row r="96" spans="2:15">
      <c r="B96" s="79" t="s">
        <v>1351</v>
      </c>
      <c r="C96" s="76" t="s">
        <v>1352</v>
      </c>
      <c r="D96" s="89" t="s">
        <v>120</v>
      </c>
      <c r="E96" s="89" t="s">
        <v>335</v>
      </c>
      <c r="F96" s="76" t="s">
        <v>1353</v>
      </c>
      <c r="G96" s="89" t="s">
        <v>156</v>
      </c>
      <c r="H96" s="89" t="s">
        <v>164</v>
      </c>
      <c r="I96" s="86">
        <v>21599.801903000003</v>
      </c>
      <c r="J96" s="88">
        <v>300.8</v>
      </c>
      <c r="K96" s="76"/>
      <c r="L96" s="86">
        <v>64.972204115000011</v>
      </c>
      <c r="M96" s="87">
        <v>3.9389758603486038E-4</v>
      </c>
      <c r="N96" s="87">
        <f t="shared" si="2"/>
        <v>3.6943689119863762E-4</v>
      </c>
      <c r="O96" s="87">
        <f>L96/'סכום נכסי הקרן'!$C$42</f>
        <v>2.4314914204827283E-5</v>
      </c>
    </row>
    <row r="97" spans="2:15">
      <c r="B97" s="79" t="s">
        <v>1354</v>
      </c>
      <c r="C97" s="76" t="s">
        <v>1355</v>
      </c>
      <c r="D97" s="89" t="s">
        <v>120</v>
      </c>
      <c r="E97" s="89" t="s">
        <v>335</v>
      </c>
      <c r="F97" s="76" t="s">
        <v>1356</v>
      </c>
      <c r="G97" s="89" t="s">
        <v>156</v>
      </c>
      <c r="H97" s="89" t="s">
        <v>164</v>
      </c>
      <c r="I97" s="86">
        <v>6875.4928780000009</v>
      </c>
      <c r="J97" s="88">
        <v>2698</v>
      </c>
      <c r="K97" s="76"/>
      <c r="L97" s="86">
        <v>185.50079783800004</v>
      </c>
      <c r="M97" s="87">
        <v>5.1793773245262362E-4</v>
      </c>
      <c r="N97" s="87">
        <f t="shared" si="2"/>
        <v>1.0547716366038459E-3</v>
      </c>
      <c r="O97" s="87">
        <f>L97/'סכום נכסי הקרן'!$C$42</f>
        <v>6.9421009273051048E-5</v>
      </c>
    </row>
    <row r="98" spans="2:15">
      <c r="B98" s="79" t="s">
        <v>1357</v>
      </c>
      <c r="C98" s="76" t="s">
        <v>1358</v>
      </c>
      <c r="D98" s="89" t="s">
        <v>120</v>
      </c>
      <c r="E98" s="89" t="s">
        <v>335</v>
      </c>
      <c r="F98" s="76" t="s">
        <v>1359</v>
      </c>
      <c r="G98" s="89" t="s">
        <v>1360</v>
      </c>
      <c r="H98" s="89" t="s">
        <v>164</v>
      </c>
      <c r="I98" s="86">
        <v>10822.193102000001</v>
      </c>
      <c r="J98" s="88">
        <v>348.5</v>
      </c>
      <c r="K98" s="76"/>
      <c r="L98" s="86">
        <v>37.71534298400001</v>
      </c>
      <c r="M98" s="87">
        <v>5.5717478717353189E-4</v>
      </c>
      <c r="N98" s="87">
        <f t="shared" si="2"/>
        <v>2.1445230698711245E-4</v>
      </c>
      <c r="O98" s="87">
        <f>L98/'סכום נכסי הקרן'!$C$42</f>
        <v>1.4114425412418451E-5</v>
      </c>
    </row>
    <row r="99" spans="2:15">
      <c r="B99" s="79" t="s">
        <v>1361</v>
      </c>
      <c r="C99" s="76" t="s">
        <v>1362</v>
      </c>
      <c r="D99" s="89" t="s">
        <v>120</v>
      </c>
      <c r="E99" s="89" t="s">
        <v>335</v>
      </c>
      <c r="F99" s="76" t="s">
        <v>1363</v>
      </c>
      <c r="G99" s="89" t="s">
        <v>189</v>
      </c>
      <c r="H99" s="89" t="s">
        <v>164</v>
      </c>
      <c r="I99" s="86">
        <v>6495.4509590000007</v>
      </c>
      <c r="J99" s="88">
        <v>900.8</v>
      </c>
      <c r="K99" s="76"/>
      <c r="L99" s="86">
        <v>58.511022252000011</v>
      </c>
      <c r="M99" s="87">
        <v>1.5082736613537711E-4</v>
      </c>
      <c r="N99" s="87">
        <f t="shared" si="2"/>
        <v>3.3269812000487017E-4</v>
      </c>
      <c r="O99" s="87">
        <f>L99/'סכום נכסי הקרן'!$C$42</f>
        <v>2.1896909693504863E-5</v>
      </c>
    </row>
    <row r="100" spans="2:15">
      <c r="B100" s="79" t="s">
        <v>1364</v>
      </c>
      <c r="C100" s="76" t="s">
        <v>1365</v>
      </c>
      <c r="D100" s="89" t="s">
        <v>120</v>
      </c>
      <c r="E100" s="89" t="s">
        <v>335</v>
      </c>
      <c r="F100" s="76" t="s">
        <v>1366</v>
      </c>
      <c r="G100" s="89" t="s">
        <v>683</v>
      </c>
      <c r="H100" s="89" t="s">
        <v>164</v>
      </c>
      <c r="I100" s="86">
        <v>6809.1706379999996</v>
      </c>
      <c r="J100" s="88">
        <v>1618</v>
      </c>
      <c r="K100" s="76"/>
      <c r="L100" s="86">
        <v>110.17238093000003</v>
      </c>
      <c r="M100" s="87">
        <v>2.432387515166765E-4</v>
      </c>
      <c r="N100" s="87">
        <f t="shared" si="2"/>
        <v>6.264485322783523E-4</v>
      </c>
      <c r="O100" s="87">
        <f>L100/'סכום נכסי הקרן'!$C$42</f>
        <v>4.1230431175045256E-5</v>
      </c>
    </row>
    <row r="101" spans="2:15">
      <c r="B101" s="79" t="s">
        <v>1367</v>
      </c>
      <c r="C101" s="76" t="s">
        <v>1368</v>
      </c>
      <c r="D101" s="89" t="s">
        <v>120</v>
      </c>
      <c r="E101" s="89" t="s">
        <v>335</v>
      </c>
      <c r="F101" s="76" t="s">
        <v>1369</v>
      </c>
      <c r="G101" s="89" t="s">
        <v>156</v>
      </c>
      <c r="H101" s="89" t="s">
        <v>164</v>
      </c>
      <c r="I101" s="86">
        <v>3635.0109370000005</v>
      </c>
      <c r="J101" s="88">
        <v>1580</v>
      </c>
      <c r="K101" s="76"/>
      <c r="L101" s="86">
        <v>57.433172797000005</v>
      </c>
      <c r="M101" s="87">
        <v>5.4910882805724677E-4</v>
      </c>
      <c r="N101" s="87">
        <f t="shared" si="2"/>
        <v>3.2656938607534945E-4</v>
      </c>
      <c r="O101" s="87">
        <f>L101/'סכום נכסי הקרן'!$C$42</f>
        <v>2.1493540015947712E-5</v>
      </c>
    </row>
    <row r="102" spans="2:15">
      <c r="B102" s="79" t="s">
        <v>1370</v>
      </c>
      <c r="C102" s="76" t="s">
        <v>1371</v>
      </c>
      <c r="D102" s="89" t="s">
        <v>120</v>
      </c>
      <c r="E102" s="89" t="s">
        <v>335</v>
      </c>
      <c r="F102" s="76" t="s">
        <v>1372</v>
      </c>
      <c r="G102" s="89" t="s">
        <v>1360</v>
      </c>
      <c r="H102" s="89" t="s">
        <v>164</v>
      </c>
      <c r="I102" s="86">
        <v>1584.737122</v>
      </c>
      <c r="J102" s="88">
        <v>9371</v>
      </c>
      <c r="K102" s="76"/>
      <c r="L102" s="86">
        <v>148.50571565700002</v>
      </c>
      <c r="M102" s="87">
        <v>3.1335028842895102E-4</v>
      </c>
      <c r="N102" s="87">
        <f t="shared" si="2"/>
        <v>8.4441478729031913E-4</v>
      </c>
      <c r="O102" s="87">
        <f>L102/'סכום נכסי הקרן'!$C$42</f>
        <v>5.557613112116646E-5</v>
      </c>
    </row>
    <row r="103" spans="2:15">
      <c r="B103" s="79" t="s">
        <v>1373</v>
      </c>
      <c r="C103" s="76" t="s">
        <v>1374</v>
      </c>
      <c r="D103" s="89" t="s">
        <v>120</v>
      </c>
      <c r="E103" s="89" t="s">
        <v>335</v>
      </c>
      <c r="F103" s="76" t="s">
        <v>1375</v>
      </c>
      <c r="G103" s="89" t="s">
        <v>810</v>
      </c>
      <c r="H103" s="89" t="s">
        <v>164</v>
      </c>
      <c r="I103" s="86">
        <v>604.14448200000015</v>
      </c>
      <c r="J103" s="88">
        <v>9.9999999999999995E-7</v>
      </c>
      <c r="K103" s="76"/>
      <c r="L103" s="86">
        <v>5.9400000000000016E-7</v>
      </c>
      <c r="M103" s="87">
        <v>3.8214475015038615E-4</v>
      </c>
      <c r="N103" s="87">
        <f t="shared" si="2"/>
        <v>3.3775291505206585E-12</v>
      </c>
      <c r="O103" s="87">
        <f>L103/'סכום נכסי הקרן'!$C$42</f>
        <v>2.2229596847450906E-13</v>
      </c>
    </row>
    <row r="104" spans="2:15">
      <c r="B104" s="79" t="s">
        <v>1376</v>
      </c>
      <c r="C104" s="76" t="s">
        <v>1377</v>
      </c>
      <c r="D104" s="89" t="s">
        <v>120</v>
      </c>
      <c r="E104" s="89" t="s">
        <v>335</v>
      </c>
      <c r="F104" s="76" t="s">
        <v>1378</v>
      </c>
      <c r="G104" s="89" t="s">
        <v>187</v>
      </c>
      <c r="H104" s="89" t="s">
        <v>164</v>
      </c>
      <c r="I104" s="86">
        <v>4187.0397870000006</v>
      </c>
      <c r="J104" s="88">
        <v>492.1</v>
      </c>
      <c r="K104" s="76"/>
      <c r="L104" s="86">
        <v>20.604422814000007</v>
      </c>
      <c r="M104" s="87">
        <v>6.940753000724074E-4</v>
      </c>
      <c r="N104" s="87">
        <f t="shared" si="2"/>
        <v>1.1715831428272373E-4</v>
      </c>
      <c r="O104" s="87">
        <f>L104/'סכום נכסי הקרן'!$C$42</f>
        <v>7.7109093001622886E-6</v>
      </c>
    </row>
    <row r="105" spans="2:15">
      <c r="B105" s="79" t="s">
        <v>1379</v>
      </c>
      <c r="C105" s="76" t="s">
        <v>1380</v>
      </c>
      <c r="D105" s="89" t="s">
        <v>120</v>
      </c>
      <c r="E105" s="89" t="s">
        <v>335</v>
      </c>
      <c r="F105" s="76" t="s">
        <v>1381</v>
      </c>
      <c r="G105" s="89" t="s">
        <v>190</v>
      </c>
      <c r="H105" s="89" t="s">
        <v>164</v>
      </c>
      <c r="I105" s="86">
        <v>9567.3173530000022</v>
      </c>
      <c r="J105" s="88">
        <v>1637</v>
      </c>
      <c r="K105" s="76"/>
      <c r="L105" s="86">
        <v>156.61698508200004</v>
      </c>
      <c r="M105" s="87">
        <v>4.3172634146376694E-4</v>
      </c>
      <c r="N105" s="87">
        <f t="shared" si="2"/>
        <v>8.9053608178638738E-4</v>
      </c>
      <c r="O105" s="87">
        <f>L105/'סכום נכסי הקרן'!$C$42</f>
        <v>5.8611657202627827E-5</v>
      </c>
    </row>
    <row r="106" spans="2:15">
      <c r="B106" s="79" t="s">
        <v>1382</v>
      </c>
      <c r="C106" s="76" t="s">
        <v>1383</v>
      </c>
      <c r="D106" s="89" t="s">
        <v>120</v>
      </c>
      <c r="E106" s="89" t="s">
        <v>335</v>
      </c>
      <c r="F106" s="76" t="s">
        <v>1384</v>
      </c>
      <c r="G106" s="89" t="s">
        <v>507</v>
      </c>
      <c r="H106" s="89" t="s">
        <v>164</v>
      </c>
      <c r="I106" s="86">
        <v>13393.523286000001</v>
      </c>
      <c r="J106" s="88">
        <v>660</v>
      </c>
      <c r="K106" s="76"/>
      <c r="L106" s="86">
        <v>88.397253766000006</v>
      </c>
      <c r="M106" s="87">
        <v>3.9125925070105792E-4</v>
      </c>
      <c r="N106" s="87">
        <f t="shared" si="2"/>
        <v>5.0263350407514648E-4</v>
      </c>
      <c r="O106" s="87">
        <f>L106/'סכום נכסי הקרן'!$C$42</f>
        <v>3.3081402586531837E-5</v>
      </c>
    </row>
    <row r="107" spans="2:15">
      <c r="B107" s="79" t="s">
        <v>1385</v>
      </c>
      <c r="C107" s="76" t="s">
        <v>1386</v>
      </c>
      <c r="D107" s="89" t="s">
        <v>120</v>
      </c>
      <c r="E107" s="89" t="s">
        <v>335</v>
      </c>
      <c r="F107" s="76" t="s">
        <v>1387</v>
      </c>
      <c r="G107" s="89" t="s">
        <v>507</v>
      </c>
      <c r="H107" s="89" t="s">
        <v>164</v>
      </c>
      <c r="I107" s="86">
        <v>8361.9017750000003</v>
      </c>
      <c r="J107" s="88">
        <v>1476</v>
      </c>
      <c r="K107" s="76"/>
      <c r="L107" s="86">
        <v>123.42167019500003</v>
      </c>
      <c r="M107" s="87">
        <v>5.5085837450601191E-4</v>
      </c>
      <c r="N107" s="87">
        <f t="shared" si="2"/>
        <v>7.0178499813057104E-4</v>
      </c>
      <c r="O107" s="87">
        <f>L107/'סכום נכסי הקרן'!$C$42</f>
        <v>4.6188787385082447E-5</v>
      </c>
    </row>
    <row r="108" spans="2:15">
      <c r="B108" s="79" t="s">
        <v>1388</v>
      </c>
      <c r="C108" s="76" t="s">
        <v>1389</v>
      </c>
      <c r="D108" s="89" t="s">
        <v>120</v>
      </c>
      <c r="E108" s="89" t="s">
        <v>335</v>
      </c>
      <c r="F108" s="76" t="s">
        <v>1390</v>
      </c>
      <c r="G108" s="89" t="s">
        <v>455</v>
      </c>
      <c r="H108" s="89" t="s">
        <v>164</v>
      </c>
      <c r="I108" s="86">
        <v>665591.08944300015</v>
      </c>
      <c r="J108" s="88">
        <v>81.7</v>
      </c>
      <c r="K108" s="76"/>
      <c r="L108" s="86">
        <v>543.78792009500012</v>
      </c>
      <c r="M108" s="87">
        <v>6.0408551776241646E-4</v>
      </c>
      <c r="N108" s="87">
        <f t="shared" si="2"/>
        <v>3.0920194475115505E-3</v>
      </c>
      <c r="O108" s="87">
        <f>L108/'סכום נכסי הקרן'!$C$42</f>
        <v>2.0350481875800835E-4</v>
      </c>
    </row>
    <row r="109" spans="2:15">
      <c r="B109" s="79" t="s">
        <v>1391</v>
      </c>
      <c r="C109" s="76" t="s">
        <v>1392</v>
      </c>
      <c r="D109" s="89" t="s">
        <v>120</v>
      </c>
      <c r="E109" s="89" t="s">
        <v>335</v>
      </c>
      <c r="F109" s="76" t="s">
        <v>1393</v>
      </c>
      <c r="G109" s="89" t="s">
        <v>146</v>
      </c>
      <c r="H109" s="89" t="s">
        <v>164</v>
      </c>
      <c r="I109" s="86">
        <v>7870.2918270000009</v>
      </c>
      <c r="J109" s="88">
        <v>551.70000000000005</v>
      </c>
      <c r="K109" s="76"/>
      <c r="L109" s="86">
        <v>43.420400007000005</v>
      </c>
      <c r="M109" s="87">
        <v>3.9349491660416983E-4</v>
      </c>
      <c r="N109" s="87">
        <f t="shared" si="2"/>
        <v>2.4689169486685162E-4</v>
      </c>
      <c r="O109" s="87">
        <f>L109/'סכום נכסי הקרן'!$C$42</f>
        <v>1.6249461062469097E-5</v>
      </c>
    </row>
    <row r="110" spans="2:15">
      <c r="B110" s="79" t="s">
        <v>1394</v>
      </c>
      <c r="C110" s="76" t="s">
        <v>1395</v>
      </c>
      <c r="D110" s="89" t="s">
        <v>120</v>
      </c>
      <c r="E110" s="89" t="s">
        <v>335</v>
      </c>
      <c r="F110" s="76" t="s">
        <v>1396</v>
      </c>
      <c r="G110" s="89" t="s">
        <v>694</v>
      </c>
      <c r="H110" s="89" t="s">
        <v>164</v>
      </c>
      <c r="I110" s="86">
        <v>5800.6351730000006</v>
      </c>
      <c r="J110" s="88">
        <v>2390</v>
      </c>
      <c r="K110" s="76"/>
      <c r="L110" s="86">
        <v>138.63518062700001</v>
      </c>
      <c r="M110" s="87">
        <v>3.9986579581296745E-4</v>
      </c>
      <c r="N110" s="87">
        <f t="shared" si="2"/>
        <v>7.882901748407226E-4</v>
      </c>
      <c r="O110" s="87">
        <f>L110/'סכום נכסי הקרן'!$C$42</f>
        <v>5.1882225155079892E-5</v>
      </c>
    </row>
    <row r="111" spans="2:15">
      <c r="B111" s="79" t="s">
        <v>1397</v>
      </c>
      <c r="C111" s="76" t="s">
        <v>1398</v>
      </c>
      <c r="D111" s="89" t="s">
        <v>120</v>
      </c>
      <c r="E111" s="89" t="s">
        <v>335</v>
      </c>
      <c r="F111" s="76" t="s">
        <v>1399</v>
      </c>
      <c r="G111" s="89" t="s">
        <v>156</v>
      </c>
      <c r="H111" s="89" t="s">
        <v>164</v>
      </c>
      <c r="I111" s="86">
        <v>5805.4449330000007</v>
      </c>
      <c r="J111" s="88">
        <v>591</v>
      </c>
      <c r="K111" s="76"/>
      <c r="L111" s="86">
        <v>34.310179554000008</v>
      </c>
      <c r="M111" s="87">
        <v>5.0374040302738233E-4</v>
      </c>
      <c r="N111" s="87">
        <f t="shared" si="2"/>
        <v>1.9509028889433145E-4</v>
      </c>
      <c r="O111" s="87">
        <f>L111/'סכום נכסי הקרן'!$C$42</f>
        <v>1.2840091906550049E-5</v>
      </c>
    </row>
    <row r="112" spans="2:15">
      <c r="B112" s="79" t="s">
        <v>1400</v>
      </c>
      <c r="C112" s="76" t="s">
        <v>1401</v>
      </c>
      <c r="D112" s="89" t="s">
        <v>120</v>
      </c>
      <c r="E112" s="89" t="s">
        <v>335</v>
      </c>
      <c r="F112" s="76" t="s">
        <v>1402</v>
      </c>
      <c r="G112" s="89" t="s">
        <v>630</v>
      </c>
      <c r="H112" s="89" t="s">
        <v>164</v>
      </c>
      <c r="I112" s="86">
        <v>2435.2132770000003</v>
      </c>
      <c r="J112" s="88">
        <v>14620</v>
      </c>
      <c r="K112" s="76"/>
      <c r="L112" s="86">
        <v>356.02818105200009</v>
      </c>
      <c r="M112" s="87">
        <v>6.6714662598570161E-4</v>
      </c>
      <c r="N112" s="87">
        <f t="shared" si="2"/>
        <v>2.0244032995117454E-3</v>
      </c>
      <c r="O112" s="87">
        <f>L112/'סכום נכסי הקרן'!$C$42</f>
        <v>1.3323843318379159E-4</v>
      </c>
    </row>
    <row r="113" spans="2:15">
      <c r="B113" s="79" t="s">
        <v>1403</v>
      </c>
      <c r="C113" s="76" t="s">
        <v>1404</v>
      </c>
      <c r="D113" s="89" t="s">
        <v>120</v>
      </c>
      <c r="E113" s="89" t="s">
        <v>335</v>
      </c>
      <c r="F113" s="76" t="s">
        <v>1405</v>
      </c>
      <c r="G113" s="89" t="s">
        <v>694</v>
      </c>
      <c r="H113" s="89" t="s">
        <v>164</v>
      </c>
      <c r="I113" s="86">
        <v>244.62564300000003</v>
      </c>
      <c r="J113" s="88">
        <v>14620</v>
      </c>
      <c r="K113" s="76"/>
      <c r="L113" s="86">
        <v>35.764268940000008</v>
      </c>
      <c r="M113" s="87">
        <v>7.3575516478466236E-5</v>
      </c>
      <c r="N113" s="87">
        <f t="shared" si="2"/>
        <v>2.033583516698831E-4</v>
      </c>
      <c r="O113" s="87">
        <f>L113/'סכום נכסי הקרן'!$C$42</f>
        <v>1.3384263974410948E-5</v>
      </c>
    </row>
    <row r="114" spans="2:15">
      <c r="B114" s="79" t="s">
        <v>1406</v>
      </c>
      <c r="C114" s="76" t="s">
        <v>1407</v>
      </c>
      <c r="D114" s="89" t="s">
        <v>120</v>
      </c>
      <c r="E114" s="89" t="s">
        <v>335</v>
      </c>
      <c r="F114" s="76" t="s">
        <v>1408</v>
      </c>
      <c r="G114" s="89" t="s">
        <v>151</v>
      </c>
      <c r="H114" s="89" t="s">
        <v>164</v>
      </c>
      <c r="I114" s="86">
        <v>15731.988433000002</v>
      </c>
      <c r="J114" s="88">
        <v>712.2</v>
      </c>
      <c r="K114" s="76"/>
      <c r="L114" s="86">
        <v>112.04322164200002</v>
      </c>
      <c r="M114" s="87">
        <v>3.9707082146446505E-4</v>
      </c>
      <c r="N114" s="87">
        <f t="shared" si="2"/>
        <v>6.3708627477121558E-4</v>
      </c>
      <c r="O114" s="87">
        <f>L114/'סכום נכסי הקרן'!$C$42</f>
        <v>4.193056644093007E-5</v>
      </c>
    </row>
    <row r="115" spans="2:15">
      <c r="B115" s="79" t="s">
        <v>1409</v>
      </c>
      <c r="C115" s="76" t="s">
        <v>1410</v>
      </c>
      <c r="D115" s="89" t="s">
        <v>120</v>
      </c>
      <c r="E115" s="89" t="s">
        <v>335</v>
      </c>
      <c r="F115" s="76" t="s">
        <v>1411</v>
      </c>
      <c r="G115" s="89" t="s">
        <v>810</v>
      </c>
      <c r="H115" s="89" t="s">
        <v>164</v>
      </c>
      <c r="I115" s="86">
        <v>3009.2175850000003</v>
      </c>
      <c r="J115" s="88">
        <v>5694</v>
      </c>
      <c r="K115" s="76"/>
      <c r="L115" s="86">
        <v>171.34484927200003</v>
      </c>
      <c r="M115" s="87">
        <v>3.4007907538179566E-4</v>
      </c>
      <c r="N115" s="87">
        <f t="shared" si="2"/>
        <v>9.7427983705008147E-4</v>
      </c>
      <c r="O115" s="87">
        <f>L115/'סכום נכסי הקרן'!$C$42</f>
        <v>6.4123348841814846E-5</v>
      </c>
    </row>
    <row r="116" spans="2:15">
      <c r="B116" s="79" t="s">
        <v>1412</v>
      </c>
      <c r="C116" s="76" t="s">
        <v>1413</v>
      </c>
      <c r="D116" s="89" t="s">
        <v>120</v>
      </c>
      <c r="E116" s="89" t="s">
        <v>335</v>
      </c>
      <c r="F116" s="76" t="s">
        <v>677</v>
      </c>
      <c r="G116" s="89" t="s">
        <v>391</v>
      </c>
      <c r="H116" s="89" t="s">
        <v>164</v>
      </c>
      <c r="I116" s="86">
        <v>82471.55344600002</v>
      </c>
      <c r="J116" s="88">
        <v>154.80000000000001</v>
      </c>
      <c r="K116" s="76"/>
      <c r="L116" s="86">
        <v>127.66596473400001</v>
      </c>
      <c r="M116" s="87">
        <v>1.5805683335325571E-4</v>
      </c>
      <c r="N116" s="87">
        <f t="shared" si="2"/>
        <v>7.2591837949230183E-4</v>
      </c>
      <c r="O116" s="87">
        <f>L116/'סכום נכסי הקרן'!$C$42</f>
        <v>4.7777153656190311E-5</v>
      </c>
    </row>
    <row r="117" spans="2:15">
      <c r="B117" s="79" t="s">
        <v>1416</v>
      </c>
      <c r="C117" s="76" t="s">
        <v>1417</v>
      </c>
      <c r="D117" s="89" t="s">
        <v>120</v>
      </c>
      <c r="E117" s="89" t="s">
        <v>335</v>
      </c>
      <c r="F117" s="76" t="s">
        <v>1418</v>
      </c>
      <c r="G117" s="89" t="s">
        <v>683</v>
      </c>
      <c r="H117" s="89" t="s">
        <v>164</v>
      </c>
      <c r="I117" s="86">
        <v>6597.5857230000011</v>
      </c>
      <c r="J117" s="88">
        <v>6851</v>
      </c>
      <c r="K117" s="76"/>
      <c r="L117" s="86">
        <v>452.00059787600003</v>
      </c>
      <c r="M117" s="87">
        <v>2.6390342892000006E-4</v>
      </c>
      <c r="N117" s="87">
        <f t="shared" si="2"/>
        <v>2.5701097565302283E-3</v>
      </c>
      <c r="O117" s="87">
        <f>L117/'סכום נכסי הקרן'!$C$42</f>
        <v>1.6915473174394365E-4</v>
      </c>
    </row>
    <row r="118" spans="2:15">
      <c r="B118" s="79" t="s">
        <v>1419</v>
      </c>
      <c r="C118" s="76" t="s">
        <v>1420</v>
      </c>
      <c r="D118" s="89" t="s">
        <v>120</v>
      </c>
      <c r="E118" s="89" t="s">
        <v>335</v>
      </c>
      <c r="F118" s="76" t="s">
        <v>1421</v>
      </c>
      <c r="G118" s="89" t="s">
        <v>151</v>
      </c>
      <c r="H118" s="89" t="s">
        <v>164</v>
      </c>
      <c r="I118" s="86">
        <v>10886.288600000002</v>
      </c>
      <c r="J118" s="88">
        <v>1195</v>
      </c>
      <c r="K118" s="76"/>
      <c r="L118" s="86">
        <v>130.09114877000002</v>
      </c>
      <c r="M118" s="87">
        <v>7.6478366455283065E-5</v>
      </c>
      <c r="N118" s="87">
        <f t="shared" si="2"/>
        <v>7.397081602616071E-4</v>
      </c>
      <c r="O118" s="87">
        <f>L118/'סכום נכסי הקרן'!$C$42</f>
        <v>4.8684743949139031E-5</v>
      </c>
    </row>
    <row r="119" spans="2:15">
      <c r="B119" s="79" t="s">
        <v>1422</v>
      </c>
      <c r="C119" s="76" t="s">
        <v>1423</v>
      </c>
      <c r="D119" s="89" t="s">
        <v>120</v>
      </c>
      <c r="E119" s="89" t="s">
        <v>335</v>
      </c>
      <c r="F119" s="76" t="s">
        <v>1424</v>
      </c>
      <c r="G119" s="89" t="s">
        <v>151</v>
      </c>
      <c r="H119" s="89" t="s">
        <v>164</v>
      </c>
      <c r="I119" s="86">
        <v>25734.998215000007</v>
      </c>
      <c r="J119" s="88">
        <v>38.1</v>
      </c>
      <c r="K119" s="76"/>
      <c r="L119" s="86">
        <v>9.8050343100000017</v>
      </c>
      <c r="M119" s="87">
        <v>1.4718768476924327E-4</v>
      </c>
      <c r="N119" s="87">
        <f t="shared" si="2"/>
        <v>5.5752170376902701E-5</v>
      </c>
      <c r="O119" s="87">
        <f>L119/'סכום נכסי הקרן'!$C$42</f>
        <v>3.6693932624027602E-6</v>
      </c>
    </row>
    <row r="120" spans="2:15">
      <c r="B120" s="79" t="s">
        <v>1425</v>
      </c>
      <c r="C120" s="76" t="s">
        <v>1426</v>
      </c>
      <c r="D120" s="89" t="s">
        <v>120</v>
      </c>
      <c r="E120" s="89" t="s">
        <v>335</v>
      </c>
      <c r="F120" s="76" t="s">
        <v>1427</v>
      </c>
      <c r="G120" s="89" t="s">
        <v>190</v>
      </c>
      <c r="H120" s="89" t="s">
        <v>164</v>
      </c>
      <c r="I120" s="86">
        <v>31979.462425000005</v>
      </c>
      <c r="J120" s="88">
        <v>309</v>
      </c>
      <c r="K120" s="76"/>
      <c r="L120" s="86">
        <v>98.816538894000018</v>
      </c>
      <c r="M120" s="87">
        <v>2.4983955019531256E-4</v>
      </c>
      <c r="N120" s="87">
        <f t="shared" si="2"/>
        <v>5.6187835129300231E-4</v>
      </c>
      <c r="O120" s="87">
        <f>L120/'סכום נכסי הקרן'!$C$42</f>
        <v>3.6980670395186401E-5</v>
      </c>
    </row>
    <row r="121" spans="2:15">
      <c r="B121" s="79" t="s">
        <v>1428</v>
      </c>
      <c r="C121" s="76" t="s">
        <v>1429</v>
      </c>
      <c r="D121" s="89" t="s">
        <v>120</v>
      </c>
      <c r="E121" s="89" t="s">
        <v>335</v>
      </c>
      <c r="F121" s="76" t="s">
        <v>1430</v>
      </c>
      <c r="G121" s="89" t="s">
        <v>190</v>
      </c>
      <c r="H121" s="89" t="s">
        <v>164</v>
      </c>
      <c r="I121" s="86">
        <v>5176.9547500000008</v>
      </c>
      <c r="J121" s="88">
        <v>3056</v>
      </c>
      <c r="K121" s="76"/>
      <c r="L121" s="86">
        <v>158.20773717500001</v>
      </c>
      <c r="M121" s="87">
        <v>3.022662959566144E-4</v>
      </c>
      <c r="N121" s="87">
        <f t="shared" si="2"/>
        <v>8.9958121910180678E-4</v>
      </c>
      <c r="O121" s="87">
        <f>L121/'סכום נכסי הקרן'!$C$42</f>
        <v>5.9206973325719205E-5</v>
      </c>
    </row>
    <row r="122" spans="2:15">
      <c r="B122" s="79" t="s">
        <v>1431</v>
      </c>
      <c r="C122" s="76" t="s">
        <v>1432</v>
      </c>
      <c r="D122" s="89" t="s">
        <v>120</v>
      </c>
      <c r="E122" s="89" t="s">
        <v>335</v>
      </c>
      <c r="F122" s="76" t="s">
        <v>1433</v>
      </c>
      <c r="G122" s="89" t="s">
        <v>151</v>
      </c>
      <c r="H122" s="89" t="s">
        <v>164</v>
      </c>
      <c r="I122" s="86">
        <v>4372.621317000001</v>
      </c>
      <c r="J122" s="88">
        <v>6020</v>
      </c>
      <c r="K122" s="76"/>
      <c r="L122" s="86">
        <v>263.23180329900009</v>
      </c>
      <c r="M122" s="87">
        <v>4.0138357757462187E-4</v>
      </c>
      <c r="N122" s="87">
        <f t="shared" si="2"/>
        <v>1.4967560420648023E-3</v>
      </c>
      <c r="O122" s="87">
        <f>L122/'סכום נכסי הקרן'!$C$42</f>
        <v>9.8510721629028076E-5</v>
      </c>
    </row>
    <row r="123" spans="2:15">
      <c r="B123" s="79" t="s">
        <v>1434</v>
      </c>
      <c r="C123" s="76" t="s">
        <v>1435</v>
      </c>
      <c r="D123" s="89" t="s">
        <v>120</v>
      </c>
      <c r="E123" s="89" t="s">
        <v>335</v>
      </c>
      <c r="F123" s="76" t="s">
        <v>1436</v>
      </c>
      <c r="G123" s="89" t="s">
        <v>1227</v>
      </c>
      <c r="H123" s="89" t="s">
        <v>164</v>
      </c>
      <c r="I123" s="86">
        <v>2889.6795050000005</v>
      </c>
      <c r="J123" s="88">
        <v>8000</v>
      </c>
      <c r="K123" s="76"/>
      <c r="L123" s="86">
        <v>231.17436041000002</v>
      </c>
      <c r="M123" s="87">
        <v>2.744041166512072E-4</v>
      </c>
      <c r="N123" s="87">
        <f t="shared" si="2"/>
        <v>1.3144749850803766E-3</v>
      </c>
      <c r="O123" s="87">
        <f>L123/'סכום נכסי הקרן'!$C$42</f>
        <v>8.6513684063663546E-5</v>
      </c>
    </row>
    <row r="124" spans="2:15">
      <c r="B124" s="79" t="s">
        <v>1437</v>
      </c>
      <c r="C124" s="76" t="s">
        <v>1438</v>
      </c>
      <c r="D124" s="89" t="s">
        <v>120</v>
      </c>
      <c r="E124" s="89" t="s">
        <v>335</v>
      </c>
      <c r="F124" s="76" t="s">
        <v>1439</v>
      </c>
      <c r="G124" s="89" t="s">
        <v>630</v>
      </c>
      <c r="H124" s="89" t="s">
        <v>164</v>
      </c>
      <c r="I124" s="86">
        <v>75.674699000000018</v>
      </c>
      <c r="J124" s="88">
        <v>162</v>
      </c>
      <c r="K124" s="76"/>
      <c r="L124" s="86">
        <v>0.12259302000000001</v>
      </c>
      <c r="M124" s="87">
        <v>1.1038372408670691E-5</v>
      </c>
      <c r="N124" s="87">
        <f t="shared" si="2"/>
        <v>6.9707323013528953E-7</v>
      </c>
      <c r="O124" s="87">
        <f>L124/'סכום נכסי הקרן'!$C$42</f>
        <v>4.5878676951371808E-8</v>
      </c>
    </row>
    <row r="125" spans="2:15">
      <c r="B125" s="79" t="s">
        <v>1440</v>
      </c>
      <c r="C125" s="76" t="s">
        <v>1441</v>
      </c>
      <c r="D125" s="89" t="s">
        <v>120</v>
      </c>
      <c r="E125" s="89" t="s">
        <v>335</v>
      </c>
      <c r="F125" s="76" t="s">
        <v>1442</v>
      </c>
      <c r="G125" s="89" t="s">
        <v>507</v>
      </c>
      <c r="H125" s="89" t="s">
        <v>164</v>
      </c>
      <c r="I125" s="86">
        <v>3653.3741260000006</v>
      </c>
      <c r="J125" s="88">
        <v>450</v>
      </c>
      <c r="K125" s="76"/>
      <c r="L125" s="86">
        <v>16.440183567000005</v>
      </c>
      <c r="M125" s="87">
        <v>2.7834440407903079E-4</v>
      </c>
      <c r="N125" s="87">
        <f t="shared" si="2"/>
        <v>9.3480133396385863E-5</v>
      </c>
      <c r="O125" s="87">
        <f>L125/'סכום נכסי הקרן'!$C$42</f>
        <v>6.1525025722642662E-6</v>
      </c>
    </row>
    <row r="126" spans="2:15">
      <c r="B126" s="79" t="s">
        <v>1443</v>
      </c>
      <c r="C126" s="76" t="s">
        <v>1444</v>
      </c>
      <c r="D126" s="89" t="s">
        <v>120</v>
      </c>
      <c r="E126" s="89" t="s">
        <v>335</v>
      </c>
      <c r="F126" s="76" t="s">
        <v>1445</v>
      </c>
      <c r="G126" s="89" t="s">
        <v>507</v>
      </c>
      <c r="H126" s="89" t="s">
        <v>164</v>
      </c>
      <c r="I126" s="86">
        <v>8015.3615190000019</v>
      </c>
      <c r="J126" s="88">
        <v>2862</v>
      </c>
      <c r="K126" s="76"/>
      <c r="L126" s="86">
        <v>229.39964666600002</v>
      </c>
      <c r="M126" s="87">
        <v>3.1157278068244158E-4</v>
      </c>
      <c r="N126" s="87">
        <f t="shared" si="2"/>
        <v>1.3043838278342661E-3</v>
      </c>
      <c r="O126" s="87">
        <f>L126/'סכום נכסי הקרן'!$C$42</f>
        <v>8.5849522934896704E-5</v>
      </c>
    </row>
    <row r="127" spans="2:15">
      <c r="B127" s="79" t="s">
        <v>1446</v>
      </c>
      <c r="C127" s="76" t="s">
        <v>1447</v>
      </c>
      <c r="D127" s="89" t="s">
        <v>120</v>
      </c>
      <c r="E127" s="89" t="s">
        <v>335</v>
      </c>
      <c r="F127" s="76" t="s">
        <v>1448</v>
      </c>
      <c r="G127" s="89" t="s">
        <v>157</v>
      </c>
      <c r="H127" s="89" t="s">
        <v>164</v>
      </c>
      <c r="I127" s="86">
        <v>111895.68229600001</v>
      </c>
      <c r="J127" s="88">
        <v>217.2</v>
      </c>
      <c r="K127" s="76"/>
      <c r="L127" s="86">
        <v>243.03742194700001</v>
      </c>
      <c r="M127" s="87">
        <v>4.77941559860439E-4</v>
      </c>
      <c r="N127" s="87">
        <f t="shared" si="2"/>
        <v>1.3819292547026624E-3</v>
      </c>
      <c r="O127" s="87">
        <f>L127/'סכום נכסי הקרן'!$C$42</f>
        <v>9.0953264456660368E-5</v>
      </c>
    </row>
    <row r="128" spans="2:15">
      <c r="B128" s="79" t="s">
        <v>1449</v>
      </c>
      <c r="C128" s="76" t="s">
        <v>1450</v>
      </c>
      <c r="D128" s="89" t="s">
        <v>120</v>
      </c>
      <c r="E128" s="89" t="s">
        <v>335</v>
      </c>
      <c r="F128" s="76" t="s">
        <v>1451</v>
      </c>
      <c r="G128" s="89" t="s">
        <v>810</v>
      </c>
      <c r="H128" s="89" t="s">
        <v>164</v>
      </c>
      <c r="I128" s="86">
        <v>680.44252100000017</v>
      </c>
      <c r="J128" s="88">
        <v>24240</v>
      </c>
      <c r="K128" s="76"/>
      <c r="L128" s="86">
        <v>164.93926700100002</v>
      </c>
      <c r="M128" s="87">
        <v>2.9607705920387927E-4</v>
      </c>
      <c r="N128" s="87">
        <f t="shared" si="2"/>
        <v>9.3785720936260522E-4</v>
      </c>
      <c r="O128" s="87">
        <f>L128/'סכום נכסי הקרן'!$C$42</f>
        <v>6.1726151679230507E-5</v>
      </c>
    </row>
    <row r="129" spans="2:15">
      <c r="B129" s="79" t="s">
        <v>1452</v>
      </c>
      <c r="C129" s="76" t="s">
        <v>1453</v>
      </c>
      <c r="D129" s="89" t="s">
        <v>120</v>
      </c>
      <c r="E129" s="89" t="s">
        <v>335</v>
      </c>
      <c r="F129" s="76" t="s">
        <v>1454</v>
      </c>
      <c r="G129" s="89" t="s">
        <v>187</v>
      </c>
      <c r="H129" s="89" t="s">
        <v>164</v>
      </c>
      <c r="I129" s="86">
        <v>1860.6546590000005</v>
      </c>
      <c r="J129" s="88">
        <v>2449</v>
      </c>
      <c r="K129" s="76"/>
      <c r="L129" s="86">
        <v>45.567432590000003</v>
      </c>
      <c r="M129" s="87">
        <v>2.2559870641626753E-4</v>
      </c>
      <c r="N129" s="87">
        <f t="shared" si="2"/>
        <v>2.5909988533183507E-4</v>
      </c>
      <c r="O129" s="87">
        <f>L129/'סכום נכסי הקרן'!$C$42</f>
        <v>1.7052957169176691E-5</v>
      </c>
    </row>
    <row r="130" spans="2:15">
      <c r="B130" s="79" t="s">
        <v>1455</v>
      </c>
      <c r="C130" s="76" t="s">
        <v>1456</v>
      </c>
      <c r="D130" s="89" t="s">
        <v>120</v>
      </c>
      <c r="E130" s="89" t="s">
        <v>335</v>
      </c>
      <c r="F130" s="76" t="s">
        <v>1457</v>
      </c>
      <c r="G130" s="89" t="s">
        <v>507</v>
      </c>
      <c r="H130" s="89" t="s">
        <v>164</v>
      </c>
      <c r="I130" s="86">
        <v>40970.754975000011</v>
      </c>
      <c r="J130" s="88">
        <v>655.7</v>
      </c>
      <c r="K130" s="76"/>
      <c r="L130" s="86">
        <v>268.64524035300008</v>
      </c>
      <c r="M130" s="87">
        <v>4.8268889985963884E-4</v>
      </c>
      <c r="N130" s="87">
        <f t="shared" si="2"/>
        <v>1.5275372566344884E-3</v>
      </c>
      <c r="O130" s="87">
        <f>L130/'סכום נכסי הקרן'!$C$42</f>
        <v>1.0053662269417071E-4</v>
      </c>
    </row>
    <row r="131" spans="2:15">
      <c r="B131" s="79" t="s">
        <v>1458</v>
      </c>
      <c r="C131" s="76" t="s">
        <v>1459</v>
      </c>
      <c r="D131" s="89" t="s">
        <v>120</v>
      </c>
      <c r="E131" s="89" t="s">
        <v>335</v>
      </c>
      <c r="F131" s="76" t="s">
        <v>1460</v>
      </c>
      <c r="G131" s="89" t="s">
        <v>391</v>
      </c>
      <c r="H131" s="89" t="s">
        <v>164</v>
      </c>
      <c r="I131" s="86">
        <v>42060.660500000005</v>
      </c>
      <c r="J131" s="88">
        <v>1047</v>
      </c>
      <c r="K131" s="76"/>
      <c r="L131" s="86">
        <v>440.37511543500005</v>
      </c>
      <c r="M131" s="87">
        <v>6.7730532206119174E-4</v>
      </c>
      <c r="N131" s="87">
        <f t="shared" si="2"/>
        <v>2.5040063797064178E-3</v>
      </c>
      <c r="O131" s="87">
        <f>L131/'סכום נכסי הקרן'!$C$42</f>
        <v>1.6480406191531486E-4</v>
      </c>
    </row>
    <row r="132" spans="2:15">
      <c r="B132" s="79" t="s">
        <v>1461</v>
      </c>
      <c r="C132" s="76" t="s">
        <v>1462</v>
      </c>
      <c r="D132" s="89" t="s">
        <v>120</v>
      </c>
      <c r="E132" s="89" t="s">
        <v>335</v>
      </c>
      <c r="F132" s="76" t="s">
        <v>1463</v>
      </c>
      <c r="G132" s="89" t="s">
        <v>507</v>
      </c>
      <c r="H132" s="89" t="s">
        <v>164</v>
      </c>
      <c r="I132" s="86">
        <v>9701.6228810000011</v>
      </c>
      <c r="J132" s="88">
        <v>1149</v>
      </c>
      <c r="K132" s="76"/>
      <c r="L132" s="86">
        <v>111.471646906</v>
      </c>
      <c r="M132" s="87">
        <v>5.8397707827956638E-4</v>
      </c>
      <c r="N132" s="87">
        <f t="shared" si="2"/>
        <v>6.3383625737636505E-4</v>
      </c>
      <c r="O132" s="87">
        <f>L132/'סכום נכסי הקרן'!$C$42</f>
        <v>4.171666280541713E-5</v>
      </c>
    </row>
    <row r="133" spans="2:15">
      <c r="B133" s="79" t="s">
        <v>1464</v>
      </c>
      <c r="C133" s="76" t="s">
        <v>1465</v>
      </c>
      <c r="D133" s="89" t="s">
        <v>120</v>
      </c>
      <c r="E133" s="89" t="s">
        <v>335</v>
      </c>
      <c r="F133" s="76" t="s">
        <v>1466</v>
      </c>
      <c r="G133" s="89" t="s">
        <v>810</v>
      </c>
      <c r="H133" s="89" t="s">
        <v>164</v>
      </c>
      <c r="I133" s="86">
        <v>50143.447732000008</v>
      </c>
      <c r="J133" s="88">
        <v>9.1</v>
      </c>
      <c r="K133" s="76"/>
      <c r="L133" s="86">
        <v>4.5630537290000008</v>
      </c>
      <c r="M133" s="87">
        <v>1.217799901051697E-4</v>
      </c>
      <c r="N133" s="87">
        <f t="shared" si="2"/>
        <v>2.5945870345268505E-5</v>
      </c>
      <c r="O133" s="87">
        <f>L133/'סכום נכסי הקרן'!$C$42</f>
        <v>1.7076573196789141E-6</v>
      </c>
    </row>
    <row r="134" spans="2:15">
      <c r="B134" s="79" t="s">
        <v>1467</v>
      </c>
      <c r="C134" s="76" t="s">
        <v>1468</v>
      </c>
      <c r="D134" s="89" t="s">
        <v>120</v>
      </c>
      <c r="E134" s="89" t="s">
        <v>335</v>
      </c>
      <c r="F134" s="76" t="s">
        <v>880</v>
      </c>
      <c r="G134" s="89" t="s">
        <v>146</v>
      </c>
      <c r="H134" s="89" t="s">
        <v>164</v>
      </c>
      <c r="I134" s="86">
        <v>32859.47535700001</v>
      </c>
      <c r="J134" s="88">
        <v>215.2</v>
      </c>
      <c r="K134" s="76"/>
      <c r="L134" s="86">
        <v>70.713590958999987</v>
      </c>
      <c r="M134" s="87">
        <v>3.7131206826655392E-4</v>
      </c>
      <c r="N134" s="87">
        <f t="shared" si="2"/>
        <v>4.0208285320204792E-4</v>
      </c>
      <c r="O134" s="87">
        <f>L134/'סכום נכסי הקרן'!$C$42</f>
        <v>2.6463545768587855E-5</v>
      </c>
    </row>
    <row r="135" spans="2:15">
      <c r="B135" s="75"/>
      <c r="C135" s="76"/>
      <c r="D135" s="76"/>
      <c r="E135" s="76"/>
      <c r="F135" s="76"/>
      <c r="G135" s="76"/>
      <c r="H135" s="76"/>
      <c r="I135" s="86"/>
      <c r="J135" s="88"/>
      <c r="K135" s="76"/>
      <c r="L135" s="76"/>
      <c r="M135" s="76"/>
      <c r="N135" s="87"/>
      <c r="O135" s="76"/>
    </row>
    <row r="136" spans="2:15">
      <c r="B136" s="73" t="s">
        <v>233</v>
      </c>
      <c r="C136" s="74"/>
      <c r="D136" s="74"/>
      <c r="E136" s="74"/>
      <c r="F136" s="74"/>
      <c r="G136" s="74"/>
      <c r="H136" s="74"/>
      <c r="I136" s="83"/>
      <c r="J136" s="85"/>
      <c r="K136" s="83">
        <f>K137+K165</f>
        <v>10.368971853000001</v>
      </c>
      <c r="L136" s="83">
        <f>L137+L165</f>
        <v>76798.954285539017</v>
      </c>
      <c r="M136" s="74"/>
      <c r="N136" s="84">
        <f t="shared" ref="N136:N163" si="3">L136/$L$11</f>
        <v>0.43668469163116397</v>
      </c>
      <c r="O136" s="84">
        <f>L136/'סכום נכסי הקרן'!$C$42</f>
        <v>2.8740905590460337E-2</v>
      </c>
    </row>
    <row r="137" spans="2:15">
      <c r="B137" s="94" t="s">
        <v>64</v>
      </c>
      <c r="C137" s="74"/>
      <c r="D137" s="74"/>
      <c r="E137" s="74"/>
      <c r="F137" s="74"/>
      <c r="G137" s="74"/>
      <c r="H137" s="74"/>
      <c r="I137" s="83"/>
      <c r="J137" s="85"/>
      <c r="K137" s="83">
        <f>SUM(K138:K163)</f>
        <v>0</v>
      </c>
      <c r="L137" s="83">
        <f>SUM(L138:L163)</f>
        <v>21330.683322361005</v>
      </c>
      <c r="M137" s="74"/>
      <c r="N137" s="84">
        <f t="shared" si="3"/>
        <v>0.12128788673703556</v>
      </c>
      <c r="O137" s="84">
        <f>L137/'סכום נכסי הקרן'!$C$42</f>
        <v>7.9827018642547078E-3</v>
      </c>
    </row>
    <row r="138" spans="2:15">
      <c r="B138" s="79" t="s">
        <v>1469</v>
      </c>
      <c r="C138" s="76" t="s">
        <v>1470</v>
      </c>
      <c r="D138" s="89" t="s">
        <v>1471</v>
      </c>
      <c r="E138" s="89" t="s">
        <v>892</v>
      </c>
      <c r="F138" s="76" t="s">
        <v>1247</v>
      </c>
      <c r="G138" s="89" t="s">
        <v>192</v>
      </c>
      <c r="H138" s="89" t="s">
        <v>163</v>
      </c>
      <c r="I138" s="86">
        <v>9972.9438310000023</v>
      </c>
      <c r="J138" s="88">
        <v>910</v>
      </c>
      <c r="K138" s="76"/>
      <c r="L138" s="86">
        <v>312.28378748100005</v>
      </c>
      <c r="M138" s="87">
        <v>2.8406790582838115E-4</v>
      </c>
      <c r="N138" s="87">
        <f t="shared" si="3"/>
        <v>1.7756693526129218E-3</v>
      </c>
      <c r="O138" s="87">
        <f>L138/'סכום נכסי הקרן'!$C$42</f>
        <v>1.1686772218346238E-4</v>
      </c>
    </row>
    <row r="139" spans="2:15">
      <c r="B139" s="79" t="s">
        <v>1472</v>
      </c>
      <c r="C139" s="76" t="s">
        <v>1473</v>
      </c>
      <c r="D139" s="89" t="s">
        <v>1474</v>
      </c>
      <c r="E139" s="89" t="s">
        <v>892</v>
      </c>
      <c r="F139" s="76" t="s">
        <v>1475</v>
      </c>
      <c r="G139" s="89" t="s">
        <v>1476</v>
      </c>
      <c r="H139" s="89" t="s">
        <v>163</v>
      </c>
      <c r="I139" s="86">
        <v>911.97408600000028</v>
      </c>
      <c r="J139" s="88">
        <v>3146</v>
      </c>
      <c r="K139" s="76"/>
      <c r="L139" s="86">
        <v>98.724715029000009</v>
      </c>
      <c r="M139" s="87">
        <v>2.7901808969731927E-5</v>
      </c>
      <c r="N139" s="87">
        <f t="shared" si="3"/>
        <v>5.6135623381699056E-4</v>
      </c>
      <c r="O139" s="87">
        <f>L139/'סכום נכסי הקרן'!$C$42</f>
        <v>3.6946306632561398E-5</v>
      </c>
    </row>
    <row r="140" spans="2:15">
      <c r="B140" s="79" t="s">
        <v>1477</v>
      </c>
      <c r="C140" s="76" t="s">
        <v>1478</v>
      </c>
      <c r="D140" s="89" t="s">
        <v>1471</v>
      </c>
      <c r="E140" s="89" t="s">
        <v>892</v>
      </c>
      <c r="F140" s="76" t="s">
        <v>1479</v>
      </c>
      <c r="G140" s="89" t="s">
        <v>983</v>
      </c>
      <c r="H140" s="89" t="s">
        <v>163</v>
      </c>
      <c r="I140" s="86">
        <v>5636.5095270000011</v>
      </c>
      <c r="J140" s="88">
        <v>980</v>
      </c>
      <c r="K140" s="76"/>
      <c r="L140" s="86">
        <v>190.07324697800004</v>
      </c>
      <c r="M140" s="87">
        <v>1.6384671516742164E-4</v>
      </c>
      <c r="N140" s="87">
        <f t="shared" si="3"/>
        <v>1.0807709299702148E-3</v>
      </c>
      <c r="O140" s="87">
        <f>L140/'סכום נכסי הקרן'!$C$42</f>
        <v>7.1132182690351951E-5</v>
      </c>
    </row>
    <row r="141" spans="2:15">
      <c r="B141" s="79" t="s">
        <v>1480</v>
      </c>
      <c r="C141" s="76" t="s">
        <v>1481</v>
      </c>
      <c r="D141" s="89" t="s">
        <v>1471</v>
      </c>
      <c r="E141" s="89" t="s">
        <v>892</v>
      </c>
      <c r="F141" s="76" t="s">
        <v>1333</v>
      </c>
      <c r="G141" s="89" t="s">
        <v>1182</v>
      </c>
      <c r="H141" s="89" t="s">
        <v>163</v>
      </c>
      <c r="I141" s="86">
        <v>6850.9640900000013</v>
      </c>
      <c r="J141" s="88">
        <v>1538</v>
      </c>
      <c r="K141" s="76"/>
      <c r="L141" s="86">
        <v>362.57069516900003</v>
      </c>
      <c r="M141" s="87">
        <v>1.749954013337882E-4</v>
      </c>
      <c r="N141" s="87">
        <f t="shared" si="3"/>
        <v>2.0616045320839007E-3</v>
      </c>
      <c r="O141" s="87">
        <f>L141/'סכום נכסי הקרן'!$C$42</f>
        <v>1.3568687512301153E-4</v>
      </c>
    </row>
    <row r="142" spans="2:15">
      <c r="B142" s="79" t="s">
        <v>1482</v>
      </c>
      <c r="C142" s="76" t="s">
        <v>1483</v>
      </c>
      <c r="D142" s="89" t="s">
        <v>1471</v>
      </c>
      <c r="E142" s="89" t="s">
        <v>892</v>
      </c>
      <c r="F142" s="76" t="s">
        <v>1484</v>
      </c>
      <c r="G142" s="89" t="s">
        <v>912</v>
      </c>
      <c r="H142" s="89" t="s">
        <v>163</v>
      </c>
      <c r="I142" s="86">
        <v>1532.2896550000003</v>
      </c>
      <c r="J142" s="88">
        <v>12034</v>
      </c>
      <c r="K142" s="76"/>
      <c r="L142" s="86">
        <v>634.50573141000018</v>
      </c>
      <c r="M142" s="87">
        <v>1.0929305631268774E-5</v>
      </c>
      <c r="N142" s="87">
        <f t="shared" si="3"/>
        <v>3.6078478181981589E-3</v>
      </c>
      <c r="O142" s="87">
        <f>L142/'סכום נכסי הקרן'!$C$42</f>
        <v>2.3745465667746241E-4</v>
      </c>
    </row>
    <row r="143" spans="2:15">
      <c r="B143" s="79" t="s">
        <v>1485</v>
      </c>
      <c r="C143" s="76" t="s">
        <v>1486</v>
      </c>
      <c r="D143" s="89" t="s">
        <v>1471</v>
      </c>
      <c r="E143" s="89" t="s">
        <v>892</v>
      </c>
      <c r="F143" s="76" t="s">
        <v>911</v>
      </c>
      <c r="G143" s="89" t="s">
        <v>912</v>
      </c>
      <c r="H143" s="89" t="s">
        <v>163</v>
      </c>
      <c r="I143" s="86">
        <v>2127.7745900000004</v>
      </c>
      <c r="J143" s="88">
        <v>10342</v>
      </c>
      <c r="K143" s="76"/>
      <c r="L143" s="86">
        <v>757.2073559050001</v>
      </c>
      <c r="M143" s="87">
        <v>5.4936731251274008E-5</v>
      </c>
      <c r="N143" s="87">
        <f t="shared" si="3"/>
        <v>4.3055385817471516E-3</v>
      </c>
      <c r="O143" s="87">
        <f>L143/'סכום נכסי הקרן'!$C$42</f>
        <v>2.8337397730121924E-4</v>
      </c>
    </row>
    <row r="144" spans="2:15">
      <c r="B144" s="79" t="s">
        <v>1487</v>
      </c>
      <c r="C144" s="76" t="s">
        <v>1488</v>
      </c>
      <c r="D144" s="89" t="s">
        <v>1471</v>
      </c>
      <c r="E144" s="89" t="s">
        <v>892</v>
      </c>
      <c r="F144" s="76" t="s">
        <v>1156</v>
      </c>
      <c r="G144" s="89" t="s">
        <v>730</v>
      </c>
      <c r="H144" s="89" t="s">
        <v>163</v>
      </c>
      <c r="I144" s="86">
        <v>34.638191000000006</v>
      </c>
      <c r="J144" s="88">
        <v>12030</v>
      </c>
      <c r="K144" s="76"/>
      <c r="L144" s="86">
        <v>14.338558832000002</v>
      </c>
      <c r="M144" s="87">
        <v>7.836990899882418E-7</v>
      </c>
      <c r="N144" s="87">
        <f t="shared" si="3"/>
        <v>8.1530135406625312E-5</v>
      </c>
      <c r="O144" s="87">
        <f>L144/'סכום נכסי הקרן'!$C$42</f>
        <v>5.3659997004851264E-6</v>
      </c>
    </row>
    <row r="145" spans="2:15">
      <c r="B145" s="79" t="s">
        <v>1491</v>
      </c>
      <c r="C145" s="76" t="s">
        <v>1492</v>
      </c>
      <c r="D145" s="89" t="s">
        <v>1474</v>
      </c>
      <c r="E145" s="89" t="s">
        <v>892</v>
      </c>
      <c r="F145" s="76" t="s">
        <v>1493</v>
      </c>
      <c r="G145" s="89" t="s">
        <v>934</v>
      </c>
      <c r="H145" s="89" t="s">
        <v>163</v>
      </c>
      <c r="I145" s="86">
        <v>2115.6660680000005</v>
      </c>
      <c r="J145" s="88">
        <v>13898</v>
      </c>
      <c r="K145" s="76"/>
      <c r="L145" s="86">
        <v>1011.7753645150001</v>
      </c>
      <c r="M145" s="87">
        <v>6.0245800886897806E-5</v>
      </c>
      <c r="N145" s="87">
        <f t="shared" si="3"/>
        <v>5.7530316286667962E-3</v>
      </c>
      <c r="O145" s="87">
        <f>L145/'סכום נכסי הקרן'!$C$42</f>
        <v>3.7864239820456448E-4</v>
      </c>
    </row>
    <row r="146" spans="2:15">
      <c r="B146" s="79" t="s">
        <v>1496</v>
      </c>
      <c r="C146" s="76" t="s">
        <v>1497</v>
      </c>
      <c r="D146" s="89" t="s">
        <v>1471</v>
      </c>
      <c r="E146" s="89" t="s">
        <v>892</v>
      </c>
      <c r="F146" s="76" t="s">
        <v>1498</v>
      </c>
      <c r="G146" s="89" t="s">
        <v>974</v>
      </c>
      <c r="H146" s="89" t="s">
        <v>163</v>
      </c>
      <c r="I146" s="86">
        <v>970.6214920000001</v>
      </c>
      <c r="J146" s="88">
        <v>1392</v>
      </c>
      <c r="K146" s="76"/>
      <c r="L146" s="86">
        <v>46.491527024000007</v>
      </c>
      <c r="M146" s="87">
        <v>4.6634662076269867E-5</v>
      </c>
      <c r="N146" s="87">
        <f t="shared" si="3"/>
        <v>2.6435435652488038E-4</v>
      </c>
      <c r="O146" s="87">
        <f>L146/'סכום נכסי הקרן'!$C$42</f>
        <v>1.7398786238482979E-5</v>
      </c>
    </row>
    <row r="147" spans="2:15">
      <c r="B147" s="79" t="s">
        <v>1499</v>
      </c>
      <c r="C147" s="76" t="s">
        <v>1500</v>
      </c>
      <c r="D147" s="89" t="s">
        <v>1471</v>
      </c>
      <c r="E147" s="89" t="s">
        <v>892</v>
      </c>
      <c r="F147" s="76" t="s">
        <v>1501</v>
      </c>
      <c r="G147" s="89" t="s">
        <v>912</v>
      </c>
      <c r="H147" s="89" t="s">
        <v>163</v>
      </c>
      <c r="I147" s="86">
        <v>98.96626000000002</v>
      </c>
      <c r="J147" s="88">
        <v>8465</v>
      </c>
      <c r="K147" s="76"/>
      <c r="L147" s="86">
        <v>28.826956541000005</v>
      </c>
      <c r="M147" s="87">
        <v>1.0946334972256016E-6</v>
      </c>
      <c r="N147" s="87">
        <f t="shared" si="3"/>
        <v>1.6391226605727216E-4</v>
      </c>
      <c r="O147" s="87">
        <f>L147/'סכום נכסי הקרן'!$C$42</f>
        <v>1.0788074448576057E-5</v>
      </c>
    </row>
    <row r="148" spans="2:15">
      <c r="B148" s="79" t="s">
        <v>1502</v>
      </c>
      <c r="C148" s="76" t="s">
        <v>1503</v>
      </c>
      <c r="D148" s="89" t="s">
        <v>1471</v>
      </c>
      <c r="E148" s="89" t="s">
        <v>892</v>
      </c>
      <c r="F148" s="76" t="s">
        <v>1329</v>
      </c>
      <c r="G148" s="89" t="s">
        <v>1330</v>
      </c>
      <c r="H148" s="89" t="s">
        <v>163</v>
      </c>
      <c r="I148" s="86">
        <v>2284.5074560000003</v>
      </c>
      <c r="J148" s="88">
        <v>836</v>
      </c>
      <c r="K148" s="76"/>
      <c r="L148" s="86">
        <v>65.717877722000026</v>
      </c>
      <c r="M148" s="87">
        <v>5.1314451054641618E-5</v>
      </c>
      <c r="N148" s="87">
        <f t="shared" si="3"/>
        <v>3.7367684800741953E-4</v>
      </c>
      <c r="O148" s="87">
        <f>L148/'סכום נכסי הקרן'!$C$42</f>
        <v>2.4593971842258174E-5</v>
      </c>
    </row>
    <row r="149" spans="2:15">
      <c r="B149" s="79" t="s">
        <v>1504</v>
      </c>
      <c r="C149" s="76" t="s">
        <v>1505</v>
      </c>
      <c r="D149" s="89" t="s">
        <v>1471</v>
      </c>
      <c r="E149" s="89" t="s">
        <v>892</v>
      </c>
      <c r="F149" s="76" t="s">
        <v>1506</v>
      </c>
      <c r="G149" s="89" t="s">
        <v>983</v>
      </c>
      <c r="H149" s="89" t="s">
        <v>163</v>
      </c>
      <c r="I149" s="86">
        <v>7790.0351380000011</v>
      </c>
      <c r="J149" s="88">
        <v>6487</v>
      </c>
      <c r="K149" s="76"/>
      <c r="L149" s="86">
        <v>1738.8734926860002</v>
      </c>
      <c r="M149" s="87">
        <v>1.7303581387605475E-4</v>
      </c>
      <c r="N149" s="87">
        <f t="shared" si="3"/>
        <v>9.8873668528865911E-3</v>
      </c>
      <c r="O149" s="87">
        <f>L149/'סכום נכסי הקרן'!$C$42</f>
        <v>6.5074842948028026E-4</v>
      </c>
    </row>
    <row r="150" spans="2:15">
      <c r="B150" s="79" t="s">
        <v>1509</v>
      </c>
      <c r="C150" s="76" t="s">
        <v>1510</v>
      </c>
      <c r="D150" s="89" t="s">
        <v>1471</v>
      </c>
      <c r="E150" s="89" t="s">
        <v>892</v>
      </c>
      <c r="F150" s="76" t="s">
        <v>1511</v>
      </c>
      <c r="G150" s="89" t="s">
        <v>946</v>
      </c>
      <c r="H150" s="89" t="s">
        <v>163</v>
      </c>
      <c r="I150" s="86">
        <v>9446.8837280000025</v>
      </c>
      <c r="J150" s="88">
        <v>376</v>
      </c>
      <c r="K150" s="76"/>
      <c r="L150" s="86">
        <v>122.22529320500001</v>
      </c>
      <c r="M150" s="87">
        <v>3.4716986844499803E-4</v>
      </c>
      <c r="N150" s="87">
        <f t="shared" si="3"/>
        <v>6.9498230762764647E-4</v>
      </c>
      <c r="O150" s="87">
        <f>L150/'סכום נכסי הקרן'!$C$42</f>
        <v>4.5741060479943273E-5</v>
      </c>
    </row>
    <row r="151" spans="2:15">
      <c r="B151" s="79" t="s">
        <v>1512</v>
      </c>
      <c r="C151" s="76" t="s">
        <v>1513</v>
      </c>
      <c r="D151" s="89" t="s">
        <v>1471</v>
      </c>
      <c r="E151" s="89" t="s">
        <v>892</v>
      </c>
      <c r="F151" s="76" t="s">
        <v>915</v>
      </c>
      <c r="G151" s="89" t="s">
        <v>192</v>
      </c>
      <c r="H151" s="89" t="s">
        <v>163</v>
      </c>
      <c r="I151" s="86">
        <v>6546.4696500000009</v>
      </c>
      <c r="J151" s="88">
        <v>22703</v>
      </c>
      <c r="K151" s="76"/>
      <c r="L151" s="86">
        <v>5114.1690606450011</v>
      </c>
      <c r="M151" s="87">
        <v>1.0435564866442484E-4</v>
      </c>
      <c r="N151" s="87">
        <f t="shared" si="3"/>
        <v>2.9079554011817069E-2</v>
      </c>
      <c r="O151" s="87">
        <f>L151/'סכום נכסי הקרן'!$C$42</f>
        <v>1.9139043169670883E-3</v>
      </c>
    </row>
    <row r="152" spans="2:15">
      <c r="B152" s="79" t="s">
        <v>1514</v>
      </c>
      <c r="C152" s="76" t="s">
        <v>1515</v>
      </c>
      <c r="D152" s="89" t="s">
        <v>1471</v>
      </c>
      <c r="E152" s="89" t="s">
        <v>892</v>
      </c>
      <c r="F152" s="76" t="s">
        <v>1203</v>
      </c>
      <c r="G152" s="89" t="s">
        <v>1182</v>
      </c>
      <c r="H152" s="89" t="s">
        <v>163</v>
      </c>
      <c r="I152" s="86">
        <v>5240.3277950000011</v>
      </c>
      <c r="J152" s="88">
        <v>5214</v>
      </c>
      <c r="K152" s="76"/>
      <c r="L152" s="86">
        <v>940.18680854600018</v>
      </c>
      <c r="M152" s="87">
        <v>1.8654449697898698E-4</v>
      </c>
      <c r="N152" s="87">
        <f t="shared" si="3"/>
        <v>5.3459736579109431E-3</v>
      </c>
      <c r="O152" s="87">
        <f>L152/'סכום נכסי הקרן'!$C$42</f>
        <v>3.5185140934796446E-4</v>
      </c>
    </row>
    <row r="153" spans="2:15">
      <c r="B153" s="79" t="s">
        <v>1518</v>
      </c>
      <c r="C153" s="76" t="s">
        <v>1519</v>
      </c>
      <c r="D153" s="89" t="s">
        <v>1471</v>
      </c>
      <c r="E153" s="89" t="s">
        <v>892</v>
      </c>
      <c r="F153" s="76" t="s">
        <v>797</v>
      </c>
      <c r="G153" s="89" t="s">
        <v>191</v>
      </c>
      <c r="H153" s="89" t="s">
        <v>163</v>
      </c>
      <c r="I153" s="86">
        <v>365.96238500000004</v>
      </c>
      <c r="J153" s="88">
        <v>391</v>
      </c>
      <c r="K153" s="76"/>
      <c r="L153" s="86">
        <v>4.9237713960000002</v>
      </c>
      <c r="M153" s="87">
        <v>1.9932463126531565E-6</v>
      </c>
      <c r="N153" s="87">
        <f t="shared" si="3"/>
        <v>2.7996938418332985E-5</v>
      </c>
      <c r="O153" s="87">
        <f>L153/'סכום נכסי הקרן'!$C$42</f>
        <v>1.8426507256244196E-6</v>
      </c>
    </row>
    <row r="154" spans="2:15">
      <c r="B154" s="79" t="s">
        <v>1522</v>
      </c>
      <c r="C154" s="76" t="s">
        <v>1523</v>
      </c>
      <c r="D154" s="89" t="s">
        <v>1471</v>
      </c>
      <c r="E154" s="89" t="s">
        <v>892</v>
      </c>
      <c r="F154" s="76" t="s">
        <v>1524</v>
      </c>
      <c r="G154" s="89" t="s">
        <v>946</v>
      </c>
      <c r="H154" s="89" t="s">
        <v>163</v>
      </c>
      <c r="I154" s="86">
        <v>4405.6735740000013</v>
      </c>
      <c r="J154" s="88">
        <v>1022</v>
      </c>
      <c r="K154" s="76"/>
      <c r="L154" s="86">
        <v>154.93441070700004</v>
      </c>
      <c r="M154" s="87">
        <v>1.1777166173397809E-4</v>
      </c>
      <c r="N154" s="87">
        <f t="shared" si="3"/>
        <v>8.8096883599601426E-4</v>
      </c>
      <c r="O154" s="87">
        <f>L154/'סכום נכסי הקרן'!$C$42</f>
        <v>5.7981977909326452E-5</v>
      </c>
    </row>
    <row r="155" spans="2:15">
      <c r="B155" s="79" t="s">
        <v>1525</v>
      </c>
      <c r="C155" s="76" t="s">
        <v>1526</v>
      </c>
      <c r="D155" s="89" t="s">
        <v>1471</v>
      </c>
      <c r="E155" s="89" t="s">
        <v>892</v>
      </c>
      <c r="F155" s="76" t="s">
        <v>1527</v>
      </c>
      <c r="G155" s="89" t="s">
        <v>192</v>
      </c>
      <c r="H155" s="89" t="s">
        <v>163</v>
      </c>
      <c r="I155" s="86">
        <v>1648.5057340000003</v>
      </c>
      <c r="J155" s="88">
        <v>3058</v>
      </c>
      <c r="K155" s="76"/>
      <c r="L155" s="86">
        <v>173.46530169500002</v>
      </c>
      <c r="M155" s="87">
        <v>3.2865028095364513E-5</v>
      </c>
      <c r="N155" s="87">
        <f t="shared" si="3"/>
        <v>9.8633689070492083E-4</v>
      </c>
      <c r="O155" s="87">
        <f>L155/'סכום נכסי הקרן'!$C$42</f>
        <v>6.4916897705408951E-5</v>
      </c>
    </row>
    <row r="156" spans="2:15">
      <c r="B156" s="79" t="s">
        <v>1528</v>
      </c>
      <c r="C156" s="76" t="s">
        <v>1529</v>
      </c>
      <c r="D156" s="89" t="s">
        <v>1471</v>
      </c>
      <c r="E156" s="89" t="s">
        <v>892</v>
      </c>
      <c r="F156" s="76" t="s">
        <v>1530</v>
      </c>
      <c r="G156" s="89" t="s">
        <v>946</v>
      </c>
      <c r="H156" s="89" t="s">
        <v>163</v>
      </c>
      <c r="I156" s="86">
        <v>6129.1586210000005</v>
      </c>
      <c r="J156" s="88">
        <v>724</v>
      </c>
      <c r="K156" s="76"/>
      <c r="L156" s="86">
        <v>152.69474808000001</v>
      </c>
      <c r="M156" s="87">
        <v>2.6652052354947278E-4</v>
      </c>
      <c r="N156" s="87">
        <f t="shared" si="3"/>
        <v>8.6823394405994648E-4</v>
      </c>
      <c r="O156" s="87">
        <f>L156/'סכום נכסי הקרן'!$C$42</f>
        <v>5.7143816339082112E-5</v>
      </c>
    </row>
    <row r="157" spans="2:15">
      <c r="B157" s="79" t="s">
        <v>1531</v>
      </c>
      <c r="C157" s="76" t="s">
        <v>1532</v>
      </c>
      <c r="D157" s="89" t="s">
        <v>1471</v>
      </c>
      <c r="E157" s="89" t="s">
        <v>892</v>
      </c>
      <c r="F157" s="76" t="s">
        <v>1533</v>
      </c>
      <c r="G157" s="89" t="s">
        <v>997</v>
      </c>
      <c r="H157" s="89" t="s">
        <v>163</v>
      </c>
      <c r="I157" s="86">
        <v>4901.7048400000012</v>
      </c>
      <c r="J157" s="88">
        <v>23835</v>
      </c>
      <c r="K157" s="76"/>
      <c r="L157" s="86">
        <v>4020.1937604340001</v>
      </c>
      <c r="M157" s="87">
        <v>9.7802211668223134E-5</v>
      </c>
      <c r="N157" s="87">
        <f t="shared" si="3"/>
        <v>2.2859127300685345E-2</v>
      </c>
      <c r="O157" s="87">
        <f>L157/'סכום נכסי הקרן'!$C$42</f>
        <v>1.5044997734526167E-3</v>
      </c>
    </row>
    <row r="158" spans="2:15">
      <c r="B158" s="79" t="s">
        <v>1534</v>
      </c>
      <c r="C158" s="76" t="s">
        <v>1535</v>
      </c>
      <c r="D158" s="89" t="s">
        <v>1471</v>
      </c>
      <c r="E158" s="89" t="s">
        <v>892</v>
      </c>
      <c r="F158" s="76" t="s">
        <v>906</v>
      </c>
      <c r="G158" s="89" t="s">
        <v>907</v>
      </c>
      <c r="H158" s="89" t="s">
        <v>163</v>
      </c>
      <c r="I158" s="86">
        <v>86411.400256000008</v>
      </c>
      <c r="J158" s="88">
        <v>901</v>
      </c>
      <c r="K158" s="76"/>
      <c r="L158" s="86">
        <v>2679.0480708330006</v>
      </c>
      <c r="M158" s="87">
        <v>7.8891737928530144E-5</v>
      </c>
      <c r="N158" s="87">
        <f t="shared" si="3"/>
        <v>1.5233270967819176E-2</v>
      </c>
      <c r="O158" s="87">
        <f>L158/'סכום נכסי הקרן'!$C$42</f>
        <v>1.0025952617770822E-3</v>
      </c>
    </row>
    <row r="159" spans="2:15">
      <c r="B159" s="79" t="s">
        <v>1536</v>
      </c>
      <c r="C159" s="76" t="s">
        <v>1537</v>
      </c>
      <c r="D159" s="89" t="s">
        <v>1471</v>
      </c>
      <c r="E159" s="89" t="s">
        <v>892</v>
      </c>
      <c r="F159" s="76" t="s">
        <v>1181</v>
      </c>
      <c r="G159" s="89" t="s">
        <v>1182</v>
      </c>
      <c r="H159" s="89" t="s">
        <v>163</v>
      </c>
      <c r="I159" s="86">
        <v>8643.2628520000017</v>
      </c>
      <c r="J159" s="88">
        <v>1822</v>
      </c>
      <c r="K159" s="76"/>
      <c r="L159" s="86">
        <v>541.8895373700002</v>
      </c>
      <c r="M159" s="87">
        <v>8.0580531858222127E-5</v>
      </c>
      <c r="N159" s="87">
        <f t="shared" si="3"/>
        <v>3.0812250990392741E-3</v>
      </c>
      <c r="O159" s="87">
        <f>L159/'סכום נכסי הקרן'!$C$42</f>
        <v>2.0279437628933979E-4</v>
      </c>
    </row>
    <row r="160" spans="2:15">
      <c r="B160" s="79" t="s">
        <v>1538</v>
      </c>
      <c r="C160" s="76" t="s">
        <v>1539</v>
      </c>
      <c r="D160" s="89" t="s">
        <v>1474</v>
      </c>
      <c r="E160" s="89" t="s">
        <v>892</v>
      </c>
      <c r="F160" s="76" t="s">
        <v>1540</v>
      </c>
      <c r="G160" s="89" t="s">
        <v>912</v>
      </c>
      <c r="H160" s="89" t="s">
        <v>163</v>
      </c>
      <c r="I160" s="86">
        <v>2840.5394910000005</v>
      </c>
      <c r="J160" s="88">
        <v>825</v>
      </c>
      <c r="K160" s="76"/>
      <c r="L160" s="86">
        <v>80.63794517700002</v>
      </c>
      <c r="M160" s="87">
        <v>7.9534853463444829E-5</v>
      </c>
      <c r="N160" s="87">
        <f t="shared" si="3"/>
        <v>4.5851348564546164E-4</v>
      </c>
      <c r="O160" s="87">
        <f>L160/'סכום נכסי הקרן'!$C$42</f>
        <v>3.0177592792787174E-5</v>
      </c>
    </row>
    <row r="161" spans="2:15">
      <c r="B161" s="79" t="s">
        <v>1541</v>
      </c>
      <c r="C161" s="76" t="s">
        <v>1542</v>
      </c>
      <c r="D161" s="89" t="s">
        <v>1471</v>
      </c>
      <c r="E161" s="89" t="s">
        <v>892</v>
      </c>
      <c r="F161" s="76" t="s">
        <v>1543</v>
      </c>
      <c r="G161" s="89" t="s">
        <v>946</v>
      </c>
      <c r="H161" s="89" t="s">
        <v>163</v>
      </c>
      <c r="I161" s="86">
        <v>3653.3493850000004</v>
      </c>
      <c r="J161" s="88">
        <v>1929</v>
      </c>
      <c r="K161" s="76"/>
      <c r="L161" s="86">
        <v>242.49797022400003</v>
      </c>
      <c r="M161" s="87">
        <v>1.658818891781568E-4</v>
      </c>
      <c r="N161" s="87">
        <f t="shared" si="3"/>
        <v>1.3788618912014318E-3</v>
      </c>
      <c r="O161" s="87">
        <f>L161/'סכום נכסי הקרן'!$C$42</f>
        <v>9.0751382397385078E-5</v>
      </c>
    </row>
    <row r="162" spans="2:15">
      <c r="B162" s="79" t="s">
        <v>1544</v>
      </c>
      <c r="C162" s="76" t="s">
        <v>1545</v>
      </c>
      <c r="D162" s="89" t="s">
        <v>1471</v>
      </c>
      <c r="E162" s="89" t="s">
        <v>892</v>
      </c>
      <c r="F162" s="76" t="s">
        <v>1546</v>
      </c>
      <c r="G162" s="89" t="s">
        <v>912</v>
      </c>
      <c r="H162" s="89" t="s">
        <v>163</v>
      </c>
      <c r="I162" s="86">
        <v>5220.4702150000012</v>
      </c>
      <c r="J162" s="88">
        <v>4818</v>
      </c>
      <c r="K162" s="76"/>
      <c r="L162" s="86">
        <v>865.48807931300018</v>
      </c>
      <c r="M162" s="87">
        <v>7.9823492439385464E-5</v>
      </c>
      <c r="N162" s="87">
        <f t="shared" si="3"/>
        <v>4.9212310055686747E-3</v>
      </c>
      <c r="O162" s="87">
        <f>L162/'סכום נכסי הקרן'!$C$42</f>
        <v>3.2389648281822567E-4</v>
      </c>
    </row>
    <row r="163" spans="2:15">
      <c r="B163" s="79" t="s">
        <v>1547</v>
      </c>
      <c r="C163" s="76" t="s">
        <v>1548</v>
      </c>
      <c r="D163" s="89" t="s">
        <v>1471</v>
      </c>
      <c r="E163" s="89" t="s">
        <v>892</v>
      </c>
      <c r="F163" s="76" t="s">
        <v>1549</v>
      </c>
      <c r="G163" s="89" t="s">
        <v>912</v>
      </c>
      <c r="H163" s="89" t="s">
        <v>163</v>
      </c>
      <c r="I163" s="86">
        <v>1114.0334990000001</v>
      </c>
      <c r="J163" s="88">
        <v>25485</v>
      </c>
      <c r="K163" s="76"/>
      <c r="L163" s="86">
        <v>976.9392554440002</v>
      </c>
      <c r="M163" s="87">
        <v>2.0212120717306958E-5</v>
      </c>
      <c r="N163" s="87">
        <f t="shared" si="3"/>
        <v>5.5549508645623864E-3</v>
      </c>
      <c r="O163" s="87">
        <f>L163/'סכום נכסי הקרן'!$C$42</f>
        <v>3.6560548473011745E-4</v>
      </c>
    </row>
    <row r="164" spans="2:15">
      <c r="B164" s="75"/>
      <c r="C164" s="76"/>
      <c r="D164" s="76"/>
      <c r="E164" s="76"/>
      <c r="F164" s="76"/>
      <c r="G164" s="76"/>
      <c r="H164" s="76"/>
      <c r="I164" s="86"/>
      <c r="J164" s="88"/>
      <c r="K164" s="76"/>
      <c r="L164" s="76"/>
      <c r="M164" s="76"/>
      <c r="N164" s="87"/>
      <c r="O164" s="76"/>
    </row>
    <row r="165" spans="2:15">
      <c r="B165" s="94" t="s">
        <v>63</v>
      </c>
      <c r="C165" s="74"/>
      <c r="D165" s="74"/>
      <c r="E165" s="74"/>
      <c r="F165" s="74"/>
      <c r="G165" s="74"/>
      <c r="H165" s="74"/>
      <c r="I165" s="83"/>
      <c r="J165" s="85"/>
      <c r="K165" s="83">
        <f>SUM(K166:K265)</f>
        <v>10.368971853000001</v>
      </c>
      <c r="L165" s="83">
        <f>SUM(L166:L265)</f>
        <v>55468.270963178009</v>
      </c>
      <c r="M165" s="74"/>
      <c r="N165" s="84">
        <f t="shared" ref="N165:N232" si="4">L165/$L$11</f>
        <v>0.31539680489412841</v>
      </c>
      <c r="O165" s="84">
        <f>L165/'סכום נכסי הקרן'!$C$42</f>
        <v>2.0758203726205626E-2</v>
      </c>
    </row>
    <row r="166" spans="2:15">
      <c r="B166" s="79" t="s">
        <v>1550</v>
      </c>
      <c r="C166" s="76" t="s">
        <v>1551</v>
      </c>
      <c r="D166" s="89" t="s">
        <v>139</v>
      </c>
      <c r="E166" s="89" t="s">
        <v>892</v>
      </c>
      <c r="F166" s="76"/>
      <c r="G166" s="89" t="s">
        <v>983</v>
      </c>
      <c r="H166" s="89" t="s">
        <v>1552</v>
      </c>
      <c r="I166" s="86">
        <v>6220.8557240000009</v>
      </c>
      <c r="J166" s="88">
        <v>2345</v>
      </c>
      <c r="K166" s="76"/>
      <c r="L166" s="86">
        <v>543.54540259500004</v>
      </c>
      <c r="M166" s="87">
        <v>2.8692021792472772E-6</v>
      </c>
      <c r="N166" s="87">
        <f t="shared" si="4"/>
        <v>3.0906404745725574E-3</v>
      </c>
      <c r="O166" s="87">
        <f>L166/'סכום נכסי הקרן'!$C$42</f>
        <v>2.034140600668728E-4</v>
      </c>
    </row>
    <row r="167" spans="2:15">
      <c r="B167" s="79" t="s">
        <v>1553</v>
      </c>
      <c r="C167" s="76" t="s">
        <v>1554</v>
      </c>
      <c r="D167" s="89" t="s">
        <v>27</v>
      </c>
      <c r="E167" s="89" t="s">
        <v>892</v>
      </c>
      <c r="F167" s="76"/>
      <c r="G167" s="89" t="s">
        <v>921</v>
      </c>
      <c r="H167" s="89" t="s">
        <v>165</v>
      </c>
      <c r="I167" s="86">
        <v>630.98193600000013</v>
      </c>
      <c r="J167" s="88">
        <v>27740</v>
      </c>
      <c r="K167" s="76"/>
      <c r="L167" s="86">
        <v>704.65344342300011</v>
      </c>
      <c r="M167" s="87">
        <v>3.148358167039463E-6</v>
      </c>
      <c r="N167" s="87">
        <f t="shared" si="4"/>
        <v>4.0067130407002386E-3</v>
      </c>
      <c r="O167" s="87">
        <f>L167/'סכום נכסי הקרן'!$C$42</f>
        <v>2.637064303781371E-4</v>
      </c>
    </row>
    <row r="168" spans="2:15">
      <c r="B168" s="79" t="s">
        <v>1555</v>
      </c>
      <c r="C168" s="76" t="s">
        <v>1556</v>
      </c>
      <c r="D168" s="89" t="s">
        <v>27</v>
      </c>
      <c r="E168" s="89" t="s">
        <v>892</v>
      </c>
      <c r="F168" s="76"/>
      <c r="G168" s="89" t="s">
        <v>983</v>
      </c>
      <c r="H168" s="89" t="s">
        <v>165</v>
      </c>
      <c r="I168" s="86">
        <v>1809.1600770000002</v>
      </c>
      <c r="J168" s="88">
        <v>6207</v>
      </c>
      <c r="K168" s="76"/>
      <c r="L168" s="86">
        <v>452.07546368700002</v>
      </c>
      <c r="M168" s="87">
        <v>2.3074115774428365E-6</v>
      </c>
      <c r="N168" s="87">
        <f t="shared" si="4"/>
        <v>2.5705354492221977E-3</v>
      </c>
      <c r="O168" s="87">
        <f>L168/'סכום נכסי הקרן'!$C$42</f>
        <v>1.691827491984249E-4</v>
      </c>
    </row>
    <row r="169" spans="2:15">
      <c r="B169" s="79" t="s">
        <v>1557</v>
      </c>
      <c r="C169" s="76" t="s">
        <v>1558</v>
      </c>
      <c r="D169" s="89" t="s">
        <v>1474</v>
      </c>
      <c r="E169" s="89" t="s">
        <v>892</v>
      </c>
      <c r="F169" s="76"/>
      <c r="G169" s="89" t="s">
        <v>934</v>
      </c>
      <c r="H169" s="89" t="s">
        <v>163</v>
      </c>
      <c r="I169" s="86">
        <v>202.62226799999999</v>
      </c>
      <c r="J169" s="88">
        <v>29398</v>
      </c>
      <c r="K169" s="76"/>
      <c r="L169" s="86">
        <v>204.96968341200005</v>
      </c>
      <c r="M169" s="87">
        <v>7.4888944065880831E-8</v>
      </c>
      <c r="N169" s="87">
        <f t="shared" si="4"/>
        <v>1.165473199826634E-3</v>
      </c>
      <c r="O169" s="87">
        <f>L169/'סכום נכסי הקרן'!$C$42</f>
        <v>7.670696007068023E-5</v>
      </c>
    </row>
    <row r="170" spans="2:15">
      <c r="B170" s="79" t="s">
        <v>1559</v>
      </c>
      <c r="C170" s="76" t="s">
        <v>1560</v>
      </c>
      <c r="D170" s="89" t="s">
        <v>1471</v>
      </c>
      <c r="E170" s="89" t="s">
        <v>892</v>
      </c>
      <c r="F170" s="76"/>
      <c r="G170" s="89" t="s">
        <v>924</v>
      </c>
      <c r="H170" s="89" t="s">
        <v>163</v>
      </c>
      <c r="I170" s="86">
        <v>490.72890900000004</v>
      </c>
      <c r="J170" s="88">
        <v>146960</v>
      </c>
      <c r="K170" s="76"/>
      <c r="L170" s="86">
        <v>2481.5638789880004</v>
      </c>
      <c r="M170" s="87">
        <v>1.4708727390181984E-6</v>
      </c>
      <c r="N170" s="87">
        <f t="shared" si="4"/>
        <v>1.4110360842022034E-2</v>
      </c>
      <c r="O170" s="87">
        <f>L170/'סכום נכסי הקרן'!$C$42</f>
        <v>9.2868963941245258E-4</v>
      </c>
    </row>
    <row r="171" spans="2:15">
      <c r="B171" s="79" t="s">
        <v>1561</v>
      </c>
      <c r="C171" s="76" t="s">
        <v>1562</v>
      </c>
      <c r="D171" s="89" t="s">
        <v>1563</v>
      </c>
      <c r="E171" s="89" t="s">
        <v>892</v>
      </c>
      <c r="F171" s="76"/>
      <c r="G171" s="89" t="s">
        <v>912</v>
      </c>
      <c r="H171" s="89" t="s">
        <v>165</v>
      </c>
      <c r="I171" s="86">
        <v>2022.9955200000002</v>
      </c>
      <c r="J171" s="88">
        <v>4759</v>
      </c>
      <c r="K171" s="76"/>
      <c r="L171" s="86">
        <v>387.58130559300002</v>
      </c>
      <c r="M171" s="87">
        <v>4.490564017754482E-6</v>
      </c>
      <c r="N171" s="87">
        <f t="shared" si="4"/>
        <v>2.2038167640357118E-3</v>
      </c>
      <c r="O171" s="87">
        <f>L171/'סכום נכסי הקרן'!$C$42</f>
        <v>1.4504673685085956E-4</v>
      </c>
    </row>
    <row r="172" spans="2:15">
      <c r="B172" s="79" t="s">
        <v>1564</v>
      </c>
      <c r="C172" s="76" t="s">
        <v>1565</v>
      </c>
      <c r="D172" s="89" t="s">
        <v>1471</v>
      </c>
      <c r="E172" s="89" t="s">
        <v>892</v>
      </c>
      <c r="F172" s="76"/>
      <c r="G172" s="89" t="s">
        <v>934</v>
      </c>
      <c r="H172" s="89" t="s">
        <v>163</v>
      </c>
      <c r="I172" s="86">
        <v>277.16965300000004</v>
      </c>
      <c r="J172" s="88">
        <v>314873</v>
      </c>
      <c r="K172" s="76"/>
      <c r="L172" s="86">
        <v>3003.0721920470005</v>
      </c>
      <c r="M172" s="87">
        <v>5.5335472083850273E-7</v>
      </c>
      <c r="N172" s="87">
        <f t="shared" si="4"/>
        <v>1.707569675043218E-2</v>
      </c>
      <c r="O172" s="87">
        <f>L172/'סכום נכסי הקרן'!$C$42</f>
        <v>1.123856635235614E-3</v>
      </c>
    </row>
    <row r="173" spans="2:15">
      <c r="B173" s="79" t="s">
        <v>1566</v>
      </c>
      <c r="C173" s="76" t="s">
        <v>1567</v>
      </c>
      <c r="D173" s="89" t="s">
        <v>1474</v>
      </c>
      <c r="E173" s="89" t="s">
        <v>892</v>
      </c>
      <c r="F173" s="76"/>
      <c r="G173" s="89" t="s">
        <v>953</v>
      </c>
      <c r="H173" s="89" t="s">
        <v>163</v>
      </c>
      <c r="I173" s="86">
        <v>3132.4833300000005</v>
      </c>
      <c r="J173" s="88">
        <v>3492</v>
      </c>
      <c r="K173" s="76"/>
      <c r="L173" s="86">
        <v>376.39831977900008</v>
      </c>
      <c r="M173" s="87">
        <v>2.2759832443437922E-5</v>
      </c>
      <c r="N173" s="87">
        <f t="shared" si="4"/>
        <v>2.1402294566676243E-3</v>
      </c>
      <c r="O173" s="87">
        <f>L173/'סכום נכסי הקרן'!$C$42</f>
        <v>1.4086166502937837E-4</v>
      </c>
    </row>
    <row r="174" spans="2:15">
      <c r="B174" s="79" t="s">
        <v>1568</v>
      </c>
      <c r="C174" s="76" t="s">
        <v>1569</v>
      </c>
      <c r="D174" s="89" t="s">
        <v>1474</v>
      </c>
      <c r="E174" s="89" t="s">
        <v>892</v>
      </c>
      <c r="F174" s="76"/>
      <c r="G174" s="89" t="s">
        <v>965</v>
      </c>
      <c r="H174" s="89" t="s">
        <v>163</v>
      </c>
      <c r="I174" s="86">
        <v>1358.2969920000003</v>
      </c>
      <c r="J174" s="88">
        <v>10025</v>
      </c>
      <c r="K174" s="76"/>
      <c r="L174" s="86">
        <v>468.55846993500012</v>
      </c>
      <c r="M174" s="87">
        <v>1.6869878047675879E-6</v>
      </c>
      <c r="N174" s="87">
        <f t="shared" si="4"/>
        <v>2.6642590756377439E-3</v>
      </c>
      <c r="O174" s="87">
        <f>L174/'סכום נכסי הקרן'!$C$42</f>
        <v>1.7535127754399825E-4</v>
      </c>
    </row>
    <row r="175" spans="2:15">
      <c r="B175" s="79" t="s">
        <v>1570</v>
      </c>
      <c r="C175" s="76" t="s">
        <v>1571</v>
      </c>
      <c r="D175" s="89" t="s">
        <v>1474</v>
      </c>
      <c r="E175" s="89" t="s">
        <v>892</v>
      </c>
      <c r="F175" s="76"/>
      <c r="G175" s="89" t="s">
        <v>953</v>
      </c>
      <c r="H175" s="89" t="s">
        <v>163</v>
      </c>
      <c r="I175" s="86">
        <v>401.70911000000007</v>
      </c>
      <c r="J175" s="88">
        <v>24173</v>
      </c>
      <c r="K175" s="86">
        <v>1.5758004150000002</v>
      </c>
      <c r="L175" s="86">
        <v>335.71459835300004</v>
      </c>
      <c r="M175" s="87">
        <v>9.056260248283255E-7</v>
      </c>
      <c r="N175" s="87">
        <f t="shared" si="4"/>
        <v>1.9088987242299527E-3</v>
      </c>
      <c r="O175" s="87">
        <f>L175/'סכום נכסי הקרן'!$C$42</f>
        <v>1.256363666193787E-4</v>
      </c>
    </row>
    <row r="176" spans="2:15">
      <c r="B176" s="79" t="s">
        <v>1572</v>
      </c>
      <c r="C176" s="76" t="s">
        <v>1573</v>
      </c>
      <c r="D176" s="89" t="s">
        <v>1471</v>
      </c>
      <c r="E176" s="89" t="s">
        <v>892</v>
      </c>
      <c r="F176" s="76"/>
      <c r="G176" s="89" t="s">
        <v>974</v>
      </c>
      <c r="H176" s="89" t="s">
        <v>163</v>
      </c>
      <c r="I176" s="86">
        <v>6863.7348000000011</v>
      </c>
      <c r="J176" s="88">
        <v>11581</v>
      </c>
      <c r="K176" s="76"/>
      <c r="L176" s="86">
        <v>2735.2134866540005</v>
      </c>
      <c r="M176" s="87">
        <v>4.0132848134335169E-7</v>
      </c>
      <c r="N176" s="87">
        <f t="shared" si="4"/>
        <v>1.5552631791365542E-2</v>
      </c>
      <c r="O176" s="87">
        <f>L176/'סכום נכסי הקרן'!$C$42</f>
        <v>1.0236143619533494E-3</v>
      </c>
    </row>
    <row r="177" spans="2:15">
      <c r="B177" s="79" t="s">
        <v>1574</v>
      </c>
      <c r="C177" s="76" t="s">
        <v>1575</v>
      </c>
      <c r="D177" s="89" t="s">
        <v>27</v>
      </c>
      <c r="E177" s="89" t="s">
        <v>892</v>
      </c>
      <c r="F177" s="76"/>
      <c r="G177" s="89" t="s">
        <v>953</v>
      </c>
      <c r="H177" s="89" t="s">
        <v>165</v>
      </c>
      <c r="I177" s="86">
        <v>35231.988559999998</v>
      </c>
      <c r="J177" s="88">
        <v>428.3</v>
      </c>
      <c r="K177" s="76"/>
      <c r="L177" s="86">
        <v>607.48761207999996</v>
      </c>
      <c r="M177" s="87">
        <v>2.292218708244047E-5</v>
      </c>
      <c r="N177" s="87">
        <f t="shared" si="4"/>
        <v>3.454220738014116E-3</v>
      </c>
      <c r="O177" s="87">
        <f>L177/'סכום נכסי הקרן'!$C$42</f>
        <v>2.2734351357506805E-4</v>
      </c>
    </row>
    <row r="178" spans="2:15">
      <c r="B178" s="79" t="s">
        <v>1576</v>
      </c>
      <c r="C178" s="76" t="s">
        <v>1577</v>
      </c>
      <c r="D178" s="89" t="s">
        <v>27</v>
      </c>
      <c r="E178" s="89" t="s">
        <v>892</v>
      </c>
      <c r="F178" s="76"/>
      <c r="G178" s="89" t="s">
        <v>997</v>
      </c>
      <c r="H178" s="89" t="s">
        <v>165</v>
      </c>
      <c r="I178" s="86">
        <v>715.43718200000012</v>
      </c>
      <c r="J178" s="88">
        <v>31470</v>
      </c>
      <c r="K178" s="76"/>
      <c r="L178" s="86">
        <v>906.40114555800005</v>
      </c>
      <c r="M178" s="87">
        <v>1.6807719353753241E-6</v>
      </c>
      <c r="N178" s="87">
        <f t="shared" si="4"/>
        <v>5.1538658100799039E-3</v>
      </c>
      <c r="O178" s="87">
        <f>L178/'סכום נכסי הקרן'!$C$42</f>
        <v>3.3920761023269365E-4</v>
      </c>
    </row>
    <row r="179" spans="2:15">
      <c r="B179" s="79" t="s">
        <v>1578</v>
      </c>
      <c r="C179" s="76" t="s">
        <v>1579</v>
      </c>
      <c r="D179" s="89" t="s">
        <v>1474</v>
      </c>
      <c r="E179" s="89" t="s">
        <v>892</v>
      </c>
      <c r="F179" s="76"/>
      <c r="G179" s="89" t="s">
        <v>930</v>
      </c>
      <c r="H179" s="89" t="s">
        <v>163</v>
      </c>
      <c r="I179" s="86">
        <v>12552.205536000001</v>
      </c>
      <c r="J179" s="88">
        <v>2409</v>
      </c>
      <c r="K179" s="76"/>
      <c r="L179" s="86">
        <v>1040.4986345170003</v>
      </c>
      <c r="M179" s="87">
        <v>1.4487608372057328E-6</v>
      </c>
      <c r="N179" s="87">
        <f t="shared" si="4"/>
        <v>5.9163543251819998E-3</v>
      </c>
      <c r="O179" s="87">
        <f>L179/'סכום נכסי הקרן'!$C$42</f>
        <v>3.8939166945515277E-4</v>
      </c>
    </row>
    <row r="180" spans="2:15">
      <c r="B180" s="79" t="s">
        <v>1580</v>
      </c>
      <c r="C180" s="76" t="s">
        <v>1581</v>
      </c>
      <c r="D180" s="89" t="s">
        <v>27</v>
      </c>
      <c r="E180" s="89" t="s">
        <v>892</v>
      </c>
      <c r="F180" s="76"/>
      <c r="G180" s="89" t="s">
        <v>1027</v>
      </c>
      <c r="H180" s="89" t="s">
        <v>165</v>
      </c>
      <c r="I180" s="86">
        <v>1035.5810400000003</v>
      </c>
      <c r="J180" s="88">
        <v>6187</v>
      </c>
      <c r="K180" s="76"/>
      <c r="L180" s="86">
        <v>257.93863787200007</v>
      </c>
      <c r="M180" s="87">
        <v>1.7202480134077353E-6</v>
      </c>
      <c r="N180" s="87">
        <f t="shared" si="4"/>
        <v>1.4666587011082019E-3</v>
      </c>
      <c r="O180" s="87">
        <f>L180/'סכום נכסי הקרן'!$C$42</f>
        <v>9.6529830492848357E-5</v>
      </c>
    </row>
    <row r="181" spans="2:15">
      <c r="B181" s="79" t="s">
        <v>1582</v>
      </c>
      <c r="C181" s="76" t="s">
        <v>1583</v>
      </c>
      <c r="D181" s="89" t="s">
        <v>1474</v>
      </c>
      <c r="E181" s="89" t="s">
        <v>892</v>
      </c>
      <c r="F181" s="76"/>
      <c r="G181" s="89" t="s">
        <v>965</v>
      </c>
      <c r="H181" s="89" t="s">
        <v>163</v>
      </c>
      <c r="I181" s="86">
        <v>394.54192600000005</v>
      </c>
      <c r="J181" s="88">
        <v>56355</v>
      </c>
      <c r="K181" s="76"/>
      <c r="L181" s="86">
        <v>765.08605686900012</v>
      </c>
      <c r="M181" s="87">
        <v>2.5874391218793628E-6</v>
      </c>
      <c r="N181" s="87">
        <f t="shared" si="4"/>
        <v>4.3503374742962179E-3</v>
      </c>
      <c r="O181" s="87">
        <f>L181/'סכום נכסי הקרן'!$C$42</f>
        <v>2.8632246797649435E-4</v>
      </c>
    </row>
    <row r="182" spans="2:15">
      <c r="B182" s="79" t="s">
        <v>1584</v>
      </c>
      <c r="C182" s="76" t="s">
        <v>1585</v>
      </c>
      <c r="D182" s="89" t="s">
        <v>1474</v>
      </c>
      <c r="E182" s="89" t="s">
        <v>892</v>
      </c>
      <c r="F182" s="76"/>
      <c r="G182" s="89" t="s">
        <v>983</v>
      </c>
      <c r="H182" s="89" t="s">
        <v>163</v>
      </c>
      <c r="I182" s="86">
        <v>452.76566400000013</v>
      </c>
      <c r="J182" s="88">
        <v>16526</v>
      </c>
      <c r="K182" s="76"/>
      <c r="L182" s="86">
        <v>257.46956855000008</v>
      </c>
      <c r="M182" s="87">
        <v>8.0213779129753344E-7</v>
      </c>
      <c r="N182" s="87">
        <f t="shared" si="4"/>
        <v>1.4639915372888922E-3</v>
      </c>
      <c r="O182" s="87">
        <f>L182/'סכום נכסי הקרן'!$C$42</f>
        <v>9.6354288036256311E-5</v>
      </c>
    </row>
    <row r="183" spans="2:15">
      <c r="B183" s="79" t="s">
        <v>1586</v>
      </c>
      <c r="C183" s="76" t="s">
        <v>1587</v>
      </c>
      <c r="D183" s="89" t="s">
        <v>1471</v>
      </c>
      <c r="E183" s="89" t="s">
        <v>892</v>
      </c>
      <c r="F183" s="76"/>
      <c r="G183" s="89" t="s">
        <v>934</v>
      </c>
      <c r="H183" s="89" t="s">
        <v>163</v>
      </c>
      <c r="I183" s="86">
        <v>77.066496000000015</v>
      </c>
      <c r="J183" s="88">
        <v>171068</v>
      </c>
      <c r="K183" s="76"/>
      <c r="L183" s="86">
        <v>453.64806613100006</v>
      </c>
      <c r="M183" s="87">
        <v>1.8820286324102022E-6</v>
      </c>
      <c r="N183" s="87">
        <f t="shared" si="4"/>
        <v>2.5794773862538312E-3</v>
      </c>
      <c r="O183" s="87">
        <f>L183/'סכום נכסי הקרן'!$C$42</f>
        <v>1.6977127307605852E-4</v>
      </c>
    </row>
    <row r="184" spans="2:15">
      <c r="B184" s="79" t="s">
        <v>1588</v>
      </c>
      <c r="C184" s="76" t="s">
        <v>1589</v>
      </c>
      <c r="D184" s="89" t="s">
        <v>1563</v>
      </c>
      <c r="E184" s="89" t="s">
        <v>892</v>
      </c>
      <c r="F184" s="76"/>
      <c r="G184" s="89" t="s">
        <v>958</v>
      </c>
      <c r="H184" s="89" t="s">
        <v>165</v>
      </c>
      <c r="I184" s="86">
        <v>2816.9730950000003</v>
      </c>
      <c r="J184" s="88">
        <v>5200</v>
      </c>
      <c r="K184" s="76"/>
      <c r="L184" s="86">
        <v>589.70965485300007</v>
      </c>
      <c r="M184" s="87">
        <v>5.7878013572016324E-6</v>
      </c>
      <c r="N184" s="87">
        <f t="shared" si="4"/>
        <v>3.3531339219014873E-3</v>
      </c>
      <c r="O184" s="87">
        <f>L184/'סכום נכסי הקרן'!$C$42</f>
        <v>2.2069036842477455E-4</v>
      </c>
    </row>
    <row r="185" spans="2:15">
      <c r="B185" s="79" t="s">
        <v>1590</v>
      </c>
      <c r="C185" s="76" t="s">
        <v>1591</v>
      </c>
      <c r="D185" s="89" t="s">
        <v>1474</v>
      </c>
      <c r="E185" s="89" t="s">
        <v>892</v>
      </c>
      <c r="F185" s="76"/>
      <c r="G185" s="89" t="s">
        <v>968</v>
      </c>
      <c r="H185" s="89" t="s">
        <v>163</v>
      </c>
      <c r="I185" s="86">
        <v>1107.8308800000002</v>
      </c>
      <c r="J185" s="88">
        <v>5833</v>
      </c>
      <c r="K185" s="76"/>
      <c r="L185" s="86">
        <v>222.35664656800003</v>
      </c>
      <c r="M185" s="87">
        <v>1.9118017521883929E-6</v>
      </c>
      <c r="N185" s="87">
        <f t="shared" si="4"/>
        <v>1.2643367939317157E-3</v>
      </c>
      <c r="O185" s="87">
        <f>L185/'סכום נכסי הקרן'!$C$42</f>
        <v>8.3213781305686317E-5</v>
      </c>
    </row>
    <row r="186" spans="2:15">
      <c r="B186" s="79" t="s">
        <v>1592</v>
      </c>
      <c r="C186" s="76" t="s">
        <v>1593</v>
      </c>
      <c r="D186" s="89" t="s">
        <v>1474</v>
      </c>
      <c r="E186" s="89" t="s">
        <v>892</v>
      </c>
      <c r="F186" s="76"/>
      <c r="G186" s="89" t="s">
        <v>930</v>
      </c>
      <c r="H186" s="89" t="s">
        <v>163</v>
      </c>
      <c r="I186" s="86">
        <v>4166.4074400000009</v>
      </c>
      <c r="J186" s="88">
        <v>4311</v>
      </c>
      <c r="K186" s="76"/>
      <c r="L186" s="86">
        <v>618.05117092500006</v>
      </c>
      <c r="M186" s="87">
        <v>2.0012861795247701E-6</v>
      </c>
      <c r="N186" s="87">
        <f t="shared" si="4"/>
        <v>3.5142859365532206E-3</v>
      </c>
      <c r="O186" s="87">
        <f>L186/'סכום נכסי הקרן'!$C$42</f>
        <v>2.3129677375012994E-4</v>
      </c>
    </row>
    <row r="187" spans="2:15">
      <c r="B187" s="79" t="s">
        <v>1594</v>
      </c>
      <c r="C187" s="76" t="s">
        <v>1595</v>
      </c>
      <c r="D187" s="89" t="s">
        <v>27</v>
      </c>
      <c r="E187" s="89" t="s">
        <v>892</v>
      </c>
      <c r="F187" s="76"/>
      <c r="G187" s="89" t="s">
        <v>983</v>
      </c>
      <c r="H187" s="89" t="s">
        <v>165</v>
      </c>
      <c r="I187" s="86">
        <v>4575.8232000000007</v>
      </c>
      <c r="J187" s="88">
        <v>3601</v>
      </c>
      <c r="K187" s="76"/>
      <c r="L187" s="86">
        <v>663.35277887900008</v>
      </c>
      <c r="M187" s="87">
        <v>8.4008812651976632E-6</v>
      </c>
      <c r="N187" s="87">
        <f t="shared" si="4"/>
        <v>3.7718743227991695E-3</v>
      </c>
      <c r="O187" s="87">
        <f>L187/'סכום נכסי הקרן'!$C$42</f>
        <v>2.4825024986727969E-4</v>
      </c>
    </row>
    <row r="188" spans="2:15">
      <c r="B188" s="79" t="s">
        <v>1596</v>
      </c>
      <c r="C188" s="76" t="s">
        <v>1597</v>
      </c>
      <c r="D188" s="89" t="s">
        <v>1474</v>
      </c>
      <c r="E188" s="89" t="s">
        <v>892</v>
      </c>
      <c r="F188" s="76"/>
      <c r="G188" s="89" t="s">
        <v>953</v>
      </c>
      <c r="H188" s="89" t="s">
        <v>163</v>
      </c>
      <c r="I188" s="86">
        <v>385.33247999999998</v>
      </c>
      <c r="J188" s="88">
        <v>16650</v>
      </c>
      <c r="K188" s="76"/>
      <c r="L188" s="86">
        <v>220.76718910300005</v>
      </c>
      <c r="M188" s="87">
        <v>9.1818346045289802E-7</v>
      </c>
      <c r="N188" s="87">
        <f t="shared" si="4"/>
        <v>1.2552990179695103E-3</v>
      </c>
      <c r="O188" s="87">
        <f>L188/'סכום נכסי הקרן'!$C$42</f>
        <v>8.2618949678529407E-5</v>
      </c>
    </row>
    <row r="189" spans="2:15">
      <c r="B189" s="79" t="s">
        <v>1598</v>
      </c>
      <c r="C189" s="76" t="s">
        <v>1599</v>
      </c>
      <c r="D189" s="89" t="s">
        <v>1474</v>
      </c>
      <c r="E189" s="89" t="s">
        <v>892</v>
      </c>
      <c r="F189" s="76"/>
      <c r="G189" s="89" t="s">
        <v>921</v>
      </c>
      <c r="H189" s="89" t="s">
        <v>163</v>
      </c>
      <c r="I189" s="86">
        <v>1134.8041540000002</v>
      </c>
      <c r="J189" s="88">
        <v>7563</v>
      </c>
      <c r="K189" s="76"/>
      <c r="L189" s="86">
        <v>295.32464443800006</v>
      </c>
      <c r="M189" s="87">
        <v>3.1201434068530339E-6</v>
      </c>
      <c r="N189" s="87">
        <f t="shared" si="4"/>
        <v>1.679238376189383E-3</v>
      </c>
      <c r="O189" s="87">
        <f>L189/'סכום נכסי הקרן'!$C$42</f>
        <v>1.1052100648103577E-4</v>
      </c>
    </row>
    <row r="190" spans="2:15">
      <c r="B190" s="79" t="s">
        <v>1600</v>
      </c>
      <c r="C190" s="76" t="s">
        <v>1601</v>
      </c>
      <c r="D190" s="89" t="s">
        <v>27</v>
      </c>
      <c r="E190" s="89" t="s">
        <v>892</v>
      </c>
      <c r="F190" s="76"/>
      <c r="G190" s="89" t="s">
        <v>971</v>
      </c>
      <c r="H190" s="89" t="s">
        <v>165</v>
      </c>
      <c r="I190" s="86">
        <v>3093.4587830000005</v>
      </c>
      <c r="J190" s="88">
        <v>3892</v>
      </c>
      <c r="K190" s="76"/>
      <c r="L190" s="86">
        <v>484.69591661300007</v>
      </c>
      <c r="M190" s="87">
        <v>2.4966162352856505E-6</v>
      </c>
      <c r="N190" s="87">
        <f t="shared" si="4"/>
        <v>2.7560178240719486E-3</v>
      </c>
      <c r="O190" s="87">
        <f>L190/'סכום נכסי הקרן'!$C$42</f>
        <v>1.8139048518371501E-4</v>
      </c>
    </row>
    <row r="191" spans="2:15">
      <c r="B191" s="79" t="s">
        <v>1602</v>
      </c>
      <c r="C191" s="76" t="s">
        <v>1603</v>
      </c>
      <c r="D191" s="89" t="s">
        <v>1474</v>
      </c>
      <c r="E191" s="89" t="s">
        <v>892</v>
      </c>
      <c r="F191" s="76"/>
      <c r="G191" s="89" t="s">
        <v>934</v>
      </c>
      <c r="H191" s="89" t="s">
        <v>163</v>
      </c>
      <c r="I191" s="86">
        <v>216.74952000000002</v>
      </c>
      <c r="J191" s="88">
        <v>20962</v>
      </c>
      <c r="K191" s="76"/>
      <c r="L191" s="86">
        <v>156.34195331000004</v>
      </c>
      <c r="M191" s="87">
        <v>8.7036221098078071E-7</v>
      </c>
      <c r="N191" s="87">
        <f t="shared" si="4"/>
        <v>8.8897223022536148E-4</v>
      </c>
      <c r="O191" s="87">
        <f>L191/'סכום נכסי הקרן'!$C$42</f>
        <v>5.8508730512193478E-5</v>
      </c>
    </row>
    <row r="192" spans="2:15">
      <c r="B192" s="79" t="s">
        <v>1604</v>
      </c>
      <c r="C192" s="76" t="s">
        <v>1605</v>
      </c>
      <c r="D192" s="89" t="s">
        <v>27</v>
      </c>
      <c r="E192" s="89" t="s">
        <v>892</v>
      </c>
      <c r="F192" s="76"/>
      <c r="G192" s="89" t="s">
        <v>983</v>
      </c>
      <c r="H192" s="89" t="s">
        <v>165</v>
      </c>
      <c r="I192" s="86">
        <v>1541.2335870000002</v>
      </c>
      <c r="J192" s="88">
        <v>6982</v>
      </c>
      <c r="K192" s="76"/>
      <c r="L192" s="86">
        <v>433.21202649900016</v>
      </c>
      <c r="M192" s="87">
        <v>1.5473940101373988E-5</v>
      </c>
      <c r="N192" s="87">
        <f t="shared" si="4"/>
        <v>2.4632765115429303E-3</v>
      </c>
      <c r="O192" s="87">
        <f>L192/'סכום נכסי הקרן'!$C$42</f>
        <v>1.621233787632995E-4</v>
      </c>
    </row>
    <row r="193" spans="2:15">
      <c r="B193" s="79" t="s">
        <v>1489</v>
      </c>
      <c r="C193" s="76" t="s">
        <v>1490</v>
      </c>
      <c r="D193" s="89" t="s">
        <v>123</v>
      </c>
      <c r="E193" s="89" t="s">
        <v>892</v>
      </c>
      <c r="F193" s="76"/>
      <c r="G193" s="89" t="s">
        <v>146</v>
      </c>
      <c r="H193" s="89" t="s">
        <v>166</v>
      </c>
      <c r="I193" s="86">
        <v>18894.108890000003</v>
      </c>
      <c r="J193" s="88">
        <v>586</v>
      </c>
      <c r="K193" s="76"/>
      <c r="L193" s="86">
        <v>488.36147397900004</v>
      </c>
      <c r="M193" s="87">
        <v>1.0669248554597333E-4</v>
      </c>
      <c r="N193" s="87">
        <f>L193/$L$11</f>
        <v>2.7768604618776233E-3</v>
      </c>
      <c r="O193" s="87">
        <f>L193/'סכום נכסי הקרן'!$C$42</f>
        <v>1.8276226738013558E-4</v>
      </c>
    </row>
    <row r="194" spans="2:15">
      <c r="B194" s="79" t="s">
        <v>1606</v>
      </c>
      <c r="C194" s="76" t="s">
        <v>1607</v>
      </c>
      <c r="D194" s="89" t="s">
        <v>1471</v>
      </c>
      <c r="E194" s="89" t="s">
        <v>892</v>
      </c>
      <c r="F194" s="76"/>
      <c r="G194" s="89" t="s">
        <v>953</v>
      </c>
      <c r="H194" s="89" t="s">
        <v>163</v>
      </c>
      <c r="I194" s="86">
        <v>227.82782900000007</v>
      </c>
      <c r="J194" s="88">
        <v>76013</v>
      </c>
      <c r="K194" s="76"/>
      <c r="L194" s="86">
        <v>595.90813899199998</v>
      </c>
      <c r="M194" s="87">
        <v>2.5726653502883874E-6</v>
      </c>
      <c r="N194" s="87">
        <f t="shared" si="4"/>
        <v>3.3883789738686793E-3</v>
      </c>
      <c r="O194" s="87">
        <f>L194/'סכום נכסי הקרן'!$C$42</f>
        <v>2.2301006208597467E-4</v>
      </c>
    </row>
    <row r="195" spans="2:15">
      <c r="B195" s="79" t="s">
        <v>1608</v>
      </c>
      <c r="C195" s="76" t="s">
        <v>1609</v>
      </c>
      <c r="D195" s="89" t="s">
        <v>27</v>
      </c>
      <c r="E195" s="89" t="s">
        <v>892</v>
      </c>
      <c r="F195" s="76"/>
      <c r="G195" s="89" t="s">
        <v>974</v>
      </c>
      <c r="H195" s="89" t="s">
        <v>170</v>
      </c>
      <c r="I195" s="86">
        <v>22012.219070000003</v>
      </c>
      <c r="J195" s="88">
        <v>9828</v>
      </c>
      <c r="K195" s="76"/>
      <c r="L195" s="86">
        <v>823.80782700100019</v>
      </c>
      <c r="M195" s="87">
        <v>7.1645129230734608E-6</v>
      </c>
      <c r="N195" s="87">
        <f t="shared" si="4"/>
        <v>4.6842339227659204E-3</v>
      </c>
      <c r="O195" s="87">
        <f>L195/'סכום נכסי הקרן'!$C$42</f>
        <v>3.0829824703715168E-4</v>
      </c>
    </row>
    <row r="196" spans="2:15">
      <c r="B196" s="79" t="s">
        <v>1610</v>
      </c>
      <c r="C196" s="76" t="s">
        <v>1611</v>
      </c>
      <c r="D196" s="89" t="s">
        <v>1474</v>
      </c>
      <c r="E196" s="89" t="s">
        <v>892</v>
      </c>
      <c r="F196" s="76"/>
      <c r="G196" s="89" t="s">
        <v>1612</v>
      </c>
      <c r="H196" s="89" t="s">
        <v>163</v>
      </c>
      <c r="I196" s="86">
        <v>553.9154400000001</v>
      </c>
      <c r="J196" s="88">
        <v>21825</v>
      </c>
      <c r="K196" s="76"/>
      <c r="L196" s="86">
        <v>415.98952608800005</v>
      </c>
      <c r="M196" s="87">
        <v>2.4494434200709595E-6</v>
      </c>
      <c r="N196" s="87">
        <f t="shared" si="4"/>
        <v>2.3653480651068919E-3</v>
      </c>
      <c r="O196" s="87">
        <f>L196/'סכום נכסי הקרן'!$C$42</f>
        <v>1.556781053484579E-4</v>
      </c>
    </row>
    <row r="197" spans="2:15">
      <c r="B197" s="79" t="s">
        <v>1613</v>
      </c>
      <c r="C197" s="76" t="s">
        <v>1614</v>
      </c>
      <c r="D197" s="89" t="s">
        <v>1471</v>
      </c>
      <c r="E197" s="89" t="s">
        <v>892</v>
      </c>
      <c r="F197" s="76"/>
      <c r="G197" s="89" t="s">
        <v>924</v>
      </c>
      <c r="H197" s="89" t="s">
        <v>163</v>
      </c>
      <c r="I197" s="86">
        <v>2299.4715740000006</v>
      </c>
      <c r="J197" s="88">
        <v>26190</v>
      </c>
      <c r="K197" s="76"/>
      <c r="L197" s="86">
        <v>2072.2789539590003</v>
      </c>
      <c r="M197" s="87">
        <v>9.5640672300306753E-7</v>
      </c>
      <c r="N197" s="87">
        <f t="shared" si="4"/>
        <v>1.1783135648159897E-2</v>
      </c>
      <c r="O197" s="87">
        <f>L197/'סכום נכסי הקרן'!$C$42</f>
        <v>7.755206347132297E-4</v>
      </c>
    </row>
    <row r="198" spans="2:15">
      <c r="B198" s="79" t="s">
        <v>1615</v>
      </c>
      <c r="C198" s="76" t="s">
        <v>1616</v>
      </c>
      <c r="D198" s="89" t="s">
        <v>1474</v>
      </c>
      <c r="E198" s="89" t="s">
        <v>892</v>
      </c>
      <c r="F198" s="76"/>
      <c r="G198" s="89" t="s">
        <v>971</v>
      </c>
      <c r="H198" s="89" t="s">
        <v>163</v>
      </c>
      <c r="I198" s="86">
        <v>481.66560000000004</v>
      </c>
      <c r="J198" s="88">
        <v>25152</v>
      </c>
      <c r="K198" s="86">
        <v>1.077317364</v>
      </c>
      <c r="L198" s="86">
        <v>417.94941498500003</v>
      </c>
      <c r="M198" s="87">
        <v>1.8342737161396672E-6</v>
      </c>
      <c r="N198" s="87">
        <f t="shared" si="4"/>
        <v>2.3764921423483046E-3</v>
      </c>
      <c r="O198" s="87">
        <f>L198/'סכום נכסי הקרן'!$C$42</f>
        <v>1.5641156561859435E-4</v>
      </c>
    </row>
    <row r="199" spans="2:15">
      <c r="B199" s="79" t="s">
        <v>1617</v>
      </c>
      <c r="C199" s="76" t="s">
        <v>1618</v>
      </c>
      <c r="D199" s="89" t="s">
        <v>1474</v>
      </c>
      <c r="E199" s="89" t="s">
        <v>892</v>
      </c>
      <c r="F199" s="76"/>
      <c r="G199" s="89" t="s">
        <v>965</v>
      </c>
      <c r="H199" s="89" t="s">
        <v>163</v>
      </c>
      <c r="I199" s="86">
        <v>435.42570200000011</v>
      </c>
      <c r="J199" s="88">
        <v>20097</v>
      </c>
      <c r="K199" s="76"/>
      <c r="L199" s="86">
        <v>301.11331924799998</v>
      </c>
      <c r="M199" s="87">
        <v>1.2661898309736066E-6</v>
      </c>
      <c r="N199" s="87">
        <f t="shared" si="4"/>
        <v>1.7121532211618736E-3</v>
      </c>
      <c r="O199" s="87">
        <f>L199/'סכום נכסי הקרן'!$C$42</f>
        <v>1.1268733488688244E-4</v>
      </c>
    </row>
    <row r="200" spans="2:15">
      <c r="B200" s="79" t="s">
        <v>1619</v>
      </c>
      <c r="C200" s="76" t="s">
        <v>1620</v>
      </c>
      <c r="D200" s="89" t="s">
        <v>1471</v>
      </c>
      <c r="E200" s="89" t="s">
        <v>892</v>
      </c>
      <c r="F200" s="76"/>
      <c r="G200" s="89" t="s">
        <v>921</v>
      </c>
      <c r="H200" s="89" t="s">
        <v>163</v>
      </c>
      <c r="I200" s="86">
        <v>963.33120000000008</v>
      </c>
      <c r="J200" s="88">
        <v>8272</v>
      </c>
      <c r="K200" s="76"/>
      <c r="L200" s="86">
        <v>274.20213036900009</v>
      </c>
      <c r="M200" s="87">
        <v>7.0304489808894022E-6</v>
      </c>
      <c r="N200" s="87">
        <f t="shared" si="4"/>
        <v>1.5591341556501067E-3</v>
      </c>
      <c r="O200" s="87">
        <f>L200/'סכום נכסי הקרן'!$C$42</f>
        <v>1.0261620896995025E-4</v>
      </c>
    </row>
    <row r="201" spans="2:15">
      <c r="B201" s="79" t="s">
        <v>1621</v>
      </c>
      <c r="C201" s="76" t="s">
        <v>1622</v>
      </c>
      <c r="D201" s="89" t="s">
        <v>27</v>
      </c>
      <c r="E201" s="89" t="s">
        <v>892</v>
      </c>
      <c r="F201" s="76"/>
      <c r="G201" s="89" t="s">
        <v>934</v>
      </c>
      <c r="H201" s="89" t="s">
        <v>170</v>
      </c>
      <c r="I201" s="86">
        <v>7224.9840000000013</v>
      </c>
      <c r="J201" s="88">
        <v>15475</v>
      </c>
      <c r="K201" s="76"/>
      <c r="L201" s="86">
        <v>425.75963713900006</v>
      </c>
      <c r="M201" s="87">
        <v>4.9463425053673937E-6</v>
      </c>
      <c r="N201" s="87">
        <f t="shared" si="4"/>
        <v>2.4209016591785694E-3</v>
      </c>
      <c r="O201" s="87">
        <f>L201/'סכום נכסי הקרן'!$C$42</f>
        <v>1.5933442908277703E-4</v>
      </c>
    </row>
    <row r="202" spans="2:15">
      <c r="B202" s="79" t="s">
        <v>1623</v>
      </c>
      <c r="C202" s="76" t="s">
        <v>1624</v>
      </c>
      <c r="D202" s="89" t="s">
        <v>1474</v>
      </c>
      <c r="E202" s="89" t="s">
        <v>892</v>
      </c>
      <c r="F202" s="76"/>
      <c r="G202" s="89" t="s">
        <v>937</v>
      </c>
      <c r="H202" s="89" t="s">
        <v>163</v>
      </c>
      <c r="I202" s="86">
        <v>866.99808000000007</v>
      </c>
      <c r="J202" s="88">
        <v>8532</v>
      </c>
      <c r="K202" s="76"/>
      <c r="L202" s="86">
        <v>254.53860235500005</v>
      </c>
      <c r="M202" s="87">
        <v>3.126465349066194E-6</v>
      </c>
      <c r="N202" s="87">
        <f t="shared" si="4"/>
        <v>1.4473258407185165E-3</v>
      </c>
      <c r="O202" s="87">
        <f>L202/'סכום נכסי הקרן'!$C$42</f>
        <v>9.5257416034768809E-5</v>
      </c>
    </row>
    <row r="203" spans="2:15">
      <c r="B203" s="79" t="s">
        <v>1625</v>
      </c>
      <c r="C203" s="76" t="s">
        <v>1626</v>
      </c>
      <c r="D203" s="89" t="s">
        <v>1474</v>
      </c>
      <c r="E203" s="89" t="s">
        <v>892</v>
      </c>
      <c r="F203" s="76"/>
      <c r="G203" s="89" t="s">
        <v>934</v>
      </c>
      <c r="H203" s="89" t="s">
        <v>163</v>
      </c>
      <c r="I203" s="86">
        <v>818.83152000000007</v>
      </c>
      <c r="J203" s="88">
        <v>27771</v>
      </c>
      <c r="K203" s="76"/>
      <c r="L203" s="86">
        <v>782.47549058300024</v>
      </c>
      <c r="M203" s="87">
        <v>7.6067381266626135E-7</v>
      </c>
      <c r="N203" s="87">
        <f t="shared" si="4"/>
        <v>4.4492151161818778E-3</v>
      </c>
      <c r="O203" s="87">
        <f>L203/'סכום נכסי הקרן'!$C$42</f>
        <v>2.9283021378234778E-4</v>
      </c>
    </row>
    <row r="204" spans="2:15">
      <c r="B204" s="79" t="s">
        <v>1627</v>
      </c>
      <c r="C204" s="76" t="s">
        <v>1628</v>
      </c>
      <c r="D204" s="89" t="s">
        <v>27</v>
      </c>
      <c r="E204" s="89" t="s">
        <v>892</v>
      </c>
      <c r="F204" s="76"/>
      <c r="G204" s="89" t="s">
        <v>997</v>
      </c>
      <c r="H204" s="89" t="s">
        <v>165</v>
      </c>
      <c r="I204" s="86">
        <v>2889.9936000000002</v>
      </c>
      <c r="J204" s="88">
        <v>2408</v>
      </c>
      <c r="K204" s="76"/>
      <c r="L204" s="86">
        <v>280.159632536</v>
      </c>
      <c r="M204" s="87">
        <v>2.2129924373833E-6</v>
      </c>
      <c r="N204" s="87">
        <f t="shared" si="4"/>
        <v>1.5930089658072316E-3</v>
      </c>
      <c r="O204" s="87">
        <f>L204/'סכום נכסי הקרן'!$C$42</f>
        <v>1.0484571858931428E-4</v>
      </c>
    </row>
    <row r="205" spans="2:15">
      <c r="B205" s="79" t="s">
        <v>1629</v>
      </c>
      <c r="C205" s="76" t="s">
        <v>1630</v>
      </c>
      <c r="D205" s="89" t="s">
        <v>1474</v>
      </c>
      <c r="E205" s="89" t="s">
        <v>892</v>
      </c>
      <c r="F205" s="76"/>
      <c r="G205" s="89" t="s">
        <v>157</v>
      </c>
      <c r="H205" s="89" t="s">
        <v>163</v>
      </c>
      <c r="I205" s="86">
        <v>724.66589499999998</v>
      </c>
      <c r="J205" s="88">
        <v>10005</v>
      </c>
      <c r="K205" s="76"/>
      <c r="L205" s="86">
        <v>249.48221334200002</v>
      </c>
      <c r="M205" s="87">
        <v>1.3348368825504953E-6</v>
      </c>
      <c r="N205" s="87">
        <f t="shared" si="4"/>
        <v>1.4185748284495266E-3</v>
      </c>
      <c r="O205" s="87">
        <f>L205/'סכום נכסי הקרן'!$C$42</f>
        <v>9.3365135070747418E-5</v>
      </c>
    </row>
    <row r="206" spans="2:15">
      <c r="B206" s="79" t="s">
        <v>1631</v>
      </c>
      <c r="C206" s="76" t="s">
        <v>1632</v>
      </c>
      <c r="D206" s="89" t="s">
        <v>123</v>
      </c>
      <c r="E206" s="89" t="s">
        <v>892</v>
      </c>
      <c r="F206" s="76"/>
      <c r="G206" s="89" t="s">
        <v>937</v>
      </c>
      <c r="H206" s="89" t="s">
        <v>166</v>
      </c>
      <c r="I206" s="86">
        <v>1204.164</v>
      </c>
      <c r="J206" s="88">
        <v>4094</v>
      </c>
      <c r="K206" s="76"/>
      <c r="L206" s="86">
        <v>217.44570982500002</v>
      </c>
      <c r="M206" s="87">
        <v>6.5925123901549048E-6</v>
      </c>
      <c r="N206" s="87">
        <f t="shared" si="4"/>
        <v>1.2364128343259153E-3</v>
      </c>
      <c r="O206" s="87">
        <f>L206/'סכום נכסי הקרן'!$C$42</f>
        <v>8.137593376460512E-5</v>
      </c>
    </row>
    <row r="207" spans="2:15">
      <c r="B207" s="79" t="s">
        <v>1494</v>
      </c>
      <c r="C207" s="76" t="s">
        <v>1495</v>
      </c>
      <c r="D207" s="89" t="s">
        <v>1474</v>
      </c>
      <c r="E207" s="89" t="s">
        <v>892</v>
      </c>
      <c r="F207" s="76"/>
      <c r="G207" s="89" t="s">
        <v>694</v>
      </c>
      <c r="H207" s="89" t="s">
        <v>163</v>
      </c>
      <c r="I207" s="86">
        <v>1647.7882290000002</v>
      </c>
      <c r="J207" s="88">
        <v>12245</v>
      </c>
      <c r="K207" s="86">
        <v>4.3659302580000015</v>
      </c>
      <c r="L207" s="86">
        <v>698.66224205200012</v>
      </c>
      <c r="M207" s="87">
        <v>1.5409602792908058E-5</v>
      </c>
      <c r="N207" s="87">
        <f>L207/$L$11</f>
        <v>3.9726466143076601E-3</v>
      </c>
      <c r="O207" s="87">
        <f>L207/'סכום נכסי הקרן'!$C$42</f>
        <v>2.6146430931569224E-4</v>
      </c>
    </row>
    <row r="208" spans="2:15">
      <c r="B208" s="79" t="s">
        <v>1633</v>
      </c>
      <c r="C208" s="76" t="s">
        <v>1634</v>
      </c>
      <c r="D208" s="89" t="s">
        <v>1474</v>
      </c>
      <c r="E208" s="89" t="s">
        <v>892</v>
      </c>
      <c r="F208" s="76"/>
      <c r="G208" s="89" t="s">
        <v>930</v>
      </c>
      <c r="H208" s="89" t="s">
        <v>163</v>
      </c>
      <c r="I208" s="86">
        <v>3441.5007120000005</v>
      </c>
      <c r="J208" s="88">
        <v>9627</v>
      </c>
      <c r="K208" s="76"/>
      <c r="L208" s="86">
        <v>1140.0489742900004</v>
      </c>
      <c r="M208" s="87">
        <v>1.1292478163358212E-6</v>
      </c>
      <c r="N208" s="87">
        <f t="shared" si="4"/>
        <v>6.4824051240499189E-3</v>
      </c>
      <c r="O208" s="87">
        <f>L208/'סכום נכסי הקרן'!$C$42</f>
        <v>4.2664695428984217E-4</v>
      </c>
    </row>
    <row r="209" spans="2:15">
      <c r="B209" s="79" t="s">
        <v>1635</v>
      </c>
      <c r="C209" s="76" t="s">
        <v>1636</v>
      </c>
      <c r="D209" s="89" t="s">
        <v>1474</v>
      </c>
      <c r="E209" s="89" t="s">
        <v>892</v>
      </c>
      <c r="F209" s="76"/>
      <c r="G209" s="89" t="s">
        <v>927</v>
      </c>
      <c r="H209" s="89" t="s">
        <v>163</v>
      </c>
      <c r="I209" s="86">
        <v>445.34817000000004</v>
      </c>
      <c r="J209" s="88">
        <v>4972</v>
      </c>
      <c r="K209" s="76"/>
      <c r="L209" s="86">
        <v>76.19306859400001</v>
      </c>
      <c r="M209" s="87">
        <v>7.871567621842505E-6</v>
      </c>
      <c r="N209" s="87">
        <f t="shared" si="4"/>
        <v>4.3323957953510949E-4</v>
      </c>
      <c r="O209" s="87">
        <f>L209/'סכום נכסי הקרן'!$C$42</f>
        <v>2.8514161572639611E-5</v>
      </c>
    </row>
    <row r="210" spans="2:15">
      <c r="B210" s="79" t="s">
        <v>1637</v>
      </c>
      <c r="C210" s="76" t="s">
        <v>1638</v>
      </c>
      <c r="D210" s="89" t="s">
        <v>1474</v>
      </c>
      <c r="E210" s="89" t="s">
        <v>892</v>
      </c>
      <c r="F210" s="76"/>
      <c r="G210" s="89" t="s">
        <v>921</v>
      </c>
      <c r="H210" s="89" t="s">
        <v>163</v>
      </c>
      <c r="I210" s="86">
        <v>997.60170700000015</v>
      </c>
      <c r="J210" s="88">
        <v>8168</v>
      </c>
      <c r="K210" s="76"/>
      <c r="L210" s="86">
        <v>280.38681377700004</v>
      </c>
      <c r="M210" s="87">
        <v>3.6326842875683606E-6</v>
      </c>
      <c r="N210" s="87">
        <f t="shared" si="4"/>
        <v>1.5943007356118261E-3</v>
      </c>
      <c r="O210" s="87">
        <f>L210/'סכום נכסי הקרן'!$C$42</f>
        <v>1.0493073790579129E-4</v>
      </c>
    </row>
    <row r="211" spans="2:15">
      <c r="B211" s="79" t="s">
        <v>1507</v>
      </c>
      <c r="C211" s="76" t="s">
        <v>1508</v>
      </c>
      <c r="D211" s="89" t="s">
        <v>1471</v>
      </c>
      <c r="E211" s="89" t="s">
        <v>892</v>
      </c>
      <c r="F211" s="76"/>
      <c r="G211" s="89" t="s">
        <v>192</v>
      </c>
      <c r="H211" s="89" t="s">
        <v>163</v>
      </c>
      <c r="I211" s="86">
        <v>2413.6633740000007</v>
      </c>
      <c r="J211" s="88">
        <v>5199</v>
      </c>
      <c r="K211" s="76"/>
      <c r="L211" s="86">
        <v>431.79856059300005</v>
      </c>
      <c r="M211" s="87">
        <v>3.6474402339329621E-5</v>
      </c>
      <c r="N211" s="87">
        <f>L211/$L$11</f>
        <v>2.4552394369624884E-3</v>
      </c>
      <c r="O211" s="87">
        <f>L211/'סכום נכסי הקרן'!$C$42</f>
        <v>1.6159440944936012E-4</v>
      </c>
    </row>
    <row r="212" spans="2:15">
      <c r="B212" s="79" t="s">
        <v>1639</v>
      </c>
      <c r="C212" s="76" t="s">
        <v>1640</v>
      </c>
      <c r="D212" s="89" t="s">
        <v>27</v>
      </c>
      <c r="E212" s="89" t="s">
        <v>892</v>
      </c>
      <c r="F212" s="76"/>
      <c r="G212" s="89" t="s">
        <v>1612</v>
      </c>
      <c r="H212" s="89" t="s">
        <v>165</v>
      </c>
      <c r="I212" s="86">
        <v>243.24112800000003</v>
      </c>
      <c r="J212" s="88">
        <v>27760</v>
      </c>
      <c r="K212" s="76"/>
      <c r="L212" s="86">
        <v>271.83706094900009</v>
      </c>
      <c r="M212" s="87">
        <v>4.3491042163479435E-7</v>
      </c>
      <c r="N212" s="87">
        <f t="shared" si="4"/>
        <v>1.5456861911567483E-3</v>
      </c>
      <c r="O212" s="87">
        <f>L212/'סכום נכסי הקרן'!$C$42</f>
        <v>1.0173111570862308E-4</v>
      </c>
    </row>
    <row r="213" spans="2:15">
      <c r="B213" s="79" t="s">
        <v>1641</v>
      </c>
      <c r="C213" s="76" t="s">
        <v>1642</v>
      </c>
      <c r="D213" s="89" t="s">
        <v>1474</v>
      </c>
      <c r="E213" s="89" t="s">
        <v>892</v>
      </c>
      <c r="F213" s="76"/>
      <c r="G213" s="89" t="s">
        <v>934</v>
      </c>
      <c r="H213" s="89" t="s">
        <v>163</v>
      </c>
      <c r="I213" s="86">
        <v>481.66560000000004</v>
      </c>
      <c r="J213" s="88">
        <v>16586</v>
      </c>
      <c r="K213" s="76"/>
      <c r="L213" s="86">
        <v>274.89824312700006</v>
      </c>
      <c r="M213" s="87">
        <v>6.3734633613069715E-7</v>
      </c>
      <c r="N213" s="87">
        <f t="shared" si="4"/>
        <v>1.5630923057043059E-3</v>
      </c>
      <c r="O213" s="87">
        <f>L213/'סכום נכסי הקרן'!$C$42</f>
        <v>1.028767191714773E-4</v>
      </c>
    </row>
    <row r="214" spans="2:15">
      <c r="B214" s="79" t="s">
        <v>1643</v>
      </c>
      <c r="C214" s="76" t="s">
        <v>1644</v>
      </c>
      <c r="D214" s="89" t="s">
        <v>1474</v>
      </c>
      <c r="E214" s="89" t="s">
        <v>892</v>
      </c>
      <c r="F214" s="76"/>
      <c r="G214" s="89" t="s">
        <v>1067</v>
      </c>
      <c r="H214" s="89" t="s">
        <v>163</v>
      </c>
      <c r="I214" s="86">
        <v>457.58232000000004</v>
      </c>
      <c r="J214" s="88">
        <v>23536</v>
      </c>
      <c r="K214" s="76"/>
      <c r="L214" s="86">
        <v>370.58391400800008</v>
      </c>
      <c r="M214" s="87">
        <v>7.3484942030811393E-6</v>
      </c>
      <c r="N214" s="87">
        <f t="shared" si="4"/>
        <v>2.107168303495052E-3</v>
      </c>
      <c r="O214" s="87">
        <f>L214/'סכום נכסי הקרן'!$C$42</f>
        <v>1.3868570718094704E-4</v>
      </c>
    </row>
    <row r="215" spans="2:15">
      <c r="B215" s="79" t="s">
        <v>1645</v>
      </c>
      <c r="C215" s="76" t="s">
        <v>1646</v>
      </c>
      <c r="D215" s="89" t="s">
        <v>1474</v>
      </c>
      <c r="E215" s="89" t="s">
        <v>892</v>
      </c>
      <c r="F215" s="76"/>
      <c r="G215" s="89" t="s">
        <v>912</v>
      </c>
      <c r="H215" s="89" t="s">
        <v>163</v>
      </c>
      <c r="I215" s="86">
        <v>773.35747100000003</v>
      </c>
      <c r="J215" s="88">
        <v>33817</v>
      </c>
      <c r="K215" s="76"/>
      <c r="L215" s="86">
        <v>899.91198408100013</v>
      </c>
      <c r="M215" s="87">
        <v>7.7917339811589851E-7</v>
      </c>
      <c r="N215" s="87">
        <f t="shared" si="4"/>
        <v>5.1169679446741749E-3</v>
      </c>
      <c r="O215" s="87">
        <f>L215/'סכום נכסי הקרן'!$C$42</f>
        <v>3.3677913475269842E-4</v>
      </c>
    </row>
    <row r="216" spans="2:15">
      <c r="B216" s="79" t="s">
        <v>1647</v>
      </c>
      <c r="C216" s="76" t="s">
        <v>1648</v>
      </c>
      <c r="D216" s="89" t="s">
        <v>1471</v>
      </c>
      <c r="E216" s="89" t="s">
        <v>892</v>
      </c>
      <c r="F216" s="76"/>
      <c r="G216" s="89" t="s">
        <v>921</v>
      </c>
      <c r="H216" s="89" t="s">
        <v>163</v>
      </c>
      <c r="I216" s="86">
        <v>6261.6527999999998</v>
      </c>
      <c r="J216" s="88">
        <v>1170</v>
      </c>
      <c r="K216" s="76"/>
      <c r="L216" s="86">
        <v>252.09226323200002</v>
      </c>
      <c r="M216" s="87">
        <v>1.8050448277125386E-5</v>
      </c>
      <c r="N216" s="87">
        <f t="shared" si="4"/>
        <v>1.4334157705165101E-3</v>
      </c>
      <c r="O216" s="87">
        <f>L216/'סכום נכסי הקרן'!$C$42</f>
        <v>9.4341908754357406E-5</v>
      </c>
    </row>
    <row r="217" spans="2:15">
      <c r="B217" s="79" t="s">
        <v>1649</v>
      </c>
      <c r="C217" s="76" t="s">
        <v>1650</v>
      </c>
      <c r="D217" s="89" t="s">
        <v>1474</v>
      </c>
      <c r="E217" s="89" t="s">
        <v>892</v>
      </c>
      <c r="F217" s="76"/>
      <c r="G217" s="89" t="s">
        <v>937</v>
      </c>
      <c r="H217" s="89" t="s">
        <v>163</v>
      </c>
      <c r="I217" s="86">
        <v>1141.8316550000002</v>
      </c>
      <c r="J217" s="88">
        <v>21949</v>
      </c>
      <c r="K217" s="76"/>
      <c r="L217" s="86">
        <v>862.38558745300008</v>
      </c>
      <c r="M217" s="87">
        <v>1.5345085300975078E-6</v>
      </c>
      <c r="N217" s="87">
        <f t="shared" si="4"/>
        <v>4.903590001029275E-3</v>
      </c>
      <c r="O217" s="87">
        <f>L217/'סכום נכסי הקרן'!$C$42</f>
        <v>3.2273541980020712E-4</v>
      </c>
    </row>
    <row r="218" spans="2:15">
      <c r="B218" s="79" t="s">
        <v>1651</v>
      </c>
      <c r="C218" s="76" t="s">
        <v>1652</v>
      </c>
      <c r="D218" s="89" t="s">
        <v>1471</v>
      </c>
      <c r="E218" s="89" t="s">
        <v>892</v>
      </c>
      <c r="F218" s="76"/>
      <c r="G218" s="89" t="s">
        <v>912</v>
      </c>
      <c r="H218" s="89" t="s">
        <v>163</v>
      </c>
      <c r="I218" s="86">
        <v>2203.4130040000005</v>
      </c>
      <c r="J218" s="88">
        <v>21033</v>
      </c>
      <c r="K218" s="76"/>
      <c r="L218" s="86">
        <v>1594.7103122520002</v>
      </c>
      <c r="M218" s="87">
        <v>2.9116200530409239E-7</v>
      </c>
      <c r="N218" s="87">
        <f t="shared" si="4"/>
        <v>9.0676440509545979E-3</v>
      </c>
      <c r="O218" s="87">
        <f>L218/'סכום נכסי הקרן'!$C$42</f>
        <v>5.9679742979519372E-4</v>
      </c>
    </row>
    <row r="219" spans="2:15">
      <c r="B219" s="79" t="s">
        <v>1653</v>
      </c>
      <c r="C219" s="76" t="s">
        <v>1654</v>
      </c>
      <c r="D219" s="89" t="s">
        <v>1474</v>
      </c>
      <c r="E219" s="89" t="s">
        <v>892</v>
      </c>
      <c r="F219" s="76"/>
      <c r="G219" s="89" t="s">
        <v>965</v>
      </c>
      <c r="H219" s="89" t="s">
        <v>163</v>
      </c>
      <c r="I219" s="86">
        <v>1435.363488</v>
      </c>
      <c r="J219" s="88">
        <v>4835</v>
      </c>
      <c r="K219" s="76"/>
      <c r="L219" s="86">
        <v>238.80479660300003</v>
      </c>
      <c r="M219" s="87">
        <v>9.1032409123067071E-7</v>
      </c>
      <c r="N219" s="87">
        <f t="shared" si="4"/>
        <v>1.3578622252706886E-3</v>
      </c>
      <c r="O219" s="87">
        <f>L219/'סכום נכסי הקרן'!$C$42</f>
        <v>8.9369265214178504E-5</v>
      </c>
    </row>
    <row r="220" spans="2:15">
      <c r="B220" s="79" t="s">
        <v>1655</v>
      </c>
      <c r="C220" s="76" t="s">
        <v>1656</v>
      </c>
      <c r="D220" s="89" t="s">
        <v>1474</v>
      </c>
      <c r="E220" s="89" t="s">
        <v>892</v>
      </c>
      <c r="F220" s="76"/>
      <c r="G220" s="89" t="s">
        <v>1067</v>
      </c>
      <c r="H220" s="89" t="s">
        <v>163</v>
      </c>
      <c r="I220" s="86">
        <v>1336.0445099999999</v>
      </c>
      <c r="J220" s="88">
        <v>1827</v>
      </c>
      <c r="K220" s="76"/>
      <c r="L220" s="86">
        <v>83.993203733000016</v>
      </c>
      <c r="M220" s="87">
        <v>3.5243463667822872E-6</v>
      </c>
      <c r="N220" s="87">
        <f t="shared" si="4"/>
        <v>4.7759174083136037E-4</v>
      </c>
      <c r="O220" s="87">
        <f>L220/'סכום נכסי הקרן'!$C$42</f>
        <v>3.1433250116336675E-5</v>
      </c>
    </row>
    <row r="221" spans="2:15">
      <c r="B221" s="79" t="s">
        <v>1657</v>
      </c>
      <c r="C221" s="76" t="s">
        <v>1658</v>
      </c>
      <c r="D221" s="89" t="s">
        <v>1474</v>
      </c>
      <c r="E221" s="89" t="s">
        <v>892</v>
      </c>
      <c r="F221" s="76"/>
      <c r="G221" s="89" t="s">
        <v>965</v>
      </c>
      <c r="H221" s="89" t="s">
        <v>163</v>
      </c>
      <c r="I221" s="86">
        <v>203.67229900000001</v>
      </c>
      <c r="J221" s="88">
        <v>35678</v>
      </c>
      <c r="K221" s="76"/>
      <c r="L221" s="86">
        <v>250.04440389300004</v>
      </c>
      <c r="M221" s="87">
        <v>2.4351885010948483E-6</v>
      </c>
      <c r="N221" s="87">
        <f t="shared" si="4"/>
        <v>1.4217714866551659E-3</v>
      </c>
      <c r="O221" s="87">
        <f>L221/'סכום נכסי הקרן'!$C$42</f>
        <v>9.3575526809807635E-5</v>
      </c>
    </row>
    <row r="222" spans="2:15">
      <c r="B222" s="79" t="s">
        <v>1659</v>
      </c>
      <c r="C222" s="76" t="s">
        <v>1660</v>
      </c>
      <c r="D222" s="89" t="s">
        <v>1471</v>
      </c>
      <c r="E222" s="89" t="s">
        <v>892</v>
      </c>
      <c r="F222" s="76"/>
      <c r="G222" s="89" t="s">
        <v>927</v>
      </c>
      <c r="H222" s="89" t="s">
        <v>163</v>
      </c>
      <c r="I222" s="86">
        <v>565.47541400000011</v>
      </c>
      <c r="J222" s="88">
        <v>12271</v>
      </c>
      <c r="K222" s="76"/>
      <c r="L222" s="86">
        <v>238.76922853600004</v>
      </c>
      <c r="M222" s="87">
        <v>3.4425963348215461E-6</v>
      </c>
      <c r="N222" s="87">
        <f t="shared" si="4"/>
        <v>1.3576599825381632E-3</v>
      </c>
      <c r="O222" s="87">
        <f>L222/'סכום נכסי הקרן'!$C$42</f>
        <v>8.9355954375962117E-5</v>
      </c>
    </row>
    <row r="223" spans="2:15">
      <c r="B223" s="79" t="s">
        <v>1661</v>
      </c>
      <c r="C223" s="76" t="s">
        <v>1662</v>
      </c>
      <c r="D223" s="89" t="s">
        <v>139</v>
      </c>
      <c r="E223" s="89" t="s">
        <v>892</v>
      </c>
      <c r="F223" s="76"/>
      <c r="G223" s="89" t="s">
        <v>2682</v>
      </c>
      <c r="H223" s="89" t="s">
        <v>1552</v>
      </c>
      <c r="I223" s="86">
        <v>1830.3292800000002</v>
      </c>
      <c r="J223" s="88">
        <v>10934</v>
      </c>
      <c r="K223" s="76"/>
      <c r="L223" s="86">
        <v>745.67768614900012</v>
      </c>
      <c r="M223" s="87">
        <v>6.3531040610898999E-7</v>
      </c>
      <c r="N223" s="87">
        <f t="shared" si="4"/>
        <v>4.2399800031330667E-3</v>
      </c>
      <c r="O223" s="87">
        <f>L223/'סכום נכסי הקרן'!$C$42</f>
        <v>2.790591639938097E-4</v>
      </c>
    </row>
    <row r="224" spans="2:15">
      <c r="B224" s="79" t="s">
        <v>1663</v>
      </c>
      <c r="C224" s="76" t="s">
        <v>1664</v>
      </c>
      <c r="D224" s="89" t="s">
        <v>1471</v>
      </c>
      <c r="E224" s="89" t="s">
        <v>892</v>
      </c>
      <c r="F224" s="76"/>
      <c r="G224" s="89" t="s">
        <v>924</v>
      </c>
      <c r="H224" s="89" t="s">
        <v>163</v>
      </c>
      <c r="I224" s="86">
        <v>540.47215300000016</v>
      </c>
      <c r="J224" s="88">
        <v>50003</v>
      </c>
      <c r="K224" s="76"/>
      <c r="L224" s="86">
        <v>929.93813238000007</v>
      </c>
      <c r="M224" s="87">
        <v>1.2255175222968329E-6</v>
      </c>
      <c r="N224" s="87">
        <f t="shared" si="4"/>
        <v>5.2876989062191721E-3</v>
      </c>
      <c r="O224" s="87">
        <f>L224/'סכום נכסי הקרן'!$C$42</f>
        <v>3.4801598949290956E-4</v>
      </c>
    </row>
    <row r="225" spans="2:15">
      <c r="B225" s="79" t="s">
        <v>1665</v>
      </c>
      <c r="C225" s="76" t="s">
        <v>1666</v>
      </c>
      <c r="D225" s="89" t="s">
        <v>1474</v>
      </c>
      <c r="E225" s="89" t="s">
        <v>892</v>
      </c>
      <c r="F225" s="76"/>
      <c r="G225" s="89" t="s">
        <v>921</v>
      </c>
      <c r="H225" s="89" t="s">
        <v>163</v>
      </c>
      <c r="I225" s="86">
        <v>2283.0949440000004</v>
      </c>
      <c r="J225" s="88">
        <v>12554</v>
      </c>
      <c r="K225" s="86">
        <v>1.9247517770000004</v>
      </c>
      <c r="L225" s="86">
        <v>988.18327460400019</v>
      </c>
      <c r="M225" s="87">
        <v>1.8340007914890501E-6</v>
      </c>
      <c r="N225" s="87">
        <f t="shared" si="4"/>
        <v>5.6188852121750342E-3</v>
      </c>
      <c r="O225" s="87">
        <f>L225/'סכום נכסי הקרן'!$C$42</f>
        <v>3.698133974047271E-4</v>
      </c>
    </row>
    <row r="226" spans="2:15">
      <c r="B226" s="79" t="s">
        <v>1667</v>
      </c>
      <c r="C226" s="76" t="s">
        <v>1668</v>
      </c>
      <c r="D226" s="89" t="s">
        <v>1474</v>
      </c>
      <c r="E226" s="89" t="s">
        <v>892</v>
      </c>
      <c r="F226" s="76"/>
      <c r="G226" s="89" t="s">
        <v>1067</v>
      </c>
      <c r="H226" s="89" t="s">
        <v>163</v>
      </c>
      <c r="I226" s="86">
        <v>920.3862180000001</v>
      </c>
      <c r="J226" s="88">
        <v>3923</v>
      </c>
      <c r="K226" s="86">
        <v>1.4251720390000002</v>
      </c>
      <c r="L226" s="86">
        <v>125.66850337300004</v>
      </c>
      <c r="M226" s="87">
        <v>1.6171357140589964E-6</v>
      </c>
      <c r="N226" s="87">
        <f t="shared" si="4"/>
        <v>7.1456066236466533E-4</v>
      </c>
      <c r="O226" s="87">
        <f>L226/'סכום נכסי הקרן'!$C$42</f>
        <v>4.7029632431049065E-5</v>
      </c>
    </row>
    <row r="227" spans="2:15">
      <c r="B227" s="79" t="s">
        <v>1669</v>
      </c>
      <c r="C227" s="76" t="s">
        <v>1670</v>
      </c>
      <c r="D227" s="89" t="s">
        <v>1471</v>
      </c>
      <c r="E227" s="89" t="s">
        <v>892</v>
      </c>
      <c r="F227" s="76"/>
      <c r="G227" s="89" t="s">
        <v>997</v>
      </c>
      <c r="H227" s="89" t="s">
        <v>163</v>
      </c>
      <c r="I227" s="86">
        <v>626.64694600000007</v>
      </c>
      <c r="J227" s="88">
        <v>54122</v>
      </c>
      <c r="K227" s="76"/>
      <c r="L227" s="86">
        <v>1167.0284318980002</v>
      </c>
      <c r="M227" s="87">
        <v>1.015635244732577E-6</v>
      </c>
      <c r="N227" s="87">
        <f t="shared" si="4"/>
        <v>6.6358123707439525E-3</v>
      </c>
      <c r="O227" s="87">
        <f>L227/'סכום נכסי הקרן'!$C$42</f>
        <v>4.3674362879806994E-4</v>
      </c>
    </row>
    <row r="228" spans="2:15">
      <c r="B228" s="79" t="s">
        <v>1671</v>
      </c>
      <c r="C228" s="76" t="s">
        <v>1672</v>
      </c>
      <c r="D228" s="89" t="s">
        <v>1471</v>
      </c>
      <c r="E228" s="89" t="s">
        <v>892</v>
      </c>
      <c r="F228" s="76"/>
      <c r="G228" s="89" t="s">
        <v>912</v>
      </c>
      <c r="H228" s="89" t="s">
        <v>163</v>
      </c>
      <c r="I228" s="86">
        <v>1165.6307520000003</v>
      </c>
      <c r="J228" s="88">
        <v>5970</v>
      </c>
      <c r="K228" s="76"/>
      <c r="L228" s="86">
        <v>239.45284443300002</v>
      </c>
      <c r="M228" s="87">
        <v>3.8713852395948329E-7</v>
      </c>
      <c r="N228" s="87">
        <f t="shared" si="4"/>
        <v>1.3615470744908177E-3</v>
      </c>
      <c r="O228" s="87">
        <f>L228/'סכום נכסי הקרן'!$C$42</f>
        <v>8.9611787806750302E-5</v>
      </c>
    </row>
    <row r="229" spans="2:15">
      <c r="B229" s="79" t="s">
        <v>1516</v>
      </c>
      <c r="C229" s="76" t="s">
        <v>1517</v>
      </c>
      <c r="D229" s="89" t="s">
        <v>1474</v>
      </c>
      <c r="E229" s="89" t="s">
        <v>892</v>
      </c>
      <c r="F229" s="76"/>
      <c r="G229" s="89" t="s">
        <v>190</v>
      </c>
      <c r="H229" s="89" t="s">
        <v>163</v>
      </c>
      <c r="I229" s="86">
        <v>5157.9086940000007</v>
      </c>
      <c r="J229" s="88">
        <v>5911</v>
      </c>
      <c r="K229" s="76"/>
      <c r="L229" s="86">
        <v>1049.1057851580001</v>
      </c>
      <c r="M229" s="87">
        <v>1.0100245228034305E-4</v>
      </c>
      <c r="N229" s="87">
        <f>L229/$L$11</f>
        <v>5.9652952379646591E-3</v>
      </c>
      <c r="O229" s="87">
        <f>L229/'סכום נכסי הקרן'!$C$42</f>
        <v>3.9261277195944073E-4</v>
      </c>
    </row>
    <row r="230" spans="2:15">
      <c r="B230" s="79" t="s">
        <v>1673</v>
      </c>
      <c r="C230" s="76" t="s">
        <v>1674</v>
      </c>
      <c r="D230" s="89" t="s">
        <v>1474</v>
      </c>
      <c r="E230" s="89" t="s">
        <v>892</v>
      </c>
      <c r="F230" s="76"/>
      <c r="G230" s="89" t="s">
        <v>912</v>
      </c>
      <c r="H230" s="89" t="s">
        <v>163</v>
      </c>
      <c r="I230" s="86">
        <v>689.79483200000016</v>
      </c>
      <c r="J230" s="88">
        <v>24475</v>
      </c>
      <c r="K230" s="76"/>
      <c r="L230" s="86">
        <v>580.93468830800009</v>
      </c>
      <c r="M230" s="87">
        <v>7.1575309234527164E-6</v>
      </c>
      <c r="N230" s="87">
        <f t="shared" si="4"/>
        <v>3.3032387951328324E-3</v>
      </c>
      <c r="O230" s="87">
        <f>L230/'סכום נכסי הקרן'!$C$42</f>
        <v>2.1740646322872712E-4</v>
      </c>
    </row>
    <row r="231" spans="2:15">
      <c r="B231" s="79" t="s">
        <v>1675</v>
      </c>
      <c r="C231" s="76" t="s">
        <v>1676</v>
      </c>
      <c r="D231" s="89" t="s">
        <v>1471</v>
      </c>
      <c r="E231" s="89" t="s">
        <v>892</v>
      </c>
      <c r="F231" s="76"/>
      <c r="G231" s="89" t="s">
        <v>912</v>
      </c>
      <c r="H231" s="89" t="s">
        <v>163</v>
      </c>
      <c r="I231" s="86">
        <v>1051.8950540000003</v>
      </c>
      <c r="J231" s="88">
        <v>19703</v>
      </c>
      <c r="K231" s="76"/>
      <c r="L231" s="86">
        <v>713.16405056500014</v>
      </c>
      <c r="M231" s="87">
        <v>8.9652711326539724E-7</v>
      </c>
      <c r="N231" s="87">
        <f t="shared" si="4"/>
        <v>4.0551049998092193E-3</v>
      </c>
      <c r="O231" s="87">
        <f>L231/'סכום נכסי הקרן'!$C$42</f>
        <v>2.66891402864563E-4</v>
      </c>
    </row>
    <row r="232" spans="2:15">
      <c r="B232" s="79" t="s">
        <v>1677</v>
      </c>
      <c r="C232" s="76" t="s">
        <v>1678</v>
      </c>
      <c r="D232" s="89" t="s">
        <v>27</v>
      </c>
      <c r="E232" s="89" t="s">
        <v>892</v>
      </c>
      <c r="F232" s="76"/>
      <c r="G232" s="89" t="s">
        <v>1027</v>
      </c>
      <c r="H232" s="89" t="s">
        <v>165</v>
      </c>
      <c r="I232" s="86">
        <v>3612.4920000000006</v>
      </c>
      <c r="J232" s="88">
        <v>1550</v>
      </c>
      <c r="K232" s="76"/>
      <c r="L232" s="86">
        <v>225.41913955100003</v>
      </c>
      <c r="M232" s="87">
        <v>4.0370787906750999E-6</v>
      </c>
      <c r="N232" s="87">
        <f t="shared" si="4"/>
        <v>1.2817503618161392E-3</v>
      </c>
      <c r="O232" s="87">
        <f>L232/'סכום נכסי הקרן'!$C$42</f>
        <v>8.4359875318484927E-5</v>
      </c>
    </row>
    <row r="233" spans="2:15">
      <c r="B233" s="79" t="s">
        <v>1520</v>
      </c>
      <c r="C233" s="76" t="s">
        <v>1521</v>
      </c>
      <c r="D233" s="89" t="s">
        <v>1471</v>
      </c>
      <c r="E233" s="89" t="s">
        <v>892</v>
      </c>
      <c r="F233" s="76"/>
      <c r="G233" s="89" t="s">
        <v>907</v>
      </c>
      <c r="H233" s="89" t="s">
        <v>163</v>
      </c>
      <c r="I233" s="86">
        <v>5324.7262220000011</v>
      </c>
      <c r="J233" s="88">
        <v>4591</v>
      </c>
      <c r="K233" s="76"/>
      <c r="L233" s="86">
        <v>841.18060022100019</v>
      </c>
      <c r="M233" s="87">
        <v>3.9014841825735554E-5</v>
      </c>
      <c r="N233" s="87">
        <f>L233/$L$11</f>
        <v>4.7830168318163157E-3</v>
      </c>
      <c r="O233" s="87">
        <f>L233/'סכום נכסי הקרן'!$C$42</f>
        <v>3.1479975789241755E-4</v>
      </c>
    </row>
    <row r="234" spans="2:15">
      <c r="B234" s="79" t="s">
        <v>1679</v>
      </c>
      <c r="C234" s="76" t="s">
        <v>1680</v>
      </c>
      <c r="D234" s="89" t="s">
        <v>1474</v>
      </c>
      <c r="E234" s="89" t="s">
        <v>892</v>
      </c>
      <c r="F234" s="76"/>
      <c r="G234" s="89" t="s">
        <v>953</v>
      </c>
      <c r="H234" s="89" t="s">
        <v>163</v>
      </c>
      <c r="I234" s="86">
        <v>976.68297000000007</v>
      </c>
      <c r="J234" s="88">
        <v>10062</v>
      </c>
      <c r="K234" s="76"/>
      <c r="L234" s="86">
        <v>338.16028510700005</v>
      </c>
      <c r="M234" s="87">
        <v>1.3223758093211045E-6</v>
      </c>
      <c r="N234" s="87">
        <f t="shared" ref="N234:N259" si="5">L234/$L$11</f>
        <v>1.9228050850122378E-3</v>
      </c>
      <c r="O234" s="87">
        <f>L234/'סכום נכסי הקרן'!$C$42</f>
        <v>1.2655162976006173E-4</v>
      </c>
    </row>
    <row r="235" spans="2:15">
      <c r="B235" s="79" t="s">
        <v>1681</v>
      </c>
      <c r="C235" s="76" t="s">
        <v>1682</v>
      </c>
      <c r="D235" s="89" t="s">
        <v>1474</v>
      </c>
      <c r="E235" s="89" t="s">
        <v>892</v>
      </c>
      <c r="F235" s="76"/>
      <c r="G235" s="89" t="s">
        <v>921</v>
      </c>
      <c r="H235" s="89" t="s">
        <v>163</v>
      </c>
      <c r="I235" s="86">
        <v>1926.6624000000002</v>
      </c>
      <c r="J235" s="88">
        <v>5964</v>
      </c>
      <c r="K235" s="76"/>
      <c r="L235" s="86">
        <v>395.39204678900006</v>
      </c>
      <c r="M235" s="87">
        <v>2.7100589132478402E-5</v>
      </c>
      <c r="N235" s="87">
        <f t="shared" si="5"/>
        <v>2.2482292321782415E-3</v>
      </c>
      <c r="O235" s="87">
        <f>L235/'סכום נכסי הקרן'!$C$42</f>
        <v>1.479697945590558E-4</v>
      </c>
    </row>
    <row r="236" spans="2:15">
      <c r="B236" s="79" t="s">
        <v>1683</v>
      </c>
      <c r="C236" s="76" t="s">
        <v>1684</v>
      </c>
      <c r="D236" s="89" t="s">
        <v>1474</v>
      </c>
      <c r="E236" s="89" t="s">
        <v>892</v>
      </c>
      <c r="F236" s="76"/>
      <c r="G236" s="89" t="s">
        <v>921</v>
      </c>
      <c r="H236" s="89" t="s">
        <v>163</v>
      </c>
      <c r="I236" s="86">
        <v>1396.8302400000002</v>
      </c>
      <c r="J236" s="88">
        <v>6797</v>
      </c>
      <c r="K236" s="76"/>
      <c r="L236" s="86">
        <v>326.69731941100008</v>
      </c>
      <c r="M236" s="87">
        <v>2.9001899678812165E-5</v>
      </c>
      <c r="N236" s="87">
        <f t="shared" si="5"/>
        <v>1.8576257907535539E-3</v>
      </c>
      <c r="O236" s="87">
        <f>L236/'סכום נכסי הקרן'!$C$42</f>
        <v>1.2226177948904761E-4</v>
      </c>
    </row>
    <row r="237" spans="2:15">
      <c r="B237" s="79" t="s">
        <v>1685</v>
      </c>
      <c r="C237" s="76" t="s">
        <v>1686</v>
      </c>
      <c r="D237" s="89" t="s">
        <v>123</v>
      </c>
      <c r="E237" s="89" t="s">
        <v>892</v>
      </c>
      <c r="F237" s="76"/>
      <c r="G237" s="89" t="s">
        <v>1612</v>
      </c>
      <c r="H237" s="89" t="s">
        <v>166</v>
      </c>
      <c r="I237" s="86">
        <v>746.58168000000001</v>
      </c>
      <c r="J237" s="88">
        <v>7560</v>
      </c>
      <c r="K237" s="76"/>
      <c r="L237" s="86">
        <v>248.95249904500002</v>
      </c>
      <c r="M237" s="87">
        <v>1.049499329513586E-6</v>
      </c>
      <c r="N237" s="87">
        <f t="shared" si="5"/>
        <v>1.415562832692683E-3</v>
      </c>
      <c r="O237" s="87">
        <f>L237/'סכום נכסי הקרן'!$C$42</f>
        <v>9.3166897103295548E-5</v>
      </c>
    </row>
    <row r="238" spans="2:15">
      <c r="B238" s="79" t="s">
        <v>1687</v>
      </c>
      <c r="C238" s="76" t="s">
        <v>1688</v>
      </c>
      <c r="D238" s="89" t="s">
        <v>1471</v>
      </c>
      <c r="E238" s="89" t="s">
        <v>892</v>
      </c>
      <c r="F238" s="76"/>
      <c r="G238" s="89" t="s">
        <v>934</v>
      </c>
      <c r="H238" s="89" t="s">
        <v>163</v>
      </c>
      <c r="I238" s="86">
        <v>1444.9968000000001</v>
      </c>
      <c r="J238" s="88">
        <v>9332</v>
      </c>
      <c r="K238" s="76"/>
      <c r="L238" s="86">
        <v>464.00887583500008</v>
      </c>
      <c r="M238" s="87">
        <v>4.0589152316878468E-6</v>
      </c>
      <c r="N238" s="87">
        <f t="shared" si="5"/>
        <v>2.6383897377660489E-3</v>
      </c>
      <c r="O238" s="87">
        <f>L238/'סכום נכסי הקרן'!$C$42</f>
        <v>1.7364865729715411E-4</v>
      </c>
    </row>
    <row r="239" spans="2:15">
      <c r="B239" s="79" t="s">
        <v>1689</v>
      </c>
      <c r="C239" s="76" t="s">
        <v>1690</v>
      </c>
      <c r="D239" s="89" t="s">
        <v>27</v>
      </c>
      <c r="E239" s="89" t="s">
        <v>892</v>
      </c>
      <c r="F239" s="76"/>
      <c r="G239" s="89" t="s">
        <v>974</v>
      </c>
      <c r="H239" s="89" t="s">
        <v>163</v>
      </c>
      <c r="I239" s="86">
        <v>94.459441000000012</v>
      </c>
      <c r="J239" s="88">
        <v>126700</v>
      </c>
      <c r="K239" s="76"/>
      <c r="L239" s="86">
        <v>411.81926368600011</v>
      </c>
      <c r="M239" s="87">
        <v>3.95573206431112E-7</v>
      </c>
      <c r="N239" s="87">
        <f t="shared" si="5"/>
        <v>2.3416356361033982E-3</v>
      </c>
      <c r="O239" s="87">
        <f>L239/'סכום נכסי הקרן'!$C$42</f>
        <v>1.5411744454131075E-4</v>
      </c>
    </row>
    <row r="240" spans="2:15">
      <c r="B240" s="79" t="s">
        <v>1691</v>
      </c>
      <c r="C240" s="76" t="s">
        <v>1692</v>
      </c>
      <c r="D240" s="89" t="s">
        <v>27</v>
      </c>
      <c r="E240" s="89" t="s">
        <v>892</v>
      </c>
      <c r="F240" s="76"/>
      <c r="G240" s="89" t="s">
        <v>912</v>
      </c>
      <c r="H240" s="89" t="s">
        <v>165</v>
      </c>
      <c r="I240" s="86">
        <v>481.66560000000004</v>
      </c>
      <c r="J240" s="88">
        <v>13260</v>
      </c>
      <c r="K240" s="76"/>
      <c r="L240" s="86">
        <v>257.12325079100003</v>
      </c>
      <c r="M240" s="87">
        <v>3.9207483983661203E-7</v>
      </c>
      <c r="N240" s="87">
        <f t="shared" si="5"/>
        <v>1.4620223481872664E-3</v>
      </c>
      <c r="O240" s="87">
        <f>L240/'סכום נכסי הקרן'!$C$42</f>
        <v>9.6224683589056257E-5</v>
      </c>
    </row>
    <row r="241" spans="2:15">
      <c r="B241" s="79" t="s">
        <v>1693</v>
      </c>
      <c r="C241" s="76" t="s">
        <v>1694</v>
      </c>
      <c r="D241" s="89" t="s">
        <v>123</v>
      </c>
      <c r="E241" s="89" t="s">
        <v>892</v>
      </c>
      <c r="F241" s="76"/>
      <c r="G241" s="89" t="s">
        <v>953</v>
      </c>
      <c r="H241" s="89" t="s">
        <v>166</v>
      </c>
      <c r="I241" s="86">
        <v>12926.580124000002</v>
      </c>
      <c r="J241" s="88">
        <v>932.4</v>
      </c>
      <c r="K241" s="76"/>
      <c r="L241" s="86">
        <v>531.62240179300011</v>
      </c>
      <c r="M241" s="87">
        <v>1.0848377830293623E-5</v>
      </c>
      <c r="N241" s="87">
        <f t="shared" si="5"/>
        <v>3.0228453857334397E-3</v>
      </c>
      <c r="O241" s="87">
        <f>L241/'סכום נכסי הקרן'!$C$42</f>
        <v>1.9895204826484767E-4</v>
      </c>
    </row>
    <row r="242" spans="2:15">
      <c r="B242" s="79" t="s">
        <v>1695</v>
      </c>
      <c r="C242" s="76" t="s">
        <v>1696</v>
      </c>
      <c r="D242" s="89" t="s">
        <v>27</v>
      </c>
      <c r="E242" s="89" t="s">
        <v>892</v>
      </c>
      <c r="F242" s="76"/>
      <c r="G242" s="89" t="s">
        <v>983</v>
      </c>
      <c r="H242" s="89" t="s">
        <v>165</v>
      </c>
      <c r="I242" s="86">
        <v>1522.7857940000001</v>
      </c>
      <c r="J242" s="88">
        <v>10804</v>
      </c>
      <c r="K242" s="76"/>
      <c r="L242" s="86">
        <v>662.3317707760001</v>
      </c>
      <c r="M242" s="87">
        <v>1.7915126988235295E-6</v>
      </c>
      <c r="N242" s="87">
        <f t="shared" si="5"/>
        <v>3.7660687931176874E-3</v>
      </c>
      <c r="O242" s="87">
        <f>L242/'סכום נכסי הקרן'!$C$42</f>
        <v>2.4786815224930544E-4</v>
      </c>
    </row>
    <row r="243" spans="2:15">
      <c r="B243" s="79" t="s">
        <v>1697</v>
      </c>
      <c r="C243" s="76" t="s">
        <v>1698</v>
      </c>
      <c r="D243" s="89" t="s">
        <v>27</v>
      </c>
      <c r="E243" s="89" t="s">
        <v>892</v>
      </c>
      <c r="F243" s="76"/>
      <c r="G243" s="89" t="s">
        <v>997</v>
      </c>
      <c r="H243" s="89" t="s">
        <v>165</v>
      </c>
      <c r="I243" s="86">
        <v>2504.6611200000007</v>
      </c>
      <c r="J243" s="88">
        <v>2625</v>
      </c>
      <c r="K243" s="76"/>
      <c r="L243" s="86">
        <v>264.68569934400006</v>
      </c>
      <c r="M243" s="87">
        <v>2.748736798269702E-6</v>
      </c>
      <c r="N243" s="87">
        <f t="shared" si="5"/>
        <v>1.5050230054887317E-3</v>
      </c>
      <c r="O243" s="87">
        <f>L243/'סכום נכסי הקרן'!$C$42</f>
        <v>9.9054821341796635E-5</v>
      </c>
    </row>
    <row r="244" spans="2:15">
      <c r="B244" s="79" t="s">
        <v>1699</v>
      </c>
      <c r="C244" s="76" t="s">
        <v>1700</v>
      </c>
      <c r="D244" s="89" t="s">
        <v>1474</v>
      </c>
      <c r="E244" s="89" t="s">
        <v>892</v>
      </c>
      <c r="F244" s="76"/>
      <c r="G244" s="89" t="s">
        <v>997</v>
      </c>
      <c r="H244" s="89" t="s">
        <v>163</v>
      </c>
      <c r="I244" s="86">
        <v>934.43126400000028</v>
      </c>
      <c r="J244" s="88">
        <v>8107</v>
      </c>
      <c r="K244" s="76"/>
      <c r="L244" s="86">
        <v>260.67069279200001</v>
      </c>
      <c r="M244" s="87">
        <v>1.801807855155551E-7</v>
      </c>
      <c r="N244" s="87">
        <f t="shared" si="5"/>
        <v>1.4821933730494866E-3</v>
      </c>
      <c r="O244" s="87">
        <f>L244/'סכום נכסי הקרן'!$C$42</f>
        <v>9.7552262806597397E-5</v>
      </c>
    </row>
    <row r="245" spans="2:15">
      <c r="B245" s="79" t="s">
        <v>1701</v>
      </c>
      <c r="C245" s="76" t="s">
        <v>1702</v>
      </c>
      <c r="D245" s="89" t="s">
        <v>1474</v>
      </c>
      <c r="E245" s="89" t="s">
        <v>892</v>
      </c>
      <c r="F245" s="76"/>
      <c r="G245" s="89" t="s">
        <v>934</v>
      </c>
      <c r="H245" s="89" t="s">
        <v>163</v>
      </c>
      <c r="I245" s="86">
        <v>529.83216000000016</v>
      </c>
      <c r="J245" s="88">
        <v>15742</v>
      </c>
      <c r="K245" s="76"/>
      <c r="L245" s="86">
        <v>287.00066065600009</v>
      </c>
      <c r="M245" s="87">
        <v>1.0583565215466035E-6</v>
      </c>
      <c r="N245" s="87">
        <f t="shared" si="5"/>
        <v>1.6319075716907871E-3</v>
      </c>
      <c r="O245" s="87">
        <f>L245/'סכום נכסי הקרן'!$C$42</f>
        <v>1.0740587510664891E-4</v>
      </c>
    </row>
    <row r="246" spans="2:15">
      <c r="B246" s="79" t="s">
        <v>1703</v>
      </c>
      <c r="C246" s="76" t="s">
        <v>1704</v>
      </c>
      <c r="D246" s="89" t="s">
        <v>1705</v>
      </c>
      <c r="E246" s="89" t="s">
        <v>892</v>
      </c>
      <c r="F246" s="76"/>
      <c r="G246" s="89" t="s">
        <v>924</v>
      </c>
      <c r="H246" s="89" t="s">
        <v>168</v>
      </c>
      <c r="I246" s="86">
        <v>1093.3809120000003</v>
      </c>
      <c r="J246" s="88">
        <v>51150</v>
      </c>
      <c r="K246" s="76"/>
      <c r="L246" s="86">
        <v>248.31336540100003</v>
      </c>
      <c r="M246" s="87">
        <v>1.1409906473070064E-7</v>
      </c>
      <c r="N246" s="87">
        <f t="shared" si="5"/>
        <v>1.411928670211726E-3</v>
      </c>
      <c r="O246" s="87">
        <f>L246/'סכום נכסי הקרן'!$C$42</f>
        <v>9.2927710516801237E-5</v>
      </c>
    </row>
    <row r="247" spans="2:15">
      <c r="B247" s="79" t="s">
        <v>1706</v>
      </c>
      <c r="C247" s="76" t="s">
        <v>1707</v>
      </c>
      <c r="D247" s="89" t="s">
        <v>27</v>
      </c>
      <c r="E247" s="89" t="s">
        <v>892</v>
      </c>
      <c r="F247" s="76"/>
      <c r="G247" s="89" t="s">
        <v>983</v>
      </c>
      <c r="H247" s="89" t="s">
        <v>165</v>
      </c>
      <c r="I247" s="86">
        <v>915.16464000000008</v>
      </c>
      <c r="J247" s="88">
        <v>6416</v>
      </c>
      <c r="K247" s="76"/>
      <c r="L247" s="86">
        <v>236.38275086300004</v>
      </c>
      <c r="M247" s="87">
        <v>4.2900948598561901E-6</v>
      </c>
      <c r="N247" s="87">
        <f t="shared" si="5"/>
        <v>1.3440902890909845E-3</v>
      </c>
      <c r="O247" s="87">
        <f>L247/'סכום נכסי הקרן'!$C$42</f>
        <v>8.8462849383432954E-5</v>
      </c>
    </row>
    <row r="248" spans="2:15">
      <c r="B248" s="79" t="s">
        <v>1708</v>
      </c>
      <c r="C248" s="76" t="s">
        <v>1709</v>
      </c>
      <c r="D248" s="89" t="s">
        <v>1474</v>
      </c>
      <c r="E248" s="89" t="s">
        <v>892</v>
      </c>
      <c r="F248" s="76"/>
      <c r="G248" s="89" t="s">
        <v>934</v>
      </c>
      <c r="H248" s="89" t="s">
        <v>163</v>
      </c>
      <c r="I248" s="86">
        <v>2311.9948800000002</v>
      </c>
      <c r="J248" s="88">
        <v>5565</v>
      </c>
      <c r="K248" s="76"/>
      <c r="L248" s="86">
        <v>442.72771436300013</v>
      </c>
      <c r="M248" s="87">
        <v>1.9281709800863006E-6</v>
      </c>
      <c r="N248" s="87">
        <f t="shared" si="5"/>
        <v>2.5173834360343707E-3</v>
      </c>
      <c r="O248" s="87">
        <f>L248/'סכום נכסי הקרן'!$C$42</f>
        <v>1.6568448827412272E-4</v>
      </c>
    </row>
    <row r="249" spans="2:15">
      <c r="B249" s="79" t="s">
        <v>1710</v>
      </c>
      <c r="C249" s="76" t="s">
        <v>1711</v>
      </c>
      <c r="D249" s="89" t="s">
        <v>1474</v>
      </c>
      <c r="E249" s="89" t="s">
        <v>892</v>
      </c>
      <c r="F249" s="76"/>
      <c r="G249" s="89" t="s">
        <v>971</v>
      </c>
      <c r="H249" s="89" t="s">
        <v>163</v>
      </c>
      <c r="I249" s="86">
        <v>1254.4787890000002</v>
      </c>
      <c r="J249" s="88">
        <v>16663</v>
      </c>
      <c r="K249" s="76"/>
      <c r="L249" s="86">
        <v>719.28530766800009</v>
      </c>
      <c r="M249" s="87">
        <v>1.7741650563825332E-6</v>
      </c>
      <c r="N249" s="87">
        <f t="shared" si="5"/>
        <v>4.0899109329796133E-3</v>
      </c>
      <c r="O249" s="87">
        <f>L249/'סכום נכסי הקרן'!$C$42</f>
        <v>2.6918219541673951E-4</v>
      </c>
    </row>
    <row r="250" spans="2:15">
      <c r="B250" s="79" t="s">
        <v>1712</v>
      </c>
      <c r="C250" s="76" t="s">
        <v>1713</v>
      </c>
      <c r="D250" s="89" t="s">
        <v>1474</v>
      </c>
      <c r="E250" s="89" t="s">
        <v>892</v>
      </c>
      <c r="F250" s="76"/>
      <c r="G250" s="89" t="s">
        <v>983</v>
      </c>
      <c r="H250" s="89" t="s">
        <v>163</v>
      </c>
      <c r="I250" s="86">
        <v>443.13235200000008</v>
      </c>
      <c r="J250" s="88">
        <v>17450</v>
      </c>
      <c r="K250" s="76"/>
      <c r="L250" s="86">
        <v>266.08081485399998</v>
      </c>
      <c r="M250" s="87">
        <v>6.1477615020819091E-6</v>
      </c>
      <c r="N250" s="87">
        <f t="shared" si="5"/>
        <v>1.512955738322685E-3</v>
      </c>
      <c r="O250" s="87">
        <f>L250/'סכום נכסי הקרן'!$C$42</f>
        <v>9.9576923283596709E-5</v>
      </c>
    </row>
    <row r="251" spans="2:15">
      <c r="B251" s="79" t="s">
        <v>1714</v>
      </c>
      <c r="C251" s="76" t="s">
        <v>1715</v>
      </c>
      <c r="D251" s="89" t="s">
        <v>1471</v>
      </c>
      <c r="E251" s="89" t="s">
        <v>892</v>
      </c>
      <c r="F251" s="76"/>
      <c r="G251" s="89" t="s">
        <v>912</v>
      </c>
      <c r="H251" s="89" t="s">
        <v>163</v>
      </c>
      <c r="I251" s="86">
        <v>1891.2452290000003</v>
      </c>
      <c r="J251" s="88">
        <v>11542</v>
      </c>
      <c r="K251" s="76"/>
      <c r="L251" s="86">
        <v>751.12737109400007</v>
      </c>
      <c r="M251" s="87">
        <v>5.9946421916232595E-5</v>
      </c>
      <c r="N251" s="87">
        <f t="shared" si="5"/>
        <v>4.2709673259662163E-3</v>
      </c>
      <c r="O251" s="87">
        <f>L251/'סכום נכסי הקרן'!$C$42</f>
        <v>2.810986303115365E-4</v>
      </c>
    </row>
    <row r="252" spans="2:15">
      <c r="B252" s="79" t="s">
        <v>1716</v>
      </c>
      <c r="C252" s="76" t="s">
        <v>1717</v>
      </c>
      <c r="D252" s="89" t="s">
        <v>1474</v>
      </c>
      <c r="E252" s="89" t="s">
        <v>892</v>
      </c>
      <c r="F252" s="76"/>
      <c r="G252" s="89" t="s">
        <v>921</v>
      </c>
      <c r="H252" s="89" t="s">
        <v>163</v>
      </c>
      <c r="I252" s="86">
        <v>1661.7463200000002</v>
      </c>
      <c r="J252" s="88">
        <v>7025</v>
      </c>
      <c r="K252" s="76"/>
      <c r="L252" s="86">
        <v>401.69435337000004</v>
      </c>
      <c r="M252" s="87">
        <v>4.2647302157386221E-6</v>
      </c>
      <c r="N252" s="87">
        <f t="shared" si="5"/>
        <v>2.2840646264422914E-3</v>
      </c>
      <c r="O252" s="87">
        <f>L252/'סכום נכסי הקרן'!$C$42</f>
        <v>1.5032834227798959E-4</v>
      </c>
    </row>
    <row r="253" spans="2:15">
      <c r="B253" s="79" t="s">
        <v>1718</v>
      </c>
      <c r="C253" s="76" t="s">
        <v>1719</v>
      </c>
      <c r="D253" s="89" t="s">
        <v>27</v>
      </c>
      <c r="E253" s="89" t="s">
        <v>892</v>
      </c>
      <c r="F253" s="76"/>
      <c r="G253" s="89" t="s">
        <v>983</v>
      </c>
      <c r="H253" s="89" t="s">
        <v>165</v>
      </c>
      <c r="I253" s="86">
        <v>1653.5981280000005</v>
      </c>
      <c r="J253" s="88">
        <v>7152</v>
      </c>
      <c r="K253" s="76"/>
      <c r="L253" s="86">
        <v>476.11259800300007</v>
      </c>
      <c r="M253" s="87">
        <v>2.7001688415724523E-6</v>
      </c>
      <c r="N253" s="87">
        <f t="shared" si="5"/>
        <v>2.7072124220290507E-3</v>
      </c>
      <c r="O253" s="87">
        <f>L253/'סכום נכסי הקרן'!$C$42</f>
        <v>1.7817830147473314E-4</v>
      </c>
    </row>
    <row r="254" spans="2:15">
      <c r="B254" s="79" t="s">
        <v>1720</v>
      </c>
      <c r="C254" s="76" t="s">
        <v>1721</v>
      </c>
      <c r="D254" s="89" t="s">
        <v>1474</v>
      </c>
      <c r="E254" s="89" t="s">
        <v>892</v>
      </c>
      <c r="F254" s="76"/>
      <c r="G254" s="89" t="s">
        <v>912</v>
      </c>
      <c r="H254" s="89" t="s">
        <v>163</v>
      </c>
      <c r="I254" s="86">
        <v>1361.5819510000001</v>
      </c>
      <c r="J254" s="88">
        <v>19997</v>
      </c>
      <c r="K254" s="76"/>
      <c r="L254" s="86">
        <v>936.90014280900027</v>
      </c>
      <c r="M254" s="87">
        <v>8.0757780069588272E-7</v>
      </c>
      <c r="N254" s="87">
        <f t="shared" si="5"/>
        <v>5.3272854267076859E-3</v>
      </c>
      <c r="O254" s="87">
        <f>L254/'סכום נכסי הקרן'!$C$42</f>
        <v>3.5062142190173823E-4</v>
      </c>
    </row>
    <row r="255" spans="2:15">
      <c r="B255" s="79" t="s">
        <v>1722</v>
      </c>
      <c r="C255" s="76" t="s">
        <v>1723</v>
      </c>
      <c r="D255" s="89" t="s">
        <v>27</v>
      </c>
      <c r="E255" s="89" t="s">
        <v>892</v>
      </c>
      <c r="F255" s="76"/>
      <c r="G255" s="89" t="s">
        <v>1027</v>
      </c>
      <c r="H255" s="89" t="s">
        <v>165</v>
      </c>
      <c r="I255" s="86">
        <v>1131.9141600000003</v>
      </c>
      <c r="J255" s="88">
        <v>13838</v>
      </c>
      <c r="K255" s="76"/>
      <c r="L255" s="86">
        <v>630.57829030500011</v>
      </c>
      <c r="M255" s="87">
        <v>5.4892544665830737E-6</v>
      </c>
      <c r="N255" s="87">
        <f t="shared" si="5"/>
        <v>3.5855160895464908E-3</v>
      </c>
      <c r="O255" s="87">
        <f>L255/'סכום נכסי הקרן'!$C$42</f>
        <v>2.3598486825311462E-4</v>
      </c>
    </row>
    <row r="256" spans="2:15">
      <c r="B256" s="79" t="s">
        <v>1724</v>
      </c>
      <c r="C256" s="76" t="s">
        <v>1725</v>
      </c>
      <c r="D256" s="89" t="s">
        <v>27</v>
      </c>
      <c r="E256" s="89" t="s">
        <v>892</v>
      </c>
      <c r="F256" s="76"/>
      <c r="G256" s="89" t="s">
        <v>983</v>
      </c>
      <c r="H256" s="89" t="s">
        <v>170</v>
      </c>
      <c r="I256" s="86">
        <v>13679.303040000003</v>
      </c>
      <c r="J256" s="88">
        <v>17305</v>
      </c>
      <c r="K256" s="76"/>
      <c r="L256" s="86">
        <v>901.43105132000005</v>
      </c>
      <c r="M256" s="87">
        <v>8.6454953458946388E-6</v>
      </c>
      <c r="N256" s="87">
        <f t="shared" si="5"/>
        <v>5.1256054764609142E-3</v>
      </c>
      <c r="O256" s="87">
        <f>L256/'סכום נכסי הקרן'!$C$42</f>
        <v>3.3734762384877819E-4</v>
      </c>
    </row>
    <row r="257" spans="2:15">
      <c r="B257" s="79" t="s">
        <v>1726</v>
      </c>
      <c r="C257" s="76" t="s">
        <v>1727</v>
      </c>
      <c r="D257" s="89" t="s">
        <v>1474</v>
      </c>
      <c r="E257" s="89" t="s">
        <v>892</v>
      </c>
      <c r="F257" s="76"/>
      <c r="G257" s="89" t="s">
        <v>1067</v>
      </c>
      <c r="H257" s="89" t="s">
        <v>163</v>
      </c>
      <c r="I257" s="86">
        <v>794.74824000000012</v>
      </c>
      <c r="J257" s="88">
        <v>13554</v>
      </c>
      <c r="K257" s="76"/>
      <c r="L257" s="86">
        <v>370.66512716300008</v>
      </c>
      <c r="M257" s="87">
        <v>6.0004489757646942E-6</v>
      </c>
      <c r="N257" s="87">
        <f t="shared" si="5"/>
        <v>2.1076300876674732E-3</v>
      </c>
      <c r="O257" s="87">
        <f>L257/'סכום נכסי הקרן'!$C$42</f>
        <v>1.3871610003775444E-4</v>
      </c>
    </row>
    <row r="258" spans="2:15">
      <c r="B258" s="79" t="s">
        <v>1728</v>
      </c>
      <c r="C258" s="76" t="s">
        <v>1729</v>
      </c>
      <c r="D258" s="89" t="s">
        <v>1474</v>
      </c>
      <c r="E258" s="89" t="s">
        <v>892</v>
      </c>
      <c r="F258" s="76"/>
      <c r="G258" s="89" t="s">
        <v>1056</v>
      </c>
      <c r="H258" s="89" t="s">
        <v>163</v>
      </c>
      <c r="I258" s="86">
        <v>2221.7837300000006</v>
      </c>
      <c r="J258" s="88">
        <v>13991</v>
      </c>
      <c r="K258" s="76"/>
      <c r="L258" s="86">
        <v>1069.6340298080002</v>
      </c>
      <c r="M258" s="87">
        <v>7.8404285010396359E-7</v>
      </c>
      <c r="N258" s="87">
        <f t="shared" si="5"/>
        <v>6.0820203974165021E-3</v>
      </c>
      <c r="O258" s="87">
        <f>L258/'סכום נכסי הקרן'!$C$42</f>
        <v>4.0029517267586065E-4</v>
      </c>
    </row>
    <row r="259" spans="2:15">
      <c r="B259" s="79" t="s">
        <v>1730</v>
      </c>
      <c r="C259" s="76" t="s">
        <v>1731</v>
      </c>
      <c r="D259" s="89" t="s">
        <v>1474</v>
      </c>
      <c r="E259" s="89" t="s">
        <v>892</v>
      </c>
      <c r="F259" s="76"/>
      <c r="G259" s="89" t="s">
        <v>924</v>
      </c>
      <c r="H259" s="89" t="s">
        <v>163</v>
      </c>
      <c r="I259" s="86">
        <v>1716.4153660000002</v>
      </c>
      <c r="J259" s="88">
        <v>12408</v>
      </c>
      <c r="K259" s="76"/>
      <c r="L259" s="86">
        <v>732.83946868700014</v>
      </c>
      <c r="M259" s="87">
        <v>9.4983684537260273E-7</v>
      </c>
      <c r="N259" s="87">
        <f t="shared" si="5"/>
        <v>4.1669809227986758E-3</v>
      </c>
      <c r="O259" s="87">
        <f>L259/'סכום נכסי הקרן'!$C$42</f>
        <v>2.7425464550188771E-4</v>
      </c>
    </row>
    <row r="260" spans="2:15">
      <c r="E260" s="1"/>
      <c r="F260" s="1"/>
      <c r="G260" s="1"/>
    </row>
    <row r="261" spans="2:15">
      <c r="E261" s="1"/>
      <c r="F261" s="1"/>
      <c r="G261" s="1"/>
    </row>
    <row r="262" spans="2:15">
      <c r="E262" s="1"/>
      <c r="F262" s="1"/>
      <c r="G262" s="1"/>
    </row>
    <row r="263" spans="2:15">
      <c r="B263" s="91" t="s">
        <v>256</v>
      </c>
      <c r="E263" s="1"/>
      <c r="F263" s="1"/>
      <c r="G263" s="1"/>
    </row>
    <row r="264" spans="2:15">
      <c r="B264" s="91" t="s">
        <v>111</v>
      </c>
      <c r="E264" s="1"/>
      <c r="F264" s="1"/>
      <c r="G264" s="1"/>
    </row>
    <row r="265" spans="2:15">
      <c r="B265" s="91" t="s">
        <v>239</v>
      </c>
      <c r="E265" s="1"/>
      <c r="F265" s="1"/>
      <c r="G265" s="1"/>
    </row>
    <row r="266" spans="2:15">
      <c r="B266" s="91" t="s">
        <v>247</v>
      </c>
      <c r="E266" s="1"/>
      <c r="F266" s="1"/>
      <c r="G266" s="1"/>
    </row>
    <row r="267" spans="2:15">
      <c r="B267" s="91" t="s">
        <v>253</v>
      </c>
      <c r="E267" s="1"/>
      <c r="F267" s="1"/>
      <c r="G267" s="1"/>
    </row>
    <row r="268" spans="2:15">
      <c r="E268" s="1"/>
      <c r="F268" s="1"/>
      <c r="G268" s="1"/>
    </row>
    <row r="269" spans="2:15">
      <c r="E269" s="1"/>
      <c r="F269" s="1"/>
      <c r="G269" s="1"/>
    </row>
    <row r="270" spans="2:15">
      <c r="E270" s="1"/>
      <c r="F270" s="1"/>
      <c r="G270" s="1"/>
    </row>
    <row r="271" spans="2:15">
      <c r="E271" s="1"/>
      <c r="F271" s="1"/>
      <c r="G271" s="1"/>
    </row>
    <row r="272" spans="2:15">
      <c r="B272" s="43"/>
      <c r="E272" s="1"/>
      <c r="F272" s="1"/>
      <c r="G272" s="1"/>
    </row>
    <row r="273" spans="2:7">
      <c r="B273" s="43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3"/>
      <c r="E293" s="1"/>
      <c r="F293" s="1"/>
      <c r="G293" s="1"/>
    </row>
    <row r="294" spans="2:7">
      <c r="B294" s="43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3"/>
      <c r="E360" s="1"/>
      <c r="F360" s="1"/>
      <c r="G360" s="1"/>
    </row>
    <row r="361" spans="2:7">
      <c r="B361" s="43"/>
      <c r="E361" s="1"/>
      <c r="F361" s="1"/>
      <c r="G361" s="1"/>
    </row>
    <row r="362" spans="2:7">
      <c r="B362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65 B267"/>
    <dataValidation type="list" allowBlank="1" showInputMessage="1" showErrorMessage="1" sqref="E12:E35 E37:E144 E145 E146:E149 E150:E152 E153 E154:E356">
      <formula1>$BF$6:$BF$23</formula1>
    </dataValidation>
    <dataValidation type="list" allowBlank="1" showInputMessage="1" showErrorMessage="1" sqref="H12:H35 H37:H144 H145 H146:H149 H150:H152 H153 H154:H356">
      <formula1>$BJ$6:$BJ$19</formula1>
    </dataValidation>
    <dataValidation type="list" allowBlank="1" showInputMessage="1" showErrorMessage="1" sqref="G12:G35 G37:G144 G145 G146:G149 G150:G152 G153 G154:G362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>
      <selection activeCell="I73" sqref="I73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62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8" t="s">
        <v>179</v>
      </c>
      <c r="C1" s="70" t="s" vm="1">
        <v>265</v>
      </c>
    </row>
    <row r="2" spans="2:63">
      <c r="B2" s="48" t="s">
        <v>178</v>
      </c>
      <c r="C2" s="70" t="s">
        <v>266</v>
      </c>
    </row>
    <row r="3" spans="2:63">
      <c r="B3" s="48" t="s">
        <v>180</v>
      </c>
      <c r="C3" s="70" t="s">
        <v>267</v>
      </c>
    </row>
    <row r="4" spans="2:63">
      <c r="B4" s="48" t="s">
        <v>181</v>
      </c>
      <c r="C4" s="70">
        <v>12145</v>
      </c>
    </row>
    <row r="6" spans="2:63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  <c r="BK6" s="3"/>
    </row>
    <row r="7" spans="2:63" ht="26.25" customHeight="1">
      <c r="B7" s="142" t="s">
        <v>263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  <c r="BH7" s="3"/>
      <c r="BK7" s="3"/>
    </row>
    <row r="8" spans="2:63" s="3" customFormat="1" ht="74.25" customHeight="1">
      <c r="B8" s="22" t="s">
        <v>114</v>
      </c>
      <c r="C8" s="30" t="s">
        <v>44</v>
      </c>
      <c r="D8" s="30" t="s">
        <v>119</v>
      </c>
      <c r="E8" s="30" t="s">
        <v>116</v>
      </c>
      <c r="F8" s="30" t="s">
        <v>65</v>
      </c>
      <c r="G8" s="30" t="s">
        <v>101</v>
      </c>
      <c r="H8" s="30" t="s">
        <v>241</v>
      </c>
      <c r="I8" s="30" t="s">
        <v>240</v>
      </c>
      <c r="J8" s="30" t="s">
        <v>255</v>
      </c>
      <c r="K8" s="30" t="s">
        <v>61</v>
      </c>
      <c r="L8" s="30" t="s">
        <v>58</v>
      </c>
      <c r="M8" s="30" t="s">
        <v>182</v>
      </c>
      <c r="N8" s="14" t="s">
        <v>184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248</v>
      </c>
      <c r="I9" s="32"/>
      <c r="J9" s="16" t="s">
        <v>244</v>
      </c>
      <c r="K9" s="16" t="s">
        <v>244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71" t="s">
        <v>258</v>
      </c>
      <c r="C11" s="72"/>
      <c r="D11" s="72"/>
      <c r="E11" s="72"/>
      <c r="F11" s="72"/>
      <c r="G11" s="72"/>
      <c r="H11" s="80"/>
      <c r="I11" s="82"/>
      <c r="J11" s="72"/>
      <c r="K11" s="80">
        <v>124961.48222727202</v>
      </c>
      <c r="L11" s="72"/>
      <c r="M11" s="81">
        <f>K11/$K$11</f>
        <v>1</v>
      </c>
      <c r="N11" s="81">
        <f>K11/'סכום נכסי הקרן'!$C$42</f>
        <v>4.6765039922090197E-2</v>
      </c>
      <c r="O11" s="5"/>
      <c r="BH11" s="1"/>
      <c r="BI11" s="3"/>
      <c r="BK11" s="1"/>
    </row>
    <row r="12" spans="2:63" ht="20.25">
      <c r="B12" s="73" t="s">
        <v>234</v>
      </c>
      <c r="C12" s="74"/>
      <c r="D12" s="74"/>
      <c r="E12" s="74"/>
      <c r="F12" s="74"/>
      <c r="G12" s="74"/>
      <c r="H12" s="83"/>
      <c r="I12" s="85"/>
      <c r="J12" s="74"/>
      <c r="K12" s="83">
        <v>20826.660343774001</v>
      </c>
      <c r="L12" s="74"/>
      <c r="M12" s="84">
        <f t="shared" ref="M12:M23" si="0">K12/$K$11</f>
        <v>0.16666463915573435</v>
      </c>
      <c r="N12" s="84">
        <f>K12/'סכום נכסי הקרן'!$C$42</f>
        <v>7.7940785037186738E-3</v>
      </c>
      <c r="BI12" s="4"/>
    </row>
    <row r="13" spans="2:63">
      <c r="B13" s="94" t="s">
        <v>259</v>
      </c>
      <c r="C13" s="74"/>
      <c r="D13" s="74"/>
      <c r="E13" s="74"/>
      <c r="F13" s="74"/>
      <c r="G13" s="74"/>
      <c r="H13" s="83"/>
      <c r="I13" s="85"/>
      <c r="J13" s="74"/>
      <c r="K13" s="83">
        <v>7430.448865411001</v>
      </c>
      <c r="L13" s="74"/>
      <c r="M13" s="84">
        <f t="shared" si="0"/>
        <v>5.9461913647094647E-2</v>
      </c>
      <c r="N13" s="84">
        <f>K13/'סכום נכסי הקרן'!$C$42</f>
        <v>2.7807387655502613E-3</v>
      </c>
    </row>
    <row r="14" spans="2:63">
      <c r="B14" s="79" t="s">
        <v>1732</v>
      </c>
      <c r="C14" s="76" t="s">
        <v>1733</v>
      </c>
      <c r="D14" s="89" t="s">
        <v>120</v>
      </c>
      <c r="E14" s="76" t="s">
        <v>1734</v>
      </c>
      <c r="F14" s="89" t="s">
        <v>1735</v>
      </c>
      <c r="G14" s="89" t="s">
        <v>164</v>
      </c>
      <c r="H14" s="86">
        <v>72492.78545000001</v>
      </c>
      <c r="I14" s="88">
        <v>1328</v>
      </c>
      <c r="J14" s="76"/>
      <c r="K14" s="86">
        <v>962.70419077600013</v>
      </c>
      <c r="L14" s="87">
        <v>9.3301389399809539E-4</v>
      </c>
      <c r="M14" s="87">
        <f t="shared" si="0"/>
        <v>7.7040074558742417E-3</v>
      </c>
      <c r="N14" s="87">
        <f>K14/'סכום נכסי הקרן'!$C$42</f>
        <v>3.6027821623403942E-4</v>
      </c>
    </row>
    <row r="15" spans="2:63">
      <c r="B15" s="79" t="s">
        <v>1736</v>
      </c>
      <c r="C15" s="76" t="s">
        <v>1737</v>
      </c>
      <c r="D15" s="89" t="s">
        <v>120</v>
      </c>
      <c r="E15" s="76" t="s">
        <v>1734</v>
      </c>
      <c r="F15" s="89" t="s">
        <v>1735</v>
      </c>
      <c r="G15" s="89" t="s">
        <v>164</v>
      </c>
      <c r="H15" s="86">
        <v>26770.116018000004</v>
      </c>
      <c r="I15" s="88">
        <v>1554</v>
      </c>
      <c r="J15" s="76"/>
      <c r="K15" s="86">
        <v>416.00760291500001</v>
      </c>
      <c r="L15" s="87">
        <v>5.7878015676939606E-4</v>
      </c>
      <c r="M15" s="87">
        <f t="shared" si="0"/>
        <v>3.3290866553454587E-3</v>
      </c>
      <c r="N15" s="87">
        <f>K15/'סכום נכסי הקרן'!$C$42</f>
        <v>1.5568487034132812E-4</v>
      </c>
    </row>
    <row r="16" spans="2:63" ht="20.25">
      <c r="B16" s="79" t="s">
        <v>1738</v>
      </c>
      <c r="C16" s="76" t="s">
        <v>1739</v>
      </c>
      <c r="D16" s="89" t="s">
        <v>120</v>
      </c>
      <c r="E16" s="76" t="s">
        <v>1740</v>
      </c>
      <c r="F16" s="89" t="s">
        <v>1735</v>
      </c>
      <c r="G16" s="89" t="s">
        <v>164</v>
      </c>
      <c r="H16" s="86">
        <v>39.586504000000005</v>
      </c>
      <c r="I16" s="88">
        <v>1309</v>
      </c>
      <c r="J16" s="76"/>
      <c r="K16" s="86">
        <v>0.51818733700000008</v>
      </c>
      <c r="L16" s="87">
        <v>8.0157502445029862E-5</v>
      </c>
      <c r="M16" s="87">
        <f t="shared" si="0"/>
        <v>4.1467764927560147E-6</v>
      </c>
      <c r="N16" s="87">
        <f>K16/'סכום נכסי הקרן'!$C$42</f>
        <v>1.9392416823172019E-7</v>
      </c>
      <c r="BH16" s="4"/>
    </row>
    <row r="17" spans="2:14">
      <c r="B17" s="79" t="s">
        <v>1741</v>
      </c>
      <c r="C17" s="76" t="s">
        <v>1742</v>
      </c>
      <c r="D17" s="89" t="s">
        <v>120</v>
      </c>
      <c r="E17" s="76" t="s">
        <v>1740</v>
      </c>
      <c r="F17" s="89" t="s">
        <v>1735</v>
      </c>
      <c r="G17" s="89" t="s">
        <v>164</v>
      </c>
      <c r="H17" s="86">
        <v>103766.12361000001</v>
      </c>
      <c r="I17" s="88">
        <v>1325</v>
      </c>
      <c r="J17" s="76"/>
      <c r="K17" s="86">
        <v>1374.9011378330001</v>
      </c>
      <c r="L17" s="87">
        <v>9.9677518271940524E-4</v>
      </c>
      <c r="M17" s="87">
        <f t="shared" si="0"/>
        <v>1.1002599467669703E-2</v>
      </c>
      <c r="N17" s="87">
        <f>K17/'סכום נכסי הקרן'!$C$42</f>
        <v>5.1453700335234197E-4</v>
      </c>
    </row>
    <row r="18" spans="2:14">
      <c r="B18" s="79" t="s">
        <v>1743</v>
      </c>
      <c r="C18" s="76" t="s">
        <v>1744</v>
      </c>
      <c r="D18" s="89" t="s">
        <v>120</v>
      </c>
      <c r="E18" s="76" t="s">
        <v>1740</v>
      </c>
      <c r="F18" s="89" t="s">
        <v>1735</v>
      </c>
      <c r="G18" s="89" t="s">
        <v>164</v>
      </c>
      <c r="H18" s="86">
        <v>22762.239800000003</v>
      </c>
      <c r="I18" s="88">
        <v>1536</v>
      </c>
      <c r="J18" s="76"/>
      <c r="K18" s="86">
        <v>349.62800332800009</v>
      </c>
      <c r="L18" s="87">
        <v>3.1320627170444519E-4</v>
      </c>
      <c r="M18" s="87">
        <f t="shared" si="0"/>
        <v>2.7978861733739591E-3</v>
      </c>
      <c r="N18" s="87">
        <f>K18/'סכום נכסי הקרן'!$C$42</f>
        <v>1.3084325859529736E-4</v>
      </c>
    </row>
    <row r="19" spans="2:14">
      <c r="B19" s="79" t="s">
        <v>1745</v>
      </c>
      <c r="C19" s="76" t="s">
        <v>1746</v>
      </c>
      <c r="D19" s="89" t="s">
        <v>120</v>
      </c>
      <c r="E19" s="76" t="s">
        <v>1747</v>
      </c>
      <c r="F19" s="89" t="s">
        <v>1735</v>
      </c>
      <c r="G19" s="89" t="s">
        <v>164</v>
      </c>
      <c r="H19" s="86">
        <v>2545.9070390000006</v>
      </c>
      <c r="I19" s="88">
        <v>15000</v>
      </c>
      <c r="J19" s="76"/>
      <c r="K19" s="86">
        <v>381.88605577500005</v>
      </c>
      <c r="L19" s="87">
        <v>2.6497993104441717E-4</v>
      </c>
      <c r="M19" s="87">
        <f t="shared" si="0"/>
        <v>3.0560301379944413E-3</v>
      </c>
      <c r="N19" s="87">
        <f>K19/'סכום נכסי הקרן'!$C$42</f>
        <v>1.4291537140642086E-4</v>
      </c>
    </row>
    <row r="20" spans="2:14">
      <c r="B20" s="79" t="s">
        <v>1748</v>
      </c>
      <c r="C20" s="76" t="s">
        <v>1749</v>
      </c>
      <c r="D20" s="89" t="s">
        <v>120</v>
      </c>
      <c r="E20" s="76" t="s">
        <v>1747</v>
      </c>
      <c r="F20" s="89" t="s">
        <v>1735</v>
      </c>
      <c r="G20" s="89" t="s">
        <v>164</v>
      </c>
      <c r="H20" s="86">
        <v>14201.658310000003</v>
      </c>
      <c r="I20" s="88">
        <v>13340</v>
      </c>
      <c r="J20" s="76"/>
      <c r="K20" s="86">
        <v>1894.5012185540004</v>
      </c>
      <c r="L20" s="87">
        <v>9.8237359331189628E-4</v>
      </c>
      <c r="M20" s="87">
        <f t="shared" si="0"/>
        <v>1.5160681393874649E-2</v>
      </c>
      <c r="N20" s="87">
        <f>K20/'סכום נכסי הקרן'!$C$42</f>
        <v>7.0898987063063793E-4</v>
      </c>
    </row>
    <row r="21" spans="2:14">
      <c r="B21" s="79" t="s">
        <v>1750</v>
      </c>
      <c r="C21" s="76" t="s">
        <v>1751</v>
      </c>
      <c r="D21" s="89" t="s">
        <v>120</v>
      </c>
      <c r="E21" s="76" t="s">
        <v>1752</v>
      </c>
      <c r="F21" s="89" t="s">
        <v>1735</v>
      </c>
      <c r="G21" s="89" t="s">
        <v>164</v>
      </c>
      <c r="H21" s="86">
        <v>99955.92260000002</v>
      </c>
      <c r="I21" s="88">
        <v>1331</v>
      </c>
      <c r="J21" s="76"/>
      <c r="K21" s="86">
        <v>1330.4133298060003</v>
      </c>
      <c r="L21" s="87">
        <v>5.9154982178597978E-4</v>
      </c>
      <c r="M21" s="87">
        <f t="shared" si="0"/>
        <v>1.0646587301087938E-2</v>
      </c>
      <c r="N21" s="87">
        <f>K21/'סכום נכסי הקרן'!$C$42</f>
        <v>4.978880801693959E-4</v>
      </c>
    </row>
    <row r="22" spans="2:14">
      <c r="B22" s="79" t="s">
        <v>1753</v>
      </c>
      <c r="C22" s="76" t="s">
        <v>1754</v>
      </c>
      <c r="D22" s="89" t="s">
        <v>120</v>
      </c>
      <c r="E22" s="76" t="s">
        <v>1752</v>
      </c>
      <c r="F22" s="89" t="s">
        <v>1735</v>
      </c>
      <c r="G22" s="89" t="s">
        <v>164</v>
      </c>
      <c r="H22" s="86">
        <v>1.1678000000000001E-2</v>
      </c>
      <c r="I22" s="88">
        <v>1299</v>
      </c>
      <c r="J22" s="76"/>
      <c r="K22" s="86">
        <v>1.5171500000000002E-4</v>
      </c>
      <c r="L22" s="87">
        <v>1.5608412177667678E-10</v>
      </c>
      <c r="M22" s="87">
        <f t="shared" si="0"/>
        <v>1.2140941136091071E-9</v>
      </c>
      <c r="N22" s="87">
        <f>K22/'סכום נכסי הקרן'!$C$42</f>
        <v>5.6777159692104608E-11</v>
      </c>
    </row>
    <row r="23" spans="2:14">
      <c r="B23" s="79" t="s">
        <v>1755</v>
      </c>
      <c r="C23" s="76" t="s">
        <v>1756</v>
      </c>
      <c r="D23" s="89" t="s">
        <v>120</v>
      </c>
      <c r="E23" s="76" t="s">
        <v>1752</v>
      </c>
      <c r="F23" s="89" t="s">
        <v>1735</v>
      </c>
      <c r="G23" s="89" t="s">
        <v>164</v>
      </c>
      <c r="H23" s="86">
        <v>46959.490370000007</v>
      </c>
      <c r="I23" s="88">
        <v>1533</v>
      </c>
      <c r="J23" s="76"/>
      <c r="K23" s="86">
        <v>719.88898737200009</v>
      </c>
      <c r="L23" s="87">
        <v>3.6071486419540972E-4</v>
      </c>
      <c r="M23" s="87">
        <f t="shared" si="0"/>
        <v>5.7608870712873876E-3</v>
      </c>
      <c r="N23" s="87">
        <f>K23/'סכום נכסי הקרן'!$C$42</f>
        <v>2.6940811387540797E-4</v>
      </c>
    </row>
    <row r="24" spans="2:14">
      <c r="B24" s="75"/>
      <c r="C24" s="76"/>
      <c r="D24" s="76"/>
      <c r="E24" s="76"/>
      <c r="F24" s="76"/>
      <c r="G24" s="76"/>
      <c r="H24" s="86"/>
      <c r="I24" s="88"/>
      <c r="J24" s="76"/>
      <c r="K24" s="76"/>
      <c r="L24" s="76"/>
      <c r="M24" s="87"/>
      <c r="N24" s="76"/>
    </row>
    <row r="25" spans="2:14">
      <c r="B25" s="94" t="s">
        <v>260</v>
      </c>
      <c r="C25" s="74"/>
      <c r="D25" s="74"/>
      <c r="E25" s="74"/>
      <c r="F25" s="74"/>
      <c r="G25" s="74"/>
      <c r="H25" s="83"/>
      <c r="I25" s="85"/>
      <c r="J25" s="74"/>
      <c r="K25" s="83">
        <v>13396.211478363004</v>
      </c>
      <c r="L25" s="74"/>
      <c r="M25" s="84">
        <f t="shared" ref="M25:M35" si="1">K25/$K$11</f>
        <v>0.10720272550863973</v>
      </c>
      <c r="N25" s="84">
        <f>K25/'סכום נכסי הקרן'!$C$42</f>
        <v>5.0133397381684139E-3</v>
      </c>
    </row>
    <row r="26" spans="2:14">
      <c r="B26" s="79" t="s">
        <v>1757</v>
      </c>
      <c r="C26" s="76" t="s">
        <v>1758</v>
      </c>
      <c r="D26" s="89" t="s">
        <v>120</v>
      </c>
      <c r="E26" s="76" t="s">
        <v>1734</v>
      </c>
      <c r="F26" s="89" t="s">
        <v>1759</v>
      </c>
      <c r="G26" s="89" t="s">
        <v>164</v>
      </c>
      <c r="H26" s="86">
        <v>83481.372311000014</v>
      </c>
      <c r="I26" s="88">
        <v>321.64</v>
      </c>
      <c r="J26" s="76"/>
      <c r="K26" s="86">
        <v>268.50948589600006</v>
      </c>
      <c r="L26" s="87">
        <v>3.1026443777592526E-3</v>
      </c>
      <c r="M26" s="87">
        <f t="shared" si="1"/>
        <v>2.1487380039847161E-3</v>
      </c>
      <c r="N26" s="87">
        <f>K26/'סכום נכסי הקרן'!$C$42</f>
        <v>1.0048581853845766E-4</v>
      </c>
    </row>
    <row r="27" spans="2:14">
      <c r="B27" s="79" t="s">
        <v>1760</v>
      </c>
      <c r="C27" s="76" t="s">
        <v>1761</v>
      </c>
      <c r="D27" s="89" t="s">
        <v>120</v>
      </c>
      <c r="E27" s="76" t="s">
        <v>1734</v>
      </c>
      <c r="F27" s="89" t="s">
        <v>1759</v>
      </c>
      <c r="G27" s="89" t="s">
        <v>164</v>
      </c>
      <c r="H27" s="86">
        <v>1721031.2536280004</v>
      </c>
      <c r="I27" s="88">
        <v>333.41</v>
      </c>
      <c r="J27" s="76"/>
      <c r="K27" s="86">
        <v>5738.0903027080012</v>
      </c>
      <c r="L27" s="87">
        <v>6.4572525529725143E-3</v>
      </c>
      <c r="M27" s="87">
        <f t="shared" si="1"/>
        <v>4.5918871963057599E-2</v>
      </c>
      <c r="N27" s="87">
        <f>K27/'סכום נכסי הקרן'!$C$42</f>
        <v>2.1473978805297369E-3</v>
      </c>
    </row>
    <row r="28" spans="2:14">
      <c r="B28" s="79" t="s">
        <v>1762</v>
      </c>
      <c r="C28" s="76" t="s">
        <v>1763</v>
      </c>
      <c r="D28" s="89" t="s">
        <v>120</v>
      </c>
      <c r="E28" s="76" t="s">
        <v>1740</v>
      </c>
      <c r="F28" s="89" t="s">
        <v>1759</v>
      </c>
      <c r="G28" s="89" t="s">
        <v>164</v>
      </c>
      <c r="H28" s="86">
        <v>404546.14770700008</v>
      </c>
      <c r="I28" s="88">
        <v>333.72</v>
      </c>
      <c r="J28" s="76"/>
      <c r="K28" s="86">
        <v>1350.0514042290001</v>
      </c>
      <c r="L28" s="87">
        <v>1.0153638849384364E-3</v>
      </c>
      <c r="M28" s="87">
        <f t="shared" si="1"/>
        <v>1.0803740321946665E-2</v>
      </c>
      <c r="N28" s="87">
        <f>K28/'סכום נכסי הקרן'!$C$42</f>
        <v>5.0523734746373136E-4</v>
      </c>
    </row>
    <row r="29" spans="2:14">
      <c r="B29" s="79" t="s">
        <v>1764</v>
      </c>
      <c r="C29" s="76" t="s">
        <v>1765</v>
      </c>
      <c r="D29" s="89" t="s">
        <v>120</v>
      </c>
      <c r="E29" s="76" t="s">
        <v>1740</v>
      </c>
      <c r="F29" s="89" t="s">
        <v>1759</v>
      </c>
      <c r="G29" s="89" t="s">
        <v>164</v>
      </c>
      <c r="H29" s="86">
        <v>200089.76403800002</v>
      </c>
      <c r="I29" s="88">
        <v>371.19</v>
      </c>
      <c r="J29" s="76"/>
      <c r="K29" s="86">
        <v>742.71319510000001</v>
      </c>
      <c r="L29" s="87">
        <v>9.0618632625855773E-4</v>
      </c>
      <c r="M29" s="87">
        <f t="shared" si="1"/>
        <v>5.9435370152636346E-3</v>
      </c>
      <c r="N29" s="87">
        <f>K29/'סכום נכסי הקרן'!$C$42</f>
        <v>2.779497457972247E-4</v>
      </c>
    </row>
    <row r="30" spans="2:14">
      <c r="B30" s="79" t="s">
        <v>1766</v>
      </c>
      <c r="C30" s="76" t="s">
        <v>1767</v>
      </c>
      <c r="D30" s="89" t="s">
        <v>120</v>
      </c>
      <c r="E30" s="76" t="s">
        <v>1747</v>
      </c>
      <c r="F30" s="89" t="s">
        <v>1759</v>
      </c>
      <c r="G30" s="89" t="s">
        <v>164</v>
      </c>
      <c r="H30" s="86">
        <v>420.22258000000011</v>
      </c>
      <c r="I30" s="88">
        <v>3416.02</v>
      </c>
      <c r="J30" s="76"/>
      <c r="K30" s="86">
        <v>14.354887371000002</v>
      </c>
      <c r="L30" s="87">
        <v>1.7287753930068338E-5</v>
      </c>
      <c r="M30" s="87">
        <f t="shared" si="1"/>
        <v>1.1487449664603244E-4</v>
      </c>
      <c r="N30" s="87">
        <f>K30/'סכום נכסי הקרן'!$C$42</f>
        <v>5.3721104216817237E-6</v>
      </c>
    </row>
    <row r="31" spans="2:14">
      <c r="B31" s="79" t="s">
        <v>1768</v>
      </c>
      <c r="C31" s="76" t="s">
        <v>1769</v>
      </c>
      <c r="D31" s="89" t="s">
        <v>120</v>
      </c>
      <c r="E31" s="76" t="s">
        <v>1747</v>
      </c>
      <c r="F31" s="89" t="s">
        <v>1759</v>
      </c>
      <c r="G31" s="89" t="s">
        <v>164</v>
      </c>
      <c r="H31" s="86">
        <v>1861.8993120000002</v>
      </c>
      <c r="I31" s="88">
        <v>3204.56</v>
      </c>
      <c r="J31" s="76"/>
      <c r="K31" s="86">
        <v>59.665680593000005</v>
      </c>
      <c r="L31" s="87">
        <v>3.6280613413251133E-4</v>
      </c>
      <c r="M31" s="87">
        <f t="shared" si="1"/>
        <v>4.7747257418477037E-4</v>
      </c>
      <c r="N31" s="87">
        <f>K31/'סכום נכסי הקרן'!$C$42</f>
        <v>2.2329023993453961E-5</v>
      </c>
    </row>
    <row r="32" spans="2:14">
      <c r="B32" s="79" t="s">
        <v>1770</v>
      </c>
      <c r="C32" s="76" t="s">
        <v>1771</v>
      </c>
      <c r="D32" s="89" t="s">
        <v>120</v>
      </c>
      <c r="E32" s="76" t="s">
        <v>1747</v>
      </c>
      <c r="F32" s="89" t="s">
        <v>1759</v>
      </c>
      <c r="G32" s="89" t="s">
        <v>164</v>
      </c>
      <c r="H32" s="86">
        <v>37722.903075000009</v>
      </c>
      <c r="I32" s="88">
        <v>3322.82</v>
      </c>
      <c r="J32" s="76"/>
      <c r="K32" s="86">
        <v>1253.4641679940003</v>
      </c>
      <c r="L32" s="87">
        <v>9.8605333523732615E-4</v>
      </c>
      <c r="M32" s="87">
        <f t="shared" si="1"/>
        <v>1.0030804257861467E-2</v>
      </c>
      <c r="N32" s="87">
        <f>K32/'סכום נכסי הקרן'!$C$42</f>
        <v>4.6909096156956385E-4</v>
      </c>
    </row>
    <row r="33" spans="2:14">
      <c r="B33" s="79" t="s">
        <v>1772</v>
      </c>
      <c r="C33" s="76" t="s">
        <v>1773</v>
      </c>
      <c r="D33" s="89" t="s">
        <v>120</v>
      </c>
      <c r="E33" s="76" t="s">
        <v>1747</v>
      </c>
      <c r="F33" s="89" t="s">
        <v>1759</v>
      </c>
      <c r="G33" s="89" t="s">
        <v>164</v>
      </c>
      <c r="H33" s="86">
        <v>23064.169791000008</v>
      </c>
      <c r="I33" s="88">
        <v>3725.54</v>
      </c>
      <c r="J33" s="76"/>
      <c r="K33" s="86">
        <v>859.2648712150002</v>
      </c>
      <c r="L33" s="87">
        <v>1.2905181350203055E-3</v>
      </c>
      <c r="M33" s="87">
        <f t="shared" si="1"/>
        <v>6.8762378286472605E-3</v>
      </c>
      <c r="N33" s="87">
        <f>K33/'סכום נכסי הקרן'!$C$42</f>
        <v>3.2156753657047596E-4</v>
      </c>
    </row>
    <row r="34" spans="2:14">
      <c r="B34" s="79" t="s">
        <v>1774</v>
      </c>
      <c r="C34" s="76" t="s">
        <v>1775</v>
      </c>
      <c r="D34" s="89" t="s">
        <v>120</v>
      </c>
      <c r="E34" s="76" t="s">
        <v>1752</v>
      </c>
      <c r="F34" s="89" t="s">
        <v>1759</v>
      </c>
      <c r="G34" s="89" t="s">
        <v>164</v>
      </c>
      <c r="H34" s="86">
        <v>512077.90414500004</v>
      </c>
      <c r="I34" s="88">
        <v>333.5</v>
      </c>
      <c r="J34" s="76"/>
      <c r="K34" s="86">
        <v>1707.7798102690003</v>
      </c>
      <c r="L34" s="87">
        <v>1.1963015454315442E-3</v>
      </c>
      <c r="M34" s="87">
        <f t="shared" si="1"/>
        <v>1.3666449691777813E-2</v>
      </c>
      <c r="N34" s="87">
        <f>K34/'סכום נכסי הקרן'!$C$42</f>
        <v>6.3911206542922666E-4</v>
      </c>
    </row>
    <row r="35" spans="2:14">
      <c r="B35" s="79" t="s">
        <v>1776</v>
      </c>
      <c r="C35" s="76" t="s">
        <v>1777</v>
      </c>
      <c r="D35" s="89" t="s">
        <v>120</v>
      </c>
      <c r="E35" s="76" t="s">
        <v>1752</v>
      </c>
      <c r="F35" s="89" t="s">
        <v>1759</v>
      </c>
      <c r="G35" s="89" t="s">
        <v>164</v>
      </c>
      <c r="H35" s="86">
        <v>374470.64539900003</v>
      </c>
      <c r="I35" s="88">
        <v>374.48</v>
      </c>
      <c r="J35" s="76"/>
      <c r="K35" s="86">
        <v>1402.3176729880004</v>
      </c>
      <c r="L35" s="87">
        <v>1.5247853515145374E-3</v>
      </c>
      <c r="M35" s="87">
        <f t="shared" si="1"/>
        <v>1.1221999355269761E-2</v>
      </c>
      <c r="N35" s="87">
        <f>K35/'סכום נכסי הקרן'!$C$42</f>
        <v>5.247972478548609E-4</v>
      </c>
    </row>
    <row r="36" spans="2:14">
      <c r="B36" s="75"/>
      <c r="C36" s="76"/>
      <c r="D36" s="76"/>
      <c r="E36" s="76"/>
      <c r="F36" s="76"/>
      <c r="G36" s="76"/>
      <c r="H36" s="86"/>
      <c r="I36" s="88"/>
      <c r="J36" s="76"/>
      <c r="K36" s="76"/>
      <c r="L36" s="76"/>
      <c r="M36" s="87"/>
      <c r="N36" s="76"/>
    </row>
    <row r="37" spans="2:14">
      <c r="B37" s="73" t="s">
        <v>233</v>
      </c>
      <c r="C37" s="74"/>
      <c r="D37" s="74"/>
      <c r="E37" s="74"/>
      <c r="F37" s="74"/>
      <c r="G37" s="74"/>
      <c r="H37" s="83"/>
      <c r="I37" s="85"/>
      <c r="J37" s="74"/>
      <c r="K37" s="83">
        <v>104134.82188349799</v>
      </c>
      <c r="L37" s="74"/>
      <c r="M37" s="84">
        <f t="shared" ref="M37:M83" si="2">K37/$K$11</f>
        <v>0.8333353608442654</v>
      </c>
      <c r="N37" s="84">
        <f>K37/'סכום נכסי הקרן'!$C$42</f>
        <v>3.8970961418371516E-2</v>
      </c>
    </row>
    <row r="38" spans="2:14">
      <c r="B38" s="94" t="s">
        <v>261</v>
      </c>
      <c r="C38" s="74"/>
      <c r="D38" s="74"/>
      <c r="E38" s="74"/>
      <c r="F38" s="74"/>
      <c r="G38" s="74"/>
      <c r="H38" s="83"/>
      <c r="I38" s="85"/>
      <c r="J38" s="74"/>
      <c r="K38" s="83">
        <v>102280.262209736</v>
      </c>
      <c r="L38" s="74"/>
      <c r="M38" s="84">
        <f t="shared" si="2"/>
        <v>0.81849431030047437</v>
      </c>
      <c r="N38" s="84">
        <f>K38/'סכום נכסי הקרן'!$C$42</f>
        <v>3.8276919097205368E-2</v>
      </c>
    </row>
    <row r="39" spans="2:14">
      <c r="B39" s="79" t="s">
        <v>1778</v>
      </c>
      <c r="C39" s="76" t="s">
        <v>1779</v>
      </c>
      <c r="D39" s="89" t="s">
        <v>27</v>
      </c>
      <c r="E39" s="76"/>
      <c r="F39" s="89" t="s">
        <v>1735</v>
      </c>
      <c r="G39" s="89" t="s">
        <v>163</v>
      </c>
      <c r="H39" s="86">
        <v>25263.264385000002</v>
      </c>
      <c r="I39" s="88">
        <v>3806</v>
      </c>
      <c r="J39" s="76"/>
      <c r="K39" s="86">
        <v>3308.589778261</v>
      </c>
      <c r="L39" s="87">
        <v>7.6793074709885229E-4</v>
      </c>
      <c r="M39" s="87">
        <f t="shared" si="2"/>
        <v>2.64768768686942E-2</v>
      </c>
      <c r="N39" s="87">
        <f>K39/'סכום נכסי הקרן'!$C$42</f>
        <v>1.2381922037767508E-3</v>
      </c>
    </row>
    <row r="40" spans="2:14">
      <c r="B40" s="79" t="s">
        <v>1780</v>
      </c>
      <c r="C40" s="76" t="s">
        <v>1781</v>
      </c>
      <c r="D40" s="89" t="s">
        <v>27</v>
      </c>
      <c r="E40" s="76"/>
      <c r="F40" s="89" t="s">
        <v>1735</v>
      </c>
      <c r="G40" s="89" t="s">
        <v>163</v>
      </c>
      <c r="H40" s="86">
        <v>385.11091600000009</v>
      </c>
      <c r="I40" s="88">
        <v>495.75</v>
      </c>
      <c r="J40" s="76"/>
      <c r="K40" s="86">
        <v>6.5695138020000012</v>
      </c>
      <c r="L40" s="87">
        <v>1.0131008163711695E-6</v>
      </c>
      <c r="M40" s="87">
        <f t="shared" si="2"/>
        <v>5.2572310162356957E-5</v>
      </c>
      <c r="N40" s="87">
        <f>K40/'סכום נכסי הקרן'!$C$42</f>
        <v>2.4585461835391316E-6</v>
      </c>
    </row>
    <row r="41" spans="2:14">
      <c r="B41" s="79" t="s">
        <v>1782</v>
      </c>
      <c r="C41" s="76" t="s">
        <v>1783</v>
      </c>
      <c r="D41" s="89" t="s">
        <v>27</v>
      </c>
      <c r="E41" s="76"/>
      <c r="F41" s="89" t="s">
        <v>1735</v>
      </c>
      <c r="G41" s="89" t="s">
        <v>163</v>
      </c>
      <c r="H41" s="86">
        <v>15724.854960000001</v>
      </c>
      <c r="I41" s="88">
        <v>6570.3</v>
      </c>
      <c r="J41" s="76"/>
      <c r="K41" s="86">
        <v>3555.1384704620004</v>
      </c>
      <c r="L41" s="87">
        <v>5.1429577051358328E-4</v>
      </c>
      <c r="M41" s="87">
        <f t="shared" si="2"/>
        <v>2.8449874370057006E-2</v>
      </c>
      <c r="N41" s="87">
        <f>K41/'סכום נכסי הקרן'!$C$42</f>
        <v>1.3304595106941666E-3</v>
      </c>
    </row>
    <row r="42" spans="2:14">
      <c r="B42" s="79" t="s">
        <v>1784</v>
      </c>
      <c r="C42" s="76" t="s">
        <v>1785</v>
      </c>
      <c r="D42" s="89" t="s">
        <v>27</v>
      </c>
      <c r="E42" s="76"/>
      <c r="F42" s="89" t="s">
        <v>1735</v>
      </c>
      <c r="G42" s="89" t="s">
        <v>165</v>
      </c>
      <c r="H42" s="86">
        <v>3371.6591990000002</v>
      </c>
      <c r="I42" s="88">
        <v>5552.9</v>
      </c>
      <c r="J42" s="76"/>
      <c r="K42" s="86">
        <v>753.72985635200007</v>
      </c>
      <c r="L42" s="87">
        <v>1.858087503495288E-4</v>
      </c>
      <c r="M42" s="87">
        <f t="shared" si="2"/>
        <v>6.0316974712348878E-3</v>
      </c>
      <c r="N42" s="87">
        <f>K42/'סכום נכסי הקרן'!$C$42</f>
        <v>2.8207257304027004E-4</v>
      </c>
    </row>
    <row r="43" spans="2:14">
      <c r="B43" s="79" t="s">
        <v>1786</v>
      </c>
      <c r="C43" s="76" t="s">
        <v>1787</v>
      </c>
      <c r="D43" s="89" t="s">
        <v>1474</v>
      </c>
      <c r="E43" s="76"/>
      <c r="F43" s="89" t="s">
        <v>1735</v>
      </c>
      <c r="G43" s="89" t="s">
        <v>163</v>
      </c>
      <c r="H43" s="86">
        <v>6305.0027040000014</v>
      </c>
      <c r="I43" s="88">
        <v>5940</v>
      </c>
      <c r="J43" s="76"/>
      <c r="K43" s="86">
        <v>1288.7135496850003</v>
      </c>
      <c r="L43" s="87">
        <v>3.7164766896551734E-5</v>
      </c>
      <c r="M43" s="87">
        <f t="shared" si="2"/>
        <v>1.0312886232744662E-2</v>
      </c>
      <c r="N43" s="87">
        <f>K43/'סכום נכסי הקרן'!$C$42</f>
        <v>4.8228253638627849E-4</v>
      </c>
    </row>
    <row r="44" spans="2:14">
      <c r="B44" s="79" t="s">
        <v>1788</v>
      </c>
      <c r="C44" s="76" t="s">
        <v>1789</v>
      </c>
      <c r="D44" s="89" t="s">
        <v>1474</v>
      </c>
      <c r="E44" s="76"/>
      <c r="F44" s="89" t="s">
        <v>1735</v>
      </c>
      <c r="G44" s="89" t="s">
        <v>163</v>
      </c>
      <c r="H44" s="86">
        <v>3159.7263360000006</v>
      </c>
      <c r="I44" s="88">
        <v>14698</v>
      </c>
      <c r="J44" s="76"/>
      <c r="K44" s="86">
        <v>1598.0574409930002</v>
      </c>
      <c r="L44" s="87">
        <v>2.9598408262073372E-5</v>
      </c>
      <c r="M44" s="87">
        <f t="shared" si="2"/>
        <v>1.2788400173475493E-2</v>
      </c>
      <c r="N44" s="87">
        <f>K44/'סכום נכסי הקרן'!$C$42</f>
        <v>5.9805004465224667E-4</v>
      </c>
    </row>
    <row r="45" spans="2:14">
      <c r="B45" s="79" t="s">
        <v>1790</v>
      </c>
      <c r="C45" s="76" t="s">
        <v>1791</v>
      </c>
      <c r="D45" s="89" t="s">
        <v>1474</v>
      </c>
      <c r="E45" s="76"/>
      <c r="F45" s="89" t="s">
        <v>1735</v>
      </c>
      <c r="G45" s="89" t="s">
        <v>163</v>
      </c>
      <c r="H45" s="86">
        <v>7464.7571360000011</v>
      </c>
      <c r="I45" s="88">
        <v>6410</v>
      </c>
      <c r="J45" s="76"/>
      <c r="K45" s="86">
        <v>1646.4872983400003</v>
      </c>
      <c r="L45" s="87">
        <v>3.4960162481575833E-5</v>
      </c>
      <c r="M45" s="87">
        <f t="shared" si="2"/>
        <v>1.3175958455306041E-2</v>
      </c>
      <c r="N45" s="87">
        <f>K45/'סכום נכסי הקרן'!$C$42</f>
        <v>6.1617422317418891E-4</v>
      </c>
    </row>
    <row r="46" spans="2:14">
      <c r="B46" s="79" t="s">
        <v>1792</v>
      </c>
      <c r="C46" s="76" t="s">
        <v>1793</v>
      </c>
      <c r="D46" s="89" t="s">
        <v>124</v>
      </c>
      <c r="E46" s="76"/>
      <c r="F46" s="89" t="s">
        <v>1735</v>
      </c>
      <c r="G46" s="89" t="s">
        <v>173</v>
      </c>
      <c r="H46" s="86">
        <v>172591.89168900001</v>
      </c>
      <c r="I46" s="88">
        <v>1704</v>
      </c>
      <c r="J46" s="76"/>
      <c r="K46" s="86">
        <v>9571.6674045920026</v>
      </c>
      <c r="L46" s="87">
        <v>4.9551521325106267E-5</v>
      </c>
      <c r="M46" s="87">
        <f t="shared" si="2"/>
        <v>7.6596941985560482E-2</v>
      </c>
      <c r="N46" s="87">
        <f>K46/'סכום נכסי הקרן'!$C$42</f>
        <v>3.5820590498647632E-3</v>
      </c>
    </row>
    <row r="47" spans="2:14">
      <c r="B47" s="79" t="s">
        <v>1794</v>
      </c>
      <c r="C47" s="76" t="s">
        <v>1795</v>
      </c>
      <c r="D47" s="89" t="s">
        <v>1474</v>
      </c>
      <c r="E47" s="76"/>
      <c r="F47" s="89" t="s">
        <v>1735</v>
      </c>
      <c r="G47" s="89" t="s">
        <v>163</v>
      </c>
      <c r="H47" s="86">
        <v>1435.363488</v>
      </c>
      <c r="I47" s="88">
        <v>10548</v>
      </c>
      <c r="J47" s="76"/>
      <c r="K47" s="86">
        <v>520.97476619800011</v>
      </c>
      <c r="L47" s="87">
        <v>6.3888964369063025E-6</v>
      </c>
      <c r="M47" s="87">
        <f t="shared" si="2"/>
        <v>4.1690827998541518E-3</v>
      </c>
      <c r="N47" s="87">
        <f>K47/'סכום נכסי הקרן'!$C$42</f>
        <v>1.9496732357367902E-4</v>
      </c>
    </row>
    <row r="48" spans="2:14">
      <c r="B48" s="79" t="s">
        <v>1796</v>
      </c>
      <c r="C48" s="76" t="s">
        <v>1797</v>
      </c>
      <c r="D48" s="89" t="s">
        <v>27</v>
      </c>
      <c r="E48" s="76"/>
      <c r="F48" s="89" t="s">
        <v>1735</v>
      </c>
      <c r="G48" s="89" t="s">
        <v>172</v>
      </c>
      <c r="H48" s="86">
        <v>20617.132459000004</v>
      </c>
      <c r="I48" s="88">
        <v>3684</v>
      </c>
      <c r="J48" s="76"/>
      <c r="K48" s="86">
        <v>1951.7775001470002</v>
      </c>
      <c r="L48" s="87">
        <v>3.6562385459979152E-4</v>
      </c>
      <c r="M48" s="87">
        <f t="shared" si="2"/>
        <v>1.561903288404687E-2</v>
      </c>
      <c r="N48" s="87">
        <f>K48/'סכום נכסי הקרן'!$C$42</f>
        <v>7.3042469636689148E-4</v>
      </c>
    </row>
    <row r="49" spans="2:14">
      <c r="B49" s="79" t="s">
        <v>1798</v>
      </c>
      <c r="C49" s="76" t="s">
        <v>1799</v>
      </c>
      <c r="D49" s="89" t="s">
        <v>1474</v>
      </c>
      <c r="E49" s="76"/>
      <c r="F49" s="89" t="s">
        <v>1735</v>
      </c>
      <c r="G49" s="89" t="s">
        <v>163</v>
      </c>
      <c r="H49" s="86">
        <v>13782.268695000002</v>
      </c>
      <c r="I49" s="88">
        <v>7698</v>
      </c>
      <c r="J49" s="76"/>
      <c r="K49" s="86">
        <v>3650.7600710020006</v>
      </c>
      <c r="L49" s="87">
        <v>8.7187610358308671E-5</v>
      </c>
      <c r="M49" s="87">
        <f t="shared" si="2"/>
        <v>2.9215082967423752E-2</v>
      </c>
      <c r="N49" s="87">
        <f>K49/'סכום נכסי הקרן'!$C$42</f>
        <v>1.3662445212987491E-3</v>
      </c>
    </row>
    <row r="50" spans="2:14">
      <c r="B50" s="79" t="s">
        <v>1800</v>
      </c>
      <c r="C50" s="76" t="s">
        <v>1801</v>
      </c>
      <c r="D50" s="89" t="s">
        <v>1474</v>
      </c>
      <c r="E50" s="76"/>
      <c r="F50" s="89" t="s">
        <v>1735</v>
      </c>
      <c r="G50" s="89" t="s">
        <v>163</v>
      </c>
      <c r="H50" s="86">
        <v>2625.0775200000003</v>
      </c>
      <c r="I50" s="88">
        <v>6916</v>
      </c>
      <c r="J50" s="76"/>
      <c r="K50" s="86">
        <v>624.71479317500007</v>
      </c>
      <c r="L50" s="87">
        <v>1.8885449784172663E-4</v>
      </c>
      <c r="M50" s="87">
        <f t="shared" si="2"/>
        <v>4.9992588279227385E-3</v>
      </c>
      <c r="N50" s="87">
        <f>K50/'סכום נכסי הקרן'!$C$42</f>
        <v>2.3379053866866872E-4</v>
      </c>
    </row>
    <row r="51" spans="2:14">
      <c r="B51" s="79" t="s">
        <v>1802</v>
      </c>
      <c r="C51" s="76" t="s">
        <v>1803</v>
      </c>
      <c r="D51" s="89" t="s">
        <v>1474</v>
      </c>
      <c r="E51" s="76"/>
      <c r="F51" s="89" t="s">
        <v>1735</v>
      </c>
      <c r="G51" s="89" t="s">
        <v>163</v>
      </c>
      <c r="H51" s="86">
        <v>1059.6643200000003</v>
      </c>
      <c r="I51" s="88">
        <v>10289.77</v>
      </c>
      <c r="J51" s="76"/>
      <c r="K51" s="86">
        <v>375.19639032200007</v>
      </c>
      <c r="L51" s="87">
        <v>4.9286712558139546E-4</v>
      </c>
      <c r="M51" s="87">
        <f t="shared" si="2"/>
        <v>3.0024963183424526E-3</v>
      </c>
      <c r="N51" s="87">
        <f>K51/'סכום נכסי הקרן'!$C$42</f>
        <v>1.4041186019321365E-4</v>
      </c>
    </row>
    <row r="52" spans="2:14">
      <c r="B52" s="79" t="s">
        <v>1804</v>
      </c>
      <c r="C52" s="76" t="s">
        <v>1805</v>
      </c>
      <c r="D52" s="89" t="s">
        <v>123</v>
      </c>
      <c r="E52" s="76"/>
      <c r="F52" s="89" t="s">
        <v>1735</v>
      </c>
      <c r="G52" s="89" t="s">
        <v>163</v>
      </c>
      <c r="H52" s="86">
        <v>45758.232000000011</v>
      </c>
      <c r="I52" s="88">
        <v>630.20000000000005</v>
      </c>
      <c r="J52" s="76"/>
      <c r="K52" s="86">
        <v>992.27558891800015</v>
      </c>
      <c r="L52" s="87">
        <v>1.3038837604263799E-3</v>
      </c>
      <c r="M52" s="87">
        <f t="shared" si="2"/>
        <v>7.9406515610411232E-3</v>
      </c>
      <c r="N52" s="87">
        <f>K52/'סכום נכסי הקרן'!$C$42</f>
        <v>3.7134488725949598E-4</v>
      </c>
    </row>
    <row r="53" spans="2:14">
      <c r="B53" s="79" t="s">
        <v>1806</v>
      </c>
      <c r="C53" s="76" t="s">
        <v>1807</v>
      </c>
      <c r="D53" s="89" t="s">
        <v>27</v>
      </c>
      <c r="E53" s="76"/>
      <c r="F53" s="89" t="s">
        <v>1735</v>
      </c>
      <c r="G53" s="89" t="s">
        <v>165</v>
      </c>
      <c r="H53" s="86">
        <v>15413.299200000007</v>
      </c>
      <c r="I53" s="88">
        <v>4036</v>
      </c>
      <c r="J53" s="76"/>
      <c r="K53" s="86">
        <v>2504.3727063460005</v>
      </c>
      <c r="L53" s="87">
        <v>1.8842664058679715E-3</v>
      </c>
      <c r="M53" s="87">
        <f t="shared" si="2"/>
        <v>2.0041157176666696E-2</v>
      </c>
      <c r="N53" s="87">
        <f>K53/'סכום נכסי הקרן'!$C$42</f>
        <v>9.3722551545170256E-4</v>
      </c>
    </row>
    <row r="54" spans="2:14">
      <c r="B54" s="79" t="s">
        <v>1808</v>
      </c>
      <c r="C54" s="76" t="s">
        <v>1809</v>
      </c>
      <c r="D54" s="89" t="s">
        <v>123</v>
      </c>
      <c r="E54" s="76"/>
      <c r="F54" s="89" t="s">
        <v>1735</v>
      </c>
      <c r="G54" s="89" t="s">
        <v>163</v>
      </c>
      <c r="H54" s="86">
        <v>18885.115945000001</v>
      </c>
      <c r="I54" s="88">
        <v>2993</v>
      </c>
      <c r="J54" s="76"/>
      <c r="K54" s="86">
        <v>1944.961661114</v>
      </c>
      <c r="L54" s="87">
        <v>3.9149827249778798E-5</v>
      </c>
      <c r="M54" s="87">
        <f t="shared" si="2"/>
        <v>1.5564489364623789E-2</v>
      </c>
      <c r="N54" s="87">
        <f>K54/'סכום נכסי הקרן'!$C$42</f>
        <v>7.2787396650357983E-4</v>
      </c>
    </row>
    <row r="55" spans="2:14">
      <c r="B55" s="79" t="s">
        <v>1810</v>
      </c>
      <c r="C55" s="76" t="s">
        <v>1811</v>
      </c>
      <c r="D55" s="89" t="s">
        <v>1705</v>
      </c>
      <c r="E55" s="76"/>
      <c r="F55" s="89" t="s">
        <v>1735</v>
      </c>
      <c r="G55" s="89" t="s">
        <v>168</v>
      </c>
      <c r="H55" s="86">
        <v>84765.684600000008</v>
      </c>
      <c r="I55" s="88">
        <v>3100</v>
      </c>
      <c r="J55" s="76"/>
      <c r="K55" s="86">
        <v>1166.714882813</v>
      </c>
      <c r="L55" s="87">
        <v>5.7900572326807364E-4</v>
      </c>
      <c r="M55" s="87">
        <f t="shared" si="2"/>
        <v>9.3365960615852256E-3</v>
      </c>
      <c r="N55" s="87">
        <f>K55/'סכום נכסי הקרן'!$C$42</f>
        <v>4.3662628755646314E-4</v>
      </c>
    </row>
    <row r="56" spans="2:14">
      <c r="B56" s="79" t="s">
        <v>1812</v>
      </c>
      <c r="C56" s="76" t="s">
        <v>1813</v>
      </c>
      <c r="D56" s="89" t="s">
        <v>27</v>
      </c>
      <c r="E56" s="76"/>
      <c r="F56" s="89" t="s">
        <v>1735</v>
      </c>
      <c r="G56" s="89" t="s">
        <v>165</v>
      </c>
      <c r="H56" s="86">
        <v>37721.183882000005</v>
      </c>
      <c r="I56" s="88">
        <v>2213</v>
      </c>
      <c r="J56" s="76"/>
      <c r="K56" s="86">
        <v>3360.6162580280011</v>
      </c>
      <c r="L56" s="87">
        <v>1.4801775244561446E-4</v>
      </c>
      <c r="M56" s="87">
        <f t="shared" si="2"/>
        <v>2.6893216998786277E-2</v>
      </c>
      <c r="N56" s="87">
        <f>K56/'סכום נכסי הקרן'!$C$42</f>
        <v>1.2576623665816751E-3</v>
      </c>
    </row>
    <row r="57" spans="2:14">
      <c r="B57" s="79" t="s">
        <v>1814</v>
      </c>
      <c r="C57" s="76" t="s">
        <v>1815</v>
      </c>
      <c r="D57" s="89" t="s">
        <v>124</v>
      </c>
      <c r="E57" s="76"/>
      <c r="F57" s="89" t="s">
        <v>1735</v>
      </c>
      <c r="G57" s="89" t="s">
        <v>173</v>
      </c>
      <c r="H57" s="86">
        <v>4436.1401760000008</v>
      </c>
      <c r="I57" s="88">
        <v>23970</v>
      </c>
      <c r="J57" s="76"/>
      <c r="K57" s="86">
        <v>3460.7554774890004</v>
      </c>
      <c r="L57" s="87">
        <v>1.803244068526638E-4</v>
      </c>
      <c r="M57" s="87">
        <f t="shared" si="2"/>
        <v>2.7694577687505322E-2</v>
      </c>
      <c r="N57" s="87">
        <f>K57/'סכום נכסי הקרן'!$C$42</f>
        <v>1.2951380311816147E-3</v>
      </c>
    </row>
    <row r="58" spans="2:14">
      <c r="B58" s="79" t="s">
        <v>1816</v>
      </c>
      <c r="C58" s="76" t="s">
        <v>1817</v>
      </c>
      <c r="D58" s="89" t="s">
        <v>123</v>
      </c>
      <c r="E58" s="76"/>
      <c r="F58" s="89" t="s">
        <v>1735</v>
      </c>
      <c r="G58" s="89" t="s">
        <v>163</v>
      </c>
      <c r="H58" s="86">
        <v>252.28680800000006</v>
      </c>
      <c r="I58" s="88">
        <v>33962</v>
      </c>
      <c r="J58" s="76"/>
      <c r="K58" s="86">
        <v>294.83054295500006</v>
      </c>
      <c r="L58" s="87">
        <v>2.2970342608055423E-6</v>
      </c>
      <c r="M58" s="87">
        <f t="shared" si="2"/>
        <v>2.3593713654802922E-3</v>
      </c>
      <c r="N58" s="87">
        <f>K58/'סכום נכסי הקרן'!$C$42</f>
        <v>1.1033609609772233E-4</v>
      </c>
    </row>
    <row r="59" spans="2:14">
      <c r="B59" s="79" t="s">
        <v>1818</v>
      </c>
      <c r="C59" s="76" t="s">
        <v>1819</v>
      </c>
      <c r="D59" s="89" t="s">
        <v>1474</v>
      </c>
      <c r="E59" s="76"/>
      <c r="F59" s="89" t="s">
        <v>1735</v>
      </c>
      <c r="G59" s="89" t="s">
        <v>163</v>
      </c>
      <c r="H59" s="86">
        <v>944.0645760000001</v>
      </c>
      <c r="I59" s="88">
        <v>18531</v>
      </c>
      <c r="J59" s="76"/>
      <c r="K59" s="86">
        <v>601.98439123700007</v>
      </c>
      <c r="L59" s="87">
        <v>4.0275792491467584E-6</v>
      </c>
      <c r="M59" s="87">
        <f t="shared" si="2"/>
        <v>4.8173595615819366E-3</v>
      </c>
      <c r="N59" s="87">
        <f>K59/'סכום נכסי הקרן'!$C$42</f>
        <v>2.2528401221644218E-4</v>
      </c>
    </row>
    <row r="60" spans="2:14">
      <c r="B60" s="79" t="s">
        <v>1820</v>
      </c>
      <c r="C60" s="76" t="s">
        <v>1821</v>
      </c>
      <c r="D60" s="89" t="s">
        <v>1474</v>
      </c>
      <c r="E60" s="76"/>
      <c r="F60" s="89" t="s">
        <v>1735</v>
      </c>
      <c r="G60" s="89" t="s">
        <v>163</v>
      </c>
      <c r="H60" s="86">
        <v>8645.8975200000023</v>
      </c>
      <c r="I60" s="88">
        <v>5665</v>
      </c>
      <c r="J60" s="76"/>
      <c r="K60" s="86">
        <v>1685.3677152020002</v>
      </c>
      <c r="L60" s="87">
        <v>2.0271740961313019E-4</v>
      </c>
      <c r="M60" s="87">
        <f t="shared" si="2"/>
        <v>1.3487097665317064E-2</v>
      </c>
      <c r="N60" s="87">
        <f>K60/'סכום נכסי הקרן'!$C$42</f>
        <v>6.3072466075168203E-4</v>
      </c>
    </row>
    <row r="61" spans="2:14">
      <c r="B61" s="79" t="s">
        <v>1822</v>
      </c>
      <c r="C61" s="76" t="s">
        <v>1823</v>
      </c>
      <c r="D61" s="89" t="s">
        <v>1474</v>
      </c>
      <c r="E61" s="76"/>
      <c r="F61" s="89" t="s">
        <v>1735</v>
      </c>
      <c r="G61" s="89" t="s">
        <v>163</v>
      </c>
      <c r="H61" s="86">
        <v>924.79795200000012</v>
      </c>
      <c r="I61" s="88">
        <v>29962</v>
      </c>
      <c r="J61" s="76"/>
      <c r="K61" s="86">
        <v>953.4596785440001</v>
      </c>
      <c r="L61" s="87">
        <v>3.3629016436363642E-5</v>
      </c>
      <c r="M61" s="87">
        <f t="shared" si="2"/>
        <v>7.6300285620004736E-3</v>
      </c>
      <c r="N61" s="87">
        <f>K61/'סכום נכסי הקרן'!$C$42</f>
        <v>3.5681859030864063E-4</v>
      </c>
    </row>
    <row r="62" spans="2:14">
      <c r="B62" s="79" t="s">
        <v>1824</v>
      </c>
      <c r="C62" s="76" t="s">
        <v>1825</v>
      </c>
      <c r="D62" s="89" t="s">
        <v>1474</v>
      </c>
      <c r="E62" s="76"/>
      <c r="F62" s="89" t="s">
        <v>1735</v>
      </c>
      <c r="G62" s="89" t="s">
        <v>163</v>
      </c>
      <c r="H62" s="86">
        <v>2268.6449760000005</v>
      </c>
      <c r="I62" s="88">
        <v>19893</v>
      </c>
      <c r="J62" s="76"/>
      <c r="K62" s="86">
        <v>1552.9286166050001</v>
      </c>
      <c r="L62" s="87">
        <v>4.0153008424778771E-4</v>
      </c>
      <c r="M62" s="87">
        <f t="shared" si="2"/>
        <v>1.2427258295325211E-2</v>
      </c>
      <c r="N62" s="87">
        <f>K62/'סכום נכסי הקרן'!$C$42</f>
        <v>5.8116123030301002E-4</v>
      </c>
    </row>
    <row r="63" spans="2:14">
      <c r="B63" s="79" t="s">
        <v>1826</v>
      </c>
      <c r="C63" s="76" t="s">
        <v>1827</v>
      </c>
      <c r="D63" s="89" t="s">
        <v>1474</v>
      </c>
      <c r="E63" s="76"/>
      <c r="F63" s="89" t="s">
        <v>1735</v>
      </c>
      <c r="G63" s="89" t="s">
        <v>163</v>
      </c>
      <c r="H63" s="86">
        <v>8243.1046620000016</v>
      </c>
      <c r="I63" s="88">
        <v>14979</v>
      </c>
      <c r="J63" s="76"/>
      <c r="K63" s="86">
        <v>4248.7219214250008</v>
      </c>
      <c r="L63" s="87">
        <v>3.1875888097447805E-5</v>
      </c>
      <c r="M63" s="87">
        <f t="shared" si="2"/>
        <v>3.4000252283321153E-2</v>
      </c>
      <c r="N63" s="87">
        <f>K63/'סכום נכסי הקרן'!$C$42</f>
        <v>1.590023155390652E-3</v>
      </c>
    </row>
    <row r="64" spans="2:14">
      <c r="B64" s="79" t="s">
        <v>1828</v>
      </c>
      <c r="C64" s="76" t="s">
        <v>1829</v>
      </c>
      <c r="D64" s="89" t="s">
        <v>123</v>
      </c>
      <c r="E64" s="76"/>
      <c r="F64" s="89" t="s">
        <v>1735</v>
      </c>
      <c r="G64" s="89" t="s">
        <v>163</v>
      </c>
      <c r="H64" s="86">
        <v>280843.33084500005</v>
      </c>
      <c r="I64" s="88">
        <v>789.25</v>
      </c>
      <c r="J64" s="76"/>
      <c r="K64" s="86">
        <v>7627.1691571300016</v>
      </c>
      <c r="L64" s="87">
        <v>1.3392498898305498E-3</v>
      </c>
      <c r="M64" s="87">
        <f t="shared" si="2"/>
        <v>6.1036161072883163E-2</v>
      </c>
      <c r="N64" s="87">
        <f>K64/'סכום נכסי הקרן'!$C$42</f>
        <v>2.854358509264509E-3</v>
      </c>
    </row>
    <row r="65" spans="2:14">
      <c r="B65" s="79" t="s">
        <v>1830</v>
      </c>
      <c r="C65" s="76" t="s">
        <v>1831</v>
      </c>
      <c r="D65" s="89" t="s">
        <v>1474</v>
      </c>
      <c r="E65" s="76"/>
      <c r="F65" s="89" t="s">
        <v>1735</v>
      </c>
      <c r="G65" s="89" t="s">
        <v>163</v>
      </c>
      <c r="H65" s="86">
        <v>3751.0093930000003</v>
      </c>
      <c r="I65" s="88">
        <v>31112</v>
      </c>
      <c r="J65" s="76"/>
      <c r="K65" s="86">
        <v>4015.6953199860009</v>
      </c>
      <c r="L65" s="87">
        <v>2.2000055090909092E-4</v>
      </c>
      <c r="M65" s="87">
        <f t="shared" si="2"/>
        <v>3.2135464852141471E-2</v>
      </c>
      <c r="N65" s="87">
        <f>K65/'סכום נכסי הקרן'!$C$42</f>
        <v>1.5028162967253222E-3</v>
      </c>
    </row>
    <row r="66" spans="2:14">
      <c r="B66" s="79" t="s">
        <v>1832</v>
      </c>
      <c r="C66" s="76" t="s">
        <v>1833</v>
      </c>
      <c r="D66" s="89" t="s">
        <v>27</v>
      </c>
      <c r="E66" s="76"/>
      <c r="F66" s="89" t="s">
        <v>1735</v>
      </c>
      <c r="G66" s="89" t="s">
        <v>165</v>
      </c>
      <c r="H66" s="86">
        <v>5683.6540800000002</v>
      </c>
      <c r="I66" s="88">
        <v>3490</v>
      </c>
      <c r="J66" s="76"/>
      <c r="K66" s="86">
        <v>798.55578537400015</v>
      </c>
      <c r="L66" s="87">
        <v>4.6972347768595044E-4</v>
      </c>
      <c r="M66" s="87">
        <f t="shared" si="2"/>
        <v>6.390415439548304E-3</v>
      </c>
      <c r="N66" s="87">
        <f>K66/'סכום נכסי הקרן'!$C$42</f>
        <v>2.9884803314921801E-4</v>
      </c>
    </row>
    <row r="67" spans="2:14">
      <c r="B67" s="79" t="s">
        <v>1834</v>
      </c>
      <c r="C67" s="76" t="s">
        <v>1835</v>
      </c>
      <c r="D67" s="89" t="s">
        <v>27</v>
      </c>
      <c r="E67" s="76"/>
      <c r="F67" s="89" t="s">
        <v>1735</v>
      </c>
      <c r="G67" s="89" t="s">
        <v>165</v>
      </c>
      <c r="H67" s="86">
        <v>12814.077488999999</v>
      </c>
      <c r="I67" s="88">
        <v>5530</v>
      </c>
      <c r="J67" s="76"/>
      <c r="K67" s="86">
        <v>2852.7562975730007</v>
      </c>
      <c r="L67" s="87">
        <v>1.6855083839526471E-3</v>
      </c>
      <c r="M67" s="87">
        <f t="shared" si="2"/>
        <v>2.2829084984640216E-2</v>
      </c>
      <c r="N67" s="87">
        <f>K67/'סכום נכסי הקרן'!$C$42</f>
        <v>1.0676030706914894E-3</v>
      </c>
    </row>
    <row r="68" spans="2:14">
      <c r="B68" s="79" t="s">
        <v>1836</v>
      </c>
      <c r="C68" s="76" t="s">
        <v>1837</v>
      </c>
      <c r="D68" s="89" t="s">
        <v>1471</v>
      </c>
      <c r="E68" s="76"/>
      <c r="F68" s="89" t="s">
        <v>1735</v>
      </c>
      <c r="G68" s="89" t="s">
        <v>163</v>
      </c>
      <c r="H68" s="86">
        <v>5538.5330510000013</v>
      </c>
      <c r="I68" s="88">
        <v>6818</v>
      </c>
      <c r="J68" s="76"/>
      <c r="K68" s="86">
        <v>1299.3807282360003</v>
      </c>
      <c r="L68" s="87">
        <v>1.3218455968973749E-4</v>
      </c>
      <c r="M68" s="87">
        <f t="shared" si="2"/>
        <v>1.0398249965319465E-2</v>
      </c>
      <c r="N68" s="87">
        <f>K68/'סכום נכסי הקרן'!$C$42</f>
        <v>4.8627457474803782E-4</v>
      </c>
    </row>
    <row r="69" spans="2:14">
      <c r="B69" s="79" t="s">
        <v>1838</v>
      </c>
      <c r="C69" s="76" t="s">
        <v>1839</v>
      </c>
      <c r="D69" s="89" t="s">
        <v>27</v>
      </c>
      <c r="E69" s="76"/>
      <c r="F69" s="89" t="s">
        <v>1735</v>
      </c>
      <c r="G69" s="89" t="s">
        <v>165</v>
      </c>
      <c r="H69" s="86">
        <v>1170.4474070000001</v>
      </c>
      <c r="I69" s="88">
        <v>5369.7</v>
      </c>
      <c r="J69" s="76"/>
      <c r="K69" s="86">
        <v>253.01957533300001</v>
      </c>
      <c r="L69" s="87">
        <v>7.1675901791335068E-4</v>
      </c>
      <c r="M69" s="87">
        <f t="shared" si="2"/>
        <v>2.024780522952057E-3</v>
      </c>
      <c r="N69" s="87">
        <f>K69/'סכום נכסי הקרן'!$C$42</f>
        <v>9.4688941989323606E-5</v>
      </c>
    </row>
    <row r="70" spans="2:14">
      <c r="B70" s="79" t="s">
        <v>1840</v>
      </c>
      <c r="C70" s="76" t="s">
        <v>1841</v>
      </c>
      <c r="D70" s="89" t="s">
        <v>27</v>
      </c>
      <c r="E70" s="76"/>
      <c r="F70" s="89" t="s">
        <v>1735</v>
      </c>
      <c r="G70" s="89" t="s">
        <v>165</v>
      </c>
      <c r="H70" s="86">
        <v>2735.8606070000005</v>
      </c>
      <c r="I70" s="88">
        <v>10892.9</v>
      </c>
      <c r="J70" s="76"/>
      <c r="K70" s="86">
        <v>1199.7470163380003</v>
      </c>
      <c r="L70" s="87">
        <v>6.150303927268052E-4</v>
      </c>
      <c r="M70" s="87">
        <f t="shared" si="2"/>
        <v>9.6009345836341516E-3</v>
      </c>
      <c r="N70" s="87">
        <f>K70/'סכום נכסי הקרן'!$C$42</f>
        <v>4.4898808909302754E-4</v>
      </c>
    </row>
    <row r="71" spans="2:14">
      <c r="B71" s="79" t="s">
        <v>1842</v>
      </c>
      <c r="C71" s="76" t="s">
        <v>1843</v>
      </c>
      <c r="D71" s="89" t="s">
        <v>27</v>
      </c>
      <c r="E71" s="76"/>
      <c r="F71" s="89" t="s">
        <v>1735</v>
      </c>
      <c r="G71" s="89" t="s">
        <v>165</v>
      </c>
      <c r="H71" s="86">
        <v>8652.949104000003</v>
      </c>
      <c r="I71" s="88">
        <v>5425.7</v>
      </c>
      <c r="J71" s="76"/>
      <c r="K71" s="86">
        <v>1890.0449012060005</v>
      </c>
      <c r="L71" s="87">
        <v>1.1963066085648761E-3</v>
      </c>
      <c r="M71" s="87">
        <f t="shared" si="2"/>
        <v>1.5125019866269726E-2</v>
      </c>
      <c r="N71" s="87">
        <f>K71/'סכום נכסי הקרן'!$C$42</f>
        <v>7.0732215786851104E-4</v>
      </c>
    </row>
    <row r="72" spans="2:14">
      <c r="B72" s="79" t="s">
        <v>1844</v>
      </c>
      <c r="C72" s="76" t="s">
        <v>1845</v>
      </c>
      <c r="D72" s="89" t="s">
        <v>1474</v>
      </c>
      <c r="E72" s="76"/>
      <c r="F72" s="89" t="s">
        <v>1735</v>
      </c>
      <c r="G72" s="89" t="s">
        <v>163</v>
      </c>
      <c r="H72" s="86">
        <v>3009.2154690000007</v>
      </c>
      <c r="I72" s="88">
        <v>17420</v>
      </c>
      <c r="J72" s="76"/>
      <c r="K72" s="86">
        <v>1803.7905569160002</v>
      </c>
      <c r="L72" s="87">
        <v>1.9202524194947632E-4</v>
      </c>
      <c r="M72" s="87">
        <f t="shared" si="2"/>
        <v>1.4434772417594889E-2</v>
      </c>
      <c r="N72" s="87">
        <f>K72/'סכום נכסי הקרן'!$C$42</f>
        <v>6.7504270837511155E-4</v>
      </c>
    </row>
    <row r="73" spans="2:14">
      <c r="B73" s="79" t="s">
        <v>1846</v>
      </c>
      <c r="C73" s="76" t="s">
        <v>1847</v>
      </c>
      <c r="D73" s="89" t="s">
        <v>124</v>
      </c>
      <c r="E73" s="76"/>
      <c r="F73" s="89" t="s">
        <v>1735</v>
      </c>
      <c r="G73" s="89" t="s">
        <v>173</v>
      </c>
      <c r="H73" s="86">
        <v>26732.440800000004</v>
      </c>
      <c r="I73" s="88">
        <v>1686</v>
      </c>
      <c r="J73" s="76"/>
      <c r="K73" s="86">
        <v>1466.8773548150002</v>
      </c>
      <c r="L73" s="87">
        <v>3.5401662855774452E-6</v>
      </c>
      <c r="M73" s="87">
        <f t="shared" si="2"/>
        <v>1.1738636007430968E-2</v>
      </c>
      <c r="N73" s="87">
        <f>K73/'סכום נכסי הקרן'!$C$42</f>
        <v>5.4895778151839469E-4</v>
      </c>
    </row>
    <row r="74" spans="2:14">
      <c r="B74" s="79" t="s">
        <v>1848</v>
      </c>
      <c r="C74" s="76" t="s">
        <v>1849</v>
      </c>
      <c r="D74" s="89" t="s">
        <v>123</v>
      </c>
      <c r="E74" s="76"/>
      <c r="F74" s="89" t="s">
        <v>1735</v>
      </c>
      <c r="G74" s="89" t="s">
        <v>163</v>
      </c>
      <c r="H74" s="86">
        <v>1075.3714350000002</v>
      </c>
      <c r="I74" s="88">
        <v>62558</v>
      </c>
      <c r="J74" s="76"/>
      <c r="K74" s="86">
        <v>2314.8668976470003</v>
      </c>
      <c r="L74" s="87">
        <v>7.6915977540853512E-5</v>
      </c>
      <c r="M74" s="87">
        <f t="shared" si="2"/>
        <v>1.8524643405212392E-2</v>
      </c>
      <c r="N74" s="87">
        <f>K74/'סכום נכסי הקרן'!$C$42</f>
        <v>8.6630568838724244E-4</v>
      </c>
    </row>
    <row r="75" spans="2:14">
      <c r="B75" s="79" t="s">
        <v>1850</v>
      </c>
      <c r="C75" s="76" t="s">
        <v>1851</v>
      </c>
      <c r="D75" s="89" t="s">
        <v>27</v>
      </c>
      <c r="E75" s="76"/>
      <c r="F75" s="89" t="s">
        <v>1735</v>
      </c>
      <c r="G75" s="89" t="s">
        <v>165</v>
      </c>
      <c r="H75" s="86">
        <v>4820.6056580000013</v>
      </c>
      <c r="I75" s="88">
        <v>19252</v>
      </c>
      <c r="J75" s="76"/>
      <c r="K75" s="86">
        <v>3736.1960304680015</v>
      </c>
      <c r="L75" s="87">
        <v>1.6622778131034487E-3</v>
      </c>
      <c r="M75" s="87">
        <f t="shared" si="2"/>
        <v>2.9898781319453661E-2</v>
      </c>
      <c r="N75" s="87">
        <f>K75/'סכום נכסי הקרן'!$C$42</f>
        <v>1.3982177020260952E-3</v>
      </c>
    </row>
    <row r="76" spans="2:14">
      <c r="B76" s="79" t="s">
        <v>1852</v>
      </c>
      <c r="C76" s="76" t="s">
        <v>1853</v>
      </c>
      <c r="D76" s="89" t="s">
        <v>123</v>
      </c>
      <c r="E76" s="76"/>
      <c r="F76" s="89" t="s">
        <v>1735</v>
      </c>
      <c r="G76" s="89" t="s">
        <v>163</v>
      </c>
      <c r="H76" s="86">
        <v>19844.622719999999</v>
      </c>
      <c r="I76" s="88">
        <v>3004.25</v>
      </c>
      <c r="J76" s="76"/>
      <c r="K76" s="86">
        <v>2051.462530624</v>
      </c>
      <c r="L76" s="87">
        <v>2.0999600761904759E-3</v>
      </c>
      <c r="M76" s="87">
        <f t="shared" si="2"/>
        <v>1.641675894091053E-2</v>
      </c>
      <c r="N76" s="87">
        <f>K76/'סכום נכסי הקרן'!$C$42</f>
        <v>7.6773038726301202E-4</v>
      </c>
    </row>
    <row r="77" spans="2:14">
      <c r="B77" s="79" t="s">
        <v>1854</v>
      </c>
      <c r="C77" s="76" t="s">
        <v>1855</v>
      </c>
      <c r="D77" s="89" t="s">
        <v>1474</v>
      </c>
      <c r="E77" s="76"/>
      <c r="F77" s="89" t="s">
        <v>1735</v>
      </c>
      <c r="G77" s="89" t="s">
        <v>163</v>
      </c>
      <c r="H77" s="86">
        <v>1282.6754930000002</v>
      </c>
      <c r="I77" s="88">
        <v>11670</v>
      </c>
      <c r="J77" s="76"/>
      <c r="K77" s="86">
        <v>515.07719946400005</v>
      </c>
      <c r="L77" s="87">
        <v>4.3866266247017588E-6</v>
      </c>
      <c r="M77" s="87">
        <f t="shared" si="2"/>
        <v>4.1218877231882561E-3</v>
      </c>
      <c r="N77" s="87">
        <f>K77/'סכום נכסי הקרן'!$C$42</f>
        <v>1.9276024392927228E-4</v>
      </c>
    </row>
    <row r="78" spans="2:14">
      <c r="B78" s="79" t="s">
        <v>1856</v>
      </c>
      <c r="C78" s="76" t="s">
        <v>1857</v>
      </c>
      <c r="D78" s="89" t="s">
        <v>139</v>
      </c>
      <c r="E78" s="76"/>
      <c r="F78" s="89" t="s">
        <v>1735</v>
      </c>
      <c r="G78" s="89" t="s">
        <v>163</v>
      </c>
      <c r="H78" s="86">
        <v>10100.445748000004</v>
      </c>
      <c r="I78" s="88">
        <v>10814</v>
      </c>
      <c r="J78" s="76"/>
      <c r="K78" s="86">
        <v>3758.4742415160003</v>
      </c>
      <c r="L78" s="87">
        <v>6.3691334816876597E-4</v>
      </c>
      <c r="M78" s="87">
        <f t="shared" si="2"/>
        <v>3.0077061943618161E-2</v>
      </c>
      <c r="N78" s="87">
        <f>K78/'סכום נכסי הקרן'!$C$42</f>
        <v>1.406555002532483E-3</v>
      </c>
    </row>
    <row r="79" spans="2:14">
      <c r="B79" s="79" t="s">
        <v>1858</v>
      </c>
      <c r="C79" s="76" t="s">
        <v>1859</v>
      </c>
      <c r="D79" s="89" t="s">
        <v>1474</v>
      </c>
      <c r="E79" s="76"/>
      <c r="F79" s="89" t="s">
        <v>1735</v>
      </c>
      <c r="G79" s="89" t="s">
        <v>163</v>
      </c>
      <c r="H79" s="86">
        <v>15512.040648000002</v>
      </c>
      <c r="I79" s="88">
        <v>1690</v>
      </c>
      <c r="J79" s="76"/>
      <c r="K79" s="86">
        <v>902.07014859900016</v>
      </c>
      <c r="L79" s="87">
        <v>1.5934299587057012E-4</v>
      </c>
      <c r="M79" s="87">
        <f t="shared" si="2"/>
        <v>7.2187856011372547E-3</v>
      </c>
      <c r="N79" s="87">
        <f>K79/'סכום נכסי הקרן'!$C$42</f>
        <v>3.3758679682619359E-4</v>
      </c>
    </row>
    <row r="80" spans="2:14">
      <c r="B80" s="79" t="s">
        <v>1860</v>
      </c>
      <c r="C80" s="76" t="s">
        <v>1861</v>
      </c>
      <c r="D80" s="89" t="s">
        <v>1474</v>
      </c>
      <c r="E80" s="76"/>
      <c r="F80" s="89" t="s">
        <v>1735</v>
      </c>
      <c r="G80" s="89" t="s">
        <v>163</v>
      </c>
      <c r="H80" s="86">
        <v>1591.4231420000003</v>
      </c>
      <c r="I80" s="88">
        <v>5938</v>
      </c>
      <c r="J80" s="76"/>
      <c r="K80" s="86">
        <v>325.17004801000007</v>
      </c>
      <c r="L80" s="87">
        <v>8.2811505043133806E-6</v>
      </c>
      <c r="M80" s="87">
        <f t="shared" si="2"/>
        <v>2.6021622200239382E-3</v>
      </c>
      <c r="N80" s="87">
        <f>K80/'סכום נכסי הקרן'!$C$42</f>
        <v>1.2169022010317433E-4</v>
      </c>
    </row>
    <row r="81" spans="2:14">
      <c r="B81" s="79" t="s">
        <v>1862</v>
      </c>
      <c r="C81" s="76" t="s">
        <v>1863</v>
      </c>
      <c r="D81" s="89" t="s">
        <v>135</v>
      </c>
      <c r="E81" s="76"/>
      <c r="F81" s="89" t="s">
        <v>1735</v>
      </c>
      <c r="G81" s="89" t="s">
        <v>167</v>
      </c>
      <c r="H81" s="86">
        <v>8936.7946420000007</v>
      </c>
      <c r="I81" s="88">
        <v>7483</v>
      </c>
      <c r="J81" s="76"/>
      <c r="K81" s="86">
        <v>1637.2769819870002</v>
      </c>
      <c r="L81" s="87">
        <v>1.1885914098071406E-4</v>
      </c>
      <c r="M81" s="87">
        <f t="shared" si="2"/>
        <v>1.3102253212787799E-2</v>
      </c>
      <c r="N81" s="87">
        <f>K81/'סכום נכסי הקרן'!$C$42</f>
        <v>6.1272739456535595E-4</v>
      </c>
    </row>
    <row r="82" spans="2:14">
      <c r="B82" s="79" t="s">
        <v>1864</v>
      </c>
      <c r="C82" s="76" t="s">
        <v>1865</v>
      </c>
      <c r="D82" s="89" t="s">
        <v>1474</v>
      </c>
      <c r="E82" s="76"/>
      <c r="F82" s="89" t="s">
        <v>1735</v>
      </c>
      <c r="G82" s="89" t="s">
        <v>163</v>
      </c>
      <c r="H82" s="86">
        <v>9735.5166240000017</v>
      </c>
      <c r="I82" s="88">
        <v>31145</v>
      </c>
      <c r="J82" s="76"/>
      <c r="K82" s="86">
        <v>10433.547811049002</v>
      </c>
      <c r="L82" s="87">
        <v>8.2968948028315853E-5</v>
      </c>
      <c r="M82" s="87">
        <f t="shared" si="2"/>
        <v>8.3494110545785039E-2</v>
      </c>
      <c r="N82" s="87">
        <f>K82/'סכום נכסי הקרן'!$C$42</f>
        <v>3.9046054129330495E-3</v>
      </c>
    </row>
    <row r="83" spans="2:14">
      <c r="B83" s="79" t="s">
        <v>1866</v>
      </c>
      <c r="C83" s="76" t="s">
        <v>1867</v>
      </c>
      <c r="D83" s="89" t="s">
        <v>1474</v>
      </c>
      <c r="E83" s="76"/>
      <c r="F83" s="89" t="s">
        <v>1735</v>
      </c>
      <c r="G83" s="89" t="s">
        <v>163</v>
      </c>
      <c r="H83" s="86">
        <v>9026.9913440000018</v>
      </c>
      <c r="I83" s="88">
        <v>3367</v>
      </c>
      <c r="J83" s="76"/>
      <c r="K83" s="86">
        <v>1045.8534056890001</v>
      </c>
      <c r="L83" s="87">
        <v>1.6090893661319076E-4</v>
      </c>
      <c r="M83" s="87">
        <f t="shared" si="2"/>
        <v>8.3694062126029225E-3</v>
      </c>
      <c r="N83" s="87">
        <f>K83/'סכום נכסי הקרן'!$C$42</f>
        <v>3.9139561565656539E-4</v>
      </c>
    </row>
    <row r="84" spans="2:14">
      <c r="B84" s="79" t="s">
        <v>1868</v>
      </c>
      <c r="C84" s="76" t="s">
        <v>1869</v>
      </c>
      <c r="D84" s="89" t="s">
        <v>1474</v>
      </c>
      <c r="E84" s="76"/>
      <c r="F84" s="89" t="s">
        <v>1735</v>
      </c>
      <c r="G84" s="89" t="s">
        <v>163</v>
      </c>
      <c r="H84" s="86">
        <v>1897.7624640000001</v>
      </c>
      <c r="I84" s="88">
        <v>11238</v>
      </c>
      <c r="J84" s="76"/>
      <c r="K84" s="86">
        <v>733.86394776900011</v>
      </c>
      <c r="L84" s="87">
        <v>5.8392691200000006E-4</v>
      </c>
      <c r="M84" s="87">
        <f>K84/$K$11</f>
        <v>5.8727212152805209E-3</v>
      </c>
      <c r="N84" s="87">
        <f>K84/'סכום נכסי הקרן'!$C$42</f>
        <v>2.7463804208389963E-4</v>
      </c>
    </row>
    <row r="85" spans="2:14">
      <c r="B85" s="75"/>
      <c r="C85" s="76"/>
      <c r="D85" s="76"/>
      <c r="E85" s="76"/>
      <c r="F85" s="76"/>
      <c r="G85" s="76"/>
      <c r="H85" s="86"/>
      <c r="I85" s="88"/>
      <c r="J85" s="76"/>
      <c r="K85" s="76"/>
      <c r="L85" s="76"/>
      <c r="M85" s="87"/>
      <c r="N85" s="76"/>
    </row>
    <row r="86" spans="2:14">
      <c r="B86" s="94" t="s">
        <v>262</v>
      </c>
      <c r="C86" s="74"/>
      <c r="D86" s="74"/>
      <c r="E86" s="74"/>
      <c r="F86" s="74"/>
      <c r="G86" s="74"/>
      <c r="H86" s="83"/>
      <c r="I86" s="85"/>
      <c r="J86" s="74"/>
      <c r="K86" s="83">
        <v>1854.5596737620003</v>
      </c>
      <c r="L86" s="74"/>
      <c r="M86" s="84">
        <f t="shared" ref="M86:M90" si="3">K86/$K$11</f>
        <v>1.4841050543791125E-2</v>
      </c>
      <c r="N86" s="84">
        <f>K86/'סכום נכסי הקרן'!$C$42</f>
        <v>6.9404232116615039E-4</v>
      </c>
    </row>
    <row r="87" spans="2:14">
      <c r="B87" s="79" t="s">
        <v>1870</v>
      </c>
      <c r="C87" s="76" t="s">
        <v>1871</v>
      </c>
      <c r="D87" s="89" t="s">
        <v>123</v>
      </c>
      <c r="E87" s="76"/>
      <c r="F87" s="89" t="s">
        <v>1759</v>
      </c>
      <c r="G87" s="89" t="s">
        <v>163</v>
      </c>
      <c r="H87" s="86">
        <v>171.43806800000002</v>
      </c>
      <c r="I87" s="88">
        <v>10298</v>
      </c>
      <c r="J87" s="76"/>
      <c r="K87" s="86">
        <v>60.749796087000007</v>
      </c>
      <c r="L87" s="87">
        <v>2.2319450870747002E-5</v>
      </c>
      <c r="M87" s="87">
        <f t="shared" si="3"/>
        <v>4.8614817145424164E-4</v>
      </c>
      <c r="N87" s="87">
        <f>K87/'סכום נכסי הקרן'!$C$42</f>
        <v>2.2734738646108762E-5</v>
      </c>
    </row>
    <row r="88" spans="2:14">
      <c r="B88" s="79" t="s">
        <v>1872</v>
      </c>
      <c r="C88" s="76" t="s">
        <v>1873</v>
      </c>
      <c r="D88" s="89" t="s">
        <v>123</v>
      </c>
      <c r="E88" s="76"/>
      <c r="F88" s="89" t="s">
        <v>1759</v>
      </c>
      <c r="G88" s="89" t="s">
        <v>163</v>
      </c>
      <c r="H88" s="86">
        <v>3659.2444820000005</v>
      </c>
      <c r="I88" s="88">
        <v>9977</v>
      </c>
      <c r="J88" s="76"/>
      <c r="K88" s="86">
        <v>1256.2499902860004</v>
      </c>
      <c r="L88" s="87">
        <v>7.6714257957277945E-5</v>
      </c>
      <c r="M88" s="87">
        <f t="shared" si="3"/>
        <v>1.0053097705749142E-2</v>
      </c>
      <c r="N88" s="87">
        <f>K88/'סכום נכסי הקרן'!$C$42</f>
        <v>4.7013351555003199E-4</v>
      </c>
    </row>
    <row r="89" spans="2:14">
      <c r="B89" s="79" t="s">
        <v>1874</v>
      </c>
      <c r="C89" s="76" t="s">
        <v>1875</v>
      </c>
      <c r="D89" s="89" t="s">
        <v>123</v>
      </c>
      <c r="E89" s="76"/>
      <c r="F89" s="89" t="s">
        <v>1759</v>
      </c>
      <c r="G89" s="89" t="s">
        <v>166</v>
      </c>
      <c r="H89" s="86">
        <v>25929.288737000003</v>
      </c>
      <c r="I89" s="88">
        <v>123</v>
      </c>
      <c r="J89" s="76"/>
      <c r="K89" s="86">
        <v>140.67375531400003</v>
      </c>
      <c r="L89" s="87">
        <v>1.1306418071756937E-4</v>
      </c>
      <c r="M89" s="87">
        <f t="shared" si="3"/>
        <v>1.1257369295456301E-3</v>
      </c>
      <c r="N89" s="87">
        <f>K89/'סכום נכסי הקרן'!$C$42</f>
        <v>5.2645132451972636E-5</v>
      </c>
    </row>
    <row r="90" spans="2:14">
      <c r="B90" s="79" t="s">
        <v>1876</v>
      </c>
      <c r="C90" s="76" t="s">
        <v>1877</v>
      </c>
      <c r="D90" s="89" t="s">
        <v>123</v>
      </c>
      <c r="E90" s="76"/>
      <c r="F90" s="89" t="s">
        <v>1759</v>
      </c>
      <c r="G90" s="89" t="s">
        <v>163</v>
      </c>
      <c r="H90" s="86">
        <v>1703.9495700000004</v>
      </c>
      <c r="I90" s="88">
        <v>6769</v>
      </c>
      <c r="J90" s="76"/>
      <c r="K90" s="86">
        <v>396.88613207500003</v>
      </c>
      <c r="L90" s="87">
        <v>3.978391859801245E-5</v>
      </c>
      <c r="M90" s="87">
        <f t="shared" si="3"/>
        <v>3.176067737042113E-3</v>
      </c>
      <c r="N90" s="87">
        <f>K90/'סכום נכסי הקרן'!$C$42</f>
        <v>1.4852893451803708E-4</v>
      </c>
    </row>
    <row r="91" spans="2:14">
      <c r="D91" s="1"/>
      <c r="E91" s="1"/>
      <c r="F91" s="1"/>
      <c r="G91" s="1"/>
    </row>
    <row r="92" spans="2:14">
      <c r="D92" s="1"/>
      <c r="E92" s="1"/>
      <c r="F92" s="1"/>
      <c r="G92" s="1"/>
    </row>
    <row r="93" spans="2:14">
      <c r="D93" s="1"/>
      <c r="E93" s="1"/>
      <c r="F93" s="1"/>
      <c r="G93" s="1"/>
    </row>
    <row r="94" spans="2:14">
      <c r="B94" s="91" t="s">
        <v>256</v>
      </c>
      <c r="D94" s="1"/>
      <c r="E94" s="1"/>
      <c r="F94" s="1"/>
      <c r="G94" s="1"/>
    </row>
    <row r="95" spans="2:14">
      <c r="B95" s="91" t="s">
        <v>111</v>
      </c>
      <c r="D95" s="1"/>
      <c r="E95" s="1"/>
      <c r="F95" s="1"/>
      <c r="G95" s="1"/>
    </row>
    <row r="96" spans="2:14">
      <c r="B96" s="91" t="s">
        <v>239</v>
      </c>
      <c r="D96" s="1"/>
      <c r="E96" s="1"/>
      <c r="F96" s="1"/>
      <c r="G96" s="1"/>
    </row>
    <row r="97" spans="2:7">
      <c r="B97" s="91" t="s">
        <v>247</v>
      </c>
      <c r="D97" s="1"/>
      <c r="E97" s="1"/>
      <c r="F97" s="1"/>
      <c r="G97" s="1"/>
    </row>
    <row r="98" spans="2:7">
      <c r="B98" s="91" t="s">
        <v>254</v>
      </c>
      <c r="D98" s="1"/>
      <c r="E98" s="1"/>
      <c r="F98" s="1"/>
      <c r="G98" s="1"/>
    </row>
    <row r="99" spans="2:7">
      <c r="D99" s="1"/>
      <c r="E99" s="1"/>
      <c r="F99" s="1"/>
      <c r="G99" s="1"/>
    </row>
    <row r="100" spans="2:7">
      <c r="D100" s="1"/>
      <c r="E100" s="1"/>
      <c r="F100" s="1"/>
      <c r="G100" s="1"/>
    </row>
    <row r="101" spans="2:7">
      <c r="D101" s="1"/>
      <c r="E101" s="1"/>
      <c r="F101" s="1"/>
      <c r="G101" s="1"/>
    </row>
    <row r="102" spans="2:7">
      <c r="D102" s="1"/>
      <c r="E102" s="1"/>
      <c r="F102" s="1"/>
      <c r="G102" s="1"/>
    </row>
    <row r="103" spans="2:7">
      <c r="D103" s="1"/>
      <c r="E103" s="1"/>
      <c r="F103" s="1"/>
      <c r="G103" s="1"/>
    </row>
    <row r="104" spans="2:7">
      <c r="D104" s="1"/>
      <c r="E104" s="1"/>
      <c r="F104" s="1"/>
      <c r="G104" s="1"/>
    </row>
    <row r="105" spans="2:7">
      <c r="D105" s="1"/>
      <c r="E105" s="1"/>
      <c r="F105" s="1"/>
      <c r="G105" s="1"/>
    </row>
    <row r="106" spans="2:7">
      <c r="D106" s="1"/>
      <c r="E106" s="1"/>
      <c r="F106" s="1"/>
      <c r="G106" s="1"/>
    </row>
    <row r="107" spans="2:7">
      <c r="D107" s="1"/>
      <c r="E107" s="1"/>
      <c r="F107" s="1"/>
      <c r="G107" s="1"/>
    </row>
    <row r="108" spans="2:7">
      <c r="D108" s="1"/>
      <c r="E108" s="1"/>
      <c r="F108" s="1"/>
      <c r="G108" s="1"/>
    </row>
    <row r="109" spans="2:7">
      <c r="D109" s="1"/>
      <c r="E109" s="1"/>
      <c r="F109" s="1"/>
      <c r="G109" s="1"/>
    </row>
    <row r="110" spans="2:7">
      <c r="D110" s="1"/>
      <c r="E110" s="1"/>
      <c r="F110" s="1"/>
      <c r="G110" s="1"/>
    </row>
    <row r="111" spans="2:7">
      <c r="D111" s="1"/>
      <c r="E111" s="1"/>
      <c r="F111" s="1"/>
      <c r="G111" s="1"/>
    </row>
    <row r="112" spans="2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3"/>
      <c r="D250" s="1"/>
      <c r="E250" s="1"/>
      <c r="F250" s="1"/>
      <c r="G250" s="1"/>
    </row>
    <row r="251" spans="2:7">
      <c r="B251" s="43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93 B95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N31" sqref="N31"/>
    </sheetView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62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8" t="s">
        <v>179</v>
      </c>
      <c r="C1" s="70" t="s" vm="1">
        <v>265</v>
      </c>
    </row>
    <row r="2" spans="2:65">
      <c r="B2" s="48" t="s">
        <v>178</v>
      </c>
      <c r="C2" s="70" t="s">
        <v>266</v>
      </c>
    </row>
    <row r="3" spans="2:65">
      <c r="B3" s="48" t="s">
        <v>180</v>
      </c>
      <c r="C3" s="70" t="s">
        <v>267</v>
      </c>
    </row>
    <row r="4" spans="2:65">
      <c r="B4" s="48" t="s">
        <v>181</v>
      </c>
      <c r="C4" s="70">
        <v>12145</v>
      </c>
    </row>
    <row r="6" spans="2:65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65" ht="26.25" customHeight="1">
      <c r="B7" s="142" t="s">
        <v>91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BM7" s="3"/>
    </row>
    <row r="8" spans="2:65" s="3" customFormat="1" ht="78.75">
      <c r="B8" s="22" t="s">
        <v>114</v>
      </c>
      <c r="C8" s="30" t="s">
        <v>44</v>
      </c>
      <c r="D8" s="30" t="s">
        <v>119</v>
      </c>
      <c r="E8" s="30" t="s">
        <v>116</v>
      </c>
      <c r="F8" s="30" t="s">
        <v>65</v>
      </c>
      <c r="G8" s="30" t="s">
        <v>14</v>
      </c>
      <c r="H8" s="30" t="s">
        <v>66</v>
      </c>
      <c r="I8" s="30" t="s">
        <v>101</v>
      </c>
      <c r="J8" s="30" t="s">
        <v>241</v>
      </c>
      <c r="K8" s="30" t="s">
        <v>240</v>
      </c>
      <c r="L8" s="30" t="s">
        <v>61</v>
      </c>
      <c r="M8" s="30" t="s">
        <v>58</v>
      </c>
      <c r="N8" s="30" t="s">
        <v>182</v>
      </c>
      <c r="O8" s="20" t="s">
        <v>184</v>
      </c>
      <c r="P8" s="1"/>
      <c r="Q8" s="1"/>
      <c r="BH8" s="1"/>
      <c r="BI8" s="1"/>
    </row>
    <row r="9" spans="2:65" s="3" customFormat="1" ht="20.25">
      <c r="B9" s="15"/>
      <c r="C9" s="16"/>
      <c r="D9" s="16"/>
      <c r="E9" s="16"/>
      <c r="F9" s="16"/>
      <c r="G9" s="16"/>
      <c r="H9" s="16"/>
      <c r="I9" s="16"/>
      <c r="J9" s="32" t="s">
        <v>248</v>
      </c>
      <c r="K9" s="32"/>
      <c r="L9" s="32" t="s">
        <v>244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71" t="s">
        <v>30</v>
      </c>
      <c r="C11" s="72"/>
      <c r="D11" s="72"/>
      <c r="E11" s="72"/>
      <c r="F11" s="72"/>
      <c r="G11" s="72"/>
      <c r="H11" s="72"/>
      <c r="I11" s="72"/>
      <c r="J11" s="80"/>
      <c r="K11" s="82"/>
      <c r="L11" s="80">
        <v>22809.595208671002</v>
      </c>
      <c r="M11" s="72"/>
      <c r="N11" s="81">
        <f>L11/$L$11</f>
        <v>1</v>
      </c>
      <c r="O11" s="81">
        <f>L11/'סכום נכסי הקרן'!$C$42</f>
        <v>8.5361633963350857E-3</v>
      </c>
      <c r="P11" s="5"/>
      <c r="BG11" s="1"/>
      <c r="BH11" s="3"/>
      <c r="BI11" s="1"/>
      <c r="BM11" s="1"/>
    </row>
    <row r="12" spans="2:65" s="4" customFormat="1" ht="18" customHeight="1">
      <c r="B12" s="73" t="s">
        <v>233</v>
      </c>
      <c r="C12" s="74"/>
      <c r="D12" s="74"/>
      <c r="E12" s="74"/>
      <c r="F12" s="74"/>
      <c r="G12" s="74"/>
      <c r="H12" s="74"/>
      <c r="I12" s="74"/>
      <c r="J12" s="83"/>
      <c r="K12" s="85"/>
      <c r="L12" s="83">
        <v>22809.595208671002</v>
      </c>
      <c r="M12" s="74"/>
      <c r="N12" s="84">
        <f t="shared" ref="N12:N31" si="0">L12/$L$11</f>
        <v>1</v>
      </c>
      <c r="O12" s="84">
        <f>L12/'סכום נכסי הקרן'!$C$42</f>
        <v>8.5361633963350857E-3</v>
      </c>
      <c r="P12" s="5"/>
      <c r="BG12" s="1"/>
      <c r="BH12" s="3"/>
      <c r="BI12" s="1"/>
      <c r="BM12" s="1"/>
    </row>
    <row r="13" spans="2:65">
      <c r="B13" s="94" t="s">
        <v>51</v>
      </c>
      <c r="C13" s="74"/>
      <c r="D13" s="74"/>
      <c r="E13" s="74"/>
      <c r="F13" s="74"/>
      <c r="G13" s="74"/>
      <c r="H13" s="74"/>
      <c r="I13" s="74"/>
      <c r="J13" s="83"/>
      <c r="K13" s="85"/>
      <c r="L13" s="83">
        <v>9367.3149353019999</v>
      </c>
      <c r="M13" s="74"/>
      <c r="N13" s="84">
        <f t="shared" si="0"/>
        <v>0.41067431708481361</v>
      </c>
      <c r="O13" s="84">
        <f>L13/'סכום נכסי הקרן'!$C$42</f>
        <v>3.5055830733142939E-3</v>
      </c>
      <c r="BH13" s="3"/>
    </row>
    <row r="14" spans="2:65" ht="20.25">
      <c r="B14" s="79" t="s">
        <v>1878</v>
      </c>
      <c r="C14" s="76" t="s">
        <v>1879</v>
      </c>
      <c r="D14" s="89" t="s">
        <v>27</v>
      </c>
      <c r="E14" s="76"/>
      <c r="F14" s="89" t="s">
        <v>1759</v>
      </c>
      <c r="G14" s="76" t="s">
        <v>1880</v>
      </c>
      <c r="H14" s="76" t="s">
        <v>899</v>
      </c>
      <c r="I14" s="89" t="s">
        <v>166</v>
      </c>
      <c r="J14" s="86">
        <v>132.92998600000001</v>
      </c>
      <c r="K14" s="88">
        <v>113834</v>
      </c>
      <c r="L14" s="86">
        <v>667.44013894200009</v>
      </c>
      <c r="M14" s="87">
        <v>2.3094496525960637E-4</v>
      </c>
      <c r="N14" s="87">
        <f t="shared" si="0"/>
        <v>2.9261375874319533E-2</v>
      </c>
      <c r="O14" s="87">
        <f>L14/'סכום נכסי הקרן'!$C$42</f>
        <v>2.4977988566476895E-4</v>
      </c>
      <c r="BH14" s="4"/>
    </row>
    <row r="15" spans="2:65">
      <c r="B15" s="79" t="s">
        <v>1881</v>
      </c>
      <c r="C15" s="76" t="s">
        <v>1882</v>
      </c>
      <c r="D15" s="89" t="s">
        <v>27</v>
      </c>
      <c r="E15" s="76"/>
      <c r="F15" s="89" t="s">
        <v>1759</v>
      </c>
      <c r="G15" s="76" t="s">
        <v>1068</v>
      </c>
      <c r="H15" s="76" t="s">
        <v>899</v>
      </c>
      <c r="I15" s="89" t="s">
        <v>163</v>
      </c>
      <c r="J15" s="86">
        <v>7.6188290000000007</v>
      </c>
      <c r="K15" s="88">
        <v>1055286</v>
      </c>
      <c r="L15" s="86">
        <v>276.65775631800011</v>
      </c>
      <c r="M15" s="87">
        <v>5.3254428517146892E-5</v>
      </c>
      <c r="N15" s="87">
        <f t="shared" si="0"/>
        <v>1.2129007717455216E-2</v>
      </c>
      <c r="O15" s="87">
        <f>L15/'סכום נכסי הקרן'!$C$42</f>
        <v>1.0353519171160697E-4</v>
      </c>
    </row>
    <row r="16" spans="2:65">
      <c r="B16" s="79" t="s">
        <v>1883</v>
      </c>
      <c r="C16" s="76" t="s">
        <v>1884</v>
      </c>
      <c r="D16" s="89" t="s">
        <v>27</v>
      </c>
      <c r="E16" s="76"/>
      <c r="F16" s="89" t="s">
        <v>1759</v>
      </c>
      <c r="G16" s="76" t="s">
        <v>1068</v>
      </c>
      <c r="H16" s="76" t="s">
        <v>899</v>
      </c>
      <c r="I16" s="89" t="s">
        <v>165</v>
      </c>
      <c r="J16" s="86">
        <v>96.360307000000006</v>
      </c>
      <c r="K16" s="88">
        <v>94450</v>
      </c>
      <c r="L16" s="86">
        <v>366.39735556200009</v>
      </c>
      <c r="M16" s="87">
        <v>3.0596379607537519E-4</v>
      </c>
      <c r="N16" s="87">
        <f t="shared" si="0"/>
        <v>1.6063299335654813E-2</v>
      </c>
      <c r="O16" s="87">
        <f>L16/'סכום נכסי הקרן'!$C$42</f>
        <v>1.3711894781339031E-4</v>
      </c>
    </row>
    <row r="17" spans="2:15">
      <c r="B17" s="79" t="s">
        <v>1885</v>
      </c>
      <c r="C17" s="76" t="s">
        <v>1886</v>
      </c>
      <c r="D17" s="89" t="s">
        <v>27</v>
      </c>
      <c r="E17" s="76"/>
      <c r="F17" s="89" t="s">
        <v>1759</v>
      </c>
      <c r="G17" s="76" t="s">
        <v>1099</v>
      </c>
      <c r="H17" s="76" t="s">
        <v>899</v>
      </c>
      <c r="I17" s="89" t="s">
        <v>165</v>
      </c>
      <c r="J17" s="86">
        <v>83.706807000000012</v>
      </c>
      <c r="K17" s="88">
        <v>193336</v>
      </c>
      <c r="L17" s="86">
        <v>651.51692159000015</v>
      </c>
      <c r="M17" s="87">
        <v>2.6480206231249118E-4</v>
      </c>
      <c r="N17" s="87">
        <f t="shared" si="0"/>
        <v>2.8563282935522148E-2</v>
      </c>
      <c r="O17" s="87">
        <f>L17/'סכום נכסי הקרן'!$C$42</f>
        <v>2.4382085027336672E-4</v>
      </c>
    </row>
    <row r="18" spans="2:15">
      <c r="B18" s="79" t="s">
        <v>1887</v>
      </c>
      <c r="C18" s="76" t="s">
        <v>1888</v>
      </c>
      <c r="D18" s="89" t="s">
        <v>27</v>
      </c>
      <c r="E18" s="76"/>
      <c r="F18" s="89" t="s">
        <v>1759</v>
      </c>
      <c r="G18" s="76" t="s">
        <v>1099</v>
      </c>
      <c r="H18" s="76" t="s">
        <v>899</v>
      </c>
      <c r="I18" s="89" t="s">
        <v>165</v>
      </c>
      <c r="J18" s="86">
        <v>14.822920000000002</v>
      </c>
      <c r="K18" s="88">
        <v>193181</v>
      </c>
      <c r="L18" s="86">
        <v>115.27904588600002</v>
      </c>
      <c r="M18" s="87">
        <v>4.685393131084201E-5</v>
      </c>
      <c r="N18" s="87">
        <f t="shared" si="0"/>
        <v>5.0539715778111236E-3</v>
      </c>
      <c r="O18" s="87">
        <f>L18/'סכום נכסי הקרן'!$C$42</f>
        <v>4.314152718862919E-5</v>
      </c>
    </row>
    <row r="19" spans="2:15">
      <c r="B19" s="79" t="s">
        <v>1889</v>
      </c>
      <c r="C19" s="76" t="s">
        <v>1890</v>
      </c>
      <c r="D19" s="89" t="s">
        <v>27</v>
      </c>
      <c r="E19" s="76"/>
      <c r="F19" s="89" t="s">
        <v>1759</v>
      </c>
      <c r="G19" s="76" t="s">
        <v>1099</v>
      </c>
      <c r="H19" s="76" t="s">
        <v>899</v>
      </c>
      <c r="I19" s="89" t="s">
        <v>165</v>
      </c>
      <c r="J19" s="86">
        <v>10.952354</v>
      </c>
      <c r="K19" s="88">
        <v>193181</v>
      </c>
      <c r="L19" s="86">
        <v>85.177338804000016</v>
      </c>
      <c r="M19" s="87">
        <v>3.461941544441257E-5</v>
      </c>
      <c r="N19" s="87">
        <f t="shared" si="0"/>
        <v>3.7342766508903277E-3</v>
      </c>
      <c r="O19" s="87">
        <f>L19/'סכום נכסי הקרן'!$C$42</f>
        <v>3.1876395659118788E-5</v>
      </c>
    </row>
    <row r="20" spans="2:15">
      <c r="B20" s="79" t="s">
        <v>1891</v>
      </c>
      <c r="C20" s="76" t="s">
        <v>1892</v>
      </c>
      <c r="D20" s="89" t="s">
        <v>27</v>
      </c>
      <c r="E20" s="76"/>
      <c r="F20" s="89" t="s">
        <v>1759</v>
      </c>
      <c r="G20" s="76" t="s">
        <v>908</v>
      </c>
      <c r="H20" s="76" t="s">
        <v>899</v>
      </c>
      <c r="I20" s="89" t="s">
        <v>163</v>
      </c>
      <c r="J20" s="86">
        <v>8246.8749890000017</v>
      </c>
      <c r="K20" s="88">
        <v>1422</v>
      </c>
      <c r="L20" s="86">
        <v>403.52800502000002</v>
      </c>
      <c r="M20" s="87">
        <v>3.1126230190823379E-5</v>
      </c>
      <c r="N20" s="87">
        <f t="shared" si="0"/>
        <v>1.7691151523223876E-2</v>
      </c>
      <c r="O20" s="87">
        <f>L20/'סכום נכסי הקרן'!$C$42</f>
        <v>1.5101456007156133E-4</v>
      </c>
    </row>
    <row r="21" spans="2:15">
      <c r="B21" s="79" t="s">
        <v>1893</v>
      </c>
      <c r="C21" s="76" t="s">
        <v>1894</v>
      </c>
      <c r="D21" s="89" t="s">
        <v>27</v>
      </c>
      <c r="E21" s="76"/>
      <c r="F21" s="89" t="s">
        <v>1759</v>
      </c>
      <c r="G21" s="76" t="s">
        <v>908</v>
      </c>
      <c r="H21" s="76" t="s">
        <v>899</v>
      </c>
      <c r="I21" s="89" t="s">
        <v>163</v>
      </c>
      <c r="J21" s="86">
        <v>71.95016600000001</v>
      </c>
      <c r="K21" s="88">
        <v>196702.1</v>
      </c>
      <c r="L21" s="86">
        <v>486.99608631100006</v>
      </c>
      <c r="M21" s="87">
        <v>2.6729514725939361E-4</v>
      </c>
      <c r="N21" s="87">
        <f t="shared" si="0"/>
        <v>2.1350492275543316E-2</v>
      </c>
      <c r="O21" s="87">
        <f>L21/'סכום נכסי הקרן'!$C$42</f>
        <v>1.8225129065622785E-4</v>
      </c>
    </row>
    <row r="22" spans="2:15">
      <c r="B22" s="79" t="s">
        <v>1895</v>
      </c>
      <c r="C22" s="76" t="s">
        <v>1896</v>
      </c>
      <c r="D22" s="89" t="s">
        <v>27</v>
      </c>
      <c r="E22" s="76"/>
      <c r="F22" s="89" t="s">
        <v>1759</v>
      </c>
      <c r="G22" s="76" t="s">
        <v>1897</v>
      </c>
      <c r="H22" s="76" t="s">
        <v>899</v>
      </c>
      <c r="I22" s="89" t="s">
        <v>163</v>
      </c>
      <c r="J22" s="86">
        <v>3695.6430060000002</v>
      </c>
      <c r="K22" s="88">
        <v>1722</v>
      </c>
      <c r="L22" s="86">
        <v>218.98170488200003</v>
      </c>
      <c r="M22" s="87">
        <v>6.5372397999815149E-5</v>
      </c>
      <c r="N22" s="87">
        <f t="shared" si="0"/>
        <v>9.6004204756231174E-3</v>
      </c>
      <c r="O22" s="87">
        <f>L22/'סכום נכסי הקרן'!$C$42</f>
        <v>8.1950757853439915E-5</v>
      </c>
    </row>
    <row r="23" spans="2:15">
      <c r="B23" s="79" t="s">
        <v>1898</v>
      </c>
      <c r="C23" s="76" t="s">
        <v>1899</v>
      </c>
      <c r="D23" s="89" t="s">
        <v>27</v>
      </c>
      <c r="E23" s="76"/>
      <c r="F23" s="89" t="s">
        <v>1759</v>
      </c>
      <c r="G23" s="76" t="s">
        <v>1897</v>
      </c>
      <c r="H23" s="76" t="s">
        <v>899</v>
      </c>
      <c r="I23" s="89" t="s">
        <v>163</v>
      </c>
      <c r="J23" s="86">
        <v>259.92790000000002</v>
      </c>
      <c r="K23" s="88">
        <v>134636</v>
      </c>
      <c r="L23" s="86">
        <v>1204.200378685</v>
      </c>
      <c r="M23" s="87">
        <v>6.5631409107354719E-5</v>
      </c>
      <c r="N23" s="87">
        <f t="shared" si="0"/>
        <v>5.2793588297754039E-2</v>
      </c>
      <c r="O23" s="87">
        <f>L23/'סכום נכסי הקרן'!$C$42</f>
        <v>4.5065469598847235E-4</v>
      </c>
    </row>
    <row r="24" spans="2:15">
      <c r="B24" s="79" t="s">
        <v>1900</v>
      </c>
      <c r="C24" s="76" t="s">
        <v>1901</v>
      </c>
      <c r="D24" s="89" t="s">
        <v>27</v>
      </c>
      <c r="E24" s="76"/>
      <c r="F24" s="89" t="s">
        <v>1759</v>
      </c>
      <c r="G24" s="76" t="s">
        <v>1897</v>
      </c>
      <c r="H24" s="76" t="s">
        <v>899</v>
      </c>
      <c r="I24" s="89" t="s">
        <v>163</v>
      </c>
      <c r="J24" s="86">
        <v>1101.0189270000003</v>
      </c>
      <c r="K24" s="88">
        <v>13013.85</v>
      </c>
      <c r="L24" s="86">
        <v>493.0435206950001</v>
      </c>
      <c r="M24" s="87">
        <v>1.5625891085676086E-4</v>
      </c>
      <c r="N24" s="87">
        <f t="shared" si="0"/>
        <v>2.1615619049108376E-2</v>
      </c>
      <c r="O24" s="87">
        <f>L24/'סכום נכסי הקרן'!$C$42</f>
        <v>1.8451445611612235E-4</v>
      </c>
    </row>
    <row r="25" spans="2:15">
      <c r="B25" s="79" t="s">
        <v>1902</v>
      </c>
      <c r="C25" s="76" t="s">
        <v>1903</v>
      </c>
      <c r="D25" s="89" t="s">
        <v>27</v>
      </c>
      <c r="E25" s="76"/>
      <c r="F25" s="89" t="s">
        <v>1759</v>
      </c>
      <c r="G25" s="76" t="s">
        <v>1897</v>
      </c>
      <c r="H25" s="76" t="s">
        <v>899</v>
      </c>
      <c r="I25" s="89" t="s">
        <v>163</v>
      </c>
      <c r="J25" s="86">
        <v>8.4969680000000025</v>
      </c>
      <c r="K25" s="88">
        <v>1160484</v>
      </c>
      <c r="L25" s="86">
        <v>339.30309145000001</v>
      </c>
      <c r="M25" s="87">
        <v>5.6889703736822353E-5</v>
      </c>
      <c r="N25" s="87">
        <f t="shared" si="0"/>
        <v>1.4875454314113164E-2</v>
      </c>
      <c r="O25" s="87">
        <f>L25/'סכום נכסי הקרן'!$C$42</f>
        <v>1.2697930861998763E-4</v>
      </c>
    </row>
    <row r="26" spans="2:15">
      <c r="B26" s="79" t="s">
        <v>1904</v>
      </c>
      <c r="C26" s="76" t="s">
        <v>1905</v>
      </c>
      <c r="D26" s="89" t="s">
        <v>27</v>
      </c>
      <c r="E26" s="76"/>
      <c r="F26" s="89" t="s">
        <v>1759</v>
      </c>
      <c r="G26" s="76" t="s">
        <v>1897</v>
      </c>
      <c r="H26" s="76" t="s">
        <v>899</v>
      </c>
      <c r="I26" s="89" t="s">
        <v>163</v>
      </c>
      <c r="J26" s="86">
        <v>165.68312100000003</v>
      </c>
      <c r="K26" s="88">
        <v>95161.72</v>
      </c>
      <c r="L26" s="86">
        <v>542.531809178</v>
      </c>
      <c r="M26" s="87">
        <v>1.9259860758068164E-4</v>
      </c>
      <c r="N26" s="87">
        <f t="shared" si="0"/>
        <v>2.3785244946905419E-2</v>
      </c>
      <c r="O26" s="87">
        <f>L26/'סכום נכסי הקרן'!$C$42</f>
        <v>2.030347372886381E-4</v>
      </c>
    </row>
    <row r="27" spans="2:15">
      <c r="B27" s="79" t="s">
        <v>1906</v>
      </c>
      <c r="C27" s="76" t="s">
        <v>1907</v>
      </c>
      <c r="D27" s="89" t="s">
        <v>27</v>
      </c>
      <c r="E27" s="76"/>
      <c r="F27" s="89" t="s">
        <v>1759</v>
      </c>
      <c r="G27" s="76" t="s">
        <v>1897</v>
      </c>
      <c r="H27" s="76" t="s">
        <v>899</v>
      </c>
      <c r="I27" s="89" t="s">
        <v>163</v>
      </c>
      <c r="J27" s="86">
        <v>464.18873900000006</v>
      </c>
      <c r="K27" s="88">
        <v>31457.99</v>
      </c>
      <c r="L27" s="86">
        <v>502.47012229100005</v>
      </c>
      <c r="M27" s="87">
        <v>5.073665173579267E-5</v>
      </c>
      <c r="N27" s="87">
        <f t="shared" si="0"/>
        <v>2.2028892564476002E-2</v>
      </c>
      <c r="O27" s="87">
        <f>L27/'סכום נכסי הקרן'!$C$42</f>
        <v>1.8804222637067817E-4</v>
      </c>
    </row>
    <row r="28" spans="2:15">
      <c r="B28" s="79" t="s">
        <v>1908</v>
      </c>
      <c r="C28" s="76" t="s">
        <v>1909</v>
      </c>
      <c r="D28" s="89" t="s">
        <v>27</v>
      </c>
      <c r="E28" s="76"/>
      <c r="F28" s="89" t="s">
        <v>1759</v>
      </c>
      <c r="G28" s="76" t="s">
        <v>1897</v>
      </c>
      <c r="H28" s="76" t="s">
        <v>899</v>
      </c>
      <c r="I28" s="89" t="s">
        <v>165</v>
      </c>
      <c r="J28" s="86">
        <v>871.27648700000009</v>
      </c>
      <c r="K28" s="88">
        <v>9276</v>
      </c>
      <c r="L28" s="86">
        <v>325.36357582300008</v>
      </c>
      <c r="M28" s="87">
        <v>2.5328805180193894E-5</v>
      </c>
      <c r="N28" s="87">
        <f t="shared" si="0"/>
        <v>1.4264329237167438E-2</v>
      </c>
      <c r="O28" s="87">
        <f>L28/'סכום נכסי הקרן'!$C$42</f>
        <v>1.2176264510758105E-4</v>
      </c>
    </row>
    <row r="29" spans="2:15">
      <c r="B29" s="79" t="s">
        <v>1910</v>
      </c>
      <c r="C29" s="76" t="s">
        <v>1911</v>
      </c>
      <c r="D29" s="89" t="s">
        <v>27</v>
      </c>
      <c r="E29" s="76"/>
      <c r="F29" s="89" t="s">
        <v>1759</v>
      </c>
      <c r="G29" s="76" t="s">
        <v>1912</v>
      </c>
      <c r="H29" s="76" t="s">
        <v>899</v>
      </c>
      <c r="I29" s="89" t="s">
        <v>165</v>
      </c>
      <c r="J29" s="86">
        <v>562.22963400000003</v>
      </c>
      <c r="K29" s="88">
        <v>14978</v>
      </c>
      <c r="L29" s="86">
        <v>339.01565660000006</v>
      </c>
      <c r="M29" s="87">
        <v>2.2128376749687842E-5</v>
      </c>
      <c r="N29" s="87">
        <f t="shared" si="0"/>
        <v>1.486285282568821E-2</v>
      </c>
      <c r="O29" s="87">
        <f>L29/'סכום נכסי הקרן'!$C$42</f>
        <v>1.2687174025575518E-4</v>
      </c>
    </row>
    <row r="30" spans="2:15">
      <c r="B30" s="79" t="s">
        <v>1913</v>
      </c>
      <c r="C30" s="76" t="s">
        <v>1914</v>
      </c>
      <c r="D30" s="89" t="s">
        <v>27</v>
      </c>
      <c r="E30" s="76"/>
      <c r="F30" s="89" t="s">
        <v>1759</v>
      </c>
      <c r="G30" s="76" t="s">
        <v>669</v>
      </c>
      <c r="H30" s="76"/>
      <c r="I30" s="89" t="s">
        <v>166</v>
      </c>
      <c r="J30" s="86">
        <v>1916.8267470000003</v>
      </c>
      <c r="K30" s="88">
        <v>14133.52</v>
      </c>
      <c r="L30" s="86">
        <v>1194.9522855330003</v>
      </c>
      <c r="M30" s="87">
        <v>9.6171491475855635E-4</v>
      </c>
      <c r="N30" s="87">
        <f t="shared" si="0"/>
        <v>5.2388140806582252E-2</v>
      </c>
      <c r="O30" s="87">
        <f>L30/'סכום נכסי הקרן'!$C$42</f>
        <v>4.4719372995519582E-4</v>
      </c>
    </row>
    <row r="31" spans="2:15">
      <c r="B31" s="79" t="s">
        <v>1915</v>
      </c>
      <c r="C31" s="76" t="s">
        <v>1916</v>
      </c>
      <c r="D31" s="89" t="s">
        <v>27</v>
      </c>
      <c r="E31" s="76"/>
      <c r="F31" s="89" t="s">
        <v>1759</v>
      </c>
      <c r="G31" s="76" t="s">
        <v>669</v>
      </c>
      <c r="H31" s="76"/>
      <c r="I31" s="89" t="s">
        <v>163</v>
      </c>
      <c r="J31" s="86">
        <v>2382.3144880000004</v>
      </c>
      <c r="K31" s="88">
        <v>14083</v>
      </c>
      <c r="L31" s="86">
        <v>1154.4601417320002</v>
      </c>
      <c r="M31" s="87">
        <v>1.016037732093464E-4</v>
      </c>
      <c r="N31" s="87">
        <f t="shared" si="0"/>
        <v>5.0612916676975289E-2</v>
      </c>
      <c r="O31" s="87">
        <f>L31/'סכום נכסי הקרן'!$C$42</f>
        <v>4.3204012671975406E-4</v>
      </c>
    </row>
    <row r="32" spans="2:15">
      <c r="B32" s="75"/>
      <c r="C32" s="76"/>
      <c r="D32" s="76"/>
      <c r="E32" s="76"/>
      <c r="F32" s="76"/>
      <c r="G32" s="76"/>
      <c r="H32" s="76"/>
      <c r="I32" s="76"/>
      <c r="J32" s="86"/>
      <c r="K32" s="88"/>
      <c r="L32" s="76"/>
      <c r="M32" s="76"/>
      <c r="N32" s="87"/>
      <c r="O32" s="76"/>
    </row>
    <row r="33" spans="2:59">
      <c r="B33" s="94" t="s">
        <v>29</v>
      </c>
      <c r="C33" s="74"/>
      <c r="D33" s="74"/>
      <c r="E33" s="74"/>
      <c r="F33" s="74"/>
      <c r="G33" s="74"/>
      <c r="H33" s="74"/>
      <c r="I33" s="74"/>
      <c r="J33" s="83"/>
      <c r="K33" s="85"/>
      <c r="L33" s="83">
        <v>13442.280273369002</v>
      </c>
      <c r="M33" s="74"/>
      <c r="N33" s="84">
        <f t="shared" ref="N33:N40" si="1">L33/$L$11</f>
        <v>0.58932568291518639</v>
      </c>
      <c r="O33" s="84">
        <f>L33/'סכום נכסי הקרן'!$C$42</f>
        <v>5.0305803230207913E-3</v>
      </c>
    </row>
    <row r="34" spans="2:59">
      <c r="B34" s="79" t="s">
        <v>1917</v>
      </c>
      <c r="C34" s="76" t="s">
        <v>1918</v>
      </c>
      <c r="D34" s="89" t="s">
        <v>27</v>
      </c>
      <c r="E34" s="76"/>
      <c r="F34" s="89" t="s">
        <v>1735</v>
      </c>
      <c r="G34" s="76" t="s">
        <v>669</v>
      </c>
      <c r="H34" s="76"/>
      <c r="I34" s="89" t="s">
        <v>163</v>
      </c>
      <c r="J34" s="86">
        <v>214.34119200000004</v>
      </c>
      <c r="K34" s="88">
        <v>73753</v>
      </c>
      <c r="L34" s="86">
        <v>543.96380719800015</v>
      </c>
      <c r="M34" s="87">
        <v>1.1990241381053161E-4</v>
      </c>
      <c r="N34" s="87">
        <f t="shared" si="1"/>
        <v>2.3848025456901307E-2</v>
      </c>
      <c r="O34" s="87">
        <f>L34/'סכום נכסי הקרן'!$C$42</f>
        <v>2.0357064198006823E-4</v>
      </c>
    </row>
    <row r="35" spans="2:59">
      <c r="B35" s="79" t="s">
        <v>1919</v>
      </c>
      <c r="C35" s="76" t="s">
        <v>1920</v>
      </c>
      <c r="D35" s="89" t="s">
        <v>137</v>
      </c>
      <c r="E35" s="76"/>
      <c r="F35" s="89" t="s">
        <v>1735</v>
      </c>
      <c r="G35" s="76" t="s">
        <v>669</v>
      </c>
      <c r="H35" s="76"/>
      <c r="I35" s="89" t="s">
        <v>165</v>
      </c>
      <c r="J35" s="86">
        <v>4112.8028760000007</v>
      </c>
      <c r="K35" s="88">
        <v>3114</v>
      </c>
      <c r="L35" s="86">
        <v>515.59500135100006</v>
      </c>
      <c r="M35" s="87">
        <v>3.2330123749510365E-5</v>
      </c>
      <c r="N35" s="87">
        <f t="shared" si="1"/>
        <v>2.260430299766995E-2</v>
      </c>
      <c r="O35" s="87">
        <f>L35/'סכום נכסי הקרן'!$C$42</f>
        <v>1.9295402384837768E-4</v>
      </c>
    </row>
    <row r="36" spans="2:59">
      <c r="B36" s="79" t="s">
        <v>1921</v>
      </c>
      <c r="C36" s="76" t="s">
        <v>1922</v>
      </c>
      <c r="D36" s="89" t="s">
        <v>137</v>
      </c>
      <c r="E36" s="76"/>
      <c r="F36" s="89" t="s">
        <v>1735</v>
      </c>
      <c r="G36" s="76" t="s">
        <v>669</v>
      </c>
      <c r="H36" s="76"/>
      <c r="I36" s="89" t="s">
        <v>173</v>
      </c>
      <c r="J36" s="86">
        <v>18206.959680000004</v>
      </c>
      <c r="K36" s="88">
        <v>1673</v>
      </c>
      <c r="L36" s="86">
        <v>991.3590864040001</v>
      </c>
      <c r="M36" s="87">
        <v>7.8988242967505026E-5</v>
      </c>
      <c r="N36" s="87">
        <f t="shared" si="1"/>
        <v>4.3462370872199334E-2</v>
      </c>
      <c r="O36" s="87">
        <f>L36/'סכום נכסי הקרן'!$C$42</f>
        <v>3.7100189935720815E-4</v>
      </c>
    </row>
    <row r="37" spans="2:59" ht="20.25">
      <c r="B37" s="79" t="s">
        <v>1923</v>
      </c>
      <c r="C37" s="76" t="s">
        <v>1924</v>
      </c>
      <c r="D37" s="89" t="s">
        <v>137</v>
      </c>
      <c r="E37" s="76"/>
      <c r="F37" s="89" t="s">
        <v>1735</v>
      </c>
      <c r="G37" s="76" t="s">
        <v>669</v>
      </c>
      <c r="H37" s="76"/>
      <c r="I37" s="89" t="s">
        <v>163</v>
      </c>
      <c r="J37" s="86">
        <v>79887.689303000006</v>
      </c>
      <c r="K37" s="88">
        <v>1536.7</v>
      </c>
      <c r="L37" s="86">
        <v>4224.2890121200007</v>
      </c>
      <c r="M37" s="87">
        <v>1.0587881210579557E-4</v>
      </c>
      <c r="N37" s="87">
        <f t="shared" si="1"/>
        <v>0.18519789472257489</v>
      </c>
      <c r="O37" s="87">
        <f>L37/'סכום נכסי הקרן'!$C$42</f>
        <v>1.5808794900091625E-3</v>
      </c>
      <c r="BG37" s="4"/>
    </row>
    <row r="38" spans="2:59">
      <c r="B38" s="79" t="s">
        <v>1925</v>
      </c>
      <c r="C38" s="76" t="s">
        <v>1926</v>
      </c>
      <c r="D38" s="89" t="s">
        <v>27</v>
      </c>
      <c r="E38" s="76"/>
      <c r="F38" s="89" t="s">
        <v>1735</v>
      </c>
      <c r="G38" s="76" t="s">
        <v>669</v>
      </c>
      <c r="H38" s="76"/>
      <c r="I38" s="89" t="s">
        <v>163</v>
      </c>
      <c r="J38" s="86">
        <v>2360.1614400000003</v>
      </c>
      <c r="K38" s="88">
        <v>6417</v>
      </c>
      <c r="L38" s="86">
        <v>521.14481660000013</v>
      </c>
      <c r="M38" s="87">
        <v>1.1012784704622347E-4</v>
      </c>
      <c r="N38" s="87">
        <f t="shared" si="1"/>
        <v>2.2847613551769144E-2</v>
      </c>
      <c r="O38" s="87">
        <f>L38/'סכום נכסי הקרן'!$C$42</f>
        <v>1.9503096249422121E-4</v>
      </c>
      <c r="BG38" s="3"/>
    </row>
    <row r="39" spans="2:59">
      <c r="B39" s="79" t="s">
        <v>1927</v>
      </c>
      <c r="C39" s="76" t="s">
        <v>1928</v>
      </c>
      <c r="D39" s="89" t="s">
        <v>27</v>
      </c>
      <c r="E39" s="76"/>
      <c r="F39" s="89" t="s">
        <v>1735</v>
      </c>
      <c r="G39" s="76" t="s">
        <v>669</v>
      </c>
      <c r="H39" s="76"/>
      <c r="I39" s="89" t="s">
        <v>173</v>
      </c>
      <c r="J39" s="86">
        <v>2073.9158590000002</v>
      </c>
      <c r="K39" s="88">
        <v>12649.78</v>
      </c>
      <c r="L39" s="86">
        <v>853.83062151100012</v>
      </c>
      <c r="M39" s="87">
        <v>5.6148232209158547E-4</v>
      </c>
      <c r="N39" s="87">
        <f t="shared" si="1"/>
        <v>3.7432958090655589E-2</v>
      </c>
      <c r="O39" s="87">
        <f>L39/'סכום נכסי הקרן'!$C$42</f>
        <v>3.1953384666999951E-4</v>
      </c>
    </row>
    <row r="40" spans="2:59">
      <c r="B40" s="79" t="s">
        <v>1929</v>
      </c>
      <c r="C40" s="76" t="s">
        <v>1930</v>
      </c>
      <c r="D40" s="89" t="s">
        <v>137</v>
      </c>
      <c r="E40" s="76"/>
      <c r="F40" s="89" t="s">
        <v>1735</v>
      </c>
      <c r="G40" s="76" t="s">
        <v>669</v>
      </c>
      <c r="H40" s="76"/>
      <c r="I40" s="89" t="s">
        <v>163</v>
      </c>
      <c r="J40" s="86">
        <v>13365.900526000003</v>
      </c>
      <c r="K40" s="88">
        <v>12593.69</v>
      </c>
      <c r="L40" s="86">
        <v>5792.0979281850005</v>
      </c>
      <c r="M40" s="87">
        <v>1.6282622634650407E-4</v>
      </c>
      <c r="N40" s="87">
        <f t="shared" si="1"/>
        <v>0.2539325172234162</v>
      </c>
      <c r="O40" s="87">
        <f>L40/'סכום נכסי הקרן'!$C$42</f>
        <v>2.167609458661754E-3</v>
      </c>
    </row>
    <row r="41" spans="2:59">
      <c r="B41" s="6"/>
      <c r="C41" s="1"/>
      <c r="D41" s="1"/>
      <c r="E41" s="1"/>
    </row>
    <row r="42" spans="2:59">
      <c r="C42" s="1"/>
      <c r="D42" s="1"/>
      <c r="E42" s="1"/>
    </row>
    <row r="43" spans="2:59">
      <c r="C43" s="1"/>
      <c r="D43" s="1"/>
      <c r="E43" s="1"/>
    </row>
    <row r="44" spans="2:59">
      <c r="C44" s="1"/>
      <c r="D44" s="1"/>
      <c r="E44" s="1"/>
    </row>
    <row r="45" spans="2:59">
      <c r="B45" s="91" t="s">
        <v>256</v>
      </c>
      <c r="C45" s="1"/>
      <c r="D45" s="1"/>
      <c r="E45" s="1"/>
    </row>
    <row r="46" spans="2:59">
      <c r="B46" s="91" t="s">
        <v>111</v>
      </c>
      <c r="C46" s="1"/>
      <c r="D46" s="1"/>
      <c r="E46" s="1"/>
    </row>
    <row r="47" spans="2:59">
      <c r="B47" s="91" t="s">
        <v>239</v>
      </c>
      <c r="C47" s="1"/>
      <c r="D47" s="1"/>
      <c r="E47" s="1"/>
    </row>
    <row r="48" spans="2:59">
      <c r="B48" s="91" t="s">
        <v>247</v>
      </c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D1:AF1048576 AH1:XFD1048576 AG1:AG37 B39:B44 B46:B1048576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K18" sqref="K18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2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57031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8" t="s">
        <v>179</v>
      </c>
      <c r="C1" s="70" t="s" vm="1">
        <v>265</v>
      </c>
    </row>
    <row r="2" spans="2:60">
      <c r="B2" s="48" t="s">
        <v>178</v>
      </c>
      <c r="C2" s="70" t="s">
        <v>266</v>
      </c>
    </row>
    <row r="3" spans="2:60">
      <c r="B3" s="48" t="s">
        <v>180</v>
      </c>
      <c r="C3" s="70" t="s">
        <v>267</v>
      </c>
    </row>
    <row r="4" spans="2:60">
      <c r="B4" s="48" t="s">
        <v>181</v>
      </c>
      <c r="C4" s="70">
        <v>12145</v>
      </c>
    </row>
    <row r="6" spans="2:60" ht="26.25" customHeight="1">
      <c r="B6" s="142" t="s">
        <v>209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60" ht="26.25" customHeight="1">
      <c r="B7" s="142" t="s">
        <v>92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  <c r="BH7" s="3"/>
    </row>
    <row r="8" spans="2:60" s="3" customFormat="1" ht="78.75">
      <c r="B8" s="22" t="s">
        <v>115</v>
      </c>
      <c r="C8" s="30" t="s">
        <v>44</v>
      </c>
      <c r="D8" s="30" t="s">
        <v>119</v>
      </c>
      <c r="E8" s="30" t="s">
        <v>65</v>
      </c>
      <c r="F8" s="30" t="s">
        <v>101</v>
      </c>
      <c r="G8" s="30" t="s">
        <v>241</v>
      </c>
      <c r="H8" s="30" t="s">
        <v>240</v>
      </c>
      <c r="I8" s="30" t="s">
        <v>61</v>
      </c>
      <c r="J8" s="30" t="s">
        <v>58</v>
      </c>
      <c r="K8" s="30" t="s">
        <v>182</v>
      </c>
      <c r="L8" s="68" t="s">
        <v>184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248</v>
      </c>
      <c r="H9" s="16"/>
      <c r="I9" s="16" t="s">
        <v>244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93" t="s">
        <v>47</v>
      </c>
      <c r="C11" s="76"/>
      <c r="D11" s="76"/>
      <c r="E11" s="76"/>
      <c r="F11" s="76"/>
      <c r="G11" s="86"/>
      <c r="H11" s="88"/>
      <c r="I11" s="86">
        <v>30.331179365000004</v>
      </c>
      <c r="J11" s="76"/>
      <c r="K11" s="87">
        <f>I11/$I$11</f>
        <v>1</v>
      </c>
      <c r="L11" s="87">
        <f>I11/'סכום נכסי הקרן'!$C$42</f>
        <v>1.1351008235550032E-5</v>
      </c>
      <c r="BC11" s="1"/>
      <c r="BD11" s="3"/>
      <c r="BE11" s="1"/>
      <c r="BG11" s="1"/>
    </row>
    <row r="12" spans="2:60" s="4" customFormat="1" ht="18" customHeight="1">
      <c r="B12" s="97" t="s">
        <v>25</v>
      </c>
      <c r="C12" s="76"/>
      <c r="D12" s="76"/>
      <c r="E12" s="76"/>
      <c r="F12" s="76"/>
      <c r="G12" s="86"/>
      <c r="H12" s="88"/>
      <c r="I12" s="86">
        <v>30.331179365000004</v>
      </c>
      <c r="J12" s="76"/>
      <c r="K12" s="87">
        <f t="shared" ref="K12:K14" si="0">I12/$I$11</f>
        <v>1</v>
      </c>
      <c r="L12" s="87">
        <f>I12/'סכום נכסי הקרן'!$C$42</f>
        <v>1.1351008235550032E-5</v>
      </c>
      <c r="BC12" s="1"/>
      <c r="BD12" s="3"/>
      <c r="BE12" s="1"/>
      <c r="BG12" s="1"/>
    </row>
    <row r="13" spans="2:60">
      <c r="B13" s="94" t="s">
        <v>1931</v>
      </c>
      <c r="C13" s="74"/>
      <c r="D13" s="74"/>
      <c r="E13" s="74"/>
      <c r="F13" s="74"/>
      <c r="G13" s="83"/>
      <c r="H13" s="85"/>
      <c r="I13" s="83">
        <v>30.331179365000004</v>
      </c>
      <c r="J13" s="74"/>
      <c r="K13" s="84">
        <f t="shared" si="0"/>
        <v>1</v>
      </c>
      <c r="L13" s="84">
        <f>I13/'סכום נכסי הקרן'!$C$42</f>
        <v>1.1351008235550032E-5</v>
      </c>
      <c r="BD13" s="3"/>
    </row>
    <row r="14" spans="2:60" ht="20.25">
      <c r="B14" s="79" t="s">
        <v>1932</v>
      </c>
      <c r="C14" s="76" t="s">
        <v>1933</v>
      </c>
      <c r="D14" s="89" t="s">
        <v>120</v>
      </c>
      <c r="E14" s="89" t="s">
        <v>190</v>
      </c>
      <c r="F14" s="89" t="s">
        <v>164</v>
      </c>
      <c r="G14" s="86">
        <v>5937.9756000000007</v>
      </c>
      <c r="H14" s="88">
        <v>510.8</v>
      </c>
      <c r="I14" s="86">
        <v>30.331179365000004</v>
      </c>
      <c r="J14" s="87">
        <v>7.0639182542604664E-4</v>
      </c>
      <c r="K14" s="87">
        <f t="shared" si="0"/>
        <v>1</v>
      </c>
      <c r="L14" s="87">
        <f>I14/'סכום נכסי הקרן'!$C$42</f>
        <v>1.1351008235550032E-5</v>
      </c>
      <c r="BD14" s="4"/>
    </row>
    <row r="15" spans="2:60">
      <c r="B15" s="75"/>
      <c r="C15" s="76"/>
      <c r="D15" s="76"/>
      <c r="E15" s="76"/>
      <c r="F15" s="76"/>
      <c r="G15" s="86"/>
      <c r="H15" s="88"/>
      <c r="I15" s="76"/>
      <c r="J15" s="76"/>
      <c r="K15" s="87"/>
      <c r="L15" s="76"/>
    </row>
    <row r="16" spans="2:60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56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2:56">
      <c r="B18" s="91" t="s">
        <v>256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2:56" ht="20.25">
      <c r="B19" s="91" t="s">
        <v>111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BC19" s="4"/>
    </row>
    <row r="20" spans="2:56">
      <c r="B20" s="91" t="s">
        <v>239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BD20" s="3"/>
    </row>
    <row r="21" spans="2:56">
      <c r="B21" s="91" t="s">
        <v>247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2:56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2:56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2:56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2:56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2:56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2:56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2:56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2:56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2:56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2:56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2:56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12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2:1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2:12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2:12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2:1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2:1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2:1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12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2:12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2:12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2:12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2:12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2:12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2:12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2:12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2:12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2:12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2:12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2:12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2:12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2:12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2:12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2:12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2:12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2:12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2:12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2:12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2:12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2:12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2:12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2:12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2:12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2:12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2:12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</row>
    <row r="70" spans="2:12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</row>
    <row r="71" spans="2:12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2:12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2:12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2:12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2:12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2:12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2:12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a46656d4-8850-49b3-aebd-68bd05f7f43d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2020-12-02T14:54:58Z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