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P30" i="78" l="1"/>
  <c r="P18" i="78"/>
  <c r="P28" i="78"/>
  <c r="P25" i="78"/>
  <c r="P15" i="78"/>
  <c r="P22" i="78"/>
  <c r="P33" i="78"/>
  <c r="P129" i="78"/>
  <c r="P128" i="78" s="1"/>
  <c r="H19" i="80"/>
  <c r="H18" i="80"/>
  <c r="H17" i="80"/>
  <c r="H15" i="80"/>
  <c r="H14" i="80"/>
  <c r="H13" i="80"/>
  <c r="H12" i="80"/>
  <c r="H11" i="80"/>
  <c r="H10" i="80"/>
  <c r="J14" i="81"/>
  <c r="J13" i="81"/>
  <c r="J12" i="81"/>
  <c r="J11" i="81"/>
  <c r="J10" i="81"/>
  <c r="I11" i="81"/>
  <c r="I10" i="81"/>
  <c r="C43" i="88"/>
  <c r="P12" i="78" l="1"/>
  <c r="P11" i="78" s="1"/>
  <c r="P10" i="78" s="1"/>
  <c r="Q230" i="78" s="1"/>
  <c r="Q222" i="78"/>
  <c r="Q182" i="78"/>
  <c r="Q145" i="78"/>
  <c r="Q116" i="78"/>
  <c r="Q57" i="78"/>
  <c r="Q30" i="78"/>
  <c r="Q214" i="78"/>
  <c r="Q139" i="78"/>
  <c r="Q105" i="78"/>
  <c r="Q79" i="78"/>
  <c r="Q19" i="78"/>
  <c r="Q41" i="78"/>
  <c r="Q238" i="78"/>
  <c r="Q150" i="78"/>
  <c r="Q63" i="78"/>
  <c r="Q95" i="78"/>
  <c r="Q206" i="78"/>
  <c r="Q166" i="78"/>
  <c r="Q129" i="78"/>
  <c r="Q73" i="78"/>
  <c r="Q14" i="78"/>
  <c r="Q121" i="78"/>
  <c r="Q24" i="78"/>
  <c r="Q47" i="78"/>
  <c r="Q68" i="78"/>
  <c r="Q111" i="78"/>
  <c r="Q134" i="78"/>
  <c r="Q158" i="78"/>
  <c r="Q248" i="78"/>
  <c r="Q244" i="78"/>
  <c r="Q240" i="78"/>
  <c r="Q232" i="78"/>
  <c r="Q228" i="78"/>
  <c r="Q224" i="78"/>
  <c r="Q216" i="78"/>
  <c r="Q212" i="78"/>
  <c r="Q208" i="78"/>
  <c r="Q200" i="78"/>
  <c r="Q196" i="78"/>
  <c r="Q192" i="78"/>
  <c r="Q184" i="78"/>
  <c r="Q180" i="78"/>
  <c r="Q176" i="78"/>
  <c r="Q168" i="78"/>
  <c r="Q164" i="78"/>
  <c r="Q160" i="78"/>
  <c r="Q152" i="78"/>
  <c r="Q148" i="78"/>
  <c r="Q144" i="78"/>
  <c r="Q136" i="78"/>
  <c r="Q132" i="78"/>
  <c r="Q126" i="78"/>
  <c r="Q122" i="78"/>
  <c r="Q118" i="78"/>
  <c r="Q114" i="78"/>
  <c r="Q110" i="78"/>
  <c r="Q106" i="78"/>
  <c r="Q102" i="78"/>
  <c r="Q98" i="78"/>
  <c r="Q94" i="78"/>
  <c r="Q90" i="78"/>
  <c r="Q86" i="78"/>
  <c r="Q82" i="78"/>
  <c r="Q78" i="78"/>
  <c r="Q74" i="78"/>
  <c r="Q70" i="78"/>
  <c r="Q66" i="78"/>
  <c r="Q62" i="78"/>
  <c r="Q58" i="78"/>
  <c r="Q54" i="78"/>
  <c r="Q50" i="78"/>
  <c r="Q46" i="78"/>
  <c r="Q42" i="78"/>
  <c r="Q38" i="78"/>
  <c r="Q34" i="78"/>
  <c r="Q29" i="78"/>
  <c r="Q25" i="78"/>
  <c r="Q21" i="78"/>
  <c r="Q17" i="78"/>
  <c r="Q13" i="78"/>
  <c r="Q247" i="78"/>
  <c r="Q243" i="78"/>
  <c r="Q239" i="78"/>
  <c r="Q235" i="78"/>
  <c r="Q231" i="78"/>
  <c r="Q227" i="78"/>
  <c r="Q223" i="78"/>
  <c r="Q219" i="78"/>
  <c r="Q215" i="78"/>
  <c r="Q211" i="78"/>
  <c r="Q207" i="78"/>
  <c r="Q203" i="78"/>
  <c r="Q199" i="78"/>
  <c r="Q195" i="78"/>
  <c r="Q191" i="78"/>
  <c r="Q187" i="78"/>
  <c r="Q183" i="78"/>
  <c r="Q179" i="78"/>
  <c r="Q175" i="78"/>
  <c r="Q171" i="78"/>
  <c r="Q167" i="78"/>
  <c r="Q163" i="78"/>
  <c r="Q159" i="78"/>
  <c r="Q155" i="78"/>
  <c r="Q151" i="78"/>
  <c r="Q10" i="78"/>
  <c r="Q15" i="78"/>
  <c r="Q20" i="78"/>
  <c r="Q26" i="78"/>
  <c r="Q31" i="78"/>
  <c r="Q37" i="78"/>
  <c r="Q43" i="78"/>
  <c r="Q48" i="78"/>
  <c r="Q53" i="78"/>
  <c r="Q59" i="78"/>
  <c r="Q64" i="78"/>
  <c r="Q69" i="78"/>
  <c r="Q75" i="78"/>
  <c r="Q80" i="78"/>
  <c r="Q85" i="78"/>
  <c r="Q91" i="78"/>
  <c r="Q96" i="78"/>
  <c r="Q101" i="78"/>
  <c r="Q107" i="78"/>
  <c r="Q112" i="78"/>
  <c r="Q117" i="78"/>
  <c r="Q123" i="78"/>
  <c r="Q130" i="78"/>
  <c r="Q135" i="78"/>
  <c r="Q141" i="78"/>
  <c r="Q146" i="78"/>
  <c r="Q153" i="78"/>
  <c r="Q161" i="78"/>
  <c r="Q169" i="78"/>
  <c r="Q177" i="78"/>
  <c r="Q185" i="78"/>
  <c r="Q193" i="78"/>
  <c r="Q201" i="78"/>
  <c r="Q209" i="78"/>
  <c r="Q217" i="78"/>
  <c r="Q225" i="78"/>
  <c r="Q233" i="78"/>
  <c r="Q241" i="78"/>
  <c r="Q128" i="78"/>
  <c r="Q11" i="78"/>
  <c r="Q16" i="78"/>
  <c r="Q22" i="78"/>
  <c r="Q27" i="78"/>
  <c r="Q33" i="78"/>
  <c r="Q39" i="78"/>
  <c r="Q44" i="78"/>
  <c r="Q49" i="78"/>
  <c r="Q55" i="78"/>
  <c r="Q60" i="78"/>
  <c r="Q65" i="78"/>
  <c r="Q71" i="78"/>
  <c r="Q76" i="78"/>
  <c r="Q81" i="78"/>
  <c r="Q87" i="78"/>
  <c r="Q92" i="78"/>
  <c r="Q97" i="78"/>
  <c r="Q103" i="78"/>
  <c r="Q108" i="78"/>
  <c r="Q113" i="78"/>
  <c r="Q119" i="78"/>
  <c r="Q124" i="78"/>
  <c r="Q131" i="78"/>
  <c r="Q137" i="78"/>
  <c r="Q142" i="78"/>
  <c r="Q147" i="78"/>
  <c r="Q154" i="78"/>
  <c r="Q162" i="78"/>
  <c r="Q170" i="78"/>
  <c r="Q178" i="78"/>
  <c r="Q186" i="78"/>
  <c r="Q194" i="78"/>
  <c r="Q202" i="78"/>
  <c r="Q210" i="78"/>
  <c r="Q218" i="78"/>
  <c r="Q226" i="78"/>
  <c r="Q234" i="78"/>
  <c r="Q242" i="78"/>
  <c r="Q12" i="78"/>
  <c r="Q18" i="78"/>
  <c r="Q23" i="78"/>
  <c r="Q28" i="78"/>
  <c r="Q35" i="78"/>
  <c r="Q40" i="78"/>
  <c r="Q45" i="78"/>
  <c r="Q51" i="78"/>
  <c r="Q56" i="78"/>
  <c r="Q61" i="78"/>
  <c r="Q67" i="78"/>
  <c r="Q72" i="78"/>
  <c r="Q77" i="78"/>
  <c r="Q83" i="78"/>
  <c r="Q88" i="78"/>
  <c r="Q93" i="78"/>
  <c r="Q99" i="78"/>
  <c r="Q104" i="78"/>
  <c r="Q109" i="78"/>
  <c r="Q115" i="78"/>
  <c r="Q120" i="78"/>
  <c r="Q125" i="78"/>
  <c r="Q133" i="78"/>
  <c r="Q138" i="78"/>
  <c r="Q143" i="78"/>
  <c r="Q149" i="78"/>
  <c r="Q157" i="78"/>
  <c r="Q165" i="78"/>
  <c r="Q173" i="78"/>
  <c r="Q181" i="78"/>
  <c r="Q189" i="78"/>
  <c r="Q197" i="78"/>
  <c r="Q205" i="78"/>
  <c r="Q213" i="78"/>
  <c r="Q221" i="78"/>
  <c r="Q229" i="78"/>
  <c r="Q237" i="78"/>
  <c r="Q245" i="78"/>
  <c r="K15" i="74"/>
  <c r="K14" i="74"/>
  <c r="K13" i="74"/>
  <c r="K12" i="74"/>
  <c r="K11" i="74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5" i="73"/>
  <c r="J74" i="73"/>
  <c r="J73" i="73"/>
  <c r="J72" i="73"/>
  <c r="J71" i="73"/>
  <c r="J70" i="73"/>
  <c r="J69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6" i="73"/>
  <c r="J45" i="73"/>
  <c r="J44" i="73"/>
  <c r="J43" i="73"/>
  <c r="J42" i="73"/>
  <c r="J41" i="73"/>
  <c r="J39" i="73"/>
  <c r="J38" i="73"/>
  <c r="J37" i="73"/>
  <c r="J36" i="73"/>
  <c r="J35" i="73"/>
  <c r="J34" i="73"/>
  <c r="J33" i="73"/>
  <c r="J32" i="73"/>
  <c r="J30" i="73"/>
  <c r="J29" i="73"/>
  <c r="J28" i="73"/>
  <c r="J27" i="73"/>
  <c r="J26" i="73"/>
  <c r="J25" i="73"/>
  <c r="J24" i="73"/>
  <c r="J23" i="73"/>
  <c r="J22" i="73"/>
  <c r="J21" i="73"/>
  <c r="J20" i="73"/>
  <c r="J19" i="73"/>
  <c r="J17" i="73"/>
  <c r="J16" i="73"/>
  <c r="J14" i="73"/>
  <c r="J13" i="73"/>
  <c r="J12" i="73"/>
  <c r="J11" i="73"/>
  <c r="Q140" i="78" l="1"/>
  <c r="Q156" i="78"/>
  <c r="Q172" i="78"/>
  <c r="Q188" i="78"/>
  <c r="Q204" i="78"/>
  <c r="Q220" i="78"/>
  <c r="Q236" i="78"/>
  <c r="Q190" i="78"/>
  <c r="Q89" i="78"/>
  <c r="Q36" i="78"/>
  <c r="Q100" i="78"/>
  <c r="Q246" i="78"/>
  <c r="Q198" i="78"/>
  <c r="Q52" i="78"/>
  <c r="Q174" i="78"/>
  <c r="Q84" i="78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4" i="72"/>
  <c r="L13" i="72"/>
  <c r="L12" i="72"/>
  <c r="L11" i="72"/>
  <c r="R37" i="71"/>
  <c r="R36" i="71"/>
  <c r="R34" i="71"/>
  <c r="R33" i="71"/>
  <c r="R32" i="71"/>
  <c r="R31" i="71"/>
  <c r="R30" i="71"/>
  <c r="R29" i="71"/>
  <c r="R28" i="71"/>
  <c r="R27" i="71"/>
  <c r="R25" i="71"/>
  <c r="R24" i="71"/>
  <c r="R23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6" i="67"/>
  <c r="J15" i="67"/>
  <c r="J14" i="67"/>
  <c r="J13" i="67"/>
  <c r="J12" i="67"/>
  <c r="J11" i="67"/>
  <c r="K22" i="66"/>
  <c r="K21" i="66"/>
  <c r="K20" i="66"/>
  <c r="K19" i="66"/>
  <c r="K18" i="66"/>
  <c r="K17" i="66"/>
  <c r="K15" i="66"/>
  <c r="K14" i="66"/>
  <c r="K13" i="66"/>
  <c r="K12" i="66"/>
  <c r="K11" i="66"/>
  <c r="K14" i="65"/>
  <c r="K13" i="65"/>
  <c r="K12" i="65"/>
  <c r="K11" i="65"/>
  <c r="N40" i="64"/>
  <c r="N39" i="64"/>
  <c r="N38" i="64"/>
  <c r="N37" i="64"/>
  <c r="N36" i="64"/>
  <c r="N35" i="64"/>
  <c r="N34" i="64"/>
  <c r="N33" i="64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M90" i="63"/>
  <c r="M89" i="63"/>
  <c r="M88" i="63"/>
  <c r="M87" i="63"/>
  <c r="M86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L94" i="62"/>
  <c r="L46" i="62"/>
  <c r="L12" i="62" s="1"/>
  <c r="L11" i="62" s="1"/>
  <c r="L13" i="62"/>
  <c r="K11" i="62"/>
  <c r="K12" i="62"/>
  <c r="K13" i="62"/>
  <c r="K165" i="62"/>
  <c r="L165" i="62"/>
  <c r="L136" i="62" s="1"/>
  <c r="K137" i="62"/>
  <c r="L137" i="62"/>
  <c r="K136" i="62" l="1"/>
  <c r="N193" i="62"/>
  <c r="N211" i="62"/>
  <c r="N153" i="62"/>
  <c r="N167" i="62"/>
  <c r="N106" i="62"/>
  <c r="N61" i="62"/>
  <c r="N16" i="62"/>
  <c r="N121" i="62"/>
  <c r="N68" i="62"/>
  <c r="N247" i="62"/>
  <c r="N213" i="62"/>
  <c r="N174" i="62"/>
  <c r="N92" i="62"/>
  <c r="N253" i="62" l="1"/>
  <c r="N140" i="62"/>
  <c r="N159" i="62"/>
  <c r="N184" i="62"/>
  <c r="N198" i="62"/>
  <c r="N137" i="62"/>
  <c r="N71" i="62"/>
  <c r="N18" i="62"/>
  <c r="N205" i="62"/>
  <c r="N144" i="62"/>
  <c r="N78" i="62"/>
  <c r="N22" i="62"/>
  <c r="N212" i="62"/>
  <c r="N147" i="62"/>
  <c r="N252" i="62"/>
  <c r="N218" i="62"/>
  <c r="N183" i="62"/>
  <c r="N152" i="62"/>
  <c r="N122" i="62"/>
  <c r="N94" i="62"/>
  <c r="N73" i="62"/>
  <c r="N49" i="62"/>
  <c r="N28" i="62"/>
  <c r="N178" i="62"/>
  <c r="N133" i="62"/>
  <c r="N105" i="62"/>
  <c r="N80" i="62"/>
  <c r="N56" i="62"/>
  <c r="N255" i="62"/>
  <c r="N239" i="62"/>
  <c r="N221" i="62"/>
  <c r="N203" i="62"/>
  <c r="N186" i="62"/>
  <c r="N157" i="62"/>
  <c r="N125" i="62"/>
  <c r="N60" i="62"/>
  <c r="N58" i="62"/>
  <c r="N14" i="62"/>
  <c r="N219" i="62"/>
  <c r="N173" i="62"/>
  <c r="N112" i="62"/>
  <c r="N47" i="62"/>
  <c r="N249" i="62"/>
  <c r="N180" i="62"/>
  <c r="N119" i="62"/>
  <c r="N54" i="62"/>
  <c r="N254" i="62"/>
  <c r="N185" i="62"/>
  <c r="N124" i="62"/>
  <c r="N240" i="62"/>
  <c r="N204" i="62"/>
  <c r="N171" i="62"/>
  <c r="N143" i="62"/>
  <c r="N110" i="62"/>
  <c r="N89" i="62"/>
  <c r="N65" i="62"/>
  <c r="N44" i="62"/>
  <c r="N24" i="62"/>
  <c r="N161" i="62"/>
  <c r="N129" i="62"/>
  <c r="N101" i="62"/>
  <c r="N76" i="62"/>
  <c r="N48" i="62"/>
  <c r="N251" i="62"/>
  <c r="N235" i="62"/>
  <c r="N217" i="62"/>
  <c r="N199" i="62"/>
  <c r="N182" i="62"/>
  <c r="N151" i="62"/>
  <c r="N109" i="62"/>
  <c r="N52" i="62"/>
  <c r="N83" i="62"/>
  <c r="N115" i="62"/>
  <c r="N242" i="62"/>
  <c r="N165" i="62"/>
  <c r="N104" i="62"/>
  <c r="N39" i="62"/>
  <c r="N241" i="62"/>
  <c r="N172" i="62"/>
  <c r="N111" i="62"/>
  <c r="N46" i="62"/>
  <c r="N246" i="62"/>
  <c r="N177" i="62"/>
  <c r="N116" i="62"/>
  <c r="N236" i="62"/>
  <c r="N200" i="62"/>
  <c r="N142" i="62"/>
  <c r="N190" i="62"/>
  <c r="N225" i="62"/>
  <c r="N259" i="62"/>
  <c r="N84" i="62"/>
  <c r="N145" i="62"/>
  <c r="N32" i="62"/>
  <c r="N77" i="62"/>
  <c r="N126" i="62"/>
  <c r="N187" i="62"/>
  <c r="N220" i="62"/>
  <c r="N215" i="62"/>
  <c r="N206" i="62"/>
  <c r="N148" i="62"/>
  <c r="N195" i="62"/>
  <c r="N230" i="62"/>
  <c r="N43" i="62"/>
  <c r="N88" i="62"/>
  <c r="N234" i="62"/>
  <c r="N40" i="62"/>
  <c r="N81" i="62"/>
  <c r="N139" i="62"/>
  <c r="N222" i="62"/>
  <c r="N27" i="62"/>
  <c r="N23" i="62"/>
  <c r="N42" i="62"/>
  <c r="N72" i="62"/>
  <c r="N166" i="62"/>
  <c r="N208" i="62"/>
  <c r="N243" i="62"/>
  <c r="N64" i="62"/>
  <c r="N113" i="62"/>
  <c r="N12" i="62"/>
  <c r="N57" i="62"/>
  <c r="N98" i="62"/>
  <c r="N154" i="62"/>
  <c r="N256" i="62"/>
  <c r="N86" i="62"/>
  <c r="N79" i="62"/>
  <c r="N26" i="62"/>
  <c r="N233" i="62"/>
  <c r="N31" i="62"/>
  <c r="N66" i="62"/>
  <c r="N210" i="62"/>
  <c r="N114" i="62"/>
  <c r="N130" i="62"/>
  <c r="N207" i="62"/>
  <c r="N158" i="62"/>
  <c r="N175" i="62"/>
  <c r="N191" i="62"/>
  <c r="N209" i="62"/>
  <c r="N226" i="62"/>
  <c r="N244" i="62"/>
  <c r="N260" i="62"/>
  <c r="N132" i="62"/>
  <c r="N160" i="62"/>
  <c r="N194" i="62"/>
  <c r="N228" i="62"/>
  <c r="N11" i="62"/>
  <c r="N33" i="62"/>
  <c r="N62" i="62"/>
  <c r="N95" i="62"/>
  <c r="N127" i="62"/>
  <c r="N155" i="62"/>
  <c r="N188" i="62"/>
  <c r="N223" i="62"/>
  <c r="N257" i="62"/>
  <c r="N29" i="62"/>
  <c r="N55" i="62"/>
  <c r="N87" i="62"/>
  <c r="N120" i="62"/>
  <c r="N150" i="62"/>
  <c r="N181" i="62"/>
  <c r="N216" i="62"/>
  <c r="N250" i="62"/>
  <c r="N229" i="62"/>
  <c r="N59" i="62"/>
  <c r="N146" i="62"/>
  <c r="N25" i="62"/>
  <c r="N82" i="62"/>
  <c r="N201" i="62"/>
  <c r="N37" i="62"/>
  <c r="N100" i="62"/>
  <c r="N19" i="62"/>
  <c r="N74" i="62"/>
  <c r="N176" i="62"/>
  <c r="N97" i="62"/>
  <c r="N117" i="62"/>
  <c r="N138" i="62"/>
  <c r="N170" i="62"/>
  <c r="N20" i="62"/>
  <c r="N36" i="62"/>
  <c r="N53" i="62"/>
  <c r="N69" i="62"/>
  <c r="N85" i="62"/>
  <c r="N102" i="62"/>
  <c r="N118" i="62"/>
  <c r="N134" i="62"/>
  <c r="N149" i="62"/>
  <c r="N162" i="62"/>
  <c r="N179" i="62"/>
  <c r="N196" i="62"/>
  <c r="N214" i="62"/>
  <c r="N231" i="62"/>
  <c r="N248" i="62"/>
  <c r="N108" i="62"/>
  <c r="N141" i="62"/>
  <c r="N169" i="62"/>
  <c r="N202" i="62"/>
  <c r="N238" i="62"/>
  <c r="N17" i="62"/>
  <c r="N38" i="62"/>
  <c r="N70" i="62"/>
  <c r="N103" i="62"/>
  <c r="N136" i="62"/>
  <c r="N163" i="62"/>
  <c r="N197" i="62"/>
  <c r="N232" i="62"/>
  <c r="N13" i="62"/>
  <c r="N34" i="62"/>
  <c r="N63" i="62"/>
  <c r="N96" i="62"/>
  <c r="N128" i="62"/>
  <c r="N156" i="62"/>
  <c r="N189" i="62"/>
  <c r="N224" i="62"/>
  <c r="N258" i="62"/>
  <c r="N21" i="62"/>
  <c r="N75" i="62"/>
  <c r="N192" i="62"/>
  <c r="N35" i="62"/>
  <c r="N99" i="62"/>
  <c r="N245" i="62"/>
  <c r="N51" i="62"/>
  <c r="N131" i="62"/>
  <c r="N30" i="62"/>
  <c r="N90" i="62"/>
  <c r="N227" i="62"/>
  <c r="N91" i="62"/>
  <c r="N237" i="62"/>
  <c r="N50" i="62"/>
  <c r="N123" i="62"/>
  <c r="N15" i="62"/>
  <c r="N67" i="62"/>
  <c r="N168" i="62"/>
  <c r="N41" i="62"/>
  <c r="N107" i="62"/>
  <c r="R252" i="61"/>
  <c r="R243" i="61"/>
  <c r="R242" i="61"/>
  <c r="R234" i="61"/>
  <c r="Q152" i="61"/>
  <c r="R152" i="61"/>
  <c r="R13" i="61"/>
  <c r="Q13" i="61"/>
  <c r="Q12" i="61" s="1"/>
  <c r="Q11" i="61" s="1"/>
  <c r="R12" i="61" l="1"/>
  <c r="R11" i="61" l="1"/>
  <c r="T347" i="61" s="1"/>
  <c r="T155" i="61"/>
  <c r="T123" i="61"/>
  <c r="T91" i="61"/>
  <c r="T59" i="61"/>
  <c r="T27" i="61"/>
  <c r="T322" i="61"/>
  <c r="T290" i="61"/>
  <c r="T258" i="61"/>
  <c r="T226" i="61"/>
  <c r="T202" i="61"/>
  <c r="T182" i="61"/>
  <c r="T337" i="61"/>
  <c r="T313" i="61"/>
  <c r="T293" i="61"/>
  <c r="T273" i="61"/>
  <c r="T249" i="61"/>
  <c r="T229" i="61"/>
  <c r="T209" i="61"/>
  <c r="T185" i="61"/>
  <c r="T165" i="61"/>
  <c r="T145" i="61"/>
  <c r="T121" i="61"/>
  <c r="T101" i="61"/>
  <c r="T81" i="61"/>
  <c r="T57" i="61"/>
  <c r="T37" i="61"/>
  <c r="T17" i="61"/>
  <c r="T187" i="61" l="1"/>
  <c r="T315" i="61"/>
  <c r="T283" i="61"/>
  <c r="T219" i="61"/>
  <c r="T12" i="61"/>
  <c r="T336" i="61"/>
  <c r="T343" i="61"/>
  <c r="T327" i="61"/>
  <c r="T311" i="61"/>
  <c r="T295" i="61"/>
  <c r="T279" i="61"/>
  <c r="T263" i="61"/>
  <c r="T247" i="61"/>
  <c r="T231" i="61"/>
  <c r="T215" i="61"/>
  <c r="T199" i="61"/>
  <c r="T183" i="61"/>
  <c r="T167" i="61"/>
  <c r="T135" i="61"/>
  <c r="T119" i="61"/>
  <c r="T103" i="61"/>
  <c r="T87" i="61"/>
  <c r="T71" i="61"/>
  <c r="T55" i="61"/>
  <c r="T39" i="61"/>
  <c r="T350" i="61"/>
  <c r="T334" i="61"/>
  <c r="T318" i="61"/>
  <c r="T302" i="61"/>
  <c r="T286" i="61"/>
  <c r="T270" i="61"/>
  <c r="T254" i="61"/>
  <c r="T238" i="61"/>
  <c r="T222" i="61"/>
  <c r="T206" i="61"/>
  <c r="T190" i="61"/>
  <c r="T349" i="61"/>
  <c r="T333" i="61"/>
  <c r="T317" i="61"/>
  <c r="T301" i="61"/>
  <c r="T285" i="61"/>
  <c r="T269" i="61"/>
  <c r="T253" i="61"/>
  <c r="T237" i="61"/>
  <c r="T221" i="61"/>
  <c r="T205" i="61"/>
  <c r="T189" i="61"/>
  <c r="T173" i="61"/>
  <c r="T157" i="61"/>
  <c r="T141" i="61"/>
  <c r="T125" i="61"/>
  <c r="T109" i="61"/>
  <c r="T93" i="61"/>
  <c r="T77" i="61"/>
  <c r="T61" i="61"/>
  <c r="T45" i="61"/>
  <c r="T29" i="61"/>
  <c r="T13" i="61"/>
  <c r="T348" i="61"/>
  <c r="T332" i="61"/>
  <c r="T339" i="61"/>
  <c r="T323" i="61"/>
  <c r="T307" i="61"/>
  <c r="T291" i="61"/>
  <c r="T275" i="61"/>
  <c r="T259" i="61"/>
  <c r="T243" i="61"/>
  <c r="T227" i="61"/>
  <c r="T211" i="61"/>
  <c r="T195" i="61"/>
  <c r="T179" i="61"/>
  <c r="T163" i="61"/>
  <c r="T147" i="61"/>
  <c r="T131" i="61"/>
  <c r="T115" i="61"/>
  <c r="T99" i="61"/>
  <c r="T83" i="61"/>
  <c r="T67" i="61"/>
  <c r="T51" i="61"/>
  <c r="T35" i="61"/>
  <c r="T346" i="61"/>
  <c r="T330" i="61"/>
  <c r="T314" i="61"/>
  <c r="T298" i="61"/>
  <c r="T282" i="61"/>
  <c r="T266" i="61"/>
  <c r="T250" i="61"/>
  <c r="T234" i="61"/>
  <c r="T21" i="61"/>
  <c r="T41" i="61"/>
  <c r="T65" i="61"/>
  <c r="T85" i="61"/>
  <c r="T105" i="61"/>
  <c r="T129" i="61"/>
  <c r="T149" i="61"/>
  <c r="T169" i="61"/>
  <c r="T193" i="61"/>
  <c r="T213" i="61"/>
  <c r="T257" i="61"/>
  <c r="T277" i="61"/>
  <c r="T297" i="61"/>
  <c r="T321" i="61"/>
  <c r="T341" i="61"/>
  <c r="T186" i="61"/>
  <c r="T210" i="61"/>
  <c r="T230" i="61"/>
  <c r="T262" i="61"/>
  <c r="T294" i="61"/>
  <c r="T326" i="61"/>
  <c r="T31" i="61"/>
  <c r="T63" i="61"/>
  <c r="T95" i="61"/>
  <c r="T127" i="61"/>
  <c r="T159" i="61"/>
  <c r="T191" i="61"/>
  <c r="T223" i="61"/>
  <c r="T255" i="61"/>
  <c r="T287" i="61"/>
  <c r="T319" i="61"/>
  <c r="T328" i="61"/>
  <c r="T25" i="61"/>
  <c r="T49" i="61"/>
  <c r="T69" i="61"/>
  <c r="T89" i="61"/>
  <c r="T113" i="61"/>
  <c r="T133" i="61"/>
  <c r="T153" i="61"/>
  <c r="T177" i="61"/>
  <c r="T197" i="61"/>
  <c r="T217" i="61"/>
  <c r="T261" i="61"/>
  <c r="T281" i="61"/>
  <c r="T305" i="61"/>
  <c r="T325" i="61"/>
  <c r="T345" i="61"/>
  <c r="T194" i="61"/>
  <c r="T214" i="61"/>
  <c r="T242" i="61"/>
  <c r="T274" i="61"/>
  <c r="T306" i="61"/>
  <c r="T338" i="61"/>
  <c r="T43" i="61"/>
  <c r="T75" i="61"/>
  <c r="T107" i="61"/>
  <c r="T139" i="61"/>
  <c r="T171" i="61"/>
  <c r="T203" i="61"/>
  <c r="T235" i="61"/>
  <c r="T267" i="61"/>
  <c r="T299" i="61"/>
  <c r="T331" i="61"/>
  <c r="T340" i="61"/>
  <c r="T33" i="61"/>
  <c r="T53" i="61"/>
  <c r="T73" i="61"/>
  <c r="T97" i="61"/>
  <c r="T117" i="61"/>
  <c r="T137" i="61"/>
  <c r="T161" i="61"/>
  <c r="T181" i="61"/>
  <c r="T201" i="61"/>
  <c r="T225" i="61"/>
  <c r="T245" i="61"/>
  <c r="T265" i="61"/>
  <c r="T289" i="61"/>
  <c r="T309" i="61"/>
  <c r="T329" i="61"/>
  <c r="T178" i="61"/>
  <c r="T198" i="61"/>
  <c r="T218" i="61"/>
  <c r="T246" i="61"/>
  <c r="T278" i="61"/>
  <c r="T310" i="61"/>
  <c r="T342" i="61"/>
  <c r="T47" i="61"/>
  <c r="T79" i="61"/>
  <c r="T111" i="61"/>
  <c r="T143" i="61"/>
  <c r="T175" i="61"/>
  <c r="T207" i="61"/>
  <c r="T239" i="61"/>
  <c r="T271" i="61"/>
  <c r="T303" i="61"/>
  <c r="T335" i="61"/>
  <c r="T344" i="61"/>
  <c r="T320" i="61"/>
  <c r="T312" i="61"/>
  <c r="T296" i="61"/>
  <c r="T280" i="61"/>
  <c r="T264" i="61"/>
  <c r="T248" i="61"/>
  <c r="T232" i="61"/>
  <c r="T216" i="61"/>
  <c r="T200" i="61"/>
  <c r="T184" i="61"/>
  <c r="T172" i="61"/>
  <c r="T164" i="61"/>
  <c r="T156" i="61"/>
  <c r="T148" i="61"/>
  <c r="T140" i="61"/>
  <c r="T132" i="61"/>
  <c r="T124" i="61"/>
  <c r="T116" i="61"/>
  <c r="T108" i="61"/>
  <c r="T100" i="61"/>
  <c r="T92" i="61"/>
  <c r="T84" i="61"/>
  <c r="T76" i="61"/>
  <c r="T68" i="61"/>
  <c r="T60" i="61"/>
  <c r="T52" i="61"/>
  <c r="T44" i="61"/>
  <c r="T36" i="61"/>
  <c r="T28" i="61"/>
  <c r="T22" i="61"/>
  <c r="T16" i="61"/>
  <c r="T11" i="61"/>
  <c r="T72" i="61"/>
  <c r="T48" i="61"/>
  <c r="T19" i="61"/>
  <c r="T308" i="61"/>
  <c r="T292" i="61"/>
  <c r="T276" i="61"/>
  <c r="T260" i="61"/>
  <c r="T244" i="61"/>
  <c r="T228" i="61"/>
  <c r="T212" i="61"/>
  <c r="T196" i="61"/>
  <c r="T180" i="61"/>
  <c r="T170" i="61"/>
  <c r="T162" i="61"/>
  <c r="T154" i="61"/>
  <c r="T146" i="61"/>
  <c r="T138" i="61"/>
  <c r="T130" i="61"/>
  <c r="T122" i="61"/>
  <c r="T114" i="61"/>
  <c r="T106" i="61"/>
  <c r="T98" i="61"/>
  <c r="T90" i="61"/>
  <c r="T82" i="61"/>
  <c r="T74" i="61"/>
  <c r="T66" i="61"/>
  <c r="T58" i="61"/>
  <c r="T50" i="61"/>
  <c r="T42" i="61"/>
  <c r="T34" i="61"/>
  <c r="T26" i="61"/>
  <c r="T20" i="61"/>
  <c r="T15" i="61"/>
  <c r="T324" i="61"/>
  <c r="T304" i="61"/>
  <c r="T288" i="61"/>
  <c r="T272" i="61"/>
  <c r="T256" i="61"/>
  <c r="T240" i="61"/>
  <c r="T224" i="61"/>
  <c r="T208" i="61"/>
  <c r="T192" i="61"/>
  <c r="T176" i="61"/>
  <c r="T168" i="61"/>
  <c r="T160" i="61"/>
  <c r="T152" i="61"/>
  <c r="T144" i="61"/>
  <c r="T136" i="61"/>
  <c r="T128" i="61"/>
  <c r="T120" i="61"/>
  <c r="T112" i="61"/>
  <c r="T104" i="61"/>
  <c r="T96" i="61"/>
  <c r="T88" i="61"/>
  <c r="T64" i="61"/>
  <c r="T40" i="61"/>
  <c r="T32" i="61"/>
  <c r="T316" i="61"/>
  <c r="T300" i="61"/>
  <c r="T284" i="61"/>
  <c r="T268" i="61"/>
  <c r="T252" i="61"/>
  <c r="T236" i="61"/>
  <c r="T220" i="61"/>
  <c r="T204" i="61"/>
  <c r="T188" i="61"/>
  <c r="T174" i="61"/>
  <c r="T166" i="61"/>
  <c r="T158" i="61"/>
  <c r="T150" i="61"/>
  <c r="T142" i="61"/>
  <c r="T134" i="61"/>
  <c r="T126" i="61"/>
  <c r="T118" i="61"/>
  <c r="T110" i="61"/>
  <c r="T102" i="61"/>
  <c r="T94" i="61"/>
  <c r="T86" i="61"/>
  <c r="T78" i="61"/>
  <c r="T70" i="61"/>
  <c r="T62" i="61"/>
  <c r="T54" i="61"/>
  <c r="T46" i="61"/>
  <c r="T38" i="61"/>
  <c r="T30" i="61"/>
  <c r="T23" i="61"/>
  <c r="T18" i="61"/>
  <c r="T80" i="61"/>
  <c r="T56" i="61"/>
  <c r="T24" i="61"/>
  <c r="T14" i="61"/>
  <c r="Q60" i="59"/>
  <c r="Q59" i="59"/>
  <c r="Q58" i="59"/>
  <c r="Q57" i="59"/>
  <c r="Q56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7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21" i="58" l="1"/>
  <c r="J12" i="58"/>
  <c r="C37" i="88"/>
  <c r="C35" i="88"/>
  <c r="C33" i="88"/>
  <c r="C31" i="88"/>
  <c r="C29" i="88"/>
  <c r="C28" i="88"/>
  <c r="C27" i="88"/>
  <c r="C26" i="88"/>
  <c r="C24" i="88"/>
  <c r="C21" i="88"/>
  <c r="C20" i="88"/>
  <c r="C17" i="88"/>
  <c r="C18" i="88"/>
  <c r="C19" i="88"/>
  <c r="C16" i="88"/>
  <c r="C15" i="88"/>
  <c r="C13" i="88"/>
  <c r="J11" i="58" l="1"/>
  <c r="J10" i="58" s="1"/>
  <c r="C23" i="88"/>
  <c r="C12" i="88"/>
  <c r="K23" i="58" l="1"/>
  <c r="K48" i="58"/>
  <c r="K27" i="58"/>
  <c r="K50" i="58"/>
  <c r="K35" i="58"/>
  <c r="K32" i="58"/>
  <c r="K16" i="58"/>
  <c r="K30" i="58"/>
  <c r="K46" i="58"/>
  <c r="K44" i="58"/>
  <c r="K28" i="58"/>
  <c r="K37" i="58"/>
  <c r="K12" i="58"/>
  <c r="K19" i="58"/>
  <c r="K25" i="58"/>
  <c r="K29" i="58"/>
  <c r="C11" i="88"/>
  <c r="K40" i="58"/>
  <c r="K24" i="58"/>
  <c r="K31" i="58"/>
  <c r="K51" i="58"/>
  <c r="K39" i="58"/>
  <c r="K18" i="58"/>
  <c r="K22" i="58"/>
  <c r="K15" i="58"/>
  <c r="K36" i="58"/>
  <c r="K21" i="58"/>
  <c r="K26" i="58"/>
  <c r="K34" i="58"/>
  <c r="K13" i="58"/>
  <c r="K49" i="58"/>
  <c r="K17" i="58"/>
  <c r="K47" i="58"/>
  <c r="K10" i="58"/>
  <c r="K42" i="58"/>
  <c r="K41" i="58"/>
  <c r="K14" i="58"/>
  <c r="K33" i="58"/>
  <c r="K43" i="58"/>
  <c r="K45" i="58"/>
  <c r="K38" i="58"/>
  <c r="K11" i="58"/>
  <c r="C10" i="88" l="1"/>
  <c r="C42" i="88" l="1"/>
  <c r="L48" i="58" s="1"/>
  <c r="R248" i="78" l="1"/>
  <c r="R244" i="78"/>
  <c r="R240" i="78"/>
  <c r="R216" i="78"/>
  <c r="R233" i="78"/>
  <c r="R229" i="78"/>
  <c r="R225" i="78"/>
  <c r="R221" i="78"/>
  <c r="R217" i="78"/>
  <c r="R212" i="78"/>
  <c r="R208" i="78"/>
  <c r="R204" i="78"/>
  <c r="R200" i="78"/>
  <c r="R196" i="78"/>
  <c r="R192" i="78"/>
  <c r="R188" i="78"/>
  <c r="R184" i="78"/>
  <c r="R180" i="78"/>
  <c r="R176" i="78"/>
  <c r="R172" i="78"/>
  <c r="R168" i="78"/>
  <c r="R164" i="78"/>
  <c r="R160" i="78"/>
  <c r="R156" i="78"/>
  <c r="R152" i="78"/>
  <c r="R148" i="78"/>
  <c r="R144" i="78"/>
  <c r="R140" i="78"/>
  <c r="R136" i="78"/>
  <c r="R132" i="78"/>
  <c r="R128" i="78"/>
  <c r="R123" i="78"/>
  <c r="R119" i="78"/>
  <c r="R115" i="78"/>
  <c r="R111" i="78"/>
  <c r="R107" i="78"/>
  <c r="R103" i="78"/>
  <c r="R99" i="78"/>
  <c r="R95" i="78"/>
  <c r="R91" i="78"/>
  <c r="R87" i="78"/>
  <c r="R83" i="78"/>
  <c r="R79" i="78"/>
  <c r="R75" i="78"/>
  <c r="R71" i="78"/>
  <c r="R67" i="78"/>
  <c r="R63" i="78"/>
  <c r="R59" i="78"/>
  <c r="R55" i="78"/>
  <c r="R51" i="78"/>
  <c r="R47" i="78"/>
  <c r="R43" i="78"/>
  <c r="R39" i="78"/>
  <c r="R35" i="78"/>
  <c r="R29" i="78"/>
  <c r="R25" i="78"/>
  <c r="R21" i="78"/>
  <c r="R17" i="78"/>
  <c r="R13" i="78"/>
  <c r="R247" i="78"/>
  <c r="R243" i="78"/>
  <c r="R239" i="78"/>
  <c r="R232" i="78"/>
  <c r="R228" i="78"/>
  <c r="R224" i="78"/>
  <c r="R220" i="78"/>
  <c r="R211" i="78"/>
  <c r="R203" i="78"/>
  <c r="R199" i="78"/>
  <c r="R191" i="78"/>
  <c r="R187" i="78"/>
  <c r="R179" i="78"/>
  <c r="R171" i="78"/>
  <c r="R159" i="78"/>
  <c r="R151" i="78"/>
  <c r="R143" i="78"/>
  <c r="R135" i="78"/>
  <c r="R126" i="78"/>
  <c r="R118" i="78"/>
  <c r="R106" i="78"/>
  <c r="R98" i="78"/>
  <c r="R90" i="78"/>
  <c r="R74" i="78"/>
  <c r="R66" i="78"/>
  <c r="R54" i="78"/>
  <c r="R236" i="78"/>
  <c r="R215" i="78"/>
  <c r="R195" i="78"/>
  <c r="R167" i="78"/>
  <c r="R139" i="78"/>
  <c r="R110" i="78"/>
  <c r="R86" i="78"/>
  <c r="R62" i="78"/>
  <c r="R246" i="78"/>
  <c r="R242" i="78"/>
  <c r="R238" i="78"/>
  <c r="R235" i="78"/>
  <c r="R245" i="78"/>
  <c r="R241" i="78"/>
  <c r="R237" i="78"/>
  <c r="R234" i="78"/>
  <c r="R230" i="78"/>
  <c r="R226" i="78"/>
  <c r="R222" i="78"/>
  <c r="R218" i="78"/>
  <c r="R213" i="78"/>
  <c r="R209" i="78"/>
  <c r="R205" i="78"/>
  <c r="R201" i="78"/>
  <c r="R197" i="78"/>
  <c r="R193" i="78"/>
  <c r="R189" i="78"/>
  <c r="R185" i="78"/>
  <c r="R181" i="78"/>
  <c r="R177" i="78"/>
  <c r="R173" i="78"/>
  <c r="R169" i="78"/>
  <c r="R165" i="78"/>
  <c r="R161" i="78"/>
  <c r="R157" i="78"/>
  <c r="R153" i="78"/>
  <c r="R149" i="78"/>
  <c r="R145" i="78"/>
  <c r="R141" i="78"/>
  <c r="R137" i="78"/>
  <c r="R133" i="78"/>
  <c r="R129" i="78"/>
  <c r="R124" i="78"/>
  <c r="R120" i="78"/>
  <c r="R116" i="78"/>
  <c r="R112" i="78"/>
  <c r="R108" i="78"/>
  <c r="R104" i="78"/>
  <c r="R100" i="78"/>
  <c r="R96" i="78"/>
  <c r="R92" i="78"/>
  <c r="R88" i="78"/>
  <c r="R84" i="78"/>
  <c r="R80" i="78"/>
  <c r="R76" i="78"/>
  <c r="R72" i="78"/>
  <c r="R68" i="78"/>
  <c r="R64" i="78"/>
  <c r="R60" i="78"/>
  <c r="R56" i="78"/>
  <c r="R52" i="78"/>
  <c r="R48" i="78"/>
  <c r="R44" i="78"/>
  <c r="R40" i="78"/>
  <c r="R36" i="78"/>
  <c r="R30" i="78"/>
  <c r="R26" i="78"/>
  <c r="R22" i="78"/>
  <c r="R18" i="78"/>
  <c r="R14" i="78"/>
  <c r="R10" i="78"/>
  <c r="R207" i="78"/>
  <c r="R183" i="78"/>
  <c r="R175" i="78"/>
  <c r="R163" i="78"/>
  <c r="R155" i="78"/>
  <c r="R147" i="78"/>
  <c r="R131" i="78"/>
  <c r="R122" i="78"/>
  <c r="R114" i="78"/>
  <c r="R102" i="78"/>
  <c r="R94" i="78"/>
  <c r="R82" i="78"/>
  <c r="R78" i="78"/>
  <c r="R70" i="78"/>
  <c r="R58" i="78"/>
  <c r="R50" i="78"/>
  <c r="R231" i="78"/>
  <c r="R214" i="78"/>
  <c r="R198" i="78"/>
  <c r="R182" i="78"/>
  <c r="R166" i="78"/>
  <c r="R150" i="78"/>
  <c r="R134" i="78"/>
  <c r="R117" i="78"/>
  <c r="R101" i="78"/>
  <c r="R85" i="78"/>
  <c r="R69" i="78"/>
  <c r="R53" i="78"/>
  <c r="R42" i="78"/>
  <c r="R34" i="78"/>
  <c r="R24" i="78"/>
  <c r="R16" i="78"/>
  <c r="R227" i="78"/>
  <c r="R210" i="78"/>
  <c r="R194" i="78"/>
  <c r="R178" i="78"/>
  <c r="R162" i="78"/>
  <c r="R146" i="78"/>
  <c r="R130" i="78"/>
  <c r="R113" i="78"/>
  <c r="R81" i="78"/>
  <c r="R65" i="78"/>
  <c r="R49" i="78"/>
  <c r="R41" i="78"/>
  <c r="R31" i="78"/>
  <c r="R23" i="78"/>
  <c r="R15" i="78"/>
  <c r="R223" i="78"/>
  <c r="R174" i="78"/>
  <c r="R158" i="78"/>
  <c r="R125" i="78"/>
  <c r="R93" i="78"/>
  <c r="R46" i="78"/>
  <c r="R38" i="78"/>
  <c r="R12" i="78"/>
  <c r="R97" i="78"/>
  <c r="R190" i="78"/>
  <c r="R142" i="78"/>
  <c r="R109" i="78"/>
  <c r="R61" i="78"/>
  <c r="R20" i="78"/>
  <c r="R206" i="78"/>
  <c r="R219" i="78"/>
  <c r="R202" i="78"/>
  <c r="R186" i="78"/>
  <c r="R170" i="78"/>
  <c r="R154" i="78"/>
  <c r="R138" i="78"/>
  <c r="R121" i="78"/>
  <c r="R105" i="78"/>
  <c r="R89" i="78"/>
  <c r="R73" i="78"/>
  <c r="R57" i="78"/>
  <c r="R45" i="78"/>
  <c r="R37" i="78"/>
  <c r="R27" i="78"/>
  <c r="R19" i="78"/>
  <c r="R11" i="78"/>
  <c r="R77" i="78"/>
  <c r="R28" i="78"/>
  <c r="R33" i="78"/>
  <c r="I15" i="80"/>
  <c r="I11" i="80"/>
  <c r="K13" i="81"/>
  <c r="I13" i="80"/>
  <c r="I17" i="80"/>
  <c r="K14" i="81"/>
  <c r="I19" i="80"/>
  <c r="I14" i="80"/>
  <c r="I10" i="80"/>
  <c r="K12" i="81"/>
  <c r="I18" i="80"/>
  <c r="K11" i="81"/>
  <c r="I12" i="80"/>
  <c r="K10" i="81"/>
  <c r="K243" i="76"/>
  <c r="K239" i="76"/>
  <c r="K235" i="76"/>
  <c r="K231" i="76"/>
  <c r="K225" i="76"/>
  <c r="K221" i="76"/>
  <c r="K217" i="76"/>
  <c r="K213" i="76"/>
  <c r="K209" i="76"/>
  <c r="K205" i="76"/>
  <c r="K201" i="76"/>
  <c r="K197" i="76"/>
  <c r="K193" i="76"/>
  <c r="K189" i="76"/>
  <c r="K185" i="76"/>
  <c r="K181" i="76"/>
  <c r="K177" i="76"/>
  <c r="K173" i="76"/>
  <c r="K169" i="76"/>
  <c r="K164" i="76"/>
  <c r="K160" i="76"/>
  <c r="K156" i="76"/>
  <c r="K152" i="76"/>
  <c r="K148" i="76"/>
  <c r="K144" i="76"/>
  <c r="K140" i="76"/>
  <c r="K136" i="76"/>
  <c r="K132" i="76"/>
  <c r="K128" i="76"/>
  <c r="K124" i="76"/>
  <c r="K120" i="76"/>
  <c r="K116" i="76"/>
  <c r="K112" i="76"/>
  <c r="K108" i="76"/>
  <c r="K104" i="76"/>
  <c r="K100" i="76"/>
  <c r="K96" i="76"/>
  <c r="K92" i="76"/>
  <c r="K88" i="76"/>
  <c r="K84" i="76"/>
  <c r="K80" i="76"/>
  <c r="K76" i="76"/>
  <c r="K72" i="76"/>
  <c r="K68" i="76"/>
  <c r="K64" i="76"/>
  <c r="K60" i="76"/>
  <c r="K56" i="76"/>
  <c r="K52" i="76"/>
  <c r="K48" i="76"/>
  <c r="K44" i="76"/>
  <c r="K40" i="76"/>
  <c r="K36" i="76"/>
  <c r="K32" i="76"/>
  <c r="K28" i="76"/>
  <c r="K24" i="76"/>
  <c r="K20" i="76"/>
  <c r="K16" i="76"/>
  <c r="K12" i="76"/>
  <c r="K241" i="76"/>
  <c r="K228" i="76"/>
  <c r="K215" i="76"/>
  <c r="K199" i="76"/>
  <c r="K187" i="76"/>
  <c r="K175" i="76"/>
  <c r="K162" i="76"/>
  <c r="K150" i="76"/>
  <c r="K138" i="76"/>
  <c r="K130" i="76"/>
  <c r="K118" i="76"/>
  <c r="K106" i="76"/>
  <c r="K90" i="76"/>
  <c r="K78" i="76"/>
  <c r="K66" i="76"/>
  <c r="K54" i="76"/>
  <c r="K46" i="76"/>
  <c r="K30" i="76"/>
  <c r="K18" i="76"/>
  <c r="K242" i="76"/>
  <c r="K238" i="76"/>
  <c r="K234" i="76"/>
  <c r="K229" i="76"/>
  <c r="K224" i="76"/>
  <c r="K220" i="76"/>
  <c r="K216" i="76"/>
  <c r="K212" i="76"/>
  <c r="K208" i="76"/>
  <c r="K204" i="76"/>
  <c r="K200" i="76"/>
  <c r="K196" i="76"/>
  <c r="K192" i="76"/>
  <c r="K188" i="76"/>
  <c r="K184" i="76"/>
  <c r="K180" i="76"/>
  <c r="K176" i="76"/>
  <c r="K172" i="76"/>
  <c r="K168" i="76"/>
  <c r="K163" i="76"/>
  <c r="K159" i="76"/>
  <c r="K155" i="76"/>
  <c r="K151" i="76"/>
  <c r="K147" i="76"/>
  <c r="K143" i="76"/>
  <c r="K139" i="76"/>
  <c r="K135" i="76"/>
  <c r="K131" i="76"/>
  <c r="K127" i="76"/>
  <c r="K123" i="76"/>
  <c r="K119" i="76"/>
  <c r="K115" i="76"/>
  <c r="K111" i="76"/>
  <c r="K107" i="76"/>
  <c r="K103" i="76"/>
  <c r="K99" i="76"/>
  <c r="K95" i="76"/>
  <c r="K91" i="76"/>
  <c r="K87" i="76"/>
  <c r="K83" i="76"/>
  <c r="K79" i="76"/>
  <c r="K75" i="76"/>
  <c r="K71" i="76"/>
  <c r="K67" i="76"/>
  <c r="K63" i="76"/>
  <c r="K59" i="76"/>
  <c r="K55" i="76"/>
  <c r="K51" i="76"/>
  <c r="K47" i="76"/>
  <c r="K43" i="76"/>
  <c r="K39" i="76"/>
  <c r="K35" i="76"/>
  <c r="K31" i="76"/>
  <c r="K27" i="76"/>
  <c r="K23" i="76"/>
  <c r="K19" i="76"/>
  <c r="K15" i="76"/>
  <c r="K11" i="76"/>
  <c r="K246" i="76"/>
  <c r="K233" i="76"/>
  <c r="K219" i="76"/>
  <c r="K207" i="76"/>
  <c r="K195" i="76"/>
  <c r="K183" i="76"/>
  <c r="K167" i="76"/>
  <c r="K158" i="76"/>
  <c r="K142" i="76"/>
  <c r="K126" i="76"/>
  <c r="K114" i="76"/>
  <c r="K102" i="76"/>
  <c r="K86" i="76"/>
  <c r="K74" i="76"/>
  <c r="K62" i="76"/>
  <c r="K50" i="76"/>
  <c r="K38" i="76"/>
  <c r="K22" i="76"/>
  <c r="K245" i="76"/>
  <c r="K240" i="76"/>
  <c r="K236" i="76"/>
  <c r="K232" i="76"/>
  <c r="K226" i="76"/>
  <c r="K222" i="76"/>
  <c r="K218" i="76"/>
  <c r="K214" i="76"/>
  <c r="K210" i="76"/>
  <c r="K206" i="76"/>
  <c r="K202" i="76"/>
  <c r="K198" i="76"/>
  <c r="K194" i="76"/>
  <c r="K190" i="76"/>
  <c r="K186" i="76"/>
  <c r="K182" i="76"/>
  <c r="K178" i="76"/>
  <c r="K174" i="76"/>
  <c r="K170" i="76"/>
  <c r="K166" i="76"/>
  <c r="K161" i="76"/>
  <c r="K157" i="76"/>
  <c r="K153" i="76"/>
  <c r="K149" i="76"/>
  <c r="K145" i="76"/>
  <c r="K141" i="76"/>
  <c r="K137" i="76"/>
  <c r="K133" i="76"/>
  <c r="K129" i="76"/>
  <c r="K125" i="76"/>
  <c r="K121" i="76"/>
  <c r="K117" i="76"/>
  <c r="K113" i="76"/>
  <c r="K109" i="76"/>
  <c r="K105" i="76"/>
  <c r="K101" i="76"/>
  <c r="K97" i="76"/>
  <c r="K93" i="76"/>
  <c r="K89" i="76"/>
  <c r="K85" i="76"/>
  <c r="K81" i="76"/>
  <c r="K77" i="76"/>
  <c r="K73" i="76"/>
  <c r="K69" i="76"/>
  <c r="K65" i="76"/>
  <c r="K61" i="76"/>
  <c r="K57" i="76"/>
  <c r="K53" i="76"/>
  <c r="K49" i="76"/>
  <c r="K45" i="76"/>
  <c r="K41" i="76"/>
  <c r="K37" i="76"/>
  <c r="K33" i="76"/>
  <c r="K29" i="76"/>
  <c r="K25" i="76"/>
  <c r="K21" i="76"/>
  <c r="K17" i="76"/>
  <c r="K13" i="76"/>
  <c r="K237" i="76"/>
  <c r="K223" i="76"/>
  <c r="K211" i="76"/>
  <c r="K203" i="76"/>
  <c r="K191" i="76"/>
  <c r="K179" i="76"/>
  <c r="K171" i="76"/>
  <c r="K154" i="76"/>
  <c r="K146" i="76"/>
  <c r="K134" i="76"/>
  <c r="K122" i="76"/>
  <c r="K110" i="76"/>
  <c r="K98" i="76"/>
  <c r="K94" i="76"/>
  <c r="K82" i="76"/>
  <c r="K70" i="76"/>
  <c r="K58" i="76"/>
  <c r="K42" i="76"/>
  <c r="K34" i="76"/>
  <c r="K26" i="76"/>
  <c r="K14" i="76"/>
  <c r="L15" i="74"/>
  <c r="L11" i="74"/>
  <c r="K108" i="73"/>
  <c r="K104" i="73"/>
  <c r="K100" i="73"/>
  <c r="K96" i="73"/>
  <c r="K92" i="73"/>
  <c r="K88" i="73"/>
  <c r="K84" i="73"/>
  <c r="K80" i="73"/>
  <c r="K76" i="73"/>
  <c r="K72" i="73"/>
  <c r="K68" i="73"/>
  <c r="K64" i="73"/>
  <c r="K60" i="73"/>
  <c r="K56" i="73"/>
  <c r="K52" i="73"/>
  <c r="K48" i="73"/>
  <c r="K43" i="73"/>
  <c r="K38" i="73"/>
  <c r="K34" i="73"/>
  <c r="K29" i="73"/>
  <c r="K25" i="73"/>
  <c r="K21" i="73"/>
  <c r="K16" i="73"/>
  <c r="K11" i="73"/>
  <c r="L14" i="74"/>
  <c r="K111" i="73"/>
  <c r="K107" i="73"/>
  <c r="K103" i="73"/>
  <c r="K99" i="73"/>
  <c r="K95" i="73"/>
  <c r="K91" i="73"/>
  <c r="K87" i="73"/>
  <c r="K83" i="73"/>
  <c r="K79" i="73"/>
  <c r="K75" i="73"/>
  <c r="K71" i="73"/>
  <c r="K67" i="73"/>
  <c r="K63" i="73"/>
  <c r="K59" i="73"/>
  <c r="K55" i="73"/>
  <c r="K51" i="73"/>
  <c r="K46" i="73"/>
  <c r="K42" i="73"/>
  <c r="K37" i="73"/>
  <c r="K33" i="73"/>
  <c r="K28" i="73"/>
  <c r="K24" i="73"/>
  <c r="K20" i="73"/>
  <c r="K14" i="73"/>
  <c r="L13" i="74"/>
  <c r="K110" i="73"/>
  <c r="K106" i="73"/>
  <c r="K102" i="73"/>
  <c r="K98" i="73"/>
  <c r="K94" i="73"/>
  <c r="K90" i="73"/>
  <c r="K86" i="73"/>
  <c r="K82" i="73"/>
  <c r="K78" i="73"/>
  <c r="K74" i="73"/>
  <c r="K70" i="73"/>
  <c r="K66" i="73"/>
  <c r="K62" i="73"/>
  <c r="K58" i="73"/>
  <c r="K54" i="73"/>
  <c r="K50" i="73"/>
  <c r="K45" i="73"/>
  <c r="K41" i="73"/>
  <c r="K36" i="73"/>
  <c r="K32" i="73"/>
  <c r="K27" i="73"/>
  <c r="K23" i="73"/>
  <c r="K19" i="73"/>
  <c r="K13" i="73"/>
  <c r="L12" i="74"/>
  <c r="K109" i="73"/>
  <c r="K105" i="73"/>
  <c r="K101" i="73"/>
  <c r="K97" i="73"/>
  <c r="K93" i="73"/>
  <c r="K89" i="73"/>
  <c r="K85" i="73"/>
  <c r="K81" i="73"/>
  <c r="K77" i="73"/>
  <c r="K73" i="73"/>
  <c r="K69" i="73"/>
  <c r="K65" i="73"/>
  <c r="K61" i="73"/>
  <c r="K57" i="73"/>
  <c r="K53" i="73"/>
  <c r="K49" i="73"/>
  <c r="K44" i="73"/>
  <c r="K39" i="73"/>
  <c r="K35" i="73"/>
  <c r="K30" i="73"/>
  <c r="K26" i="73"/>
  <c r="K22" i="73"/>
  <c r="K17" i="73"/>
  <c r="K12" i="73"/>
  <c r="M26" i="72"/>
  <c r="M22" i="72"/>
  <c r="M18" i="72"/>
  <c r="M14" i="72"/>
  <c r="M16" i="72"/>
  <c r="M25" i="72"/>
  <c r="M21" i="72"/>
  <c r="M17" i="72"/>
  <c r="M13" i="72"/>
  <c r="M24" i="72"/>
  <c r="M12" i="72"/>
  <c r="M27" i="72"/>
  <c r="M23" i="72"/>
  <c r="M19" i="72"/>
  <c r="M15" i="72"/>
  <c r="M11" i="72"/>
  <c r="M20" i="72"/>
  <c r="S34" i="71"/>
  <c r="S30" i="71"/>
  <c r="S25" i="71"/>
  <c r="S21" i="71"/>
  <c r="S17" i="71"/>
  <c r="S13" i="71"/>
  <c r="P62" i="69"/>
  <c r="P58" i="69"/>
  <c r="P54" i="69"/>
  <c r="P50" i="69"/>
  <c r="P46" i="69"/>
  <c r="P42" i="69"/>
  <c r="P38" i="69"/>
  <c r="P34" i="69"/>
  <c r="P30" i="69"/>
  <c r="P26" i="69"/>
  <c r="P22" i="69"/>
  <c r="P18" i="69"/>
  <c r="P14" i="69"/>
  <c r="K13" i="67"/>
  <c r="L20" i="66"/>
  <c r="L15" i="66"/>
  <c r="L11" i="66"/>
  <c r="L14" i="65"/>
  <c r="O37" i="64"/>
  <c r="O33" i="64"/>
  <c r="O28" i="64"/>
  <c r="O24" i="64"/>
  <c r="O20" i="64"/>
  <c r="O16" i="64"/>
  <c r="O12" i="64"/>
  <c r="N87" i="63"/>
  <c r="N82" i="63"/>
  <c r="N78" i="63"/>
  <c r="N74" i="63"/>
  <c r="N70" i="63"/>
  <c r="N66" i="63"/>
  <c r="N62" i="63"/>
  <c r="N58" i="63"/>
  <c r="N54" i="63"/>
  <c r="N50" i="63"/>
  <c r="N46" i="63"/>
  <c r="N42" i="63"/>
  <c r="N38" i="63"/>
  <c r="N33" i="63"/>
  <c r="N29" i="63"/>
  <c r="N25" i="63"/>
  <c r="N20" i="63"/>
  <c r="N16" i="63"/>
  <c r="N12" i="63"/>
  <c r="S33" i="71"/>
  <c r="S29" i="71"/>
  <c r="S24" i="71"/>
  <c r="S20" i="71"/>
  <c r="S16" i="71"/>
  <c r="S12" i="71"/>
  <c r="P61" i="69"/>
  <c r="P57" i="69"/>
  <c r="P53" i="69"/>
  <c r="P49" i="69"/>
  <c r="P45" i="69"/>
  <c r="P41" i="69"/>
  <c r="P37" i="69"/>
  <c r="P33" i="69"/>
  <c r="P29" i="69"/>
  <c r="P25" i="69"/>
  <c r="P21" i="69"/>
  <c r="P17" i="69"/>
  <c r="P13" i="69"/>
  <c r="K16" i="67"/>
  <c r="K12" i="67"/>
  <c r="L19" i="66"/>
  <c r="L14" i="66"/>
  <c r="L13" i="65"/>
  <c r="O40" i="64"/>
  <c r="O36" i="64"/>
  <c r="O31" i="64"/>
  <c r="O27" i="64"/>
  <c r="O23" i="64"/>
  <c r="O19" i="64"/>
  <c r="O15" i="64"/>
  <c r="O11" i="64"/>
  <c r="N90" i="63"/>
  <c r="N86" i="63"/>
  <c r="N81" i="63"/>
  <c r="S36" i="71"/>
  <c r="S27" i="71"/>
  <c r="S18" i="71"/>
  <c r="P63" i="69"/>
  <c r="P55" i="69"/>
  <c r="P47" i="69"/>
  <c r="P39" i="69"/>
  <c r="P31" i="69"/>
  <c r="P23" i="69"/>
  <c r="P15" i="69"/>
  <c r="K15" i="67"/>
  <c r="L18" i="66"/>
  <c r="L11" i="65"/>
  <c r="O35" i="64"/>
  <c r="O26" i="64"/>
  <c r="O18" i="64"/>
  <c r="N88" i="63"/>
  <c r="N79" i="63"/>
  <c r="N73" i="63"/>
  <c r="N68" i="63"/>
  <c r="N63" i="63"/>
  <c r="N57" i="63"/>
  <c r="N52" i="63"/>
  <c r="N47" i="63"/>
  <c r="N41" i="63"/>
  <c r="N35" i="63"/>
  <c r="N30" i="63"/>
  <c r="N23" i="63"/>
  <c r="N18" i="63"/>
  <c r="N13" i="63"/>
  <c r="S14" i="71"/>
  <c r="P51" i="69"/>
  <c r="P35" i="69"/>
  <c r="P19" i="69"/>
  <c r="K11" i="67"/>
  <c r="L13" i="66"/>
  <c r="O22" i="64"/>
  <c r="N83" i="63"/>
  <c r="N65" i="63"/>
  <c r="N55" i="63"/>
  <c r="N44" i="63"/>
  <c r="N27" i="63"/>
  <c r="N15" i="63"/>
  <c r="S19" i="71"/>
  <c r="P64" i="69"/>
  <c r="P40" i="69"/>
  <c r="P24" i="69"/>
  <c r="L21" i="66"/>
  <c r="L12" i="65"/>
  <c r="O21" i="64"/>
  <c r="N89" i="63"/>
  <c r="N69" i="63"/>
  <c r="N59" i="63"/>
  <c r="N48" i="63"/>
  <c r="N31" i="63"/>
  <c r="N19" i="63"/>
  <c r="S32" i="71"/>
  <c r="S23" i="71"/>
  <c r="S15" i="71"/>
  <c r="P60" i="69"/>
  <c r="P52" i="69"/>
  <c r="P44" i="69"/>
  <c r="P36" i="69"/>
  <c r="P28" i="69"/>
  <c r="P20" i="69"/>
  <c r="P12" i="69"/>
  <c r="K14" i="67"/>
  <c r="L17" i="66"/>
  <c r="O34" i="64"/>
  <c r="O25" i="64"/>
  <c r="O17" i="64"/>
  <c r="N84" i="63"/>
  <c r="N77" i="63"/>
  <c r="N72" i="63"/>
  <c r="N67" i="63"/>
  <c r="N61" i="63"/>
  <c r="N56" i="63"/>
  <c r="N51" i="63"/>
  <c r="N45" i="63"/>
  <c r="N40" i="63"/>
  <c r="N34" i="63"/>
  <c r="N28" i="63"/>
  <c r="N22" i="63"/>
  <c r="N17" i="63"/>
  <c r="N11" i="63"/>
  <c r="S31" i="71"/>
  <c r="S22" i="71"/>
  <c r="P59" i="69"/>
  <c r="P43" i="69"/>
  <c r="P27" i="69"/>
  <c r="P11" i="69"/>
  <c r="L22" i="66"/>
  <c r="O39" i="64"/>
  <c r="O30" i="64"/>
  <c r="O14" i="64"/>
  <c r="N76" i="63"/>
  <c r="N71" i="63"/>
  <c r="N60" i="63"/>
  <c r="N49" i="63"/>
  <c r="N39" i="63"/>
  <c r="N32" i="63"/>
  <c r="N21" i="63"/>
  <c r="S37" i="71"/>
  <c r="S28" i="71"/>
  <c r="S11" i="71"/>
  <c r="P56" i="69"/>
  <c r="P48" i="69"/>
  <c r="P32" i="69"/>
  <c r="P16" i="69"/>
  <c r="L12" i="66"/>
  <c r="O38" i="64"/>
  <c r="O29" i="64"/>
  <c r="O13" i="64"/>
  <c r="N80" i="63"/>
  <c r="N75" i="63"/>
  <c r="N64" i="63"/>
  <c r="N53" i="63"/>
  <c r="N43" i="63"/>
  <c r="N37" i="63"/>
  <c r="N26" i="63"/>
  <c r="N14" i="63"/>
  <c r="O258" i="62"/>
  <c r="O254" i="62"/>
  <c r="O250" i="62"/>
  <c r="O246" i="62"/>
  <c r="O242" i="62"/>
  <c r="O238" i="62"/>
  <c r="O233" i="62"/>
  <c r="O228" i="62"/>
  <c r="O224" i="62"/>
  <c r="O220" i="62"/>
  <c r="O216" i="62"/>
  <c r="O212" i="62"/>
  <c r="O206" i="62"/>
  <c r="O202" i="62"/>
  <c r="O198" i="62"/>
  <c r="O194" i="62"/>
  <c r="O189" i="62"/>
  <c r="O185" i="62"/>
  <c r="O181" i="62"/>
  <c r="O177" i="62"/>
  <c r="O173" i="62"/>
  <c r="O169" i="62"/>
  <c r="O165" i="62"/>
  <c r="O160" i="62"/>
  <c r="O156" i="62"/>
  <c r="O153" i="62"/>
  <c r="O150" i="62"/>
  <c r="O147" i="62"/>
  <c r="O193" i="62"/>
  <c r="O141" i="62"/>
  <c r="O137" i="62"/>
  <c r="O132" i="62"/>
  <c r="O128" i="62"/>
  <c r="O124" i="62"/>
  <c r="O120" i="62"/>
  <c r="O116" i="62"/>
  <c r="O112" i="62"/>
  <c r="O108" i="62"/>
  <c r="O104" i="62"/>
  <c r="O100" i="62"/>
  <c r="O96" i="62"/>
  <c r="O91" i="62"/>
  <c r="O87" i="62"/>
  <c r="O83" i="62"/>
  <c r="O79" i="62"/>
  <c r="O75" i="62"/>
  <c r="O71" i="62"/>
  <c r="O67" i="62"/>
  <c r="O63" i="62"/>
  <c r="O59" i="62"/>
  <c r="O55" i="62"/>
  <c r="O51" i="62"/>
  <c r="O47" i="62"/>
  <c r="O42" i="62"/>
  <c r="O38" i="62"/>
  <c r="O34" i="62"/>
  <c r="O30" i="62"/>
  <c r="O26" i="62"/>
  <c r="O22" i="62"/>
  <c r="O18" i="62"/>
  <c r="O14" i="62"/>
  <c r="O253" i="62"/>
  <c r="O237" i="62"/>
  <c r="O223" i="62"/>
  <c r="O215" i="62"/>
  <c r="O197" i="62"/>
  <c r="O184" i="62"/>
  <c r="O168" i="62"/>
  <c r="O159" i="62"/>
  <c r="O211" i="62"/>
  <c r="O136" i="62"/>
  <c r="O123" i="62"/>
  <c r="O111" i="62"/>
  <c r="O103" i="62"/>
  <c r="O86" i="62"/>
  <c r="O74" i="62"/>
  <c r="O62" i="62"/>
  <c r="O50" i="62"/>
  <c r="O37" i="62"/>
  <c r="O29" i="62"/>
  <c r="O21" i="62"/>
  <c r="O260" i="62"/>
  <c r="O256" i="62"/>
  <c r="O252" i="62"/>
  <c r="O248" i="62"/>
  <c r="O244" i="62"/>
  <c r="O240" i="62"/>
  <c r="O236" i="62"/>
  <c r="O231" i="62"/>
  <c r="O226" i="62"/>
  <c r="O222" i="62"/>
  <c r="O218" i="62"/>
  <c r="O214" i="62"/>
  <c r="O209" i="62"/>
  <c r="O204" i="62"/>
  <c r="O200" i="62"/>
  <c r="O196" i="62"/>
  <c r="O191" i="62"/>
  <c r="O187" i="62"/>
  <c r="O183" i="62"/>
  <c r="O179" i="62"/>
  <c r="O175" i="62"/>
  <c r="O171" i="62"/>
  <c r="O167" i="62"/>
  <c r="O162" i="62"/>
  <c r="O158" i="62"/>
  <c r="O154" i="62"/>
  <c r="O152" i="62"/>
  <c r="O149" i="62"/>
  <c r="O207" i="62"/>
  <c r="O143" i="62"/>
  <c r="O139" i="62"/>
  <c r="O134" i="62"/>
  <c r="O130" i="62"/>
  <c r="O126" i="62"/>
  <c r="O122" i="62"/>
  <c r="O118" i="62"/>
  <c r="O114" i="62"/>
  <c r="O110" i="62"/>
  <c r="O106" i="62"/>
  <c r="O102" i="62"/>
  <c r="O98" i="62"/>
  <c r="O94" i="62"/>
  <c r="O89" i="62"/>
  <c r="O85" i="62"/>
  <c r="O81" i="62"/>
  <c r="O77" i="62"/>
  <c r="O73" i="62"/>
  <c r="O69" i="62"/>
  <c r="O65" i="62"/>
  <c r="O61" i="62"/>
  <c r="O57" i="62"/>
  <c r="O53" i="62"/>
  <c r="O49" i="62"/>
  <c r="O44" i="62"/>
  <c r="O40" i="62"/>
  <c r="O36" i="62"/>
  <c r="O32" i="62"/>
  <c r="O28" i="62"/>
  <c r="O24" i="62"/>
  <c r="O20" i="62"/>
  <c r="O16" i="62"/>
  <c r="O12" i="62"/>
  <c r="O257" i="62"/>
  <c r="O245" i="62"/>
  <c r="O232" i="62"/>
  <c r="O219" i="62"/>
  <c r="O210" i="62"/>
  <c r="O201" i="62"/>
  <c r="O188" i="62"/>
  <c r="O176" i="62"/>
  <c r="O229" i="62"/>
  <c r="O144" i="62"/>
  <c r="O131" i="62"/>
  <c r="O119" i="62"/>
  <c r="O107" i="62"/>
  <c r="O95" i="62"/>
  <c r="O90" i="62"/>
  <c r="O78" i="62"/>
  <c r="O66" i="62"/>
  <c r="O54" i="62"/>
  <c r="O41" i="62"/>
  <c r="O25" i="62"/>
  <c r="O13" i="62"/>
  <c r="O259" i="62"/>
  <c r="O255" i="62"/>
  <c r="O251" i="62"/>
  <c r="O247" i="62"/>
  <c r="O243" i="62"/>
  <c r="O239" i="62"/>
  <c r="O235" i="62"/>
  <c r="O230" i="62"/>
  <c r="O225" i="62"/>
  <c r="O221" i="62"/>
  <c r="O217" i="62"/>
  <c r="O213" i="62"/>
  <c r="O208" i="62"/>
  <c r="O203" i="62"/>
  <c r="O199" i="62"/>
  <c r="O195" i="62"/>
  <c r="O190" i="62"/>
  <c r="O186" i="62"/>
  <c r="O182" i="62"/>
  <c r="O178" i="62"/>
  <c r="O174" i="62"/>
  <c r="O170" i="62"/>
  <c r="O166" i="62"/>
  <c r="O161" i="62"/>
  <c r="O157" i="62"/>
  <c r="O234" i="62"/>
  <c r="O151" i="62"/>
  <c r="O148" i="62"/>
  <c r="O145" i="62"/>
  <c r="O142" i="62"/>
  <c r="O138" i="62"/>
  <c r="O133" i="62"/>
  <c r="O129" i="62"/>
  <c r="O125" i="62"/>
  <c r="O121" i="62"/>
  <c r="O117" i="62"/>
  <c r="O113" i="62"/>
  <c r="O109" i="62"/>
  <c r="O105" i="62"/>
  <c r="O101" i="62"/>
  <c r="O97" i="62"/>
  <c r="O92" i="62"/>
  <c r="O88" i="62"/>
  <c r="O84" i="62"/>
  <c r="O80" i="62"/>
  <c r="O76" i="62"/>
  <c r="O72" i="62"/>
  <c r="O68" i="62"/>
  <c r="O64" i="62"/>
  <c r="O60" i="62"/>
  <c r="O56" i="62"/>
  <c r="O52" i="62"/>
  <c r="O48" i="62"/>
  <c r="O43" i="62"/>
  <c r="O39" i="62"/>
  <c r="O35" i="62"/>
  <c r="O31" i="62"/>
  <c r="O27" i="62"/>
  <c r="O23" i="62"/>
  <c r="O19" i="62"/>
  <c r="O15" i="62"/>
  <c r="O11" i="62"/>
  <c r="O249" i="62"/>
  <c r="O241" i="62"/>
  <c r="O227" i="62"/>
  <c r="O205" i="62"/>
  <c r="O192" i="62"/>
  <c r="O180" i="62"/>
  <c r="O172" i="62"/>
  <c r="O163" i="62"/>
  <c r="O155" i="62"/>
  <c r="O146" i="62"/>
  <c r="O140" i="62"/>
  <c r="O127" i="62"/>
  <c r="O115" i="62"/>
  <c r="O99" i="62"/>
  <c r="O82" i="62"/>
  <c r="O70" i="62"/>
  <c r="O58" i="62"/>
  <c r="O46" i="62"/>
  <c r="O33" i="62"/>
  <c r="O17" i="62"/>
  <c r="U347" i="61"/>
  <c r="U343" i="61"/>
  <c r="U339" i="61"/>
  <c r="U335" i="61"/>
  <c r="U331" i="61"/>
  <c r="U327" i="61"/>
  <c r="U323" i="61"/>
  <c r="U319" i="61"/>
  <c r="U315" i="61"/>
  <c r="U311" i="61"/>
  <c r="U307" i="61"/>
  <c r="U303" i="61"/>
  <c r="U299" i="61"/>
  <c r="U295" i="61"/>
  <c r="U291" i="61"/>
  <c r="U287" i="61"/>
  <c r="U283" i="61"/>
  <c r="U279" i="61"/>
  <c r="U275" i="61"/>
  <c r="U271" i="61"/>
  <c r="U267" i="61"/>
  <c r="U263" i="61"/>
  <c r="U259" i="61"/>
  <c r="U255" i="61"/>
  <c r="U250" i="61"/>
  <c r="U246" i="61"/>
  <c r="U242" i="61"/>
  <c r="U237" i="61"/>
  <c r="U232" i="61"/>
  <c r="U228" i="61"/>
  <c r="U224" i="61"/>
  <c r="U220" i="61"/>
  <c r="U216" i="61"/>
  <c r="U212" i="61"/>
  <c r="U208" i="61"/>
  <c r="U204" i="61"/>
  <c r="U200" i="61"/>
  <c r="U196" i="61"/>
  <c r="U192" i="61"/>
  <c r="U188" i="61"/>
  <c r="U184" i="61"/>
  <c r="U180" i="61"/>
  <c r="U176" i="61"/>
  <c r="U172" i="61"/>
  <c r="U168" i="61"/>
  <c r="U164" i="61"/>
  <c r="U160" i="61"/>
  <c r="U156" i="61"/>
  <c r="U152" i="61"/>
  <c r="U147" i="61"/>
  <c r="U143" i="61"/>
  <c r="U139" i="61"/>
  <c r="U135" i="61"/>
  <c r="U131" i="61"/>
  <c r="U127" i="61"/>
  <c r="U123" i="61"/>
  <c r="U119" i="61"/>
  <c r="U115" i="61"/>
  <c r="U111" i="61"/>
  <c r="U107" i="61"/>
  <c r="U103" i="61"/>
  <c r="U99" i="61"/>
  <c r="U95" i="61"/>
  <c r="U91" i="61"/>
  <c r="U87" i="61"/>
  <c r="U83" i="61"/>
  <c r="U79" i="61"/>
  <c r="U75" i="61"/>
  <c r="U71" i="61"/>
  <c r="U67" i="61"/>
  <c r="U63" i="61"/>
  <c r="U59" i="61"/>
  <c r="U55" i="61"/>
  <c r="U51" i="61"/>
  <c r="U47" i="61"/>
  <c r="U39" i="61"/>
  <c r="U35" i="61"/>
  <c r="U350" i="61"/>
  <c r="U348" i="61"/>
  <c r="U344" i="61"/>
  <c r="U340" i="61"/>
  <c r="U336" i="61"/>
  <c r="U332" i="61"/>
  <c r="U328" i="61"/>
  <c r="U324" i="61"/>
  <c r="U320" i="61"/>
  <c r="U316" i="61"/>
  <c r="U312" i="61"/>
  <c r="U308" i="61"/>
  <c r="U304" i="61"/>
  <c r="U300" i="61"/>
  <c r="U296" i="61"/>
  <c r="U292" i="61"/>
  <c r="U288" i="61"/>
  <c r="U284" i="61"/>
  <c r="U280" i="61"/>
  <c r="U276" i="61"/>
  <c r="U272" i="61"/>
  <c r="U268" i="61"/>
  <c r="U264" i="61"/>
  <c r="U260" i="61"/>
  <c r="U256" i="61"/>
  <c r="U252" i="61"/>
  <c r="U247" i="61"/>
  <c r="U243" i="61"/>
  <c r="U238" i="61"/>
  <c r="U234" i="61"/>
  <c r="U229" i="61"/>
  <c r="U225" i="61"/>
  <c r="U221" i="61"/>
  <c r="U217" i="61"/>
  <c r="U213" i="61"/>
  <c r="U209" i="61"/>
  <c r="U205" i="61"/>
  <c r="U201" i="61"/>
  <c r="U197" i="61"/>
  <c r="U193" i="61"/>
  <c r="U189" i="61"/>
  <c r="U185" i="61"/>
  <c r="U181" i="61"/>
  <c r="U177" i="61"/>
  <c r="U173" i="61"/>
  <c r="U169" i="61"/>
  <c r="U165" i="61"/>
  <c r="U161" i="61"/>
  <c r="U157" i="61"/>
  <c r="U153" i="61"/>
  <c r="U148" i="61"/>
  <c r="U144" i="61"/>
  <c r="U140" i="61"/>
  <c r="U136" i="61"/>
  <c r="U132" i="61"/>
  <c r="U128" i="61"/>
  <c r="U124" i="61"/>
  <c r="U120" i="61"/>
  <c r="U116" i="61"/>
  <c r="U112" i="61"/>
  <c r="U108" i="61"/>
  <c r="U104" i="61"/>
  <c r="U100" i="61"/>
  <c r="U96" i="61"/>
  <c r="U92" i="61"/>
  <c r="U88" i="61"/>
  <c r="U84" i="61"/>
  <c r="U80" i="61"/>
  <c r="U76" i="61"/>
  <c r="U72" i="61"/>
  <c r="U68" i="61"/>
  <c r="U64" i="61"/>
  <c r="U60" i="61"/>
  <c r="U56" i="61"/>
  <c r="U52" i="61"/>
  <c r="U48" i="61"/>
  <c r="U44" i="61"/>
  <c r="U40" i="61"/>
  <c r="U36" i="61"/>
  <c r="U32" i="61"/>
  <c r="U28" i="61"/>
  <c r="U24" i="61"/>
  <c r="U20" i="61"/>
  <c r="U16" i="61"/>
  <c r="U12" i="61"/>
  <c r="U43" i="61"/>
  <c r="U342" i="61"/>
  <c r="U334" i="61"/>
  <c r="U326" i="61"/>
  <c r="U318" i="61"/>
  <c r="U310" i="61"/>
  <c r="U302" i="61"/>
  <c r="U294" i="61"/>
  <c r="U286" i="61"/>
  <c r="U278" i="61"/>
  <c r="U270" i="61"/>
  <c r="U262" i="61"/>
  <c r="U254" i="61"/>
  <c r="U245" i="61"/>
  <c r="U236" i="61"/>
  <c r="U227" i="61"/>
  <c r="U219" i="61"/>
  <c r="U211" i="61"/>
  <c r="U203" i="61"/>
  <c r="U195" i="61"/>
  <c r="U187" i="61"/>
  <c r="U179" i="61"/>
  <c r="U171" i="61"/>
  <c r="U163" i="61"/>
  <c r="U155" i="61"/>
  <c r="U146" i="61"/>
  <c r="U138" i="61"/>
  <c r="U130" i="61"/>
  <c r="U122" i="61"/>
  <c r="U114" i="61"/>
  <c r="U106" i="61"/>
  <c r="U98" i="61"/>
  <c r="U90" i="61"/>
  <c r="U82" i="61"/>
  <c r="U74" i="61"/>
  <c r="U66" i="61"/>
  <c r="U58" i="61"/>
  <c r="U50" i="61"/>
  <c r="U42" i="61"/>
  <c r="U34" i="61"/>
  <c r="U29" i="61"/>
  <c r="U23" i="61"/>
  <c r="U18" i="61"/>
  <c r="U13" i="61"/>
  <c r="U277" i="61"/>
  <c r="U261" i="61"/>
  <c r="U244" i="61"/>
  <c r="U235" i="61"/>
  <c r="U218" i="61"/>
  <c r="U210" i="61"/>
  <c r="U194" i="61"/>
  <c r="U178" i="61"/>
  <c r="U162" i="61"/>
  <c r="U154" i="61"/>
  <c r="U137" i="61"/>
  <c r="U121" i="61"/>
  <c r="U113" i="61"/>
  <c r="U105" i="61"/>
  <c r="U89" i="61"/>
  <c r="U81" i="61"/>
  <c r="U65" i="61"/>
  <c r="U57" i="61"/>
  <c r="U33" i="61"/>
  <c r="U22" i="61"/>
  <c r="U11" i="61"/>
  <c r="U346" i="61"/>
  <c r="U314" i="61"/>
  <c r="U290" i="61"/>
  <c r="U274" i="61"/>
  <c r="U249" i="61"/>
  <c r="U223" i="61"/>
  <c r="U199" i="61"/>
  <c r="U175" i="61"/>
  <c r="U159" i="61"/>
  <c r="U134" i="61"/>
  <c r="U110" i="61"/>
  <c r="U78" i="61"/>
  <c r="U46" i="61"/>
  <c r="U21" i="61"/>
  <c r="U349" i="61"/>
  <c r="U341" i="61"/>
  <c r="U333" i="61"/>
  <c r="U325" i="61"/>
  <c r="U317" i="61"/>
  <c r="U309" i="61"/>
  <c r="U301" i="61"/>
  <c r="U293" i="61"/>
  <c r="U285" i="61"/>
  <c r="U269" i="61"/>
  <c r="U253" i="61"/>
  <c r="U226" i="61"/>
  <c r="U202" i="61"/>
  <c r="U186" i="61"/>
  <c r="U170" i="61"/>
  <c r="U145" i="61"/>
  <c r="U129" i="61"/>
  <c r="U97" i="61"/>
  <c r="U73" i="61"/>
  <c r="U49" i="61"/>
  <c r="U27" i="61"/>
  <c r="U330" i="61"/>
  <c r="U298" i="61"/>
  <c r="U266" i="61"/>
  <c r="U240" i="61"/>
  <c r="U215" i="61"/>
  <c r="U183" i="61"/>
  <c r="U142" i="61"/>
  <c r="U118" i="61"/>
  <c r="U86" i="61"/>
  <c r="U62" i="61"/>
  <c r="U38" i="61"/>
  <c r="U26" i="61"/>
  <c r="U345" i="61"/>
  <c r="U337" i="61"/>
  <c r="U329" i="61"/>
  <c r="U321" i="61"/>
  <c r="U313" i="61"/>
  <c r="U305" i="61"/>
  <c r="U297" i="61"/>
  <c r="U289" i="61"/>
  <c r="U281" i="61"/>
  <c r="U273" i="61"/>
  <c r="U265" i="61"/>
  <c r="U257" i="61"/>
  <c r="U248" i="61"/>
  <c r="U239" i="61"/>
  <c r="U230" i="61"/>
  <c r="U222" i="61"/>
  <c r="U214" i="61"/>
  <c r="U206" i="61"/>
  <c r="U198" i="61"/>
  <c r="U190" i="61"/>
  <c r="U182" i="61"/>
  <c r="U174" i="61"/>
  <c r="U166" i="61"/>
  <c r="U158" i="61"/>
  <c r="U149" i="61"/>
  <c r="U141" i="61"/>
  <c r="U133" i="61"/>
  <c r="U125" i="61"/>
  <c r="U117" i="61"/>
  <c r="U109" i="61"/>
  <c r="U101" i="61"/>
  <c r="U93" i="61"/>
  <c r="U85" i="61"/>
  <c r="U77" i="61"/>
  <c r="U69" i="61"/>
  <c r="U61" i="61"/>
  <c r="U53" i="61"/>
  <c r="U45" i="61"/>
  <c r="U37" i="61"/>
  <c r="U30" i="61"/>
  <c r="U25" i="61"/>
  <c r="U19" i="61"/>
  <c r="U14" i="61"/>
  <c r="U41" i="61"/>
  <c r="U17" i="61"/>
  <c r="U338" i="61"/>
  <c r="U322" i="61"/>
  <c r="U306" i="61"/>
  <c r="U282" i="61"/>
  <c r="U258" i="61"/>
  <c r="U231" i="61"/>
  <c r="U207" i="61"/>
  <c r="U191" i="61"/>
  <c r="U167" i="61"/>
  <c r="U150" i="61"/>
  <c r="U126" i="61"/>
  <c r="U102" i="61"/>
  <c r="U94" i="61"/>
  <c r="U70" i="61"/>
  <c r="U54" i="61"/>
  <c r="U31" i="61"/>
  <c r="U15" i="61"/>
  <c r="R58" i="59"/>
  <c r="R54" i="59"/>
  <c r="R50" i="59"/>
  <c r="R46" i="59"/>
  <c r="R42" i="59"/>
  <c r="R38" i="59"/>
  <c r="R33" i="59"/>
  <c r="R29" i="59"/>
  <c r="R24" i="59"/>
  <c r="R20" i="59"/>
  <c r="R16" i="59"/>
  <c r="R12" i="59"/>
  <c r="R57" i="59"/>
  <c r="R53" i="59"/>
  <c r="R45" i="59"/>
  <c r="R32" i="59"/>
  <c r="R23" i="59"/>
  <c r="R11" i="59"/>
  <c r="R60" i="59"/>
  <c r="R52" i="59"/>
  <c r="R48" i="59"/>
  <c r="R44" i="59"/>
  <c r="R40" i="59"/>
  <c r="R35" i="59"/>
  <c r="R31" i="59"/>
  <c r="R27" i="59"/>
  <c r="R22" i="59"/>
  <c r="R18" i="59"/>
  <c r="R14" i="59"/>
  <c r="R17" i="59"/>
  <c r="R49" i="59"/>
  <c r="R37" i="59"/>
  <c r="R28" i="59"/>
  <c r="R15" i="59"/>
  <c r="R59" i="59"/>
  <c r="R56" i="59"/>
  <c r="R51" i="59"/>
  <c r="R47" i="59"/>
  <c r="R43" i="59"/>
  <c r="R39" i="59"/>
  <c r="R34" i="59"/>
  <c r="R30" i="59"/>
  <c r="R25" i="59"/>
  <c r="R21" i="59"/>
  <c r="R13" i="59"/>
  <c r="R41" i="59"/>
  <c r="R19" i="59"/>
  <c r="D38" i="88"/>
  <c r="D37" i="88"/>
  <c r="D23" i="88"/>
  <c r="L51" i="58"/>
  <c r="L34" i="58"/>
  <c r="L16" i="58"/>
  <c r="D18" i="88"/>
  <c r="L41" i="58"/>
  <c r="L25" i="58"/>
  <c r="L11" i="58"/>
  <c r="D17" i="88"/>
  <c r="L40" i="58"/>
  <c r="L24" i="58"/>
  <c r="L10" i="58"/>
  <c r="D16" i="88"/>
  <c r="L39" i="58"/>
  <c r="L23" i="58"/>
  <c r="D27" i="88"/>
  <c r="D29" i="88"/>
  <c r="L46" i="58"/>
  <c r="L30" i="58"/>
  <c r="L12" i="58"/>
  <c r="D13" i="88"/>
  <c r="L37" i="58"/>
  <c r="D42" i="88"/>
  <c r="D11" i="88"/>
  <c r="L36" i="58"/>
  <c r="L21" i="58"/>
  <c r="L35" i="58"/>
  <c r="L17" i="58"/>
  <c r="D19" i="88"/>
  <c r="L42" i="58"/>
  <c r="L26" i="58"/>
  <c r="D33" i="88"/>
  <c r="L50" i="58"/>
  <c r="L33" i="58"/>
  <c r="L19" i="58"/>
  <c r="D31" i="88"/>
  <c r="L49" i="58"/>
  <c r="L32" i="58"/>
  <c r="L18" i="58"/>
  <c r="D28" i="88"/>
  <c r="L47" i="58"/>
  <c r="L31" i="58"/>
  <c r="L13" i="58"/>
  <c r="D15" i="88"/>
  <c r="D12" i="88"/>
  <c r="L38" i="58"/>
  <c r="L22" i="58"/>
  <c r="D26" i="88"/>
  <c r="L45" i="58"/>
  <c r="L29" i="58"/>
  <c r="L15" i="58"/>
  <c r="D21" i="88"/>
  <c r="L44" i="58"/>
  <c r="L28" i="58"/>
  <c r="L14" i="58"/>
  <c r="D20" i="88"/>
  <c r="L43" i="58"/>
  <c r="L27" i="58"/>
  <c r="D35" i="88"/>
  <c r="D24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Migdal Hashkaot Neches Boded"/>
    <s v="{[Time].[Hie Time].[Yom].&amp;[20200930]}"/>
    <s v="{[Medida].[Medida].&amp;[2]}"/>
    <s v="{[Keren].[Keren].[All]}"/>
    <s v="{[Cheshbon KM].[Hie Peilut].[Peilut 7].&amp;[Kod_Peilut_L7_399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2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3" si="20">
        <n x="1" s="1"/>
        <n x="18"/>
        <n x="19"/>
      </t>
    </mdx>
    <mdx n="0" f="v">
      <t c="3" si="20">
        <n x="1" s="1"/>
        <n x="21"/>
        <n x="19"/>
      </t>
    </mdx>
    <mdx n="0" f="v">
      <t c="3" si="20">
        <n x="1" s="1"/>
        <n x="22"/>
        <n x="19"/>
      </t>
    </mdx>
    <mdx n="0" f="v">
      <t c="3" si="20">
        <n x="1" s="1"/>
        <n x="23"/>
        <n x="19"/>
      </t>
    </mdx>
    <mdx n="0" f="v">
      <t c="3" si="20">
        <n x="1" s="1"/>
        <n x="24"/>
        <n x="19"/>
      </t>
    </mdx>
    <mdx n="0" f="v">
      <t c="3" si="20">
        <n x="1" s="1"/>
        <n x="25"/>
        <n x="19"/>
      </t>
    </mdx>
    <mdx n="0" f="v">
      <t c="3" si="20">
        <n x="1" s="1"/>
        <n x="26"/>
        <n x="19"/>
      </t>
    </mdx>
    <mdx n="0" f="v">
      <t c="3" si="20">
        <n x="1" s="1"/>
        <n x="27"/>
        <n x="19"/>
      </t>
    </mdx>
    <mdx n="0" f="v">
      <t c="3" si="20">
        <n x="1" s="1"/>
        <n x="28"/>
        <n x="19"/>
      </t>
    </mdx>
    <mdx n="0" f="v">
      <t c="3" si="20">
        <n x="1" s="1"/>
        <n x="29"/>
        <n x="19"/>
      </t>
    </mdx>
    <mdx n="0" f="v">
      <t c="3" si="20">
        <n x="1" s="1"/>
        <n x="30"/>
        <n x="19"/>
      </t>
    </mdx>
  </mdxMetadata>
  <valueMetadata count="3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</valueMetadata>
</metadata>
</file>

<file path=xl/sharedStrings.xml><?xml version="1.0" encoding="utf-8"?>
<sst xmlns="http://schemas.openxmlformats.org/spreadsheetml/2006/main" count="9860" uniqueCount="2855">
  <si>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</si>
  <si>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</si>
  <si>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</si>
  <si>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</si>
  <si>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</si>
  <si>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</si>
  <si>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</si>
  <si>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</si>
  <si>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</si>
  <si>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</si>
  <si>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</si>
  <si>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</si>
  <si>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</si>
  <si>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</si>
  <si>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</si>
  <si>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</si>
  <si>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</si>
  <si>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</si>
  <si>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</si>
  <si>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</si>
  <si>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</si>
  <si>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</si>
  <si>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</si>
  <si>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</si>
  <si>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</si>
  <si>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</si>
  <si>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</si>
  <si>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</si>
  <si>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</si>
  <si>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</si>
  <si>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</si>
  <si>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</si>
  <si>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</si>
  <si>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</si>
  <si>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</si>
  <si>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</si>
  <si>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</si>
  <si>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</si>
  <si>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</si>
  <si>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</si>
  <si>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</si>
  <si>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</si>
  <si>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</si>
  <si>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</si>
  <si>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</si>
  <si>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</si>
  <si>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</si>
  <si>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</si>
  <si>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</si>
  <si>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</si>
  <si>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</si>
  <si>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</si>
  <si>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</si>
  <si>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</si>
  <si>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</si>
  <si>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</si>
  <si>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</si>
  <si>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</si>
  <si>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</si>
  <si>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</si>
  <si>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</si>
  <si>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</si>
  <si>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</si>
  <si>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</si>
  <si>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</si>
  <si>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</si>
  <si>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</si>
  <si>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</si>
  <si>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</si>
  <si>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</si>
  <si>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</si>
  <si>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</si>
  <si>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</si>
  <si>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</si>
  <si>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</si>
  <si>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</si>
  <si>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</si>
  <si>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</si>
  <si>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</si>
  <si>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</si>
  <si>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</si>
  <si>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</si>
  <si>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</si>
  <si>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</si>
  <si>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</si>
  <si>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</si>
  <si>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</si>
  <si>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</si>
  <si>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</si>
  <si>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</si>
  <si>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</si>
  <si>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</si>
  <si>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</si>
  <si>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</si>
  <si>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</si>
  <si>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</si>
  <si>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</si>
  <si>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</si>
  <si>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</si>
  <si>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</si>
  <si>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</si>
  <si>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</si>
  <si>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</si>
  <si>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</si>
  <si>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</si>
  <si>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</si>
  <si>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</si>
  <si>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</si>
  <si>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</si>
  <si>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</si>
  <si>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</si>
  <si>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</si>
  <si>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</si>
  <si>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</si>
  <si>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</si>
  <si>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</si>
  <si>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</si>
  <si>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</si>
  <si>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</si>
  <si>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</si>
  <si>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</si>
  <si>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</si>
  <si>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</si>
  <si>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</si>
  <si>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</si>
  <si>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</si>
  <si>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</si>
  <si>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</si>
  <si>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</si>
  <si>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</si>
  <si>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</si>
  <si>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</si>
  <si>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</si>
  <si>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</si>
  <si>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</si>
  <si>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</si>
  <si>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</si>
  <si>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</si>
  <si>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</si>
  <si>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</si>
  <si>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</si>
  <si>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</si>
  <si>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</si>
  <si>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</si>
  <si>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</si>
  <si>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</si>
  <si>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</si>
  <si>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</si>
  <si>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</si>
  <si>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</si>
  <si>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</si>
  <si>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</si>
  <si>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</si>
  <si>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</si>
  <si>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</si>
  <si>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</si>
  <si>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</si>
  <si>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</si>
  <si>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</si>
  <si>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</si>
  <si>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</si>
  <si>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</si>
  <si>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</si>
  <si>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</si>
  <si>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</si>
  <si>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</si>
  <si>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</si>
  <si>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</si>
  <si>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</si>
  <si>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</si>
  <si>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</si>
  <si>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</si>
  <si>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</si>
  <si>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</si>
  <si>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</si>
  <si>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</si>
  <si>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</si>
  <si>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</si>
  <si>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</si>
  <si>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</si>
  <si>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</si>
  <si>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</si>
  <si>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</si>
  <si>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</si>
  <si>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</si>
  <si>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</si>
  <si>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</si>
  <si>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</si>
  <si>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</si>
  <si>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</si>
  <si>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</si>
  <si>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</si>
  <si>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</si>
  <si>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</si>
  <si>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</si>
  <si>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</si>
  <si>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</si>
  <si>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</si>
  <si>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</si>
  <si>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</si>
  <si>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</si>
  <si>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</si>
  <si>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</si>
  <si>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</si>
  <si>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</si>
  <si>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</si>
  <si>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</si>
  <si>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</si>
  <si>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</si>
  <si>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</si>
  <si>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</si>
  <si>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</si>
  <si>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</si>
  <si>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</si>
  <si>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</si>
  <si>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</si>
  <si>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</si>
  <si>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</si>
  <si>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</si>
  <si>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</si>
  <si>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</si>
  <si>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</si>
  <si>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</si>
  <si>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</si>
  <si>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</si>
  <si>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</si>
  <si>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</si>
  <si>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</si>
  <si>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</si>
  <si>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</si>
  <si>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</si>
  <si>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</si>
  <si>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</si>
  <si>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</si>
  <si>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</si>
  <si>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</si>
  <si>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</si>
  <si>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</si>
  <si>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</si>
  <si>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</si>
  <si>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</si>
  <si>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</si>
  <si>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</si>
  <si>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</si>
  <si>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</si>
  <si>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</si>
  <si>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</si>
  <si>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</si>
  <si>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</si>
  <si>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</si>
  <si>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</si>
  <si>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</si>
  <si>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</si>
  <si>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</si>
  <si>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</si>
  <si>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</si>
  <si>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</si>
  <si>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</si>
  <si>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</si>
  <si>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</si>
  <si>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</si>
  <si>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</si>
  <si>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</si>
  <si>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</si>
  <si>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30/09/2020</t>
  </si>
  <si>
    <t>מגדל מקפת קרנות פנסיה וקופות גמל בע"מ</t>
  </si>
  <si>
    <t>מגדל מקפת אישית (מספר אוצר 162) - מסלול לבני 60 ומעלה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</si>
  <si>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</si>
  <si>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</si>
  <si>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</si>
  <si>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</si>
  <si>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</si>
  <si>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</si>
  <si>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</si>
  <si>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</si>
  <si>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</si>
  <si>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</si>
  <si>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</si>
  <si>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</si>
  <si>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</si>
  <si>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</si>
  <si>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</si>
  <si>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</si>
  <si>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</si>
  <si>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</si>
  <si>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</si>
  <si>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</si>
  <si>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</si>
  <si>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</si>
  <si>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</si>
  <si>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</si>
  <si>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</si>
  <si>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</si>
  <si>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</si>
  <si>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</si>
  <si>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</si>
  <si>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</si>
  <si>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</si>
  <si>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</si>
  <si>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</si>
  <si>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811</t>
  </si>
  <si>
    <t>8210817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</si>
  <si>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</si>
  <si>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</si>
  <si>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</si>
  <si>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</si>
  <si>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</si>
  <si>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</si>
  <si>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</si>
  <si>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</si>
  <si>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</si>
  <si>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</si>
  <si>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</si>
  <si>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</si>
  <si>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</si>
  <si>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</si>
  <si>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</si>
  <si>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</si>
  <si>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</si>
  <si>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</si>
  <si>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</si>
  <si>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</si>
  <si>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</si>
  <si>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</si>
  <si>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</si>
  <si>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</si>
  <si>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</si>
  <si>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</si>
  <si>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</si>
  <si>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</si>
  <si>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</si>
  <si>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</si>
  <si>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</si>
  <si>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</si>
  <si>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</si>
  <si>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</si>
  <si>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</si>
  <si>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</si>
  <si>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</si>
  <si>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</si>
  <si>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</si>
  <si>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</si>
  <si>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</si>
  <si>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</si>
  <si>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</si>
  <si>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</si>
  <si>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</si>
  <si>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</si>
  <si>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</si>
  <si>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</si>
  <si>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</si>
  <si>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</si>
  <si>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</si>
  <si>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</si>
  <si>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</si>
  <si>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</si>
  <si>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</si>
  <si>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</si>
  <si>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</si>
  <si>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</si>
  <si>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</si>
  <si>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</si>
  <si>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</si>
  <si>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</si>
  <si>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</si>
  <si>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</si>
  <si>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</si>
  <si>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</si>
  <si>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</si>
  <si>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</si>
  <si>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</si>
  <si>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</si>
  <si>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</si>
  <si>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</si>
  <si>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</si>
  <si>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</si>
  <si>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</si>
  <si>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</si>
  <si>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</si>
  <si>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</si>
  <si>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</si>
  <si>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</si>
  <si>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</si>
  <si>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</si>
  <si>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</si>
  <si>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</si>
  <si>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</si>
  <si>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</si>
  <si>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</si>
  <si>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</si>
  <si>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</si>
  <si>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</si>
  <si>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</si>
  <si>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</si>
  <si>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</si>
  <si>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</si>
  <si>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</si>
  <si>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</si>
  <si>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</si>
  <si>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</si>
  <si>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</si>
  <si>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</si>
  <si>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</si>
  <si>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</si>
  <si>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</si>
  <si>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</si>
  <si>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</si>
  <si>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</si>
  <si>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</si>
  <si>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</si>
  <si>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</si>
  <si>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</si>
  <si>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</si>
  <si>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</si>
  <si>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</si>
  <si>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</si>
  <si>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</si>
  <si>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</si>
  <si>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</si>
  <si>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</si>
  <si>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</si>
  <si>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</si>
  <si>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</si>
  <si>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</si>
  <si>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</si>
  <si>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</si>
  <si>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</si>
  <si>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</si>
  <si>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</si>
  <si>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</si>
  <si>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</si>
  <si>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</si>
  <si>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</si>
  <si>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</si>
  <si>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</si>
  <si>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</si>
  <si>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</si>
  <si>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</si>
  <si>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</si>
  <si>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</si>
  <si>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</si>
  <si>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</si>
  <si>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</si>
  <si>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</si>
  <si>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</si>
  <si>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</si>
  <si>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</si>
  <si>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</si>
  <si>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</si>
  <si>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</si>
  <si>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</si>
  <si>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</si>
  <si>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</si>
  <si>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</si>
  <si>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</si>
  <si>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</si>
  <si>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</si>
  <si>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</si>
  <si>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</si>
  <si>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</si>
  <si>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</si>
  <si>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</si>
  <si>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</si>
  <si>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</si>
  <si>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</si>
  <si>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</si>
  <si>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</si>
  <si>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</si>
  <si>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</si>
  <si>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</si>
  <si>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</si>
  <si>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</si>
  <si>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</si>
  <si>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</si>
  <si>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</si>
  <si>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</si>
  <si>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</si>
  <si>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</si>
  <si>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</si>
  <si>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</si>
  <si>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</si>
  <si>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</si>
  <si>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</si>
  <si>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</si>
  <si>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</si>
  <si>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</si>
  <si>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</si>
  <si>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</si>
  <si>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</si>
  <si>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</si>
  <si>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</si>
  <si>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</si>
  <si>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</si>
  <si>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</si>
  <si>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</si>
  <si>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</si>
  <si>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</si>
  <si>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</si>
  <si>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</si>
  <si>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</si>
  <si>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</si>
  <si>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</si>
  <si>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</si>
  <si>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</si>
  <si>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</si>
  <si>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</si>
  <si>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</si>
  <si>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</si>
  <si>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</si>
  <si>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</si>
  <si>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</si>
  <si>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</si>
  <si>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</si>
  <si>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</si>
  <si>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</si>
  <si>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</si>
  <si>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</si>
  <si>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</si>
  <si>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</si>
  <si>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</si>
  <si>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</si>
  <si>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</si>
  <si>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</si>
  <si>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</si>
  <si>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</si>
  <si>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</si>
  <si>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</si>
  <si>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</si>
  <si>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</si>
  <si>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</si>
  <si>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</si>
  <si>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</si>
  <si>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</si>
  <si>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</si>
  <si>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</si>
  <si>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</si>
  <si>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</si>
  <si>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</si>
  <si>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</si>
  <si>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</si>
  <si>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</si>
  <si>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</si>
  <si>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</si>
  <si>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</si>
  <si>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</si>
  <si>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</si>
  <si>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</si>
  <si>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</si>
  <si>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</si>
  <si>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</si>
  <si>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</si>
  <si>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</si>
  <si>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</si>
  <si>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</si>
  <si>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</si>
  <si>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</si>
  <si>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</si>
  <si>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</si>
  <si>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</si>
  <si>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</si>
  <si>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</si>
  <si>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</si>
  <si>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</si>
  <si>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</si>
  <si>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</si>
  <si>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</si>
  <si>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</si>
  <si>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</si>
  <si>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</si>
  <si>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</si>
  <si>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</si>
  <si>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</si>
  <si>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</si>
  <si>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</si>
  <si>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</si>
  <si>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</si>
  <si>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</si>
  <si>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</si>
  <si>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</si>
  <si>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</si>
  <si>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</si>
  <si>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</si>
  <si>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</si>
  <si>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</si>
  <si>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</si>
  <si>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</si>
  <si>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</si>
  <si>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</si>
  <si>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</si>
  <si>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</si>
  <si>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</si>
  <si>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</si>
  <si>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</si>
  <si>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</si>
  <si>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</si>
  <si>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</si>
  <si>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</si>
  <si>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</si>
  <si>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</si>
  <si>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</si>
  <si>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</si>
  <si>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</si>
  <si>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</si>
  <si>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</si>
  <si>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</si>
  <si>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</si>
  <si>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</si>
  <si>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</si>
  <si>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</si>
  <si>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</si>
  <si>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</si>
  <si>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</si>
  <si>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</si>
  <si>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</si>
  <si>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</si>
  <si>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</si>
  <si>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</si>
  <si>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</si>
  <si>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</si>
  <si>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</si>
  <si>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</si>
  <si>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</si>
  <si>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</si>
  <si>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</si>
  <si>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</si>
  <si>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</si>
  <si>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</si>
  <si>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</si>
  <si>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</si>
  <si>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</si>
  <si>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</si>
  <si>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</si>
  <si>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</si>
  <si>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</si>
  <si>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</si>
  <si>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גירון אגח 6</t>
  </si>
  <si>
    <t>1139849</t>
  </si>
  <si>
    <t>520044520</t>
  </si>
  <si>
    <t>גירון אגח ז</t>
  </si>
  <si>
    <t>1142629</t>
  </si>
  <si>
    <t>אזורים סדרה 9*</t>
  </si>
  <si>
    <t>7150337</t>
  </si>
  <si>
    <t>520025990</t>
  </si>
  <si>
    <t>בנייה</t>
  </si>
  <si>
    <t>A2.il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</si>
  <si>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</si>
  <si>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</si>
  <si>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</si>
  <si>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</si>
  <si>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</si>
  <si>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</si>
  <si>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</si>
  <si>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</si>
  <si>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</si>
  <si>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נדל"ן מניב בחו"ל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</si>
  <si>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</si>
  <si>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</si>
  <si>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</si>
  <si>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</si>
  <si>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</si>
  <si>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</si>
  <si>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</si>
  <si>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</si>
  <si>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</si>
  <si>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</si>
  <si>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</si>
  <si>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</si>
  <si>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</si>
  <si>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</si>
  <si>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</si>
  <si>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</si>
  <si>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</si>
  <si>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</si>
  <si>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</si>
  <si>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</si>
  <si>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דה לסר אגח ד</t>
  </si>
  <si>
    <t>1132059</t>
  </si>
  <si>
    <t>1427976</t>
  </si>
  <si>
    <t>ilA-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</si>
  <si>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</si>
  <si>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</si>
  <si>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</si>
  <si>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</si>
  <si>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</si>
  <si>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</si>
  <si>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</si>
  <si>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</si>
  <si>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</si>
  <si>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</si>
  <si>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</si>
  <si>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</si>
  <si>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</si>
  <si>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</si>
  <si>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</si>
  <si>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</si>
  <si>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</si>
  <si>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</si>
  <si>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</si>
  <si>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</si>
  <si>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</si>
  <si>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</si>
  <si>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</si>
  <si>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</si>
  <si>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</si>
  <si>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</si>
  <si>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</si>
  <si>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</si>
  <si>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</si>
  <si>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</si>
  <si>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</si>
  <si>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</si>
  <si>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</si>
  <si>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</si>
  <si>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</si>
  <si>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</si>
  <si>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</si>
  <si>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</si>
  <si>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</si>
  <si>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</si>
  <si>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</si>
  <si>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</si>
  <si>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</si>
  <si>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</si>
  <si>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</si>
  <si>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</si>
  <si>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</si>
  <si>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</si>
  <si>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</si>
  <si>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</si>
  <si>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</si>
  <si>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</si>
  <si>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</si>
  <si>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</si>
  <si>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</si>
  <si>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</si>
  <si>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</si>
  <si>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</si>
  <si>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</si>
  <si>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</si>
  <si>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</si>
  <si>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</si>
  <si>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</si>
  <si>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</si>
  <si>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</si>
  <si>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</si>
  <si>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</si>
  <si>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</si>
  <si>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</si>
  <si>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</si>
  <si>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</si>
  <si>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</si>
  <si>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</si>
  <si>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</si>
  <si>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</si>
  <si>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</si>
  <si>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</si>
  <si>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</si>
  <si>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</si>
  <si>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</si>
  <si>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</si>
  <si>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</si>
  <si>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</si>
  <si>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</si>
  <si>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</si>
  <si>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</si>
  <si>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</si>
  <si>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</si>
  <si>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</si>
  <si>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</si>
  <si>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</si>
  <si>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</si>
  <si>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</si>
  <si>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</si>
  <si>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</si>
  <si>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</si>
  <si>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</si>
  <si>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</si>
  <si>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</si>
  <si>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</si>
  <si>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</si>
  <si>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</si>
  <si>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</si>
  <si>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</si>
  <si>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</si>
  <si>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</si>
  <si>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</si>
  <si>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</si>
  <si>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</si>
  <si>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</si>
  <si>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</si>
  <si>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</si>
  <si>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</si>
  <si>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</si>
  <si>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</si>
  <si>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ט</t>
  </si>
  <si>
    <t>1168368</t>
  </si>
  <si>
    <t>511399388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</si>
  <si>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</si>
  <si>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</si>
  <si>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</si>
  <si>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</si>
  <si>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</si>
  <si>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</si>
  <si>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</si>
  <si>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</si>
  <si>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</si>
  <si>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</si>
  <si>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</si>
  <si>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</si>
  <si>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</si>
  <si>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</si>
  <si>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</si>
  <si>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</si>
  <si>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</si>
  <si>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</si>
  <si>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</si>
  <si>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</si>
  <si>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</si>
  <si>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</si>
  <si>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</si>
  <si>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</si>
  <si>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</si>
  <si>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</si>
  <si>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</si>
  <si>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</si>
  <si>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</si>
  <si>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</si>
  <si>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</si>
  <si>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</si>
  <si>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</si>
  <si>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</si>
  <si>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</si>
  <si>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</si>
  <si>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</si>
  <si>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</si>
  <si>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</si>
  <si>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</si>
  <si>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</si>
  <si>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</si>
  <si>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</si>
  <si>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</si>
  <si>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</si>
  <si>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</si>
  <si>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</si>
  <si>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</si>
  <si>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</si>
  <si>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</si>
  <si>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</si>
  <si>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</si>
  <si>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</si>
  <si>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</si>
  <si>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</si>
  <si>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</si>
  <si>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פתאל אירופה אגח ד</t>
  </si>
  <si>
    <t>1168038</t>
  </si>
  <si>
    <t>515328250</t>
  </si>
  <si>
    <t>קרסו אגח ב</t>
  </si>
  <si>
    <t>1139591</t>
  </si>
  <si>
    <t>רילייטד אגח א</t>
  </si>
  <si>
    <t>1134923</t>
  </si>
  <si>
    <t>1849766</t>
  </si>
  <si>
    <t>או.פי.סי אגח א*</t>
  </si>
  <si>
    <t>1141589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</si>
  <si>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</si>
  <si>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</si>
  <si>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</si>
  <si>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</si>
  <si>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</si>
  <si>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</si>
  <si>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</si>
  <si>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</si>
  <si>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</si>
  <si>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</si>
  <si>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</si>
  <si>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החזקות אגח ב*</t>
  </si>
  <si>
    <t>1150812</t>
  </si>
  <si>
    <t>512607888</t>
  </si>
  <si>
    <t>מלונאות ותיירות</t>
  </si>
  <si>
    <t>פתאל החזקות אגח ג*</t>
  </si>
  <si>
    <t>1161785</t>
  </si>
  <si>
    <t>אול יר אגח 3</t>
  </si>
  <si>
    <t>1140136</t>
  </si>
  <si>
    <t>1841580</t>
  </si>
  <si>
    <t>Baa1.il</t>
  </si>
  <si>
    <t>אול יר אגח ה</t>
  </si>
  <si>
    <t>1143304</t>
  </si>
  <si>
    <t>אנלייט אגח ה*</t>
  </si>
  <si>
    <t>7200116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</si>
  <si>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</si>
  <si>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</si>
  <si>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</si>
  <si>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</si>
  <si>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</si>
  <si>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</si>
  <si>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</si>
  <si>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</si>
  <si>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</si>
  <si>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</si>
  <si>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</si>
  <si>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</si>
  <si>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</si>
  <si>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</si>
  <si>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</si>
  <si>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</si>
  <si>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</si>
  <si>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</si>
  <si>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</si>
  <si>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</si>
  <si>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</si>
  <si>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</si>
  <si>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</si>
  <si>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</si>
  <si>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</si>
  <si>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</si>
  <si>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</si>
  <si>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</si>
  <si>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</si>
  <si>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</si>
  <si>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</si>
  <si>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</si>
  <si>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</si>
  <si>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</si>
  <si>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</si>
  <si>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</si>
  <si>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</si>
  <si>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</si>
  <si>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NICEIT 0 09/25</t>
  </si>
  <si>
    <t>US653656AA68</t>
  </si>
  <si>
    <t>520036872</t>
  </si>
  <si>
    <t>Oracle 3.85 04/60</t>
  </si>
  <si>
    <t>US68389XBY04</t>
  </si>
  <si>
    <t>A-</t>
  </si>
  <si>
    <t>RALPH LAUREN 2.95 06/30</t>
  </si>
  <si>
    <t>US731572AB96</t>
  </si>
  <si>
    <t>Consumer Durables &amp; Apparel</t>
  </si>
  <si>
    <t>Walt Disney 3.8 05/60</t>
  </si>
  <si>
    <t>US254687GA88</t>
  </si>
  <si>
    <t>Media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</si>
  <si>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</si>
  <si>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</si>
  <si>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</si>
  <si>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</si>
  <si>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</si>
  <si>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</si>
  <si>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</si>
  <si>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LOWES 5.125 04/50</t>
  </si>
  <si>
    <t>US548661DW49</t>
  </si>
  <si>
    <t>Retailing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</si>
  <si>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</si>
  <si>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</si>
  <si>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</si>
  <si>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</si>
  <si>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</si>
  <si>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</si>
  <si>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</si>
  <si>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</si>
  <si>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</si>
  <si>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</si>
  <si>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</si>
  <si>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</si>
  <si>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</si>
  <si>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Moodys</t>
  </si>
  <si>
    <t>ABIBB 5.55 01/49</t>
  </si>
  <si>
    <t>US03523TBV98</t>
  </si>
  <si>
    <t>AMERICAN CAMPUS COM 3.875 01/31</t>
  </si>
  <si>
    <t>US024836AG36</t>
  </si>
  <si>
    <t>Real Estate</t>
  </si>
  <si>
    <t>ANHEUSER BUSCH 3.7 04/40</t>
  </si>
  <si>
    <t>BE6320936287</t>
  </si>
  <si>
    <t>AT&amp;T 3.5 02/2061</t>
  </si>
  <si>
    <t>US00206RKF81</t>
  </si>
  <si>
    <t>TELECOMMUNICATION SERVICES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</si>
  <si>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</si>
  <si>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</si>
  <si>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</si>
  <si>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</si>
  <si>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</si>
  <si>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</si>
  <si>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</si>
  <si>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DENTSPLY SIRONA 3.25 06/30</t>
  </si>
  <si>
    <t>US24906PAA75</t>
  </si>
  <si>
    <t>Health Care Equipment &amp; Services</t>
  </si>
  <si>
    <t>FEDEX 5.1 01/44</t>
  </si>
  <si>
    <t>US31428XAW65</t>
  </si>
  <si>
    <t>Transportation</t>
  </si>
  <si>
    <t>HEWLETT PACKARD 3.4 06/30</t>
  </si>
  <si>
    <t>US40434LAC90</t>
  </si>
  <si>
    <t>Technology Hardware &amp; Equipment</t>
  </si>
  <si>
    <t>KEURIG DR PEPPER 3.8 05/2050</t>
  </si>
  <si>
    <t>US49271VAK61</t>
  </si>
  <si>
    <t>PRU 4.5 PRUDENTIAL 09/47</t>
  </si>
  <si>
    <t>US744320AW24</t>
  </si>
  <si>
    <t>STARBUCKS 3.5 11/50</t>
  </si>
  <si>
    <t>US855244BA67</t>
  </si>
  <si>
    <t>TEXTRON 2.45 03/31</t>
  </si>
  <si>
    <t>US883203CC32</t>
  </si>
  <si>
    <t>Capital Goods</t>
  </si>
  <si>
    <t>VERISK ANALYTICS 3.625 5/50</t>
  </si>
  <si>
    <t>US92345YAG17</t>
  </si>
  <si>
    <t>Commercial &amp; Professional Services</t>
  </si>
  <si>
    <t>WHIRLPOOL 4.6 05/50</t>
  </si>
  <si>
    <t>US963320AX45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</si>
  <si>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</si>
  <si>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</si>
  <si>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</si>
  <si>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</si>
  <si>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</si>
  <si>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</si>
  <si>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</si>
  <si>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</si>
  <si>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</si>
  <si>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BLOCK FINANCIAL 3.875 08/30</t>
  </si>
  <si>
    <t>US093662AH70</t>
  </si>
  <si>
    <t>Baa3</t>
  </si>
  <si>
    <t>BOEING 5.93 05/60</t>
  </si>
  <si>
    <t>US097023CX16</t>
  </si>
  <si>
    <t>BROADCOM 5 04/30</t>
  </si>
  <si>
    <t>US11135FBD24</t>
  </si>
  <si>
    <t>CHCOCH 3.7 11/29</t>
  </si>
  <si>
    <t>US16412XAH89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</si>
  <si>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</si>
  <si>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</si>
  <si>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</si>
  <si>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</si>
  <si>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</si>
  <si>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</si>
  <si>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</si>
  <si>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</si>
  <si>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</si>
  <si>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</si>
  <si>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</si>
  <si>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</si>
  <si>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</si>
  <si>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</si>
  <si>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FLOWSERVE 3.5 10/30</t>
  </si>
  <si>
    <t>US34354PAF27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</si>
  <si>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</si>
  <si>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</si>
  <si>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</si>
  <si>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</si>
  <si>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</si>
  <si>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</si>
  <si>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</si>
  <si>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MACQUARIE BANK 3.624 06/30</t>
  </si>
  <si>
    <t>USQ568A9SQ14</t>
  </si>
  <si>
    <t>MARRIOT 3.5 10/32</t>
  </si>
  <si>
    <t>US571903BF91</t>
  </si>
  <si>
    <t>MERCK 2.875 06/29 06/79</t>
  </si>
  <si>
    <t>XS2011260705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</si>
  <si>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</si>
  <si>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</si>
  <si>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</si>
  <si>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</si>
  <si>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</si>
  <si>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</si>
  <si>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</si>
  <si>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</si>
  <si>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</si>
  <si>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</si>
  <si>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PVH 4.625 07/25</t>
  </si>
  <si>
    <t>US693656AB63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</si>
  <si>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</si>
  <si>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</si>
  <si>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</si>
  <si>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</si>
  <si>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</si>
  <si>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</si>
  <si>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SYSCO CORP 5.95 04/30</t>
  </si>
  <si>
    <t>US871829BL07</t>
  </si>
  <si>
    <t>Food &amp; Staples Retailing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</si>
  <si>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</si>
  <si>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</si>
  <si>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</si>
  <si>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</si>
  <si>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</si>
  <si>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</si>
  <si>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</si>
  <si>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</si>
  <si>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</si>
  <si>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</si>
  <si>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</si>
  <si>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</si>
  <si>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</si>
  <si>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</si>
  <si>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</si>
  <si>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</si>
  <si>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</si>
  <si>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</si>
  <si>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</si>
  <si>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</si>
  <si>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</si>
  <si>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QORVO 3.375 04/31</t>
  </si>
  <si>
    <t>US74736KAJ07</t>
  </si>
  <si>
    <t>RBS 3.754 11/01/29 11/24</t>
  </si>
  <si>
    <t>US780097BM20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</si>
  <si>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</si>
  <si>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</si>
  <si>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</si>
  <si>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</si>
  <si>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</si>
  <si>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</si>
  <si>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</si>
  <si>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</si>
  <si>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</si>
  <si>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</si>
  <si>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</si>
  <si>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</si>
  <si>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</si>
  <si>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</si>
  <si>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</si>
  <si>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</si>
  <si>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</si>
  <si>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</si>
  <si>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FORD 9.625 04/30</t>
  </si>
  <si>
    <t>US345370CX67</t>
  </si>
  <si>
    <t>Ba2</t>
  </si>
  <si>
    <t>MSCI 3.625 09/30 03/28</t>
  </si>
  <si>
    <t>US55354GAK67</t>
  </si>
  <si>
    <t>ALLISON TRANSM 5 10/24 10/21</t>
  </si>
  <si>
    <t>US019736AD97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</si>
  <si>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</si>
  <si>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</si>
  <si>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</si>
  <si>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</si>
  <si>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</si>
  <si>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</si>
  <si>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</si>
  <si>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</si>
  <si>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</si>
  <si>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</si>
  <si>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</si>
  <si>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</si>
  <si>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</si>
  <si>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</si>
  <si>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</si>
  <si>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</si>
  <si>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</si>
  <si>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</si>
  <si>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</si>
  <si>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</si>
  <si>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</si>
  <si>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</si>
  <si>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</si>
  <si>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</si>
  <si>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</si>
  <si>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</si>
  <si>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</si>
  <si>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</si>
  <si>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</si>
  <si>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</si>
  <si>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</si>
  <si>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</si>
  <si>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</si>
  <si>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</si>
  <si>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</si>
  <si>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</si>
  <si>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</si>
  <si>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סה"כ תל אביב 35</t>
  </si>
  <si>
    <t>אורמת טכנולוגיות*</t>
  </si>
  <si>
    <t>1134402</t>
  </si>
  <si>
    <t>520036716</t>
  </si>
  <si>
    <t>איי סי אל*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</si>
  <si>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</si>
  <si>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</si>
  <si>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</si>
  <si>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</si>
  <si>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</si>
  <si>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</si>
  <si>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</si>
  <si>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</si>
  <si>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</si>
  <si>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</si>
  <si>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</si>
  <si>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</si>
  <si>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</si>
  <si>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</si>
  <si>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</si>
  <si>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</si>
  <si>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</si>
  <si>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513901371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</si>
  <si>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</si>
  <si>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</si>
  <si>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</si>
  <si>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</si>
  <si>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</si>
  <si>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</si>
  <si>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</si>
  <si>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</si>
  <si>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</si>
  <si>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</si>
  <si>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</si>
  <si>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</si>
  <si>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</si>
  <si>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</si>
  <si>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</si>
  <si>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</si>
  <si>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</si>
  <si>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</si>
  <si>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</si>
  <si>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</si>
  <si>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</si>
  <si>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</si>
  <si>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</si>
  <si>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</si>
  <si>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</si>
  <si>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</si>
  <si>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</si>
  <si>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</si>
  <si>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</si>
  <si>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</si>
  <si>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</si>
  <si>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</si>
  <si>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</si>
  <si>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</si>
  <si>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</si>
  <si>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</si>
  <si>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511812463</t>
  </si>
  <si>
    <t>נייס</t>
  </si>
  <si>
    <t>273011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</si>
  <si>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</si>
  <si>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</si>
  <si>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</si>
  <si>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</si>
  <si>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</si>
  <si>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</si>
  <si>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</si>
  <si>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</si>
  <si>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</si>
  <si>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</si>
  <si>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</si>
  <si>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</si>
  <si>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</si>
  <si>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</si>
  <si>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</si>
  <si>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</si>
  <si>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</si>
  <si>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</si>
  <si>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</si>
  <si>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</si>
  <si>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</si>
  <si>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</si>
  <si>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</si>
  <si>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</si>
  <si>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</si>
  <si>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</si>
  <si>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</si>
  <si>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</si>
  <si>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</si>
  <si>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</si>
  <si>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</si>
  <si>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</si>
  <si>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</si>
  <si>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</si>
  <si>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</si>
  <si>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</si>
  <si>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</si>
  <si>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</si>
  <si>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</si>
  <si>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</si>
  <si>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</si>
  <si>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</si>
  <si>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</si>
  <si>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</si>
  <si>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</si>
  <si>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</si>
  <si>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</si>
  <si>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</si>
  <si>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</si>
  <si>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</si>
  <si>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</si>
  <si>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</si>
  <si>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</si>
  <si>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</si>
  <si>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</si>
  <si>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</si>
  <si>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</si>
  <si>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</si>
  <si>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</si>
  <si>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</si>
  <si>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</si>
  <si>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</si>
  <si>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דלק קדוחים*</t>
  </si>
  <si>
    <t>475020</t>
  </si>
  <si>
    <t>דמרי</t>
  </si>
  <si>
    <t>1090315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</si>
  <si>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</si>
  <si>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</si>
  <si>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</si>
  <si>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</si>
  <si>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</si>
  <si>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</si>
  <si>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</si>
  <si>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</si>
  <si>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</si>
  <si>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</si>
  <si>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</si>
  <si>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</si>
  <si>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</si>
  <si>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</si>
  <si>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</si>
  <si>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</si>
  <si>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</si>
  <si>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</si>
  <si>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</si>
  <si>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</si>
  <si>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</si>
  <si>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</si>
  <si>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</si>
  <si>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</si>
  <si>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</si>
  <si>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</si>
  <si>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מנורה</t>
  </si>
  <si>
    <t>566018</t>
  </si>
  <si>
    <t>520007469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</si>
  <si>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</si>
  <si>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</si>
  <si>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</si>
  <si>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</si>
  <si>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</si>
  <si>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</si>
  <si>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</si>
  <si>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</si>
  <si>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</si>
  <si>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</si>
  <si>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</si>
  <si>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</si>
  <si>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</si>
  <si>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</si>
  <si>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</si>
  <si>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</si>
  <si>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</si>
  <si>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</si>
  <si>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</si>
  <si>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</si>
  <si>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</si>
  <si>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</si>
  <si>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</si>
  <si>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</si>
  <si>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</si>
  <si>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</si>
  <si>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</si>
  <si>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</si>
  <si>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</si>
  <si>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</si>
  <si>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</si>
  <si>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</si>
  <si>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</si>
  <si>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</si>
  <si>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</si>
  <si>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</si>
  <si>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</si>
  <si>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</si>
  <si>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</si>
  <si>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</si>
  <si>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</si>
  <si>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</si>
  <si>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</si>
  <si>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</si>
  <si>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</si>
  <si>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</si>
  <si>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</si>
  <si>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</si>
  <si>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</si>
  <si>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</si>
  <si>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</si>
  <si>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</si>
  <si>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</si>
  <si>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</si>
  <si>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</si>
  <si>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</si>
  <si>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</si>
  <si>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</si>
  <si>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</si>
  <si>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</si>
  <si>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</si>
  <si>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</si>
  <si>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</si>
  <si>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</si>
  <si>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</si>
  <si>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</si>
  <si>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</si>
  <si>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</si>
  <si>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</si>
  <si>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</si>
  <si>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</si>
  <si>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</si>
  <si>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</si>
  <si>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</si>
  <si>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</si>
  <si>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</si>
  <si>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</si>
  <si>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</si>
  <si>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</si>
  <si>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</si>
  <si>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</si>
  <si>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</si>
  <si>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</si>
  <si>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</si>
  <si>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</si>
  <si>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</si>
  <si>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</si>
  <si>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</si>
  <si>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</si>
  <si>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</si>
  <si>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</si>
  <si>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</si>
  <si>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</si>
  <si>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</si>
  <si>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</si>
  <si>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</si>
  <si>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</si>
  <si>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</si>
  <si>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</si>
  <si>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</si>
  <si>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</si>
  <si>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</si>
  <si>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</si>
  <si>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</si>
  <si>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</si>
  <si>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</si>
  <si>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</si>
  <si>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</si>
  <si>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</si>
  <si>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</si>
  <si>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</si>
  <si>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</si>
  <si>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</si>
  <si>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מניות הפחתת שווי ניירות חסומים</t>
  </si>
  <si>
    <t>112239100</t>
  </si>
  <si>
    <t>מספנות*</t>
  </si>
  <si>
    <t>1168533</t>
  </si>
  <si>
    <t>516084753</t>
  </si>
  <si>
    <t>מקס סטוק</t>
  </si>
  <si>
    <t>1168558</t>
  </si>
  <si>
    <t>513618967</t>
  </si>
  <si>
    <t>משביר לצרכן</t>
  </si>
  <si>
    <t>1104959</t>
  </si>
  <si>
    <t>513389270</t>
  </si>
  <si>
    <t>משק אנרגיה*</t>
  </si>
  <si>
    <t>1166974</t>
  </si>
  <si>
    <t>516167343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</si>
  <si>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</si>
  <si>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</si>
  <si>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</si>
  <si>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</si>
  <si>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</si>
  <si>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</si>
  <si>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</si>
  <si>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</si>
  <si>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</si>
  <si>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</si>
  <si>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</si>
  <si>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</si>
  <si>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</si>
  <si>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</si>
  <si>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</si>
  <si>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</si>
  <si>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</si>
  <si>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</si>
  <si>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</si>
  <si>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</si>
  <si>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</si>
  <si>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</si>
  <si>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</si>
  <si>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</si>
  <si>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</si>
  <si>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</si>
  <si>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</si>
  <si>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</si>
  <si>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</si>
  <si>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</si>
  <si>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</si>
  <si>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</si>
  <si>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</si>
  <si>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</si>
  <si>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</si>
  <si>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</si>
  <si>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</si>
  <si>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</si>
  <si>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</si>
  <si>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</si>
  <si>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</si>
  <si>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</si>
  <si>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</si>
  <si>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</si>
  <si>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</si>
  <si>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</si>
  <si>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</si>
  <si>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</si>
  <si>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</si>
  <si>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</si>
  <si>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</si>
  <si>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</si>
  <si>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</si>
  <si>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</si>
  <si>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</si>
  <si>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</si>
  <si>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</si>
  <si>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</si>
  <si>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</si>
  <si>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</si>
  <si>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</si>
  <si>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</si>
  <si>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</si>
  <si>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</si>
  <si>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</si>
  <si>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</si>
  <si>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</si>
  <si>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</si>
  <si>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</si>
  <si>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</si>
  <si>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</si>
  <si>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</si>
  <si>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</si>
  <si>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</si>
  <si>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</si>
  <si>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</si>
  <si>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</si>
  <si>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</si>
  <si>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</si>
  <si>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</si>
  <si>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</si>
  <si>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</si>
  <si>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</si>
  <si>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</si>
  <si>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</si>
  <si>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</si>
  <si>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</si>
  <si>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</si>
  <si>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</si>
  <si>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</si>
  <si>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</si>
  <si>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</si>
  <si>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</si>
  <si>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</si>
  <si>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</si>
  <si>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</si>
  <si>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</si>
  <si>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</si>
  <si>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</si>
  <si>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53368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</si>
  <si>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</si>
  <si>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</si>
  <si>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</si>
  <si>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</si>
  <si>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</si>
  <si>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</si>
  <si>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</si>
  <si>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</si>
  <si>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</si>
  <si>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</si>
  <si>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</si>
  <si>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</si>
  <si>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</si>
  <si>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</si>
  <si>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</si>
  <si>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</si>
  <si>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</si>
  <si>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</si>
  <si>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</si>
  <si>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</si>
  <si>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</si>
  <si>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</si>
  <si>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</si>
  <si>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</si>
  <si>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</si>
  <si>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</si>
  <si>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</si>
  <si>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</si>
  <si>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</si>
  <si>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HOLDING_SP ADR</t>
  </si>
  <si>
    <t>US01609W1027</t>
  </si>
  <si>
    <t>ALPHABET INC CL C</t>
  </si>
  <si>
    <t>US02079K1079</t>
  </si>
  <si>
    <t>AMADEUS IT GROUP SA</t>
  </si>
  <si>
    <t>ES0109067019</t>
  </si>
  <si>
    <t>BME</t>
  </si>
  <si>
    <t>AMAZON.COM INC</t>
  </si>
  <si>
    <t>US0231351067</t>
  </si>
  <si>
    <t>AMERICAN CAMPUS COMMUNITIES</t>
  </si>
  <si>
    <t>US0248351001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</si>
  <si>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</si>
  <si>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</si>
  <si>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</si>
  <si>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</si>
  <si>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</si>
  <si>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</si>
  <si>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</si>
  <si>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</si>
  <si>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</si>
  <si>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</si>
  <si>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</si>
  <si>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</si>
  <si>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BAYERISCHE MOTOREN WERKE AG</t>
  </si>
  <si>
    <t>DE0005190003</t>
  </si>
  <si>
    <t>BLACKROCK</t>
  </si>
  <si>
    <t>US09247X1019</t>
  </si>
  <si>
    <t>BOEING</t>
  </si>
  <si>
    <t>US0970231058</t>
  </si>
  <si>
    <t>BOOKING HOLDINGS INC</t>
  </si>
  <si>
    <t>US09857L1089</t>
  </si>
  <si>
    <t>CELLNEX TELECOM SA</t>
  </si>
  <si>
    <t>ES0105066007</t>
  </si>
  <si>
    <t>CENTENE CORP</t>
  </si>
  <si>
    <t>US15135B1017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</si>
  <si>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</si>
  <si>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</si>
  <si>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</si>
  <si>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</si>
  <si>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</si>
  <si>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</si>
  <si>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D.R. HORTON INC</t>
  </si>
  <si>
    <t>US23331A1097</t>
  </si>
  <si>
    <t>DEUTSCHE POST AG REG</t>
  </si>
  <si>
    <t>DE0005552004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</si>
  <si>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</si>
  <si>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</si>
  <si>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</si>
  <si>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</si>
  <si>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</si>
  <si>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</si>
  <si>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</si>
  <si>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</si>
  <si>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</si>
  <si>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</si>
  <si>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</si>
  <si>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</si>
  <si>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</si>
  <si>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</si>
  <si>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</si>
  <si>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</si>
  <si>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</si>
  <si>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</si>
  <si>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</si>
  <si>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</si>
  <si>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</si>
  <si>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</si>
  <si>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</si>
  <si>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</si>
  <si>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</si>
  <si>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</si>
  <si>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</si>
  <si>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INTERCONTINENTAL EXCHANGE IN</t>
  </si>
  <si>
    <t>US45866F1049</t>
  </si>
  <si>
    <t>INTERCONTINENTAL HOTELS</t>
  </si>
  <si>
    <t>GB00BHJYC057</t>
  </si>
  <si>
    <t>JPMORGAN CHASE</t>
  </si>
  <si>
    <t>US46625H1005</t>
  </si>
  <si>
    <t>LEMONADE</t>
  </si>
  <si>
    <t>US52567D1072</t>
  </si>
  <si>
    <t>LENNAR CORP A</t>
  </si>
  <si>
    <t>US5260571048</t>
  </si>
  <si>
    <t>LOREAL</t>
  </si>
  <si>
    <t>FR0000120321</t>
  </si>
  <si>
    <t>LOWES COS INC</t>
  </si>
  <si>
    <t>US5486611073</t>
  </si>
  <si>
    <t>MARTIN MARIETTA MATERIALS</t>
  </si>
  <si>
    <t>US5732841060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</si>
  <si>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</si>
  <si>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</si>
  <si>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</si>
  <si>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</si>
  <si>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</si>
  <si>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</si>
  <si>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</si>
  <si>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</si>
  <si>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</si>
  <si>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</si>
  <si>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</si>
  <si>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</si>
  <si>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MSCI</t>
  </si>
  <si>
    <t>US55354G1004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</si>
  <si>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</si>
  <si>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</si>
  <si>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</si>
  <si>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</si>
  <si>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</si>
  <si>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</si>
  <si>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</si>
  <si>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</si>
  <si>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</si>
  <si>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</si>
  <si>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</si>
  <si>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</si>
  <si>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</si>
  <si>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</si>
  <si>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OWL ROCK CAPITAL</t>
  </si>
  <si>
    <t>US69121K1043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</si>
  <si>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</si>
  <si>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</si>
  <si>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</si>
  <si>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</si>
  <si>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</si>
  <si>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</si>
  <si>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</si>
  <si>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</si>
  <si>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PVH CORP</t>
  </si>
  <si>
    <t>US6936561009</t>
  </si>
  <si>
    <t>RALPH LAUREN CORP</t>
  </si>
  <si>
    <t>US7512121010</t>
  </si>
  <si>
    <t>RECKITT BENCKISER GROUP</t>
  </si>
  <si>
    <t>GB00B24CGK77</t>
  </si>
  <si>
    <t>ROSS STORES</t>
  </si>
  <si>
    <t>US7782961038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</si>
  <si>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</si>
  <si>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</si>
  <si>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</si>
  <si>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</si>
  <si>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</si>
  <si>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</si>
  <si>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</si>
  <si>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</si>
  <si>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</si>
  <si>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</si>
  <si>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</si>
  <si>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</si>
  <si>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</si>
  <si>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</si>
  <si>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</si>
  <si>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</si>
  <si>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HKSE</t>
  </si>
  <si>
    <t>THALES SA</t>
  </si>
  <si>
    <t>FR0000121329</t>
  </si>
  <si>
    <t>TJX COMPANIES INC</t>
  </si>
  <si>
    <t>US8725401090</t>
  </si>
  <si>
    <t>UNITED PARCEL SERVICE CL B</t>
  </si>
  <si>
    <t>US9113121068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</si>
  <si>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</si>
  <si>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</si>
  <si>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</si>
  <si>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</si>
  <si>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</si>
  <si>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</si>
  <si>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</si>
  <si>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</si>
  <si>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</si>
  <si>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</si>
  <si>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</si>
  <si>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</si>
  <si>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</si>
  <si>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</si>
  <si>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VULCAN MATERIALS CO</t>
  </si>
  <si>
    <t>US9291601097</t>
  </si>
  <si>
    <t>WAL MART STORES INC</t>
  </si>
  <si>
    <t>US9311421039</t>
  </si>
  <si>
    <t>WALT DISNEY CO/THE</t>
  </si>
  <si>
    <t>US2546871060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</si>
  <si>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</si>
  <si>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</si>
  <si>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</si>
  <si>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</si>
  <si>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</si>
  <si>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</si>
  <si>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</si>
  <si>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</si>
  <si>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</si>
  <si>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</si>
  <si>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</si>
  <si>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</si>
  <si>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</si>
  <si>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</si>
  <si>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</si>
  <si>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</si>
  <si>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</si>
  <si>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</si>
  <si>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</si>
  <si>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</si>
  <si>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</si>
  <si>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</si>
  <si>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</si>
  <si>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</si>
  <si>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</si>
  <si>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</si>
  <si>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</si>
  <si>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</si>
  <si>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</si>
  <si>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</si>
  <si>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</si>
  <si>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</si>
  <si>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</si>
  <si>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</si>
  <si>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</si>
  <si>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</si>
  <si>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</si>
  <si>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</si>
  <si>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</si>
  <si>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</si>
  <si>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</si>
  <si>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</si>
  <si>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</si>
  <si>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</si>
  <si>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</si>
  <si>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</si>
  <si>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</si>
  <si>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</si>
  <si>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</si>
  <si>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</si>
  <si>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</si>
  <si>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</si>
  <si>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</si>
  <si>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</si>
  <si>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</si>
  <si>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</si>
  <si>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</si>
  <si>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</si>
  <si>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</si>
  <si>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</si>
  <si>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</si>
  <si>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</si>
  <si>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</si>
  <si>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</si>
  <si>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</si>
  <si>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</si>
  <si>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</si>
  <si>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</si>
  <si>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</si>
  <si>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</si>
  <si>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</si>
  <si>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</si>
  <si>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</si>
  <si>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</si>
  <si>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</si>
  <si>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</si>
  <si>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</si>
  <si>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</si>
  <si>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</si>
  <si>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</si>
  <si>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</si>
  <si>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</si>
  <si>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</si>
  <si>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</si>
  <si>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</si>
  <si>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</si>
  <si>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</si>
  <si>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</si>
  <si>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</si>
  <si>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</si>
  <si>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</si>
  <si>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</si>
  <si>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</si>
  <si>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</si>
  <si>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</si>
  <si>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</si>
  <si>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</si>
  <si>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</si>
  <si>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</si>
  <si>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</si>
  <si>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</si>
  <si>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</si>
  <si>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ISHR EUR600 IND GDS&amp;SERV (DE)</t>
  </si>
  <si>
    <t>DE000A0H08J9</t>
  </si>
  <si>
    <t>KRANESHARES CSI CHINA INTERNET</t>
  </si>
  <si>
    <t>US5007673065</t>
  </si>
  <si>
    <t>LYXOR EURSTX600 Auto&amp;Parts</t>
  </si>
  <si>
    <t>LU1834983394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</si>
  <si>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</si>
  <si>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</si>
  <si>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</si>
  <si>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</si>
  <si>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</si>
  <si>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</si>
  <si>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</si>
  <si>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</si>
  <si>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</si>
  <si>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</si>
  <si>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</si>
  <si>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</si>
  <si>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</si>
  <si>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</si>
  <si>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</si>
  <si>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</si>
  <si>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</si>
  <si>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</si>
  <si>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</si>
  <si>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</si>
  <si>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UTILITIES SELECT SECTOR SPDR</t>
  </si>
  <si>
    <t>US81369Y8865</t>
  </si>
  <si>
    <t>VANGUARD AUST SHARES IDX ETF</t>
  </si>
  <si>
    <t>AU000000VAS1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</si>
  <si>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</si>
  <si>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</si>
  <si>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</si>
  <si>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</si>
  <si>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</si>
  <si>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</si>
  <si>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</si>
  <si>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</si>
  <si>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</si>
  <si>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</si>
  <si>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</si>
  <si>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</si>
  <si>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</si>
  <si>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</si>
  <si>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</si>
  <si>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</si>
  <si>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</si>
  <si>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</si>
  <si>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</si>
  <si>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</si>
  <si>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</si>
  <si>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</si>
  <si>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</si>
  <si>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</si>
  <si>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</si>
  <si>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</si>
  <si>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</si>
  <si>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</si>
  <si>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</si>
  <si>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</si>
  <si>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</si>
  <si>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Amundi Funds Pioneer US High</t>
  </si>
  <si>
    <t>LU1883863851</t>
  </si>
  <si>
    <t>B</t>
  </si>
  <si>
    <t>CS NL GL SEN LO MC</t>
  </si>
  <si>
    <t>LU0635707705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</si>
  <si>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</si>
  <si>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</si>
  <si>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</si>
  <si>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</si>
  <si>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</si>
  <si>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</si>
  <si>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</si>
  <si>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</si>
  <si>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</si>
  <si>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</si>
  <si>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</si>
  <si>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</si>
  <si>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</si>
  <si>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</si>
  <si>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</si>
  <si>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</si>
  <si>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</si>
  <si>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</si>
  <si>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</si>
  <si>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</si>
  <si>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</si>
  <si>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</si>
  <si>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</si>
  <si>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</si>
  <si>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</si>
  <si>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</si>
  <si>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</si>
  <si>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</si>
  <si>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</si>
  <si>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</si>
  <si>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</si>
  <si>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</si>
  <si>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</si>
  <si>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</si>
  <si>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115 NOV 2020 בזק</t>
  </si>
  <si>
    <t>83278648</t>
  </si>
  <si>
    <t>P 115 NOV 2020 בזק</t>
  </si>
  <si>
    <t>83278911</t>
  </si>
  <si>
    <t>SPX US 12/18/20 C3000</t>
  </si>
  <si>
    <t>SPX1220C3000</t>
  </si>
  <si>
    <t>SPX US 12/18/20 C3600</t>
  </si>
  <si>
    <t>SPX1220C3600</t>
  </si>
  <si>
    <t>SX5E 12/18/20 C2950</t>
  </si>
  <si>
    <t>SX5E1220C295</t>
  </si>
  <si>
    <t>SX5E 12/18/20 C3475</t>
  </si>
  <si>
    <t>SX5E1220C347</t>
  </si>
  <si>
    <t>EURO STOXX 50 DEC20</t>
  </si>
  <si>
    <t>VGZ0</t>
  </si>
  <si>
    <t>S&amp;P 500 ANNL DIV DEC21</t>
  </si>
  <si>
    <t>ASDZ1</t>
  </si>
  <si>
    <t>S&amp;P500 EMINI FUT DEC20</t>
  </si>
  <si>
    <t>ESZ0</t>
  </si>
  <si>
    <t>STOXX EUROPE 600 DEC20</t>
  </si>
  <si>
    <t>SXOZ0</t>
  </si>
  <si>
    <t>ערד 8786_1/2027</t>
  </si>
  <si>
    <t>71116487</t>
  </si>
  <si>
    <t>ערד 8790 2027 4.8%</t>
  </si>
  <si>
    <t>ערד 8805</t>
  </si>
  <si>
    <t>ערד 8809</t>
  </si>
  <si>
    <t>3322000</t>
  </si>
  <si>
    <t>ערד 8829</t>
  </si>
  <si>
    <t>9882900</t>
  </si>
  <si>
    <t>ערד 8832</t>
  </si>
  <si>
    <t>8831000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</si>
  <si>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</si>
  <si>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</si>
  <si>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</si>
  <si>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</si>
  <si>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</si>
  <si>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</si>
  <si>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</si>
  <si>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</si>
  <si>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</si>
  <si>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</si>
  <si>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</si>
  <si>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</si>
  <si>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</si>
  <si>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</si>
  <si>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</si>
  <si>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</si>
  <si>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</si>
  <si>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</si>
  <si>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</si>
  <si>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</si>
  <si>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</si>
  <si>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</si>
  <si>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</si>
  <si>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</si>
  <si>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</si>
  <si>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</si>
  <si>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</si>
  <si>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</si>
  <si>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</si>
  <si>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</si>
  <si>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</si>
  <si>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</si>
  <si>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</si>
  <si>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</si>
  <si>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</si>
  <si>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</si>
  <si>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</si>
  <si>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</si>
  <si>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</si>
  <si>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</si>
  <si>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</si>
  <si>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</si>
  <si>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</si>
  <si>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</si>
  <si>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</si>
  <si>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</si>
  <si>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</si>
  <si>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</si>
  <si>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</si>
  <si>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</si>
  <si>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</si>
  <si>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</si>
  <si>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</si>
  <si>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</si>
  <si>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</si>
  <si>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</si>
  <si>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</si>
  <si>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</si>
  <si>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</si>
  <si>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</si>
  <si>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</si>
  <si>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</si>
  <si>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</si>
  <si>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</si>
  <si>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</si>
  <si>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</si>
  <si>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</si>
  <si>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</si>
  <si>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</si>
  <si>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</si>
  <si>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</si>
  <si>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</si>
  <si>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</si>
  <si>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</si>
  <si>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</si>
  <si>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</si>
  <si>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</si>
  <si>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</si>
  <si>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</si>
  <si>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</si>
  <si>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</si>
  <si>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</si>
  <si>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</si>
  <si>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</si>
  <si>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8888</t>
  </si>
  <si>
    <t>88880000</t>
  </si>
  <si>
    <t>ערד 8889</t>
  </si>
  <si>
    <t>88890000</t>
  </si>
  <si>
    <t>ערד סדרה 8788 4.8% 2027</t>
  </si>
  <si>
    <t>71116727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</si>
  <si>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</si>
  <si>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</si>
  <si>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</si>
  <si>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</si>
  <si>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</si>
  <si>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</si>
  <si>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</si>
  <si>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</si>
  <si>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</si>
  <si>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</si>
  <si>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</si>
  <si>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</si>
  <si>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</si>
  <si>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</si>
  <si>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</si>
  <si>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</si>
  <si>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</si>
  <si>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</si>
  <si>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</si>
  <si>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</si>
  <si>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</si>
  <si>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</si>
  <si>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</si>
  <si>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</si>
  <si>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</si>
  <si>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</si>
  <si>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</si>
  <si>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</si>
  <si>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</si>
  <si>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</si>
  <si>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</si>
  <si>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</si>
  <si>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</si>
  <si>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</si>
  <si>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</si>
  <si>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</si>
  <si>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</si>
  <si>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</si>
  <si>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</si>
  <si>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</si>
  <si>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</si>
  <si>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</si>
  <si>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</si>
  <si>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</si>
  <si>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</si>
  <si>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</si>
  <si>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</si>
  <si>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אורמת אגח 3*</t>
  </si>
  <si>
    <t>1139179</t>
  </si>
  <si>
    <t>1735 MARKET INVESTOR HOLDC MAKEFET*</t>
  </si>
  <si>
    <t>240 West 35th Street  mkf*</t>
  </si>
  <si>
    <t>494382</t>
  </si>
  <si>
    <t>425 Lexington*</t>
  </si>
  <si>
    <t>901 Fifth Seattle*</t>
  </si>
  <si>
    <t>Eschborn Plaza*</t>
  </si>
  <si>
    <t>next insurance</t>
  </si>
  <si>
    <t>Rialto Elite Portfolio makefet*</t>
  </si>
  <si>
    <t>508308</t>
  </si>
  <si>
    <t>ROBIN*</t>
  </si>
  <si>
    <t>505145</t>
  </si>
  <si>
    <t>Sacramento 353*</t>
  </si>
  <si>
    <t>Tanfield 1*</t>
  </si>
  <si>
    <t>USBT INVESTOR HOLDCO 2 LP*</t>
  </si>
  <si>
    <t>white oak 2*</t>
  </si>
  <si>
    <t>white oak 3 mkf*</t>
  </si>
  <si>
    <t>494381</t>
  </si>
  <si>
    <t>עסקת Danforth*</t>
  </si>
  <si>
    <t>סה"כ קרנות השקעה</t>
  </si>
  <si>
    <t>סה"כ קרנות השקעה בישראל</t>
  </si>
  <si>
    <t>Arkin Bio Ventures II L.P</t>
  </si>
  <si>
    <t>ריאליטי קרן השקעות בנדל"ן IV</t>
  </si>
  <si>
    <t xml:space="preserve"> Accelmed Partners II</t>
  </si>
  <si>
    <t xml:space="preserve"> Vintage Co Inv II Class A Pitango VIII</t>
  </si>
  <si>
    <t>Fortissimo Capital Fund V L.P.</t>
  </si>
  <si>
    <t>Kedma Capital III</t>
  </si>
  <si>
    <t>TENE GROWTH CAPITAL IV</t>
  </si>
  <si>
    <t>Vintage Co Inv II B Lightspeed IV</t>
  </si>
  <si>
    <t>Vintage Co Inv II B Lightspeed XIII</t>
  </si>
  <si>
    <t>Vintage Co Inv II C Zeev Ventures VI</t>
  </si>
  <si>
    <t>Vintage Co Inv II Class A F2</t>
  </si>
  <si>
    <t>Vintage Co Inv II Class B ETN FXV III</t>
  </si>
  <si>
    <t>Yesodot Gimmel</t>
  </si>
  <si>
    <t>סה"כ קרנות השקעה בחו"ל</t>
  </si>
  <si>
    <t>Horsley Bridge XII Ventures</t>
  </si>
  <si>
    <t>Strategic Investors Fund IX L.P</t>
  </si>
  <si>
    <t>Strategic Investors Fund VIII LP</t>
  </si>
  <si>
    <t>Strategic Investors Fund X</t>
  </si>
  <si>
    <t>Vintage fund of funds ISRAEL V</t>
  </si>
  <si>
    <t>Vintage Fund of Funds V ACCESS</t>
  </si>
  <si>
    <t>Blackstone Real Estate Partners IX.F L.P</t>
  </si>
  <si>
    <t>Brookfield SREP III F3</t>
  </si>
  <si>
    <t>Co Invest Antlia BSREP III</t>
  </si>
  <si>
    <t>Portfolio EDGE מקפת</t>
  </si>
  <si>
    <t>Waterton Residential P V XIII</t>
  </si>
  <si>
    <t xml:space="preserve"> SDP IV</t>
  </si>
  <si>
    <t>ACE IV*</t>
  </si>
  <si>
    <t>ADLS</t>
  </si>
  <si>
    <t>Advent International GPE IX L.P</t>
  </si>
  <si>
    <t>APCS LP*</t>
  </si>
  <si>
    <t>Apollo Overseas Partners IX L.P</t>
  </si>
  <si>
    <t>ARCLIGHT AEP FEEDER FUND VII LLC</t>
  </si>
  <si>
    <t>Arcmont SLF II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</si>
  <si>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</si>
  <si>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</si>
  <si>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</si>
  <si>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</si>
  <si>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</si>
  <si>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</si>
  <si>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</si>
  <si>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CDL II</t>
  </si>
  <si>
    <t>CMPVIIC</t>
  </si>
  <si>
    <t>Copenhagen Infrastructure III F2</t>
  </si>
  <si>
    <t>Court Square IV</t>
  </si>
  <si>
    <t>CRECH V</t>
  </si>
  <si>
    <t>EC   1</t>
  </si>
  <si>
    <t>EC   2</t>
  </si>
  <si>
    <t>GIP GEMINI FUND CAYMAN FEEDER II LP</t>
  </si>
  <si>
    <t>Global Infrastructure Partners IV L.P</t>
  </si>
  <si>
    <t>GTCR harbourvest tranche B</t>
  </si>
  <si>
    <t>harbourvest part' co inv fund IV</t>
  </si>
  <si>
    <t>HIG harbourvest Tranche B</t>
  </si>
  <si>
    <t>ICGLV</t>
  </si>
  <si>
    <t>IFM GLOBAL INFRASTRUCTURE C</t>
  </si>
  <si>
    <t>IK harbourvest tranche B</t>
  </si>
  <si>
    <t>InfraRed Infrastructure Fund V</t>
  </si>
  <si>
    <t>Insight harbourvest tranche B</t>
  </si>
  <si>
    <t>Insight Partners XI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</si>
  <si>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</si>
  <si>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</si>
  <si>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</si>
  <si>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</si>
  <si>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</si>
  <si>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</si>
  <si>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</si>
  <si>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KSO</t>
  </si>
  <si>
    <t>LS POWER FUND IV F2</t>
  </si>
  <si>
    <t>Mayberry LP</t>
  </si>
  <si>
    <t>Migdal HarbourVest Tranche B</t>
  </si>
  <si>
    <t>MTDL</t>
  </si>
  <si>
    <t>Pantheon Global Secondary Fund VI</t>
  </si>
  <si>
    <t>Paragon III HarbourVest B</t>
  </si>
  <si>
    <t>Patria Private Equity Fund VI</t>
  </si>
  <si>
    <t>PCSIII LP</t>
  </si>
  <si>
    <t>PERMIRA VII L.P.2 SCSP</t>
  </si>
  <si>
    <t>PGCO IV Co mingled Fund SCSP</t>
  </si>
  <si>
    <t>PPCSIV</t>
  </si>
  <si>
    <t>SDPIII</t>
  </si>
  <si>
    <t>Spectrum</t>
  </si>
  <si>
    <t>SPECTRUM co inv   Saavi LP</t>
  </si>
  <si>
    <t>Sun Capital Partners  harbourvest B</t>
  </si>
  <si>
    <t>TDLIV</t>
  </si>
  <si>
    <t>Thoma Bravo Fund XIII</t>
  </si>
  <si>
    <t>Thoma Bravo Harbourvest B</t>
  </si>
  <si>
    <t>TPG Asia VII L.P</t>
  </si>
  <si>
    <t>Warburg Pincus China II L.P</t>
  </si>
  <si>
    <t>Warburg Pincus China LP</t>
  </si>
  <si>
    <t>WSREDII</t>
  </si>
  <si>
    <t>סה"כ כתבי אופציה בישראל:</t>
  </si>
  <si>
    <t>אלקטריון אופציה לא סחירה</t>
  </si>
  <si>
    <t>578779</t>
  </si>
  <si>
    <t>SOLGEL WARRANT</t>
  </si>
  <si>
    <t>565685</t>
  </si>
  <si>
    <t>₪ / מט"ח</t>
  </si>
  <si>
    <t>+ILS/-USD 3.3334 13-07-21 (11) -206</t>
  </si>
  <si>
    <t>10000189</t>
  </si>
  <si>
    <t>+ILS/-USD 3.34 15-07-21 (12) -207</t>
  </si>
  <si>
    <t>10000507</t>
  </si>
  <si>
    <t>+ILS/-USD 3.3406 07-07-21 (10) -204</t>
  </si>
  <si>
    <t>10000504</t>
  </si>
  <si>
    <t>+ILS/-USD 3.342 15-07-21 (20) -205</t>
  </si>
  <si>
    <t>10000506</t>
  </si>
  <si>
    <t>+ILS/-USD 3.3465 07-07-21 (12) -205</t>
  </si>
  <si>
    <t>10000503</t>
  </si>
  <si>
    <t>+ILS/-USD 3.3472 08-07-21 (20) -203</t>
  </si>
  <si>
    <t>10000509</t>
  </si>
  <si>
    <t>+ILS/-USD 3.349 08-07-21 (10) -195</t>
  </si>
  <si>
    <t>10000508</t>
  </si>
  <si>
    <t>+ILS/-USD 3.3609 20-07-21 (11) -236</t>
  </si>
  <si>
    <t>10000191</t>
  </si>
  <si>
    <t>+ILS/-USD 3.374 14-01-21 (12) -92</t>
  </si>
  <si>
    <t>10000514</t>
  </si>
  <si>
    <t>+ILS/-USD 3.3795 06-07-21 (10) -190</t>
  </si>
  <si>
    <t>10000501</t>
  </si>
  <si>
    <t>+ILS/-USD 3.3802 06-07-21 (20) -188</t>
  </si>
  <si>
    <t>10000500</t>
  </si>
  <si>
    <t>+ILS/-USD 3.3806 22-07-21 (11) -244</t>
  </si>
  <si>
    <t>10000193</t>
  </si>
  <si>
    <t>+ILS/-USD 3.3817 06-07-21 (10) -198</t>
  </si>
  <si>
    <t>10000497</t>
  </si>
  <si>
    <t>+ILS/-USD 3.3866 26-07-21 (11) -229</t>
  </si>
  <si>
    <t>10000197</t>
  </si>
  <si>
    <t>+ILS/-USD 3.389 26-07-21 (20) -230</t>
  </si>
  <si>
    <t>10000199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</si>
  <si>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</si>
  <si>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</si>
  <si>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</si>
  <si>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</si>
  <si>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</si>
  <si>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</si>
  <si>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19-01-21 (20) -98</t>
  </si>
  <si>
    <t>10000195</t>
  </si>
  <si>
    <t>+ILS/-USD 3.3933 15-12-20 (20) -72</t>
  </si>
  <si>
    <t>10000478</t>
  </si>
  <si>
    <t>+ILS/-USD 3.3935 15-12-20 (93) -70</t>
  </si>
  <si>
    <t>10000479</t>
  </si>
  <si>
    <t>+ILS/-USD 3.3944 17-12-20 (12) -76</t>
  </si>
  <si>
    <t>10000183</t>
  </si>
  <si>
    <t>10000475</t>
  </si>
  <si>
    <t>+ILS/-USD 3.395 03-03-21 (10) -125</t>
  </si>
  <si>
    <t>10000483</t>
  </si>
  <si>
    <t>+ILS/-USD 3.395 03-03-21 (20) -125</t>
  </si>
  <si>
    <t>10000485</t>
  </si>
  <si>
    <t>+ILS/-USD 3.3954 17-12-20 (20) -76</t>
  </si>
  <si>
    <t>10000477</t>
  </si>
  <si>
    <t>10000185</t>
  </si>
  <si>
    <t>+ILS/-USD 3.39645 17-12-20 (11) -75.5</t>
  </si>
  <si>
    <t>10000181</t>
  </si>
  <si>
    <t>+ILS/-USD 3.3967 10-03-21 (10) -428</t>
  </si>
  <si>
    <t>10000077</t>
  </si>
  <si>
    <t>+ILS/-USD 3.3969 15-12-20 (12) -81</t>
  </si>
  <si>
    <t>10000466</t>
  </si>
  <si>
    <t>+ILS/-USD 3.3974 06-01-21 (11) -86</t>
  </si>
  <si>
    <t>10000187</t>
  </si>
  <si>
    <t>+ILS/-USD 3.398 08-12-20 (11) -429</t>
  </si>
  <si>
    <t>10000079</t>
  </si>
  <si>
    <t>+ILS/-USD 3.3981 08-12-20 (10) -429</t>
  </si>
  <si>
    <t>10000137</t>
  </si>
  <si>
    <t>+ILS/-USD 3.399 30-11-20 (10) -410</t>
  </si>
  <si>
    <t>10000073</t>
  </si>
  <si>
    <t>+ILS/-USD 3.3991 05-01-21 (10) -109</t>
  </si>
  <si>
    <t>10000176</t>
  </si>
  <si>
    <t>+ILS/-USD 3.4 20-01-21 (12) -92</t>
  </si>
  <si>
    <t>10000173</t>
  </si>
  <si>
    <t>+ILS/-USD 3.4 21-12-20 (20) -126</t>
  </si>
  <si>
    <t>10000031</t>
  </si>
  <si>
    <t>+ILS/-USD 3.4004 21-12-20 (11) -126</t>
  </si>
  <si>
    <t>10000166</t>
  </si>
  <si>
    <t>+ILS/-USD 3.4005 08-03-21 (20) -125</t>
  </si>
  <si>
    <t>10000532</t>
  </si>
  <si>
    <t>+ILS/-USD 3.4015 03-03-21 (11) -505</t>
  </si>
  <si>
    <t>10000082</t>
  </si>
  <si>
    <t>+ILS/-USD 3.4017 16-02-21 (10) -108</t>
  </si>
  <si>
    <t>10000533</t>
  </si>
  <si>
    <t>+ILS/-USD 3.402 16-12-20 (20) -80</t>
  </si>
  <si>
    <t>10000468</t>
  </si>
  <si>
    <t>+ILS/-USD 3.4028 15-07-21 (10) -222</t>
  </si>
  <si>
    <t>10000531</t>
  </si>
  <si>
    <t>+ILS/-USD 3.403 01-10-20 (20) -44</t>
  </si>
  <si>
    <t>10000033</t>
  </si>
  <si>
    <t>+ILS/-USD 3.404 10-03-21 (11) -120</t>
  </si>
  <si>
    <t>10000208</t>
  </si>
  <si>
    <t>+ILS/-USD 3.4045 03-03-21 (12) -505</t>
  </si>
  <si>
    <t>10000006</t>
  </si>
  <si>
    <t>+ILS/-USD 3.4049 02-12-20 (20) -121</t>
  </si>
  <si>
    <t>10000450</t>
  </si>
  <si>
    <t>+ILS/-USD 3.4055 29-03-21 (11) -145</t>
  </si>
  <si>
    <t>10000205</t>
  </si>
  <si>
    <t>+ILS/-USD 3.406 03-11-20 (20) -65</t>
  </si>
  <si>
    <t>10000160</t>
  </si>
  <si>
    <t>+ILS/-USD 3.407 08-12-20 (10) -420</t>
  </si>
  <si>
    <t>10000149</t>
  </si>
  <si>
    <t>+ILS/-USD 3.407 24-11-20 (10) -100</t>
  </si>
  <si>
    <t>10000455</t>
  </si>
  <si>
    <t>+ILS/-USD 3.4075 20-01-21 (93) -94</t>
  </si>
  <si>
    <t>10000201</t>
  </si>
  <si>
    <t>+ILS/-USD 3.4086 10-12-20 (11) -84</t>
  </si>
  <si>
    <t>10000172</t>
  </si>
  <si>
    <t>+ILS/-USD 3.4094 02-12-20 (10) -86</t>
  </si>
  <si>
    <t>10000463</t>
  </si>
  <si>
    <t>+ILS/-USD 3.4097 27-10-20 (10) -58</t>
  </si>
  <si>
    <t>10000464</t>
  </si>
  <si>
    <t>+ILS/-USD 3.41 10-12-20 (20) -84</t>
  </si>
  <si>
    <t>10000163</t>
  </si>
  <si>
    <t>+ILS/-USD 3.4108 26-10-20 (10) -82</t>
  </si>
  <si>
    <t>10000451</t>
  </si>
  <si>
    <t>+ILS/-USD 3.4121 30-11-20 (10) -79</t>
  </si>
  <si>
    <t>10000465</t>
  </si>
  <si>
    <t>+ILS/-USD 3.4126 19-11-20 (10) -109</t>
  </si>
  <si>
    <t>10000452</t>
  </si>
  <si>
    <t>+ILS/-USD 3.413 03-12-20 (20) -80</t>
  </si>
  <si>
    <t>10000161</t>
  </si>
  <si>
    <t>+ILS/-USD 3.4137 06-10-20 (20) -53</t>
  </si>
  <si>
    <t>10000453</t>
  </si>
  <si>
    <t>+ILS/-USD 3.4138 15-12-20 (11) -167</t>
  </si>
  <si>
    <t>10000142</t>
  </si>
  <si>
    <t>+ILS/-USD 3.414 17-03-21 (10) -440</t>
  </si>
  <si>
    <t>+ILS/-USD 3.4147 09-02-21 (10) -103</t>
  </si>
  <si>
    <t>10000529</t>
  </si>
  <si>
    <t>+ILS/-USD 3.4148 08-10-20 (11) -52</t>
  </si>
  <si>
    <t>10000168</t>
  </si>
  <si>
    <t>+ILS/-USD 3.4148 09-02-21 (12) -102</t>
  </si>
  <si>
    <t>10000035</t>
  </si>
  <si>
    <t>+ILS/-USD 3.4158 09-02-21 (11) -102</t>
  </si>
  <si>
    <t>10000207</t>
  </si>
  <si>
    <t>+ILS/-USD 3.417 04-11-20 (20) -118</t>
  </si>
  <si>
    <t>10000372</t>
  </si>
  <si>
    <t>+ILS/-USD 3.4172 15-03-21 (10) -453</t>
  </si>
  <si>
    <t>10000083</t>
  </si>
  <si>
    <t>+ILS/-USD 3.418 08-03-21 (10) -445</t>
  </si>
  <si>
    <t>10000081</t>
  </si>
  <si>
    <t>+ILS/-USD 3.42 16-02-21 (11) -102</t>
  </si>
  <si>
    <t>10000210</t>
  </si>
  <si>
    <t>+ILS/-USD 3.4206 04-11-20 (10) -124</t>
  </si>
  <si>
    <t>10000370</t>
  </si>
  <si>
    <t>+ILS/-USD 3.4216 01-07-21 (11) -214</t>
  </si>
  <si>
    <t>10000203</t>
  </si>
  <si>
    <t>+ILS/-USD 3.425 05-10-20 (12) -74</t>
  </si>
  <si>
    <t>10000433</t>
  </si>
  <si>
    <t>+ILS/-USD 3.4258 08-07-21 (12) -222</t>
  </si>
  <si>
    <t>10000578</t>
  </si>
  <si>
    <t>+ILS/-USD 3.427 15-12-20 (10) -440</t>
  </si>
  <si>
    <t>10000162</t>
  </si>
  <si>
    <t>+ILS/-USD 3.4272 27-01-21 (12) -103</t>
  </si>
  <si>
    <t>10000525</t>
  </si>
  <si>
    <t>+ILS/-USD 3.4276 05-10-20 (20) -74</t>
  </si>
  <si>
    <t>10000164</t>
  </si>
  <si>
    <t>+ILS/-USD 3.4286 22-10-20 (20) -84</t>
  </si>
  <si>
    <t>10000441</t>
  </si>
  <si>
    <t>+ILS/-USD 3.42884 10-11-20 (93) -118</t>
  </si>
  <si>
    <t>+ILS/-USD 3.4305 04-11-20 (20) -125</t>
  </si>
  <si>
    <t>10000141</t>
  </si>
  <si>
    <t>+ILS/-USD 3.4312 23-06-21 (11) -218</t>
  </si>
  <si>
    <t>10000214</t>
  </si>
  <si>
    <t>+ILS/-USD 3.4315 01-12-20 (10) -395</t>
  </si>
  <si>
    <t>+ILS/-USD 3.4345 17-06-21 (12) -215</t>
  </si>
  <si>
    <t>10000180</t>
  </si>
  <si>
    <t>+ILS/-USD 3.436 24-11-20 (12) -140</t>
  </si>
  <si>
    <t>10000143</t>
  </si>
  <si>
    <t>+ILS/-USD 3.4364 22-02-21 (12) -116</t>
  </si>
  <si>
    <t>10000560</t>
  </si>
  <si>
    <t>+ILS/-USD 3.4368 22-02-21 (93) -117</t>
  </si>
  <si>
    <t>+ILS/-USD 3.437 27-10-20 (12) -120</t>
  </si>
  <si>
    <t>10000393</t>
  </si>
  <si>
    <t>+ILS/-USD 3.4379 04-11-20 (11) -126</t>
  </si>
  <si>
    <t>10000138</t>
  </si>
  <si>
    <t>+ILS/-USD 3.4396 22-10-20 (10) -104</t>
  </si>
  <si>
    <t>10000418</t>
  </si>
  <si>
    <t>+ILS/-USD 3.4397 29-10-20 (10) -103</t>
  </si>
  <si>
    <t>10000150</t>
  </si>
  <si>
    <t>+ILS/-USD 3.4397 29-10-20 (20) -103</t>
  </si>
  <si>
    <t>10000421</t>
  </si>
  <si>
    <t>+ILS/-USD 3.44 15-10-20 (11) -82</t>
  </si>
  <si>
    <t>+ILS/-USD 3.44135 28-01-21 (20) -86.5</t>
  </si>
  <si>
    <t>10000037</t>
  </si>
  <si>
    <t>+ILS/-USD 3.4426 12-11-20 (20) -134</t>
  </si>
  <si>
    <t>10000029</t>
  </si>
  <si>
    <t>+ILS/-USD 3.4438 01-03-21 (10) -122</t>
  </si>
  <si>
    <t>10000178</t>
  </si>
  <si>
    <t>+ILS/-USD 3.4452 16-11-20 (11) -138</t>
  </si>
  <si>
    <t>10000153</t>
  </si>
  <si>
    <t>+ILS/-USD 3.4457 12-11-20 (11) -133</t>
  </si>
  <si>
    <t>10000151</t>
  </si>
  <si>
    <t>+ILS/-USD 3.4457 18-11-20 (20) -143</t>
  </si>
  <si>
    <t>10000025</t>
  </si>
  <si>
    <t>+ILS/-USD 3.4474 18-02-21 (11) -116</t>
  </si>
  <si>
    <t>10000212</t>
  </si>
  <si>
    <t>+ILS/-USD 3.449 26-10-20 (20) -90</t>
  </si>
  <si>
    <t>10000159</t>
  </si>
  <si>
    <t>+ILS/-USD 3.4498 18-11-20 (11) -142</t>
  </si>
  <si>
    <t>+ILS/-USD 3.45 26-10-20 (12) -89</t>
  </si>
  <si>
    <t>10000152</t>
  </si>
  <si>
    <t>10000427</t>
  </si>
  <si>
    <t>+ILS/-USD 3.4506 19-11-20 (20) -144</t>
  </si>
  <si>
    <t>10000027</t>
  </si>
  <si>
    <t>+ILS/-USD 3.4517 28-10-20 (11) -103</t>
  </si>
  <si>
    <t>10000157</t>
  </si>
  <si>
    <t>+ILS/-USD 3.4666 27-01-21 (10) -104</t>
  </si>
  <si>
    <t>10000568</t>
  </si>
  <si>
    <t>+ILS/-USD 3.4679 24-02-21 (12) -121</t>
  </si>
  <si>
    <t>10000562</t>
  </si>
  <si>
    <t>+ILS/-USD 3.4707 15-12-20 (10) -63</t>
  </si>
  <si>
    <t>10000566</t>
  </si>
  <si>
    <t>+ILS/-USD 3.4707 24-02-21 (20) -121</t>
  </si>
  <si>
    <t>10000564</t>
  </si>
  <si>
    <t>+ILS/-USD 3.51765 15-03-21 (12) -418.5</t>
  </si>
  <si>
    <t>10000103</t>
  </si>
  <si>
    <t>+ILS/-USD 3.5376 16-03-21 (11) -514</t>
  </si>
  <si>
    <t>10000097</t>
  </si>
  <si>
    <t>+ILS/-USD 3.5382 16-03-21 (12) -518</t>
  </si>
  <si>
    <t>10000263</t>
  </si>
  <si>
    <t>+ILS/-USD 3.583 16-11-20 (11) -340</t>
  </si>
  <si>
    <t>10000095</t>
  </si>
  <si>
    <t>+USD/-ILS 3.4264 04-11-20 (20) -116</t>
  </si>
  <si>
    <t>10000408</t>
  </si>
  <si>
    <t>+USD/-ILS 3.4338 08-12-20 (10) -382</t>
  </si>
  <si>
    <t>10000158</t>
  </si>
  <si>
    <t>+USD/-ILS 3.4535 15-12-20 (10) -155</t>
  </si>
  <si>
    <t>10000356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</si>
  <si>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</si>
  <si>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</si>
  <si>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</si>
  <si>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</si>
  <si>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</si>
  <si>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</si>
  <si>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פורוורד ש"ח-מט"ח</t>
  </si>
  <si>
    <t>10000036</t>
  </si>
  <si>
    <t>+ILS/-USD 3.3444 13-01-21 (10) -81</t>
  </si>
  <si>
    <t>10001198</t>
  </si>
  <si>
    <t>10001194</t>
  </si>
  <si>
    <t>+ILS/-USD 3.393 19-01-21 (10) -100</t>
  </si>
  <si>
    <t>10001204</t>
  </si>
  <si>
    <t>+ILS/-USD 3.3943 24-11-20 (10) -697</t>
  </si>
  <si>
    <t>10000963</t>
  </si>
  <si>
    <t>+ILS/-USD 3.395 17-12-20 (10) -76</t>
  </si>
  <si>
    <t>10001186</t>
  </si>
  <si>
    <t>+ILS/-USD 3.3969 07-01-21 (10) -86</t>
  </si>
  <si>
    <t>10001188</t>
  </si>
  <si>
    <t>+ILS/-USD 3.3995 02-12-20 (10) -420</t>
  </si>
  <si>
    <t>10001041</t>
  </si>
  <si>
    <t>+ILS/-USD 3.4004 21-12-20 (10) -126</t>
  </si>
  <si>
    <t>10001174</t>
  </si>
  <si>
    <t>+ILS/-USD 3.4016 01-10-20 (10) -44</t>
  </si>
  <si>
    <t>10001178</t>
  </si>
  <si>
    <t>+ILS/-USD 3.4051 03-03-21 (10) -509</t>
  </si>
  <si>
    <t>10001045</t>
  </si>
  <si>
    <t>+ILS/-USD 3.4076 10-12-20 (10) -84</t>
  </si>
  <si>
    <t>10001181</t>
  </si>
  <si>
    <t>+ILS/-USD 3.408 31-03-21 (10) -450</t>
  </si>
  <si>
    <t>10001049</t>
  </si>
  <si>
    <t>+ILS/-USD 3.41 17-03-21 (10) -435</t>
  </si>
  <si>
    <t>10001047</t>
  </si>
  <si>
    <t>+ILS/-USD 3.4133 08-10-20 (10) -52</t>
  </si>
  <si>
    <t>10001176</t>
  </si>
  <si>
    <t>+ILS/-USD 3.416 07-10-20 (10) -60</t>
  </si>
  <si>
    <t>10001171</t>
  </si>
  <si>
    <t>+ILS/-USD 3.417 12-01-21 (10) -75</t>
  </si>
  <si>
    <t>10001211</t>
  </si>
  <si>
    <t>+ILS/-USD 3.4174 05-11-20 (10) -906</t>
  </si>
  <si>
    <t>10000918</t>
  </si>
  <si>
    <t>+ILS/-USD 3.4174 20-10-20 (10) -76</t>
  </si>
  <si>
    <t>10001167</t>
  </si>
  <si>
    <t>+ILS/-USD 3.4178 16-02-21 (10) -102</t>
  </si>
  <si>
    <t>10001209</t>
  </si>
  <si>
    <t>+ILS/-USD 3.418 06-10-20 (10) -60</t>
  </si>
  <si>
    <t>10001169</t>
  </si>
  <si>
    <t>+ILS/-USD 3.4218 14-10-20 (10) -72</t>
  </si>
  <si>
    <t>10001164</t>
  </si>
  <si>
    <t>+ILS/-USD 3.4327 16-11-20 (10) -928</t>
  </si>
  <si>
    <t>10000916</t>
  </si>
  <si>
    <t>+ILS/-USD 3.4368 29-10-20 (10) -110</t>
  </si>
  <si>
    <t>10001150</t>
  </si>
  <si>
    <t>+ILS/-USD 3.44235 28-01-21 (10) -86.5</t>
  </si>
  <si>
    <t>10001217</t>
  </si>
  <si>
    <t>+ILS/-USD 3.4476 26-10-20 (10) -89</t>
  </si>
  <si>
    <t>10001156</t>
  </si>
  <si>
    <t>+ILS/-USD 3.4506 28-10-20 (10) -104</t>
  </si>
  <si>
    <t>10001152</t>
  </si>
  <si>
    <t>+ILS/-USD 3.471 03-12-20 (10) -997</t>
  </si>
  <si>
    <t>10000907</t>
  </si>
  <si>
    <t>+ILS/-USD 3.5072 20-10-20 (10) -873</t>
  </si>
  <si>
    <t>10000892</t>
  </si>
  <si>
    <t>10001216</t>
  </si>
  <si>
    <t>+EUR/-USD 1.165 19-10-20 (10) +6</t>
  </si>
  <si>
    <t>10000570</t>
  </si>
  <si>
    <t>+EUR/-USD 1.16505 21-10-20 (10) +6.5</t>
  </si>
  <si>
    <t>10000572</t>
  </si>
  <si>
    <t>+EUR/-USD 1.16523 28-10-20 (10) +8.3</t>
  </si>
  <si>
    <t>10000574</t>
  </si>
  <si>
    <t>+EUR/-USD 1.18555 21-10-20 (12) +18.5</t>
  </si>
  <si>
    <t>10000467</t>
  </si>
  <si>
    <t>+GBP/-USD 1.24585 09-11-20 (10) +8.5</t>
  </si>
  <si>
    <t>10000348</t>
  </si>
  <si>
    <t>+JPY/-USD 104.387 15-10-20 (10) -3.3</t>
  </si>
  <si>
    <t>10000556</t>
  </si>
  <si>
    <t>+JPY/-USD 104.427 09-12-20 (10) -10.3</t>
  </si>
  <si>
    <t>10000557</t>
  </si>
  <si>
    <t>+JPY/-USD 104.767 15-10-20 (10) -0</t>
  </si>
  <si>
    <t>10000558</t>
  </si>
  <si>
    <t>+USD/-EUR 1.08331 19-10-20 (12) +37.1</t>
  </si>
  <si>
    <t>10000315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</si>
  <si>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</si>
  <si>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</si>
  <si>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</si>
  <si>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</si>
  <si>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</si>
  <si>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</si>
  <si>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</si>
  <si>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</si>
  <si>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1.12563 01-12-20 (12) +41.3</t>
  </si>
  <si>
    <t>10000397</t>
  </si>
  <si>
    <t>+USD/-EUR 1.12684 19-10-20 (10) +102.4</t>
  </si>
  <si>
    <t>10000177</t>
  </si>
  <si>
    <t>+USD/-EUR 1.1289 21-10-20 (20) +99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</si>
  <si>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</si>
  <si>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</si>
  <si>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</si>
  <si>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</si>
  <si>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</si>
  <si>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</si>
  <si>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+USD/-EUR 1.13659 25-11-20 (10) +33.9</t>
  </si>
  <si>
    <t>10000425</t>
  </si>
  <si>
    <t>+USD/-EUR 1.14587 11-01-21 (10) +46.7</t>
  </si>
  <si>
    <t>10000438</t>
  </si>
  <si>
    <t>+USD/-EUR 1.17412 25-11-20 (10) +29.2</t>
  </si>
  <si>
    <t>10000458</t>
  </si>
  <si>
    <t>+USD/-EUR 1.183395 28-10-20 (12) +8.95</t>
  </si>
  <si>
    <t>10000545</t>
  </si>
  <si>
    <t>+USD/-EUR 1.18755 01-12-20 (12) +25</t>
  </si>
  <si>
    <t>10000489</t>
  </si>
  <si>
    <t>+USD/-EUR 1.19048 11-02-21 (12) +44.8</t>
  </si>
  <si>
    <t>+USD/-GBP 1.2117 09-11-20 (10) +7</t>
  </si>
  <si>
    <t>10000328</t>
  </si>
  <si>
    <t>10000124</t>
  </si>
  <si>
    <t>+USD/-GBP 1.25279 09-11-20 (12) +7.9</t>
  </si>
  <si>
    <t>10000145</t>
  </si>
  <si>
    <t>+USD/-GBP 1.28793 02-02-21 (10) +14.3</t>
  </si>
  <si>
    <t>10000526</t>
  </si>
  <si>
    <t>+USD/-GBP 1.29184 09-11-20 (10) +3.4</t>
  </si>
  <si>
    <t>10000534</t>
  </si>
  <si>
    <t>+USD/-GBP 1.29698 06-04-21 (12) +15.8</t>
  </si>
  <si>
    <t>10000538</t>
  </si>
  <si>
    <t>+USD/-GBP 1.29728 13-10-20 (10) +1.8</t>
  </si>
  <si>
    <t>10000536</t>
  </si>
  <si>
    <t>+USD/-GBP 1.29748 13-10-20 (10) +1.8</t>
  </si>
  <si>
    <t>10000535</t>
  </si>
  <si>
    <t>+USD/-GBP 1.321 02-02-21 (20) +14</t>
  </si>
  <si>
    <t>10000170</t>
  </si>
  <si>
    <t>+USD/-JPY 104.42 09-12-20 (10) -10</t>
  </si>
  <si>
    <t>10000541</t>
  </si>
  <si>
    <t>+USD/-JPY 104.49 15-10-20 (10) -3</t>
  </si>
  <si>
    <t>10000543</t>
  </si>
  <si>
    <t>+USD/-JPY 105.373 25-02-21 (10) -22.7</t>
  </si>
  <si>
    <t>10000577</t>
  </si>
  <si>
    <t>+USD/-JPY 105.6 16-11-20 (20) -8</t>
  </si>
  <si>
    <t>10000527</t>
  </si>
  <si>
    <t>+USD/-JPY 105.84 21-01-21 (10) -24</t>
  </si>
  <si>
    <t>10000520</t>
  </si>
  <si>
    <t>+USD/-JPY 106.835 09-12-20 (10) -19.5</t>
  </si>
  <si>
    <t>10000440</t>
  </si>
  <si>
    <t>+USD/-JPY 107.083 15-10-20 (10) -11.7</t>
  </si>
  <si>
    <t>10000445</t>
  </si>
  <si>
    <t>+USD/-JPY 107.446 09-12-20 (10) -22.4</t>
  </si>
  <si>
    <t>10000420</t>
  </si>
  <si>
    <t>+USD/-AUD 0.68741 07-12-20 (10) +0.1</t>
  </si>
  <si>
    <t>10001146</t>
  </si>
  <si>
    <t>+USD/-EUR 1.09205 02-11-20 (10) +50.5</t>
  </si>
  <si>
    <t>10001091</t>
  </si>
  <si>
    <t>+USD/-EUR 1.09445 05-10-20 (10) +53.5</t>
  </si>
  <si>
    <t>10001076</t>
  </si>
  <si>
    <t>10001098</t>
  </si>
  <si>
    <t>+USD/-EUR 1.12421 21-10-20 (10) +34.1</t>
  </si>
  <si>
    <t>10001126</t>
  </si>
  <si>
    <t>+USD/-EUR 1.12758 25-11-20 (12) +40.8</t>
  </si>
  <si>
    <t>10001141</t>
  </si>
  <si>
    <t>+USD/-EUR 1.13765 14-12-20 (12) +38.5</t>
  </si>
  <si>
    <t>10001158</t>
  </si>
  <si>
    <t>10001162</t>
  </si>
  <si>
    <t>+USD/-EUR 1.1874 11-02-21 (10) +39</t>
  </si>
  <si>
    <t>10001214</t>
  </si>
  <si>
    <t>+USD/-EUR 1.1875 03-02-21 (10) +41</t>
  </si>
  <si>
    <t>10001206</t>
  </si>
  <si>
    <t>+USD/-EUR 1.1886 25-01-21 (10) +43</t>
  </si>
  <si>
    <t>10001183</t>
  </si>
  <si>
    <t>+USD/-EUR 1.1905 11-02-21 (10) +45</t>
  </si>
  <si>
    <t>10001200</t>
  </si>
  <si>
    <t>+USD/-GBP 1.22124 09-11-20 (10) +7.4</t>
  </si>
  <si>
    <t>10001114</t>
  </si>
  <si>
    <t>+USD/-GBP 1.23462 13-10-20 (10) +16.2</t>
  </si>
  <si>
    <t>10001084</t>
  </si>
  <si>
    <t>+USD/-GBP 1.29285 06-04-21 (10) +16.5</t>
  </si>
  <si>
    <t>10001212</t>
  </si>
  <si>
    <t>+USD/-GBP 1.3206 02-02-21 (10) +14</t>
  </si>
  <si>
    <t>10001202</t>
  </si>
  <si>
    <t>10001154</t>
  </si>
  <si>
    <t>+USD/-JPY 107.499 15-10-20 (10) -23.1</t>
  </si>
  <si>
    <t>10001121</t>
  </si>
  <si>
    <t>IRS</t>
  </si>
  <si>
    <t>10000002</t>
  </si>
  <si>
    <t>TRS</t>
  </si>
  <si>
    <t>10000334</t>
  </si>
  <si>
    <t>10000415</t>
  </si>
  <si>
    <t>10000330</t>
  </si>
  <si>
    <t>10000321</t>
  </si>
  <si>
    <t>10000349</t>
  </si>
  <si>
    <t>10000312</t>
  </si>
  <si>
    <t>10000311</t>
  </si>
  <si>
    <t>10000442</t>
  </si>
  <si>
    <t>10000448</t>
  </si>
  <si>
    <t>10000469</t>
  </si>
  <si>
    <t>10000537</t>
  </si>
  <si>
    <t>10000174</t>
  </si>
  <si>
    <t/>
  </si>
  <si>
    <t>דולר ניו-זילנד</t>
  </si>
  <si>
    <t>כתר נורבגי</t>
  </si>
  <si>
    <t>רובל רוסי</t>
  </si>
  <si>
    <t>יואן סיני</t>
  </si>
  <si>
    <t>34810029</t>
  </si>
  <si>
    <t>34810000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</si>
  <si>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</si>
  <si>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</si>
  <si>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</si>
  <si>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</si>
  <si>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</si>
  <si>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</si>
  <si>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</si>
  <si>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</si>
  <si>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</si>
  <si>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</si>
  <si>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31012000</t>
  </si>
  <si>
    <t>31212000</t>
  </si>
  <si>
    <t>32012000</t>
  </si>
  <si>
    <t>30312000</t>
  </si>
  <si>
    <t>31712000</t>
  </si>
  <si>
    <t>30212000</t>
  </si>
  <si>
    <t>30710000</t>
  </si>
  <si>
    <t>32010000</t>
  </si>
  <si>
    <t>32610000</t>
  </si>
  <si>
    <t>33810000</t>
  </si>
  <si>
    <t>34510000</t>
  </si>
  <si>
    <t>30210000</t>
  </si>
  <si>
    <t>30810000</t>
  </si>
  <si>
    <t>30310000</t>
  </si>
  <si>
    <t>34010000</t>
  </si>
  <si>
    <t>31210000</t>
  </si>
  <si>
    <t>34610000</t>
  </si>
  <si>
    <t>31010000</t>
  </si>
  <si>
    <t>31110000</t>
  </si>
  <si>
    <t>31710000</t>
  </si>
  <si>
    <t>34520000</t>
  </si>
  <si>
    <t>31720000</t>
  </si>
  <si>
    <t>31220000</t>
  </si>
  <si>
    <t>32020000</t>
  </si>
  <si>
    <t>30820000</t>
  </si>
  <si>
    <t>34020000</t>
  </si>
  <si>
    <t>30211000</t>
  </si>
  <si>
    <t>32011000</t>
  </si>
  <si>
    <t>30311000</t>
  </si>
  <si>
    <t>דירוג פנימי</t>
  </si>
  <si>
    <t>כן</t>
  </si>
  <si>
    <t>לא</t>
  </si>
  <si>
    <t>AA-</t>
  </si>
  <si>
    <t>A</t>
  </si>
  <si>
    <t>Other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</si>
  <si>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</si>
  <si>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</si>
  <si>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</si>
  <si>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</si>
  <si>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</si>
  <si>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</si>
  <si>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</si>
  <si>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</si>
  <si>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</si>
  <si>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</si>
  <si>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</si>
  <si>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</si>
  <si>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</si>
  <si>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</si>
  <si>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</si>
  <si>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</si>
  <si>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</si>
  <si>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</si>
  <si>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</si>
  <si>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</si>
  <si>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</si>
  <si>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</si>
  <si>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Partners II</t>
  </si>
  <si>
    <t>Arkin Bio Ventures II, L.P</t>
  </si>
  <si>
    <t>RAM COASTAL ENERGY L.P</t>
  </si>
  <si>
    <t>tene growth capital IV</t>
  </si>
  <si>
    <t>Vintage Co-Inv II B Lightspeed IV</t>
  </si>
  <si>
    <t>Vintage Co-Inv II B Lightspeed XIII</t>
  </si>
  <si>
    <t>Vintage Co-Inv II Class A F2</t>
  </si>
  <si>
    <t>Vintage Co-Inv II Class A Pitango VIII</t>
  </si>
  <si>
    <t>VINTAGE CO-INVESTMENT II CLASS A+B+C</t>
  </si>
  <si>
    <t>סה"כ בחו"ל</t>
  </si>
  <si>
    <t>ACE IV</t>
  </si>
  <si>
    <t>ACE V</t>
  </si>
  <si>
    <t xml:space="preserve">ADLS </t>
  </si>
  <si>
    <t>ADLS  co-inv</t>
  </si>
  <si>
    <t>Apollo Overseas Partners (Delaware) IX L.P</t>
  </si>
  <si>
    <t>ARCMONT SLF II</t>
  </si>
  <si>
    <t>ARES private credit solutions</t>
  </si>
  <si>
    <t>BCP V BRAND CO-INVEST LP</t>
  </si>
  <si>
    <t>BROOKFIELD HSO CO-INVEST L.P</t>
  </si>
  <si>
    <t>brookfield III F3</t>
  </si>
  <si>
    <t>CAPSII</t>
  </si>
  <si>
    <t>CAPSII co-inv</t>
  </si>
  <si>
    <t>Co-Invest Antlia BSREP III</t>
  </si>
  <si>
    <t>Crescent mezzanine VII</t>
  </si>
  <si>
    <t>CVC Capital partners VIII</t>
  </si>
  <si>
    <t>EC1 ADLS  co-inv</t>
  </si>
  <si>
    <t>EC2 ADLS  co-inv</t>
  </si>
  <si>
    <t>GLOBAL INFRASTRUCTURE PARTNERS IV</t>
  </si>
  <si>
    <t>harbourvest part' co inv fund IV (Tranche B)</t>
  </si>
  <si>
    <t>ICG SDP III</t>
  </si>
  <si>
    <t>ICG SDP IV</t>
  </si>
  <si>
    <t>ICGL V</t>
  </si>
  <si>
    <t>infrared infrastructure fund v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</si>
  <si>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</si>
  <si>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</si>
  <si>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</si>
  <si>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</si>
  <si>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</si>
  <si>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KSO I</t>
  </si>
  <si>
    <t>Patria VI</t>
  </si>
  <si>
    <t>PERMIRA CREDIT SOLUTIONS IV</t>
  </si>
  <si>
    <t>PGCO IV Co-mingled Fund SCSP</t>
  </si>
  <si>
    <t>Reality IV</t>
  </si>
  <si>
    <t>SPECTRUM</t>
  </si>
  <si>
    <t>SPECTRUM co-inv</t>
  </si>
  <si>
    <t>SPECTRUM co-inv - Saavi LP</t>
  </si>
  <si>
    <t>SVB IX</t>
  </si>
  <si>
    <t>SVB VIII</t>
  </si>
  <si>
    <t xml:space="preserve">TDLIV </t>
  </si>
  <si>
    <t>TPG ASIA VII L.P</t>
  </si>
  <si>
    <t>TRILANTIC EUROPE VI SCSP</t>
  </si>
  <si>
    <t>VINTAGE CO-INV II C ZEEV VENTURES VI</t>
  </si>
  <si>
    <t>Vintage Co-Inv II Class B ETN FXV III</t>
  </si>
  <si>
    <t>Vintage Fund of Funds (access) V</t>
  </si>
  <si>
    <t>Warburg Pincus China I</t>
  </si>
  <si>
    <t>waterton</t>
  </si>
  <si>
    <t xml:space="preserve">WSREDII </t>
  </si>
  <si>
    <t>השקעות בהייטק</t>
  </si>
  <si>
    <t>מובטחות משכנתא - גורם 01</t>
  </si>
  <si>
    <t>בבטחונות אחרים - גורם 38</t>
  </si>
  <si>
    <t>בבטחונות אחרים - גורם 94</t>
  </si>
  <si>
    <t>בבטחונות אחרים - גורם 111</t>
  </si>
  <si>
    <t>בבטחונות אחרים- גורם 162</t>
  </si>
  <si>
    <t>בבטחונות אחרים - גורם 69</t>
  </si>
  <si>
    <t>בבטחונות אחרים - גורם 158</t>
  </si>
  <si>
    <t>בבטחונות אחרים - גורם 156</t>
  </si>
  <si>
    <t>בבטחונות אחרים - גורם 41</t>
  </si>
  <si>
    <t>בבטחונות אחרים - גורם 152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</si>
  <si>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</si>
  <si>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</si>
  <si>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</si>
  <si>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</si>
  <si>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</si>
  <si>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147</t>
  </si>
  <si>
    <t>בבטחונות אחרים - גורם 129</t>
  </si>
  <si>
    <t>בבטחונות אחרים - גורם 30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</si>
  <si>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</si>
  <si>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</si>
  <si>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</si>
  <si>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</si>
  <si>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70</t>
  </si>
  <si>
    <t>בבטחונות אחרים - גורם 144</t>
  </si>
  <si>
    <t>בבטחונות אחרים - גורם 61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</si>
  <si>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</si>
  <si>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</si>
  <si>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</si>
  <si>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</si>
  <si>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</si>
  <si>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97</t>
  </si>
  <si>
    <t>בבטחונות אחרים - גורם 110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</si>
  <si>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</si>
  <si>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</si>
  <si>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</si>
  <si>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</si>
  <si>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166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</si>
  <si>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</si>
  <si>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</si>
  <si>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</si>
  <si>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</si>
  <si>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</si>
  <si>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</si>
  <si>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</si>
  <si>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</si>
  <si>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165</t>
  </si>
  <si>
    <t>בבטחונות אחרים - גורם 146</t>
  </si>
  <si>
    <t>בבטחונות אחרים - גורם 157</t>
  </si>
  <si>
    <t>גורם 155</t>
  </si>
  <si>
    <t>גורם 111</t>
  </si>
  <si>
    <t>גורם 154</t>
  </si>
  <si>
    <t>גורם 158</t>
  </si>
  <si>
    <t>גורם 105</t>
  </si>
  <si>
    <t>גורם 156</t>
  </si>
  <si>
    <t>גורם 144</t>
  </si>
  <si>
    <t>גורם 104</t>
  </si>
  <si>
    <t>גורם 137</t>
  </si>
  <si>
    <t>גורם 163</t>
  </si>
  <si>
    <t>גורם 164</t>
  </si>
  <si>
    <t>גורם 148</t>
  </si>
  <si>
    <t>גורם 143</t>
  </si>
  <si>
    <t>גורם 138</t>
  </si>
  <si>
    <t>גורם 166</t>
  </si>
  <si>
    <t>גורם 112</t>
  </si>
  <si>
    <t>גורם 149</t>
  </si>
  <si>
    <t>גורם 142</t>
  </si>
  <si>
    <t>גורם 139</t>
  </si>
  <si>
    <t>גורם 161</t>
  </si>
  <si>
    <t>גורם 153</t>
  </si>
  <si>
    <t>גורם 165</t>
  </si>
  <si>
    <t>גורם 146</t>
  </si>
  <si>
    <t>גורם 157</t>
  </si>
  <si>
    <t>Food , Beverage &amp; Tobacco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</si>
</sst>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name val="Arial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6" fillId="0" borderId="0" xfId="0" applyFont="1" applyAlignment="1">
      <alignment horizontal="right"/>
    </xf>
    <xf numFmtId="164" fontId="5" fillId="0" borderId="26" xfId="13" applyFont="1" applyBorder="1" applyAlignment="1">
      <alignment horizontal="right"/>
    </xf>
    <xf numFmtId="10" fontId="5" fillId="0" borderId="26" xfId="14" applyNumberFormat="1" applyFont="1" applyBorder="1" applyAlignment="1">
      <alignment horizontal="center"/>
    </xf>
    <xf numFmtId="2" fontId="5" fillId="0" borderId="26" xfId="7" applyNumberFormat="1" applyFont="1" applyBorder="1" applyAlignment="1">
      <alignment horizontal="right"/>
    </xf>
    <xf numFmtId="168" fontId="5" fillId="0" borderId="26" xfId="7" applyNumberFormat="1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right"/>
    </xf>
    <xf numFmtId="0" fontId="27" fillId="0" borderId="0" xfId="0" applyFont="1"/>
    <xf numFmtId="2" fontId="27" fillId="0" borderId="0" xfId="0" applyNumberFormat="1" applyFont="1"/>
    <xf numFmtId="10" fontId="4" fillId="0" borderId="0" xfId="14" applyNumberFormat="1" applyFont="1" applyAlignment="1">
      <alignment horizontal="center"/>
    </xf>
    <xf numFmtId="14" fontId="25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8" fillId="0" borderId="0" xfId="14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2 2" xfId="1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198120</xdr:colOff>
      <xdr:row>50</xdr:row>
      <xdr:rowOff>0</xdr:rowOff>
    </xdr:from>
    <xdr:to>
      <xdr:col>28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W66"/>
  <sheetViews>
    <sheetView rightToLeft="1" tabSelected="1" workbookViewId="0">
      <selection activeCell="H10" sqref="H10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3" width="6.7109375" style="9" customWidth="1"/>
    <col min="24" max="26" width="7.7109375" style="9" customWidth="1"/>
    <col min="27" max="27" width="7.140625" style="9" customWidth="1"/>
    <col min="28" max="28" width="6" style="9" customWidth="1"/>
    <col min="29" max="29" width="8.140625" style="9" customWidth="1"/>
    <col min="30" max="30" width="6.28515625" style="9" customWidth="1"/>
    <col min="31" max="31" width="8" style="9" customWidth="1"/>
    <col min="32" max="32" width="8.7109375" style="9" customWidth="1"/>
    <col min="33" max="33" width="10" style="9" customWidth="1"/>
    <col min="34" max="34" width="9.5703125" style="9" customWidth="1"/>
    <col min="35" max="35" width="6.140625" style="9" customWidth="1"/>
    <col min="36" max="37" width="5.7109375" style="9" customWidth="1"/>
    <col min="38" max="38" width="6.85546875" style="9" customWidth="1"/>
    <col min="39" max="39" width="6.42578125" style="9" customWidth="1"/>
    <col min="40" max="40" width="6.7109375" style="9" customWidth="1"/>
    <col min="41" max="41" width="7.28515625" style="9" customWidth="1"/>
    <col min="42" max="53" width="5.7109375" style="9" customWidth="1"/>
    <col min="54" max="16384" width="9.140625" style="9"/>
  </cols>
  <sheetData>
    <row r="1" spans="1:23">
      <c r="B1" s="47" t="s">
        <v>178</v>
      </c>
      <c r="C1" s="68" t="s" vm="1">
        <v>264</v>
      </c>
    </row>
    <row r="2" spans="1:23">
      <c r="B2" s="47" t="s">
        <v>177</v>
      </c>
      <c r="C2" s="68" t="s">
        <v>265</v>
      </c>
    </row>
    <row r="3" spans="1:23">
      <c r="B3" s="47" t="s">
        <v>179</v>
      </c>
      <c r="C3" s="68" t="s">
        <v>266</v>
      </c>
    </row>
    <row r="4" spans="1:23">
      <c r="B4" s="47" t="s">
        <v>180</v>
      </c>
      <c r="C4" s="68">
        <v>8803</v>
      </c>
    </row>
    <row r="6" spans="1:23" ht="26.25" customHeight="1">
      <c r="B6" s="118" t="s">
        <v>194</v>
      </c>
      <c r="C6" s="119"/>
      <c r="D6" s="120"/>
    </row>
    <row r="7" spans="1:23" s="10" customFormat="1">
      <c r="B7" s="22"/>
      <c r="C7" s="23" t="s">
        <v>110</v>
      </c>
      <c r="D7" s="24" t="s">
        <v>108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10" customFormat="1">
      <c r="B8" s="22"/>
      <c r="C8" s="25" t="s">
        <v>243</v>
      </c>
      <c r="D8" s="26" t="s">
        <v>19</v>
      </c>
    </row>
    <row r="9" spans="1:23" s="11" customFormat="1" ht="18" customHeight="1">
      <c r="B9" s="36"/>
      <c r="C9" s="19" t="s">
        <v>0</v>
      </c>
      <c r="D9" s="27" t="s">
        <v>1</v>
      </c>
    </row>
    <row r="10" spans="1:23" s="11" customFormat="1" ht="18" customHeight="1">
      <c r="B10" s="55" t="s">
        <v>193</v>
      </c>
      <c r="C10" s="104">
        <f>C11+C12+C23+C33+C35+C37</f>
        <v>1154873.6308537652</v>
      </c>
      <c r="D10" s="105">
        <f>C10/$C$42</f>
        <v>1</v>
      </c>
    </row>
    <row r="11" spans="1:23">
      <c r="A11" s="43" t="s">
        <v>140</v>
      </c>
      <c r="B11" s="28" t="s">
        <v>195</v>
      </c>
      <c r="C11" s="104">
        <f>מזומנים!J10</f>
        <v>100073.94821849299</v>
      </c>
      <c r="D11" s="105">
        <f>C11/$C$42</f>
        <v>8.6653591825896284E-2</v>
      </c>
    </row>
    <row r="12" spans="1:23">
      <c r="B12" s="28" t="s">
        <v>196</v>
      </c>
      <c r="C12" s="104">
        <f>C13+C16+C15+C17+C18+C19+C20+C21</f>
        <v>638760.00718844519</v>
      </c>
      <c r="D12" s="105">
        <f>C12/$C$42</f>
        <v>0.55309948216258786</v>
      </c>
    </row>
    <row r="13" spans="1:23">
      <c r="A13" s="45" t="s">
        <v>140</v>
      </c>
      <c r="B13" s="29" t="s">
        <v>69</v>
      </c>
      <c r="C13" s="104">
        <f>'תעודות התחייבות ממשלתיות'!O11</f>
        <v>105223.62627112202</v>
      </c>
      <c r="D13" s="105">
        <f>C13/$C$42</f>
        <v>9.1112675413095368E-2</v>
      </c>
    </row>
    <row r="14" spans="1:23">
      <c r="A14" s="45" t="s">
        <v>140</v>
      </c>
      <c r="B14" s="29" t="s">
        <v>70</v>
      </c>
      <c r="C14" s="104" t="s" vm="2">
        <v>2650</v>
      </c>
      <c r="D14" s="105" t="s" vm="3">
        <v>2650</v>
      </c>
    </row>
    <row r="15" spans="1:23">
      <c r="A15" s="45" t="s">
        <v>140</v>
      </c>
      <c r="B15" s="29" t="s">
        <v>71</v>
      </c>
      <c r="C15" s="104">
        <f>'אג"ח קונצרני'!R11</f>
        <v>291665.00062139507</v>
      </c>
      <c r="D15" s="105">
        <f t="shared" ref="D15:D21" si="0">C15/$C$42</f>
        <v>0.25255144184543848</v>
      </c>
    </row>
    <row r="16" spans="1:23">
      <c r="A16" s="45" t="s">
        <v>140</v>
      </c>
      <c r="B16" s="29" t="s">
        <v>72</v>
      </c>
      <c r="C16" s="104">
        <f>מניות!L11</f>
        <v>120627.48401049801</v>
      </c>
      <c r="D16" s="105">
        <f t="shared" si="0"/>
        <v>0.10445080811250453</v>
      </c>
    </row>
    <row r="17" spans="1:4">
      <c r="A17" s="45" t="s">
        <v>140</v>
      </c>
      <c r="B17" s="29" t="s">
        <v>256</v>
      </c>
      <c r="C17" s="104">
        <f>'קרנות סל'!K11</f>
        <v>92386.072704384031</v>
      </c>
      <c r="D17" s="105">
        <f t="shared" si="0"/>
        <v>7.9996694215007436E-2</v>
      </c>
    </row>
    <row r="18" spans="1:4">
      <c r="A18" s="45" t="s">
        <v>140</v>
      </c>
      <c r="B18" s="29" t="s">
        <v>73</v>
      </c>
      <c r="C18" s="104">
        <f>'קרנות נאמנות'!L11</f>
        <v>30493.856852942004</v>
      </c>
      <c r="D18" s="105">
        <f t="shared" si="0"/>
        <v>2.6404496594487802E-2</v>
      </c>
    </row>
    <row r="19" spans="1:4">
      <c r="A19" s="45" t="s">
        <v>140</v>
      </c>
      <c r="B19" s="29" t="s">
        <v>74</v>
      </c>
      <c r="C19" s="104">
        <f>'כתבי אופציה'!I11</f>
        <v>20.38092</v>
      </c>
      <c r="D19" s="105">
        <f t="shared" si="0"/>
        <v>1.7647749031149811E-5</v>
      </c>
    </row>
    <row r="20" spans="1:4">
      <c r="A20" s="45" t="s">
        <v>140</v>
      </c>
      <c r="B20" s="29" t="s">
        <v>75</v>
      </c>
      <c r="C20" s="104">
        <f>אופציות!I11</f>
        <v>-1249.372426395</v>
      </c>
      <c r="D20" s="105">
        <f t="shared" si="0"/>
        <v>-1.0818260916316659E-3</v>
      </c>
    </row>
    <row r="21" spans="1:4">
      <c r="A21" s="45" t="s">
        <v>140</v>
      </c>
      <c r="B21" s="29" t="s">
        <v>76</v>
      </c>
      <c r="C21" s="104">
        <f>'חוזים עתידיים'!I11</f>
        <v>-407.04176550100004</v>
      </c>
      <c r="D21" s="105">
        <f t="shared" si="0"/>
        <v>-3.5245567534526322E-4</v>
      </c>
    </row>
    <row r="22" spans="1:4">
      <c r="A22" s="45" t="s">
        <v>140</v>
      </c>
      <c r="B22" s="29" t="s">
        <v>77</v>
      </c>
      <c r="C22" s="104" t="s" vm="4">
        <v>2650</v>
      </c>
      <c r="D22" s="105" t="s" vm="5">
        <v>2650</v>
      </c>
    </row>
    <row r="23" spans="1:4">
      <c r="B23" s="28" t="s">
        <v>197</v>
      </c>
      <c r="C23" s="104">
        <f>C24+C26+C27+C28+C29+C31</f>
        <v>364087.54643530404</v>
      </c>
      <c r="D23" s="105">
        <f>C23/$C$42</f>
        <v>0.31526180588792602</v>
      </c>
    </row>
    <row r="24" spans="1:4">
      <c r="A24" s="45" t="s">
        <v>140</v>
      </c>
      <c r="B24" s="29" t="s">
        <v>78</v>
      </c>
      <c r="C24" s="104">
        <f>'לא סחיר- תעודות התחייבות ממשלתי'!M11</f>
        <v>311102.26557000011</v>
      </c>
      <c r="D24" s="105">
        <f>C24/$C$42</f>
        <v>0.26938208411600068</v>
      </c>
    </row>
    <row r="25" spans="1:4">
      <c r="A25" s="45" t="s">
        <v>140</v>
      </c>
      <c r="B25" s="29" t="s">
        <v>79</v>
      </c>
      <c r="C25" s="104" t="s" vm="6">
        <v>2650</v>
      </c>
      <c r="D25" s="105" t="s" vm="7">
        <v>2650</v>
      </c>
    </row>
    <row r="26" spans="1:4">
      <c r="A26" s="45" t="s">
        <v>140</v>
      </c>
      <c r="B26" s="29" t="s">
        <v>71</v>
      </c>
      <c r="C26" s="104">
        <f>'לא סחיר - אג"ח קונצרני'!P11</f>
        <v>7707.408447988003</v>
      </c>
      <c r="D26" s="105">
        <f>C26/$C$42</f>
        <v>6.6738110924657061E-3</v>
      </c>
    </row>
    <row r="27" spans="1:4">
      <c r="A27" s="45" t="s">
        <v>140</v>
      </c>
      <c r="B27" s="29" t="s">
        <v>80</v>
      </c>
      <c r="C27" s="104">
        <f>'לא סחיר - מניות'!J11</f>
        <v>13980.683660000002</v>
      </c>
      <c r="D27" s="105">
        <f>C27/$C$42</f>
        <v>1.2105812520513159E-2</v>
      </c>
    </row>
    <row r="28" spans="1:4">
      <c r="A28" s="45" t="s">
        <v>140</v>
      </c>
      <c r="B28" s="29" t="s">
        <v>81</v>
      </c>
      <c r="C28" s="104">
        <f>'לא סחיר - קרנות השקעה'!H11</f>
        <v>33387.318359999997</v>
      </c>
      <c r="D28" s="105">
        <f>C28/$C$42</f>
        <v>2.8909932193462332E-2</v>
      </c>
    </row>
    <row r="29" spans="1:4">
      <c r="A29" s="45" t="s">
        <v>140</v>
      </c>
      <c r="B29" s="29" t="s">
        <v>82</v>
      </c>
      <c r="C29" s="104">
        <f>'לא סחיר - כתבי אופציה'!I11</f>
        <v>42.755484265</v>
      </c>
      <c r="D29" s="105">
        <f>C29/$C$42</f>
        <v>3.7021785867075418E-5</v>
      </c>
    </row>
    <row r="30" spans="1:4">
      <c r="A30" s="45" t="s">
        <v>140</v>
      </c>
      <c r="B30" s="29" t="s">
        <v>220</v>
      </c>
      <c r="C30" s="104" t="s" vm="8">
        <v>2650</v>
      </c>
      <c r="D30" s="105" t="s" vm="9">
        <v>2650</v>
      </c>
    </row>
    <row r="31" spans="1:4">
      <c r="A31" s="45" t="s">
        <v>140</v>
      </c>
      <c r="B31" s="29" t="s">
        <v>105</v>
      </c>
      <c r="C31" s="104">
        <f>'לא סחיר - חוזים עתידיים'!I11</f>
        <v>-2132.8850869490002</v>
      </c>
      <c r="D31" s="105">
        <f>C31/$C$42</f>
        <v>-1.8468558203828924E-3</v>
      </c>
    </row>
    <row r="32" spans="1:4">
      <c r="A32" s="45" t="s">
        <v>140</v>
      </c>
      <c r="B32" s="29" t="s">
        <v>83</v>
      </c>
      <c r="C32" s="104" t="s" vm="10">
        <v>2650</v>
      </c>
      <c r="D32" s="105" t="s" vm="11">
        <v>2650</v>
      </c>
    </row>
    <row r="33" spans="1:4">
      <c r="A33" s="45" t="s">
        <v>140</v>
      </c>
      <c r="B33" s="28" t="s">
        <v>198</v>
      </c>
      <c r="C33" s="104">
        <f>הלוואות!P10</f>
        <v>43793.050180552018</v>
      </c>
      <c r="D33" s="105">
        <f>C33/$C$42</f>
        <v>3.7920209632093742E-2</v>
      </c>
    </row>
    <row r="34" spans="1:4">
      <c r="A34" s="45" t="s">
        <v>140</v>
      </c>
      <c r="B34" s="28" t="s">
        <v>199</v>
      </c>
      <c r="C34" s="104" t="s" vm="12">
        <v>2650</v>
      </c>
      <c r="D34" s="105" t="s" vm="13">
        <v>2650</v>
      </c>
    </row>
    <row r="35" spans="1:4">
      <c r="A35" s="45" t="s">
        <v>140</v>
      </c>
      <c r="B35" s="28" t="s">
        <v>200</v>
      </c>
      <c r="C35" s="104">
        <f>'זכויות מקרקעין'!G10</f>
        <v>8338.8845400000009</v>
      </c>
      <c r="D35" s="105">
        <f>C35/$C$42</f>
        <v>7.2206034644979305E-3</v>
      </c>
    </row>
    <row r="36" spans="1:4">
      <c r="A36" s="45" t="s">
        <v>140</v>
      </c>
      <c r="B36" s="46" t="s">
        <v>201</v>
      </c>
      <c r="C36" s="104" t="s" vm="14">
        <v>2650</v>
      </c>
      <c r="D36" s="105" t="s" vm="15">
        <v>2650</v>
      </c>
    </row>
    <row r="37" spans="1:4">
      <c r="A37" s="45" t="s">
        <v>140</v>
      </c>
      <c r="B37" s="28" t="s">
        <v>202</v>
      </c>
      <c r="C37" s="104">
        <f>'השקעות אחרות '!I10</f>
        <v>-179.80570902900007</v>
      </c>
      <c r="D37" s="105">
        <f>C37/$C$42</f>
        <v>-1.5569297300179486E-4</v>
      </c>
    </row>
    <row r="38" spans="1:4">
      <c r="A38" s="45"/>
      <c r="B38" s="56" t="s">
        <v>204</v>
      </c>
      <c r="C38" s="104">
        <v>0</v>
      </c>
      <c r="D38" s="105">
        <f>C38/$C$42</f>
        <v>0</v>
      </c>
    </row>
    <row r="39" spans="1:4">
      <c r="A39" s="45" t="s">
        <v>140</v>
      </c>
      <c r="B39" s="57" t="s">
        <v>205</v>
      </c>
      <c r="C39" s="104" t="s" vm="16">
        <v>2650</v>
      </c>
      <c r="D39" s="105" t="s" vm="17">
        <v>2650</v>
      </c>
    </row>
    <row r="40" spans="1:4">
      <c r="A40" s="45" t="s">
        <v>140</v>
      </c>
      <c r="B40" s="57" t="s">
        <v>241</v>
      </c>
      <c r="C40" s="104" t="s" vm="18">
        <v>2650</v>
      </c>
      <c r="D40" s="105" t="s" vm="19">
        <v>2650</v>
      </c>
    </row>
    <row r="41" spans="1:4">
      <c r="A41" s="45" t="s">
        <v>140</v>
      </c>
      <c r="B41" s="57" t="s">
        <v>206</v>
      </c>
      <c r="C41" s="104" t="s" vm="20">
        <v>2650</v>
      </c>
      <c r="D41" s="105" t="s" vm="21">
        <v>2650</v>
      </c>
    </row>
    <row r="42" spans="1:4">
      <c r="B42" s="57" t="s">
        <v>84</v>
      </c>
      <c r="C42" s="104">
        <f>C38+C10</f>
        <v>1154873.6308537652</v>
      </c>
      <c r="D42" s="105">
        <f>C42/$C$42</f>
        <v>1</v>
      </c>
    </row>
    <row r="43" spans="1:4">
      <c r="A43" s="45" t="s">
        <v>140</v>
      </c>
      <c r="B43" s="57" t="s">
        <v>203</v>
      </c>
      <c r="C43" s="104">
        <f>'יתרת התחייבות להשקעה'!C10</f>
        <v>72388.561294801315</v>
      </c>
      <c r="D43" s="105"/>
    </row>
    <row r="44" spans="1:4">
      <c r="B44" s="6" t="s">
        <v>109</v>
      </c>
    </row>
    <row r="45" spans="1:4">
      <c r="C45" s="63" t="s">
        <v>185</v>
      </c>
      <c r="D45" s="35" t="s">
        <v>104</v>
      </c>
    </row>
    <row r="46" spans="1:4">
      <c r="C46" s="64" t="s">
        <v>0</v>
      </c>
      <c r="D46" s="24" t="s">
        <v>1</v>
      </c>
    </row>
    <row r="47" spans="1:4">
      <c r="C47" s="106" t="s">
        <v>166</v>
      </c>
      <c r="D47" s="107" vm="22">
        <v>2.4483000000000001</v>
      </c>
    </row>
    <row r="48" spans="1:4">
      <c r="C48" s="106" t="s">
        <v>175</v>
      </c>
      <c r="D48" s="107">
        <v>0.61248464783467715</v>
      </c>
    </row>
    <row r="49" spans="2:4">
      <c r="C49" s="106" t="s">
        <v>171</v>
      </c>
      <c r="D49" s="107" vm="23">
        <v>2.5697000000000001</v>
      </c>
    </row>
    <row r="50" spans="2:4">
      <c r="B50" s="12"/>
      <c r="C50" s="106" t="s">
        <v>1565</v>
      </c>
      <c r="D50" s="107" vm="24">
        <v>3.726</v>
      </c>
    </row>
    <row r="51" spans="2:4">
      <c r="C51" s="106" t="s">
        <v>164</v>
      </c>
      <c r="D51" s="107" vm="25">
        <v>4.0258000000000003</v>
      </c>
    </row>
    <row r="52" spans="2:4">
      <c r="C52" s="106" t="s">
        <v>165</v>
      </c>
      <c r="D52" s="107" vm="26">
        <v>4.4108000000000001</v>
      </c>
    </row>
    <row r="53" spans="2:4">
      <c r="C53" s="106" t="s">
        <v>167</v>
      </c>
      <c r="D53" s="107">
        <v>0.44400000000000001</v>
      </c>
    </row>
    <row r="54" spans="2:4">
      <c r="C54" s="106" t="s">
        <v>172</v>
      </c>
      <c r="D54" s="107" vm="27">
        <v>3.2545999999999999</v>
      </c>
    </row>
    <row r="55" spans="2:4">
      <c r="C55" s="106" t="s">
        <v>173</v>
      </c>
      <c r="D55" s="107">
        <v>0.15553456248276734</v>
      </c>
    </row>
    <row r="56" spans="2:4">
      <c r="C56" s="106" t="s">
        <v>170</v>
      </c>
      <c r="D56" s="107" vm="28">
        <v>0.54069999999999996</v>
      </c>
    </row>
    <row r="57" spans="2:4">
      <c r="C57" s="106" t="s">
        <v>2651</v>
      </c>
      <c r="D57" s="107">
        <v>2.2755332999999998</v>
      </c>
    </row>
    <row r="58" spans="2:4">
      <c r="C58" s="106" t="s">
        <v>169</v>
      </c>
      <c r="D58" s="107" vm="29">
        <v>0.38080000000000003</v>
      </c>
    </row>
    <row r="59" spans="2:4">
      <c r="C59" s="106" t="s">
        <v>162</v>
      </c>
      <c r="D59" s="107" vm="30">
        <v>3.4409999999999998</v>
      </c>
    </row>
    <row r="60" spans="2:4">
      <c r="C60" s="106" t="s">
        <v>176</v>
      </c>
      <c r="D60" s="107" vm="31">
        <v>0.20399999999999999</v>
      </c>
    </row>
    <row r="61" spans="2:4">
      <c r="C61" s="106" t="s">
        <v>2652</v>
      </c>
      <c r="D61" s="107" vm="32">
        <v>0.36259999999999998</v>
      </c>
    </row>
    <row r="62" spans="2:4">
      <c r="C62" s="106" t="s">
        <v>2653</v>
      </c>
      <c r="D62" s="107">
        <v>4.4234363711624342E-2</v>
      </c>
    </row>
    <row r="63" spans="2:4">
      <c r="C63" s="106" t="s">
        <v>2654</v>
      </c>
      <c r="D63" s="107">
        <v>0.50670004417611536</v>
      </c>
    </row>
    <row r="64" spans="2:4">
      <c r="C64" s="106" t="s">
        <v>163</v>
      </c>
      <c r="D64" s="107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C24" sqref="C24"/>
    </sheetView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58.140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7" t="s">
        <v>178</v>
      </c>
      <c r="C1" s="68" t="s" vm="1">
        <v>264</v>
      </c>
    </row>
    <row r="2" spans="2:61">
      <c r="B2" s="47" t="s">
        <v>177</v>
      </c>
      <c r="C2" s="68" t="s">
        <v>265</v>
      </c>
    </row>
    <row r="3" spans="2:61">
      <c r="B3" s="47" t="s">
        <v>179</v>
      </c>
      <c r="C3" s="68" t="s">
        <v>266</v>
      </c>
    </row>
    <row r="4" spans="2:61">
      <c r="B4" s="47" t="s">
        <v>180</v>
      </c>
      <c r="C4" s="68">
        <v>8803</v>
      </c>
    </row>
    <row r="6" spans="2:61" ht="26.25" customHeight="1">
      <c r="B6" s="121" t="s">
        <v>208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61" ht="26.25" customHeight="1">
      <c r="B7" s="121" t="s">
        <v>94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  <c r="BI7" s="3"/>
    </row>
    <row r="8" spans="2:61" s="3" customFormat="1" ht="78.75">
      <c r="B8" s="22" t="s">
        <v>115</v>
      </c>
      <c r="C8" s="30" t="s">
        <v>45</v>
      </c>
      <c r="D8" s="30" t="s">
        <v>118</v>
      </c>
      <c r="E8" s="30" t="s">
        <v>66</v>
      </c>
      <c r="F8" s="30" t="s">
        <v>102</v>
      </c>
      <c r="G8" s="30" t="s">
        <v>240</v>
      </c>
      <c r="H8" s="30" t="s">
        <v>239</v>
      </c>
      <c r="I8" s="30" t="s">
        <v>62</v>
      </c>
      <c r="J8" s="30" t="s">
        <v>59</v>
      </c>
      <c r="K8" s="30" t="s">
        <v>181</v>
      </c>
      <c r="L8" s="31" t="s">
        <v>183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247</v>
      </c>
      <c r="H9" s="16"/>
      <c r="I9" s="16" t="s">
        <v>243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6" t="s">
        <v>50</v>
      </c>
      <c r="C11" s="72"/>
      <c r="D11" s="72"/>
      <c r="E11" s="72"/>
      <c r="F11" s="72"/>
      <c r="G11" s="81"/>
      <c r="H11" s="83"/>
      <c r="I11" s="81">
        <v>-1249.372426395</v>
      </c>
      <c r="J11" s="72"/>
      <c r="K11" s="82">
        <f>I11/$I$11</f>
        <v>1</v>
      </c>
      <c r="L11" s="82">
        <f>I11/'סכום נכסי הקרן'!$C$42</f>
        <v>-1.0818260916316659E-3</v>
      </c>
      <c r="BD11" s="1"/>
      <c r="BE11" s="3"/>
      <c r="BF11" s="1"/>
      <c r="BH11" s="1"/>
    </row>
    <row r="12" spans="2:61">
      <c r="B12" s="95" t="s">
        <v>233</v>
      </c>
      <c r="C12" s="74"/>
      <c r="D12" s="74"/>
      <c r="E12" s="74"/>
      <c r="F12" s="74"/>
      <c r="G12" s="84"/>
      <c r="H12" s="86"/>
      <c r="I12" s="84">
        <v>186.49579200000002</v>
      </c>
      <c r="J12" s="74"/>
      <c r="K12" s="85">
        <f t="shared" ref="K12:K15" si="0">I12/$I$11</f>
        <v>-0.1492715767212216</v>
      </c>
      <c r="L12" s="85">
        <f>I12/'סכום נכסי הקרן'!$C$42</f>
        <v>1.6148588643601552E-4</v>
      </c>
      <c r="BE12" s="3"/>
    </row>
    <row r="13" spans="2:61" ht="20.25">
      <c r="B13" s="92" t="s">
        <v>226</v>
      </c>
      <c r="C13" s="72"/>
      <c r="D13" s="72"/>
      <c r="E13" s="72"/>
      <c r="F13" s="72"/>
      <c r="G13" s="81"/>
      <c r="H13" s="83"/>
      <c r="I13" s="81">
        <v>186.49579200000002</v>
      </c>
      <c r="J13" s="72"/>
      <c r="K13" s="82">
        <f t="shared" si="0"/>
        <v>-0.1492715767212216</v>
      </c>
      <c r="L13" s="82">
        <f>I13/'סכום נכסי הקרן'!$C$42</f>
        <v>1.6148588643601552E-4</v>
      </c>
      <c r="BE13" s="4"/>
    </row>
    <row r="14" spans="2:61">
      <c r="B14" s="77" t="s">
        <v>1949</v>
      </c>
      <c r="C14" s="74" t="s">
        <v>1950</v>
      </c>
      <c r="D14" s="87" t="s">
        <v>119</v>
      </c>
      <c r="E14" s="87" t="s">
        <v>681</v>
      </c>
      <c r="F14" s="87" t="s">
        <v>163</v>
      </c>
      <c r="G14" s="84">
        <v>26.134500000000003</v>
      </c>
      <c r="H14" s="86">
        <v>714000</v>
      </c>
      <c r="I14" s="84">
        <v>186.60032999999999</v>
      </c>
      <c r="J14" s="74"/>
      <c r="K14" s="85">
        <f t="shared" si="0"/>
        <v>-0.14935524912969758</v>
      </c>
      <c r="L14" s="85">
        <f>I14/'סכום נכסי הקרן'!$C$42</f>
        <v>1.6157640543065449E-4</v>
      </c>
    </row>
    <row r="15" spans="2:61">
      <c r="B15" s="77" t="s">
        <v>1951</v>
      </c>
      <c r="C15" s="74" t="s">
        <v>1952</v>
      </c>
      <c r="D15" s="87" t="s">
        <v>119</v>
      </c>
      <c r="E15" s="87" t="s">
        <v>681</v>
      </c>
      <c r="F15" s="87" t="s">
        <v>163</v>
      </c>
      <c r="G15" s="84">
        <v>-26.134500000000003</v>
      </c>
      <c r="H15" s="86">
        <v>400</v>
      </c>
      <c r="I15" s="84">
        <v>-0.10453800000000001</v>
      </c>
      <c r="J15" s="74"/>
      <c r="K15" s="85">
        <f t="shared" si="0"/>
        <v>8.3672408476021068E-5</v>
      </c>
      <c r="L15" s="85">
        <f>I15/'סכום נכסי הקרן'!$C$42</f>
        <v>-9.0518994639022139E-8</v>
      </c>
    </row>
    <row r="16" spans="2:61">
      <c r="B16" s="73"/>
      <c r="C16" s="74"/>
      <c r="D16" s="74"/>
      <c r="E16" s="74"/>
      <c r="F16" s="74"/>
      <c r="G16" s="84"/>
      <c r="H16" s="86"/>
      <c r="I16" s="74"/>
      <c r="J16" s="74"/>
      <c r="K16" s="85"/>
      <c r="L16" s="74"/>
    </row>
    <row r="17" spans="2:56">
      <c r="B17" s="95" t="s">
        <v>232</v>
      </c>
      <c r="C17" s="74"/>
      <c r="D17" s="74"/>
      <c r="E17" s="74"/>
      <c r="F17" s="74"/>
      <c r="G17" s="84"/>
      <c r="H17" s="86"/>
      <c r="I17" s="84">
        <v>-1435.8682183950002</v>
      </c>
      <c r="J17" s="74"/>
      <c r="K17" s="85">
        <f t="shared" ref="K17:K22" si="1">I17/$I$11</f>
        <v>1.1492715767212216</v>
      </c>
      <c r="L17" s="85">
        <f>I17/'סכום נכסי הקרן'!$C$42</f>
        <v>-1.2433119780676815E-3</v>
      </c>
    </row>
    <row r="18" spans="2:56" ht="20.25">
      <c r="B18" s="92" t="s">
        <v>226</v>
      </c>
      <c r="C18" s="72"/>
      <c r="D18" s="72"/>
      <c r="E18" s="72"/>
      <c r="F18" s="72"/>
      <c r="G18" s="81"/>
      <c r="H18" s="83"/>
      <c r="I18" s="81">
        <v>-1435.8682183950002</v>
      </c>
      <c r="J18" s="72"/>
      <c r="K18" s="82">
        <f t="shared" si="1"/>
        <v>1.1492715767212216</v>
      </c>
      <c r="L18" s="82">
        <f>I18/'סכום נכסי הקרן'!$C$42</f>
        <v>-1.2433119780676815E-3</v>
      </c>
      <c r="BD18" s="4"/>
    </row>
    <row r="19" spans="2:56">
      <c r="B19" s="77" t="s">
        <v>1953</v>
      </c>
      <c r="C19" s="74" t="s">
        <v>1954</v>
      </c>
      <c r="D19" s="87" t="s">
        <v>28</v>
      </c>
      <c r="E19" s="87" t="s">
        <v>681</v>
      </c>
      <c r="F19" s="87" t="s">
        <v>162</v>
      </c>
      <c r="G19" s="84">
        <v>-8.320393000000001</v>
      </c>
      <c r="H19" s="86">
        <v>40350</v>
      </c>
      <c r="I19" s="84">
        <v>-1155.2395022920002</v>
      </c>
      <c r="J19" s="74"/>
      <c r="K19" s="85">
        <f t="shared" si="1"/>
        <v>0.92465583350945602</v>
      </c>
      <c r="L19" s="85">
        <f>I19/'סכום נכסי הקרן'!$C$42</f>
        <v>-1.0003168064699551E-3</v>
      </c>
    </row>
    <row r="20" spans="2:56">
      <c r="B20" s="77" t="s">
        <v>1955</v>
      </c>
      <c r="C20" s="74" t="s">
        <v>1956</v>
      </c>
      <c r="D20" s="87" t="s">
        <v>28</v>
      </c>
      <c r="E20" s="87" t="s">
        <v>681</v>
      </c>
      <c r="F20" s="87" t="s">
        <v>162</v>
      </c>
      <c r="G20" s="84">
        <v>8.320393000000001</v>
      </c>
      <c r="H20" s="86">
        <v>5593</v>
      </c>
      <c r="I20" s="84">
        <v>160.13022394800004</v>
      </c>
      <c r="J20" s="74"/>
      <c r="K20" s="85">
        <f t="shared" si="1"/>
        <v>-0.12816852730618328</v>
      </c>
      <c r="L20" s="85">
        <f>I20/'סכום נכסי הקרן'!$C$42</f>
        <v>1.3865605696583471E-4</v>
      </c>
    </row>
    <row r="21" spans="2:56">
      <c r="B21" s="77" t="s">
        <v>1957</v>
      </c>
      <c r="C21" s="74" t="s">
        <v>1958</v>
      </c>
      <c r="D21" s="87" t="s">
        <v>28</v>
      </c>
      <c r="E21" s="87" t="s">
        <v>681</v>
      </c>
      <c r="F21" s="87" t="s">
        <v>164</v>
      </c>
      <c r="G21" s="84">
        <v>-38.401812000000007</v>
      </c>
      <c r="H21" s="86">
        <v>31520</v>
      </c>
      <c r="I21" s="84">
        <v>-487.29294249100008</v>
      </c>
      <c r="J21" s="74"/>
      <c r="K21" s="85">
        <f t="shared" si="1"/>
        <v>0.39003017210573376</v>
      </c>
      <c r="L21" s="85">
        <f>I21/'סכום נכסי הקרן'!$C$42</f>
        <v>-4.2194481670757196E-4</v>
      </c>
      <c r="BD21" s="3"/>
    </row>
    <row r="22" spans="2:56">
      <c r="B22" s="77" t="s">
        <v>1959</v>
      </c>
      <c r="C22" s="74" t="s">
        <v>1960</v>
      </c>
      <c r="D22" s="87" t="s">
        <v>28</v>
      </c>
      <c r="E22" s="87" t="s">
        <v>681</v>
      </c>
      <c r="F22" s="87" t="s">
        <v>164</v>
      </c>
      <c r="G22" s="84">
        <v>38.401812000000007</v>
      </c>
      <c r="H22" s="86">
        <v>3010</v>
      </c>
      <c r="I22" s="84">
        <v>46.534002439999995</v>
      </c>
      <c r="J22" s="74"/>
      <c r="K22" s="85">
        <f t="shared" si="1"/>
        <v>-3.7245901587784729E-2</v>
      </c>
      <c r="L22" s="85">
        <f>I22/'סכום נכסי הקרן'!$C$42</f>
        <v>4.0293588144010818E-5</v>
      </c>
    </row>
    <row r="23" spans="2:56">
      <c r="B23" s="73"/>
      <c r="C23" s="74"/>
      <c r="D23" s="74"/>
      <c r="E23" s="74"/>
      <c r="F23" s="74"/>
      <c r="G23" s="84"/>
      <c r="H23" s="86"/>
      <c r="I23" s="74"/>
      <c r="J23" s="74"/>
      <c r="K23" s="85"/>
      <c r="L23" s="74"/>
    </row>
    <row r="24" spans="2:5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6">
      <c r="B26" s="89" t="s">
        <v>255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6">
      <c r="B27" s="89" t="s">
        <v>111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6">
      <c r="B28" s="89" t="s">
        <v>238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6">
      <c r="B29" s="89" t="s">
        <v>246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2:12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2:12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2:12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2:12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2:12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2:12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12" sqref="J12:J16"/>
    </sheetView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58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7" t="s">
        <v>178</v>
      </c>
      <c r="C1" s="68" t="s" vm="1">
        <v>264</v>
      </c>
    </row>
    <row r="2" spans="1:60">
      <c r="B2" s="47" t="s">
        <v>177</v>
      </c>
      <c r="C2" s="68" t="s">
        <v>265</v>
      </c>
    </row>
    <row r="3" spans="1:60">
      <c r="B3" s="47" t="s">
        <v>179</v>
      </c>
      <c r="C3" s="68" t="s">
        <v>266</v>
      </c>
    </row>
    <row r="4" spans="1:60">
      <c r="B4" s="47" t="s">
        <v>180</v>
      </c>
      <c r="C4" s="68">
        <v>8803</v>
      </c>
    </row>
    <row r="6" spans="1:60" ht="26.25" customHeight="1">
      <c r="B6" s="121" t="s">
        <v>208</v>
      </c>
      <c r="C6" s="122"/>
      <c r="D6" s="122"/>
      <c r="E6" s="122"/>
      <c r="F6" s="122"/>
      <c r="G6" s="122"/>
      <c r="H6" s="122"/>
      <c r="I6" s="122"/>
      <c r="J6" s="122"/>
      <c r="K6" s="123"/>
      <c r="BD6" s="1" t="s">
        <v>119</v>
      </c>
      <c r="BF6" s="1" t="s">
        <v>186</v>
      </c>
      <c r="BH6" s="3" t="s">
        <v>163</v>
      </c>
    </row>
    <row r="7" spans="1:60" ht="26.25" customHeight="1">
      <c r="B7" s="121" t="s">
        <v>95</v>
      </c>
      <c r="C7" s="122"/>
      <c r="D7" s="122"/>
      <c r="E7" s="122"/>
      <c r="F7" s="122"/>
      <c r="G7" s="122"/>
      <c r="H7" s="122"/>
      <c r="I7" s="122"/>
      <c r="J7" s="122"/>
      <c r="K7" s="123"/>
      <c r="BD7" s="3" t="s">
        <v>121</v>
      </c>
      <c r="BF7" s="1" t="s">
        <v>141</v>
      </c>
      <c r="BH7" s="3" t="s">
        <v>162</v>
      </c>
    </row>
    <row r="8" spans="1:60" s="3" customFormat="1" ht="78.75">
      <c r="A8" s="2"/>
      <c r="B8" s="22" t="s">
        <v>115</v>
      </c>
      <c r="C8" s="30" t="s">
        <v>45</v>
      </c>
      <c r="D8" s="30" t="s">
        <v>118</v>
      </c>
      <c r="E8" s="30" t="s">
        <v>66</v>
      </c>
      <c r="F8" s="30" t="s">
        <v>102</v>
      </c>
      <c r="G8" s="30" t="s">
        <v>240</v>
      </c>
      <c r="H8" s="30" t="s">
        <v>239</v>
      </c>
      <c r="I8" s="30" t="s">
        <v>62</v>
      </c>
      <c r="J8" s="30" t="s">
        <v>181</v>
      </c>
      <c r="K8" s="31" t="s">
        <v>183</v>
      </c>
      <c r="BC8" s="1" t="s">
        <v>134</v>
      </c>
      <c r="BD8" s="1" t="s">
        <v>135</v>
      </c>
      <c r="BE8" s="1" t="s">
        <v>142</v>
      </c>
      <c r="BG8" s="4" t="s">
        <v>164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247</v>
      </c>
      <c r="H9" s="16"/>
      <c r="I9" s="16" t="s">
        <v>243</v>
      </c>
      <c r="J9" s="32" t="s">
        <v>19</v>
      </c>
      <c r="K9" s="33" t="s">
        <v>19</v>
      </c>
      <c r="BC9" s="1" t="s">
        <v>131</v>
      </c>
      <c r="BE9" s="1" t="s">
        <v>143</v>
      </c>
      <c r="BG9" s="4" t="s">
        <v>165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127</v>
      </c>
      <c r="BD10" s="3"/>
      <c r="BE10" s="1" t="s">
        <v>187</v>
      </c>
      <c r="BG10" s="1" t="s">
        <v>171</v>
      </c>
    </row>
    <row r="11" spans="1:60" s="4" customFormat="1" ht="18" customHeight="1">
      <c r="A11" s="2"/>
      <c r="B11" s="91" t="s">
        <v>49</v>
      </c>
      <c r="C11" s="74"/>
      <c r="D11" s="74"/>
      <c r="E11" s="74"/>
      <c r="F11" s="74"/>
      <c r="G11" s="84"/>
      <c r="H11" s="86"/>
      <c r="I11" s="84">
        <v>-407.04176550100004</v>
      </c>
      <c r="J11" s="85">
        <f>I11/$I$11</f>
        <v>1</v>
      </c>
      <c r="K11" s="85">
        <f>I11/'סכום נכסי הקרן'!$C$42</f>
        <v>-3.5245567534526322E-4</v>
      </c>
      <c r="L11" s="3"/>
      <c r="M11" s="3"/>
      <c r="N11" s="3"/>
      <c r="O11" s="3"/>
      <c r="BC11" s="1" t="s">
        <v>126</v>
      </c>
      <c r="BD11" s="3"/>
      <c r="BE11" s="1" t="s">
        <v>144</v>
      </c>
      <c r="BG11" s="1" t="s">
        <v>166</v>
      </c>
    </row>
    <row r="12" spans="1:60" ht="20.25">
      <c r="B12" s="95" t="s">
        <v>235</v>
      </c>
      <c r="C12" s="74"/>
      <c r="D12" s="74"/>
      <c r="E12" s="74"/>
      <c r="F12" s="74"/>
      <c r="G12" s="84"/>
      <c r="H12" s="86"/>
      <c r="I12" s="84">
        <v>-407.04176550100004</v>
      </c>
      <c r="J12" s="85">
        <f t="shared" ref="J12:J16" si="0">I12/$I$11</f>
        <v>1</v>
      </c>
      <c r="K12" s="85">
        <f>I12/'סכום נכסי הקרן'!$C$42</f>
        <v>-3.5245567534526322E-4</v>
      </c>
      <c r="P12" s="1"/>
      <c r="BC12" s="1" t="s">
        <v>124</v>
      </c>
      <c r="BD12" s="4"/>
      <c r="BE12" s="1" t="s">
        <v>145</v>
      </c>
      <c r="BG12" s="1" t="s">
        <v>167</v>
      </c>
    </row>
    <row r="13" spans="1:60">
      <c r="B13" s="73" t="s">
        <v>1961</v>
      </c>
      <c r="C13" s="74" t="s">
        <v>1962</v>
      </c>
      <c r="D13" s="87" t="s">
        <v>28</v>
      </c>
      <c r="E13" s="87" t="s">
        <v>681</v>
      </c>
      <c r="F13" s="87" t="s">
        <v>164</v>
      </c>
      <c r="G13" s="84">
        <v>16.506042000000001</v>
      </c>
      <c r="H13" s="86">
        <v>319400</v>
      </c>
      <c r="I13" s="84">
        <v>-83.038674312000012</v>
      </c>
      <c r="J13" s="85">
        <f t="shared" si="0"/>
        <v>0.20400529220826602</v>
      </c>
      <c r="K13" s="85">
        <f>I13/'סכום נכסי הקרן'!$C$42</f>
        <v>-7.1902823039272169E-5</v>
      </c>
      <c r="P13" s="1"/>
      <c r="BC13" s="1" t="s">
        <v>128</v>
      </c>
      <c r="BE13" s="1" t="s">
        <v>146</v>
      </c>
      <c r="BG13" s="1" t="s">
        <v>168</v>
      </c>
    </row>
    <row r="14" spans="1:60">
      <c r="B14" s="73" t="s">
        <v>1963</v>
      </c>
      <c r="C14" s="74" t="s">
        <v>1964</v>
      </c>
      <c r="D14" s="87" t="s">
        <v>28</v>
      </c>
      <c r="E14" s="87" t="s">
        <v>681</v>
      </c>
      <c r="F14" s="87" t="s">
        <v>162</v>
      </c>
      <c r="G14" s="84">
        <v>14.990181000000002</v>
      </c>
      <c r="H14" s="86">
        <v>5205</v>
      </c>
      <c r="I14" s="84">
        <v>16.485703356000002</v>
      </c>
      <c r="J14" s="85">
        <f t="shared" si="0"/>
        <v>-4.0501257495551765E-2</v>
      </c>
      <c r="K14" s="85">
        <f>I14/'סכום נכסי הקרן'!$C$42</f>
        <v>1.4274898062927102E-5</v>
      </c>
      <c r="P14" s="1"/>
      <c r="BC14" s="1" t="s">
        <v>125</v>
      </c>
      <c r="BE14" s="1" t="s">
        <v>147</v>
      </c>
      <c r="BG14" s="1" t="s">
        <v>170</v>
      </c>
    </row>
    <row r="15" spans="1:60">
      <c r="B15" s="73" t="s">
        <v>1965</v>
      </c>
      <c r="C15" s="74" t="s">
        <v>1966</v>
      </c>
      <c r="D15" s="87" t="s">
        <v>28</v>
      </c>
      <c r="E15" s="87" t="s">
        <v>681</v>
      </c>
      <c r="F15" s="87" t="s">
        <v>162</v>
      </c>
      <c r="G15" s="84">
        <v>61.695543000000008</v>
      </c>
      <c r="H15" s="86">
        <v>335200</v>
      </c>
      <c r="I15" s="84">
        <v>-303.05539408400011</v>
      </c>
      <c r="J15" s="85">
        <f t="shared" si="0"/>
        <v>0.74453144559008544</v>
      </c>
      <c r="K15" s="85">
        <f>I15/'סכום נכסי הקרן'!$C$42</f>
        <v>-2.6241433347123867E-4</v>
      </c>
      <c r="P15" s="1"/>
      <c r="BC15" s="1" t="s">
        <v>136</v>
      </c>
      <c r="BE15" s="1" t="s">
        <v>188</v>
      </c>
      <c r="BG15" s="1" t="s">
        <v>172</v>
      </c>
    </row>
    <row r="16" spans="1:60" ht="20.25">
      <c r="B16" s="73" t="s">
        <v>1967</v>
      </c>
      <c r="C16" s="74" t="s">
        <v>1968</v>
      </c>
      <c r="D16" s="87" t="s">
        <v>28</v>
      </c>
      <c r="E16" s="87" t="s">
        <v>681</v>
      </c>
      <c r="F16" s="87" t="s">
        <v>164</v>
      </c>
      <c r="G16" s="84">
        <v>25.422673000000003</v>
      </c>
      <c r="H16" s="86">
        <v>36010</v>
      </c>
      <c r="I16" s="84">
        <v>-37.433400461000005</v>
      </c>
      <c r="J16" s="85">
        <f t="shared" si="0"/>
        <v>9.1964519697200542E-2</v>
      </c>
      <c r="K16" s="85">
        <f>I16/'סכום נכסי הקרן'!$C$42</f>
        <v>-3.2413416897679582E-5</v>
      </c>
      <c r="P16" s="1"/>
      <c r="BC16" s="4" t="s">
        <v>122</v>
      </c>
      <c r="BD16" s="1" t="s">
        <v>137</v>
      </c>
      <c r="BE16" s="1" t="s">
        <v>148</v>
      </c>
      <c r="BG16" s="1" t="s">
        <v>173</v>
      </c>
    </row>
    <row r="17" spans="2:60">
      <c r="B17" s="95"/>
      <c r="C17" s="74"/>
      <c r="D17" s="74"/>
      <c r="E17" s="74"/>
      <c r="F17" s="74"/>
      <c r="G17" s="84"/>
      <c r="H17" s="86"/>
      <c r="I17" s="74"/>
      <c r="J17" s="85"/>
      <c r="K17" s="74"/>
      <c r="P17" s="1"/>
      <c r="BC17" s="1" t="s">
        <v>132</v>
      </c>
      <c r="BE17" s="1" t="s">
        <v>149</v>
      </c>
      <c r="BG17" s="1" t="s">
        <v>174</v>
      </c>
    </row>
    <row r="18" spans="2:60">
      <c r="B18" s="91"/>
      <c r="C18" s="91"/>
      <c r="D18" s="91"/>
      <c r="E18" s="91"/>
      <c r="F18" s="91"/>
      <c r="G18" s="91"/>
      <c r="H18" s="91"/>
      <c r="I18" s="91"/>
      <c r="J18" s="91"/>
      <c r="K18" s="91"/>
      <c r="BD18" s="1" t="s">
        <v>120</v>
      </c>
      <c r="BF18" s="1" t="s">
        <v>150</v>
      </c>
      <c r="BH18" s="1" t="s">
        <v>28</v>
      </c>
    </row>
    <row r="19" spans="2:60">
      <c r="B19" s="91"/>
      <c r="C19" s="91"/>
      <c r="D19" s="91"/>
      <c r="E19" s="91"/>
      <c r="F19" s="91"/>
      <c r="G19" s="91"/>
      <c r="H19" s="91"/>
      <c r="I19" s="91"/>
      <c r="J19" s="91"/>
      <c r="K19" s="91"/>
      <c r="BD19" s="1" t="s">
        <v>133</v>
      </c>
      <c r="BF19" s="1" t="s">
        <v>151</v>
      </c>
    </row>
    <row r="20" spans="2:60">
      <c r="B20" s="89" t="s">
        <v>255</v>
      </c>
      <c r="C20" s="91"/>
      <c r="D20" s="91"/>
      <c r="E20" s="91"/>
      <c r="F20" s="91"/>
      <c r="G20" s="91"/>
      <c r="H20" s="91"/>
      <c r="I20" s="91"/>
      <c r="J20" s="91"/>
      <c r="K20" s="91"/>
      <c r="BD20" s="1" t="s">
        <v>138</v>
      </c>
      <c r="BF20" s="1" t="s">
        <v>152</v>
      </c>
    </row>
    <row r="21" spans="2:60">
      <c r="B21" s="89" t="s">
        <v>111</v>
      </c>
      <c r="C21" s="91"/>
      <c r="D21" s="91"/>
      <c r="E21" s="91"/>
      <c r="F21" s="91"/>
      <c r="G21" s="91"/>
      <c r="H21" s="91"/>
      <c r="I21" s="91"/>
      <c r="J21" s="91"/>
      <c r="K21" s="91"/>
      <c r="BD21" s="1" t="s">
        <v>123</v>
      </c>
      <c r="BE21" s="1" t="s">
        <v>139</v>
      </c>
      <c r="BF21" s="1" t="s">
        <v>153</v>
      </c>
    </row>
    <row r="22" spans="2:60">
      <c r="B22" s="89" t="s">
        <v>238</v>
      </c>
      <c r="C22" s="91"/>
      <c r="D22" s="91"/>
      <c r="E22" s="91"/>
      <c r="F22" s="91"/>
      <c r="G22" s="91"/>
      <c r="H22" s="91"/>
      <c r="I22" s="91"/>
      <c r="J22" s="91"/>
      <c r="K22" s="91"/>
      <c r="BD22" s="1" t="s">
        <v>129</v>
      </c>
      <c r="BF22" s="1" t="s">
        <v>154</v>
      </c>
    </row>
    <row r="23" spans="2:60">
      <c r="B23" s="89" t="s">
        <v>246</v>
      </c>
      <c r="C23" s="91"/>
      <c r="D23" s="91"/>
      <c r="E23" s="91"/>
      <c r="F23" s="91"/>
      <c r="G23" s="91"/>
      <c r="H23" s="91"/>
      <c r="I23" s="91"/>
      <c r="J23" s="91"/>
      <c r="K23" s="91"/>
      <c r="BD23" s="1" t="s">
        <v>28</v>
      </c>
      <c r="BE23" s="1" t="s">
        <v>130</v>
      </c>
      <c r="BF23" s="1" t="s">
        <v>189</v>
      </c>
    </row>
    <row r="24" spans="2:60">
      <c r="B24" s="91"/>
      <c r="C24" s="91"/>
      <c r="D24" s="91"/>
      <c r="E24" s="91"/>
      <c r="F24" s="91"/>
      <c r="G24" s="91"/>
      <c r="H24" s="91"/>
      <c r="I24" s="91"/>
      <c r="J24" s="91"/>
      <c r="K24" s="91"/>
      <c r="BF24" s="1" t="s">
        <v>192</v>
      </c>
    </row>
    <row r="25" spans="2:60">
      <c r="B25" s="91"/>
      <c r="C25" s="91"/>
      <c r="D25" s="91"/>
      <c r="E25" s="91"/>
      <c r="F25" s="91"/>
      <c r="G25" s="91"/>
      <c r="H25" s="91"/>
      <c r="I25" s="91"/>
      <c r="J25" s="91"/>
      <c r="K25" s="91"/>
      <c r="BF25" s="1" t="s">
        <v>155</v>
      </c>
    </row>
    <row r="26" spans="2:60">
      <c r="B26" s="91"/>
      <c r="C26" s="91"/>
      <c r="D26" s="91"/>
      <c r="E26" s="91"/>
      <c r="F26" s="91"/>
      <c r="G26" s="91"/>
      <c r="H26" s="91"/>
      <c r="I26" s="91"/>
      <c r="J26" s="91"/>
      <c r="K26" s="91"/>
      <c r="BF26" s="1" t="s">
        <v>156</v>
      </c>
    </row>
    <row r="27" spans="2:60">
      <c r="B27" s="91"/>
      <c r="C27" s="91"/>
      <c r="D27" s="91"/>
      <c r="E27" s="91"/>
      <c r="F27" s="91"/>
      <c r="G27" s="91"/>
      <c r="H27" s="91"/>
      <c r="I27" s="91"/>
      <c r="J27" s="91"/>
      <c r="K27" s="91"/>
      <c r="BF27" s="1" t="s">
        <v>191</v>
      </c>
    </row>
    <row r="28" spans="2:60">
      <c r="B28" s="91"/>
      <c r="C28" s="91"/>
      <c r="D28" s="91"/>
      <c r="E28" s="91"/>
      <c r="F28" s="91"/>
      <c r="G28" s="91"/>
      <c r="H28" s="91"/>
      <c r="I28" s="91"/>
      <c r="J28" s="91"/>
      <c r="K28" s="91"/>
      <c r="BF28" s="1" t="s">
        <v>157</v>
      </c>
    </row>
    <row r="29" spans="2:60">
      <c r="B29" s="91"/>
      <c r="C29" s="91"/>
      <c r="D29" s="91"/>
      <c r="E29" s="91"/>
      <c r="F29" s="91"/>
      <c r="G29" s="91"/>
      <c r="H29" s="91"/>
      <c r="I29" s="91"/>
      <c r="J29" s="91"/>
      <c r="K29" s="91"/>
      <c r="BF29" s="1" t="s">
        <v>158</v>
      </c>
    </row>
    <row r="30" spans="2:60">
      <c r="B30" s="91"/>
      <c r="C30" s="91"/>
      <c r="D30" s="91"/>
      <c r="E30" s="91"/>
      <c r="F30" s="91"/>
      <c r="G30" s="91"/>
      <c r="H30" s="91"/>
      <c r="I30" s="91"/>
      <c r="J30" s="91"/>
      <c r="K30" s="91"/>
      <c r="BF30" s="1" t="s">
        <v>190</v>
      </c>
    </row>
    <row r="31" spans="2:60">
      <c r="B31" s="91"/>
      <c r="C31" s="91"/>
      <c r="D31" s="91"/>
      <c r="E31" s="91"/>
      <c r="F31" s="91"/>
      <c r="G31" s="91"/>
      <c r="H31" s="91"/>
      <c r="I31" s="91"/>
      <c r="J31" s="91"/>
      <c r="K31" s="91"/>
      <c r="BF31" s="1" t="s">
        <v>28</v>
      </c>
    </row>
    <row r="32" spans="2:60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2:11">
      <c r="B113" s="91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2:11"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2:11">
      <c r="B115" s="91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2:11">
      <c r="B116" s="91"/>
      <c r="C116" s="91"/>
      <c r="D116" s="91"/>
      <c r="E116" s="91"/>
      <c r="F116" s="91"/>
      <c r="G116" s="91"/>
      <c r="H116" s="91"/>
      <c r="I116" s="91"/>
      <c r="J116" s="91"/>
      <c r="K116" s="91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7" t="s">
        <v>178</v>
      </c>
      <c r="C1" s="68" t="s" vm="1">
        <v>264</v>
      </c>
    </row>
    <row r="2" spans="2:81">
      <c r="B2" s="47" t="s">
        <v>177</v>
      </c>
      <c r="C2" s="68" t="s">
        <v>265</v>
      </c>
    </row>
    <row r="3" spans="2:81">
      <c r="B3" s="47" t="s">
        <v>179</v>
      </c>
      <c r="C3" s="68" t="s">
        <v>266</v>
      </c>
      <c r="E3" s="2"/>
    </row>
    <row r="4" spans="2:81">
      <c r="B4" s="47" t="s">
        <v>180</v>
      </c>
      <c r="C4" s="68">
        <v>8803</v>
      </c>
    </row>
    <row r="6" spans="2:81" ht="26.25" customHeight="1">
      <c r="B6" s="121" t="s">
        <v>208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2:81" ht="26.25" customHeight="1">
      <c r="B7" s="121" t="s">
        <v>96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</row>
    <row r="8" spans="2:81" s="3" customFormat="1" ht="47.25">
      <c r="B8" s="22" t="s">
        <v>115</v>
      </c>
      <c r="C8" s="30" t="s">
        <v>45</v>
      </c>
      <c r="D8" s="13" t="s">
        <v>51</v>
      </c>
      <c r="E8" s="30" t="s">
        <v>14</v>
      </c>
      <c r="F8" s="30" t="s">
        <v>67</v>
      </c>
      <c r="G8" s="30" t="s">
        <v>103</v>
      </c>
      <c r="H8" s="30" t="s">
        <v>17</v>
      </c>
      <c r="I8" s="30" t="s">
        <v>102</v>
      </c>
      <c r="J8" s="30" t="s">
        <v>16</v>
      </c>
      <c r="K8" s="30" t="s">
        <v>18</v>
      </c>
      <c r="L8" s="30" t="s">
        <v>240</v>
      </c>
      <c r="M8" s="30" t="s">
        <v>239</v>
      </c>
      <c r="N8" s="30" t="s">
        <v>62</v>
      </c>
      <c r="O8" s="30" t="s">
        <v>59</v>
      </c>
      <c r="P8" s="30" t="s">
        <v>181</v>
      </c>
      <c r="Q8" s="31" t="s">
        <v>183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247</v>
      </c>
      <c r="M9" s="32"/>
      <c r="N9" s="32" t="s">
        <v>243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112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9" t="s">
        <v>2717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10">
        <v>0</v>
      </c>
      <c r="O11" s="91"/>
      <c r="P11" s="91"/>
      <c r="Q11" s="9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9" t="s">
        <v>255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81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81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81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8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70"/>
  <sheetViews>
    <sheetView rightToLeft="1" workbookViewId="0">
      <selection activeCell="L14" sqref="L14:L64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58.140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7" t="s">
        <v>178</v>
      </c>
      <c r="C1" s="68" t="s" vm="1">
        <v>264</v>
      </c>
    </row>
    <row r="2" spans="2:72">
      <c r="B2" s="47" t="s">
        <v>177</v>
      </c>
      <c r="C2" s="68" t="s">
        <v>265</v>
      </c>
    </row>
    <row r="3" spans="2:72">
      <c r="B3" s="47" t="s">
        <v>179</v>
      </c>
      <c r="C3" s="68" t="s">
        <v>266</v>
      </c>
    </row>
    <row r="4" spans="2:72">
      <c r="B4" s="47" t="s">
        <v>180</v>
      </c>
      <c r="C4" s="68">
        <v>8803</v>
      </c>
    </row>
    <row r="6" spans="2:72" ht="26.25" customHeight="1">
      <c r="B6" s="121" t="s">
        <v>209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72" ht="26.25" customHeight="1">
      <c r="B7" s="121" t="s">
        <v>88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3"/>
    </row>
    <row r="8" spans="2:72" s="3" customFormat="1" ht="78.75">
      <c r="B8" s="22" t="s">
        <v>115</v>
      </c>
      <c r="C8" s="30" t="s">
        <v>45</v>
      </c>
      <c r="D8" s="30" t="s">
        <v>14</v>
      </c>
      <c r="E8" s="30" t="s">
        <v>67</v>
      </c>
      <c r="F8" s="30" t="s">
        <v>103</v>
      </c>
      <c r="G8" s="30" t="s">
        <v>17</v>
      </c>
      <c r="H8" s="30" t="s">
        <v>102</v>
      </c>
      <c r="I8" s="30" t="s">
        <v>16</v>
      </c>
      <c r="J8" s="30" t="s">
        <v>18</v>
      </c>
      <c r="K8" s="30" t="s">
        <v>240</v>
      </c>
      <c r="L8" s="30" t="s">
        <v>239</v>
      </c>
      <c r="M8" s="30" t="s">
        <v>110</v>
      </c>
      <c r="N8" s="30" t="s">
        <v>59</v>
      </c>
      <c r="O8" s="30" t="s">
        <v>181</v>
      </c>
      <c r="P8" s="31" t="s">
        <v>183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247</v>
      </c>
      <c r="L9" s="32"/>
      <c r="M9" s="32" t="s">
        <v>243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69" t="s">
        <v>27</v>
      </c>
      <c r="C11" s="70"/>
      <c r="D11" s="70"/>
      <c r="E11" s="70"/>
      <c r="F11" s="70"/>
      <c r="G11" s="78">
        <v>9.3334088868695844</v>
      </c>
      <c r="H11" s="70"/>
      <c r="I11" s="70"/>
      <c r="J11" s="93">
        <v>4.851411584382375E-2</v>
      </c>
      <c r="K11" s="78"/>
      <c r="L11" s="80"/>
      <c r="M11" s="78">
        <v>311102.26557000011</v>
      </c>
      <c r="N11" s="70"/>
      <c r="O11" s="79">
        <f>M11/$M$11</f>
        <v>1</v>
      </c>
      <c r="P11" s="79">
        <f>M11/'סכום נכסי הקרן'!$C$42</f>
        <v>0.26938208411600068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71" t="s">
        <v>233</v>
      </c>
      <c r="C12" s="72"/>
      <c r="D12" s="72"/>
      <c r="E12" s="72"/>
      <c r="F12" s="72"/>
      <c r="G12" s="81">
        <v>9.3334088868695844</v>
      </c>
      <c r="H12" s="72"/>
      <c r="I12" s="72"/>
      <c r="J12" s="94">
        <v>4.851411584382375E-2</v>
      </c>
      <c r="K12" s="81"/>
      <c r="L12" s="83"/>
      <c r="M12" s="81">
        <v>311102.26557000011</v>
      </c>
      <c r="N12" s="72"/>
      <c r="O12" s="82">
        <f t="shared" ref="O12:O64" si="0">M12/$M$11</f>
        <v>1</v>
      </c>
      <c r="P12" s="82">
        <f>M12/'סכום נכסי הקרן'!$C$42</f>
        <v>0.26938208411600068</v>
      </c>
    </row>
    <row r="13" spans="2:72">
      <c r="B13" s="92" t="s">
        <v>68</v>
      </c>
      <c r="C13" s="72"/>
      <c r="D13" s="72"/>
      <c r="E13" s="72"/>
      <c r="F13" s="72"/>
      <c r="G13" s="81">
        <v>9.3334088868695844</v>
      </c>
      <c r="H13" s="72"/>
      <c r="I13" s="72"/>
      <c r="J13" s="94">
        <v>4.851411584382375E-2</v>
      </c>
      <c r="K13" s="81"/>
      <c r="L13" s="83"/>
      <c r="M13" s="81">
        <v>311102.26557000011</v>
      </c>
      <c r="N13" s="72"/>
      <c r="O13" s="82">
        <f t="shared" si="0"/>
        <v>1</v>
      </c>
      <c r="P13" s="82">
        <f>M13/'סכום נכסי הקרן'!$C$42</f>
        <v>0.26938208411600068</v>
      </c>
    </row>
    <row r="14" spans="2:72">
      <c r="B14" s="77" t="s">
        <v>1969</v>
      </c>
      <c r="C14" s="74" t="s">
        <v>1970</v>
      </c>
      <c r="D14" s="74" t="s">
        <v>269</v>
      </c>
      <c r="E14" s="74"/>
      <c r="F14" s="97">
        <v>40909</v>
      </c>
      <c r="G14" s="84">
        <v>5.42</v>
      </c>
      <c r="H14" s="87" t="s">
        <v>163</v>
      </c>
      <c r="I14" s="88">
        <v>4.8000000000000001E-2</v>
      </c>
      <c r="J14" s="88">
        <v>4.8599999999999997E-2</v>
      </c>
      <c r="K14" s="84">
        <v>28000.000000000004</v>
      </c>
      <c r="L14" s="86">
        <v>104.46910714285715</v>
      </c>
      <c r="M14" s="84">
        <v>29.251350000000006</v>
      </c>
      <c r="N14" s="74"/>
      <c r="O14" s="85">
        <f t="shared" si="0"/>
        <v>9.4024869752734914E-5</v>
      </c>
      <c r="P14" s="85">
        <f>M14/'סכום נכסי הקרן'!$C$42</f>
        <v>2.5328615372727244E-5</v>
      </c>
    </row>
    <row r="15" spans="2:72">
      <c r="B15" s="77" t="s">
        <v>1971</v>
      </c>
      <c r="C15" s="74">
        <v>8790</v>
      </c>
      <c r="D15" s="74" t="s">
        <v>269</v>
      </c>
      <c r="E15" s="74"/>
      <c r="F15" s="97">
        <v>41030</v>
      </c>
      <c r="G15" s="84">
        <v>5.6099999999999994</v>
      </c>
      <c r="H15" s="87" t="s">
        <v>163</v>
      </c>
      <c r="I15" s="88">
        <v>4.8000000000000001E-2</v>
      </c>
      <c r="J15" s="88">
        <v>4.8599999999999997E-2</v>
      </c>
      <c r="K15" s="84">
        <v>1074000.0000000002</v>
      </c>
      <c r="L15" s="86">
        <v>104.88657541899441</v>
      </c>
      <c r="M15" s="84">
        <v>1126.4818200000002</v>
      </c>
      <c r="N15" s="74"/>
      <c r="O15" s="85">
        <f t="shared" si="0"/>
        <v>3.6209373722691008E-3</v>
      </c>
      <c r="P15" s="85">
        <f>M15/'סכום נכסי הקרן'!$C$42</f>
        <v>9.7541565579536548E-4</v>
      </c>
    </row>
    <row r="16" spans="2:72">
      <c r="B16" s="77" t="s">
        <v>1972</v>
      </c>
      <c r="C16" s="74">
        <v>8805</v>
      </c>
      <c r="D16" s="74" t="s">
        <v>269</v>
      </c>
      <c r="E16" s="74"/>
      <c r="F16" s="97">
        <v>41487</v>
      </c>
      <c r="G16" s="84">
        <v>6.58</v>
      </c>
      <c r="H16" s="87" t="s">
        <v>163</v>
      </c>
      <c r="I16" s="88">
        <v>4.8000000000000001E-2</v>
      </c>
      <c r="J16" s="88">
        <v>4.8499999999999988E-2</v>
      </c>
      <c r="K16" s="84">
        <v>507000.00000000006</v>
      </c>
      <c r="L16" s="86">
        <v>101.06357001972387</v>
      </c>
      <c r="M16" s="84">
        <v>512.39230000000009</v>
      </c>
      <c r="N16" s="74"/>
      <c r="O16" s="85">
        <f t="shared" si="0"/>
        <v>1.6470220782905498E-3</v>
      </c>
      <c r="P16" s="85">
        <f>M16/'סכום נכסי הקרן'!$C$42</f>
        <v>4.4367824003497511E-4</v>
      </c>
    </row>
    <row r="17" spans="2:16">
      <c r="B17" s="77" t="s">
        <v>1973</v>
      </c>
      <c r="C17" s="74" t="s">
        <v>1974</v>
      </c>
      <c r="D17" s="74" t="s">
        <v>269</v>
      </c>
      <c r="E17" s="74"/>
      <c r="F17" s="97">
        <v>41609</v>
      </c>
      <c r="G17" s="84">
        <v>6.7499999999999973</v>
      </c>
      <c r="H17" s="87" t="s">
        <v>163</v>
      </c>
      <c r="I17" s="88">
        <v>4.8000000000000001E-2</v>
      </c>
      <c r="J17" s="88">
        <v>4.8599999999999997E-2</v>
      </c>
      <c r="K17" s="84">
        <v>10507000.000000002</v>
      </c>
      <c r="L17" s="86">
        <v>101.57389968592368</v>
      </c>
      <c r="M17" s="84">
        <v>10672.369640000003</v>
      </c>
      <c r="N17" s="74"/>
      <c r="O17" s="85">
        <f t="shared" si="0"/>
        <v>3.4305020635083248E-2</v>
      </c>
      <c r="P17" s="85">
        <f>M17/'סכום נכסי הקרן'!$C$42</f>
        <v>9.2411579543211358E-3</v>
      </c>
    </row>
    <row r="18" spans="2:16">
      <c r="B18" s="77" t="s">
        <v>1975</v>
      </c>
      <c r="C18" s="74" t="s">
        <v>1976</v>
      </c>
      <c r="D18" s="74" t="s">
        <v>269</v>
      </c>
      <c r="E18" s="74"/>
      <c r="F18" s="97">
        <v>42218</v>
      </c>
      <c r="G18" s="84">
        <v>7.9</v>
      </c>
      <c r="H18" s="87" t="s">
        <v>163</v>
      </c>
      <c r="I18" s="88">
        <v>4.8000000000000001E-2</v>
      </c>
      <c r="J18" s="88">
        <v>4.8499999999999995E-2</v>
      </c>
      <c r="K18" s="84">
        <v>3000.0000000000005</v>
      </c>
      <c r="L18" s="86">
        <v>100.964</v>
      </c>
      <c r="M18" s="84">
        <v>3.0289200000000007</v>
      </c>
      <c r="N18" s="74"/>
      <c r="O18" s="85">
        <f t="shared" si="0"/>
        <v>9.7360911031953676E-6</v>
      </c>
      <c r="P18" s="85">
        <f>M18/'סכום נכסי הקרן'!$C$42</f>
        <v>2.6227285125220205E-6</v>
      </c>
    </row>
    <row r="19" spans="2:16">
      <c r="B19" s="77" t="s">
        <v>1977</v>
      </c>
      <c r="C19" s="74" t="s">
        <v>1978</v>
      </c>
      <c r="D19" s="74" t="s">
        <v>269</v>
      </c>
      <c r="E19" s="74"/>
      <c r="F19" s="97">
        <v>42309</v>
      </c>
      <c r="G19" s="84">
        <v>7.96</v>
      </c>
      <c r="H19" s="87" t="s">
        <v>163</v>
      </c>
      <c r="I19" s="88">
        <v>4.8000000000000001E-2</v>
      </c>
      <c r="J19" s="88">
        <v>4.8499999999999995E-2</v>
      </c>
      <c r="K19" s="84">
        <v>180000.00000000003</v>
      </c>
      <c r="L19" s="86">
        <v>102.5897388888889</v>
      </c>
      <c r="M19" s="84">
        <v>184.66153000000003</v>
      </c>
      <c r="N19" s="74"/>
      <c r="O19" s="85">
        <f t="shared" si="0"/>
        <v>5.9357179434763692E-4</v>
      </c>
      <c r="P19" s="85">
        <f>M19/'סכום נכסי הקרן'!$C$42</f>
        <v>1.5989760703384058E-4</v>
      </c>
    </row>
    <row r="20" spans="2:16">
      <c r="B20" s="77" t="s">
        <v>1979</v>
      </c>
      <c r="C20" s="74" t="s">
        <v>1980</v>
      </c>
      <c r="D20" s="74" t="s">
        <v>269</v>
      </c>
      <c r="E20" s="74"/>
      <c r="F20" s="97">
        <v>42370</v>
      </c>
      <c r="G20" s="84">
        <v>8.1300000000000008</v>
      </c>
      <c r="H20" s="87" t="s">
        <v>163</v>
      </c>
      <c r="I20" s="88">
        <v>4.8000000000000001E-2</v>
      </c>
      <c r="J20" s="88">
        <v>4.8500000000000008E-2</v>
      </c>
      <c r="K20" s="84">
        <v>107000.00000000001</v>
      </c>
      <c r="L20" s="86">
        <v>102.08957009345795</v>
      </c>
      <c r="M20" s="84">
        <v>109.23584000000002</v>
      </c>
      <c r="N20" s="74"/>
      <c r="O20" s="85">
        <f t="shared" si="0"/>
        <v>3.5112518322506791E-4</v>
      </c>
      <c r="P20" s="85">
        <f>M20/'סכום נכסי הקרן'!$C$42</f>
        <v>9.4586833642781398E-5</v>
      </c>
    </row>
    <row r="21" spans="2:16">
      <c r="B21" s="77" t="s">
        <v>1981</v>
      </c>
      <c r="C21" s="74" t="s">
        <v>1982</v>
      </c>
      <c r="D21" s="74" t="s">
        <v>269</v>
      </c>
      <c r="E21" s="74"/>
      <c r="F21" s="97">
        <v>42461</v>
      </c>
      <c r="G21" s="84">
        <v>8.18</v>
      </c>
      <c r="H21" s="87" t="s">
        <v>163</v>
      </c>
      <c r="I21" s="88">
        <v>4.8000000000000001E-2</v>
      </c>
      <c r="J21" s="88">
        <v>4.8500000000000008E-2</v>
      </c>
      <c r="K21" s="84">
        <v>1612000.0000000002</v>
      </c>
      <c r="L21" s="86">
        <v>104.2530899503722</v>
      </c>
      <c r="M21" s="84">
        <v>1680.5598100000002</v>
      </c>
      <c r="N21" s="74"/>
      <c r="O21" s="85">
        <f t="shared" si="0"/>
        <v>5.4019529781336902E-3</v>
      </c>
      <c r="P21" s="85">
        <f>M21/'סכום נכסי הקרן'!$C$42</f>
        <v>1.4551893515462901E-3</v>
      </c>
    </row>
    <row r="22" spans="2:16">
      <c r="B22" s="77" t="s">
        <v>1983</v>
      </c>
      <c r="C22" s="74" t="s">
        <v>1984</v>
      </c>
      <c r="D22" s="74" t="s">
        <v>269</v>
      </c>
      <c r="E22" s="74"/>
      <c r="F22" s="97">
        <v>42491</v>
      </c>
      <c r="G22" s="84">
        <v>8.2600000000000016</v>
      </c>
      <c r="H22" s="87" t="s">
        <v>163</v>
      </c>
      <c r="I22" s="88">
        <v>4.8000000000000001E-2</v>
      </c>
      <c r="J22" s="88">
        <v>4.8600000000000004E-2</v>
      </c>
      <c r="K22" s="84">
        <v>2873000.0000000005</v>
      </c>
      <c r="L22" s="86">
        <v>104.05342081447959</v>
      </c>
      <c r="M22" s="84">
        <v>2989.4547799999996</v>
      </c>
      <c r="N22" s="74"/>
      <c r="O22" s="85">
        <f t="shared" si="0"/>
        <v>9.6092350035533649E-3</v>
      </c>
      <c r="P22" s="85">
        <f>M22/'סכום נכסי הקרן'!$C$42</f>
        <v>2.5885557520176307E-3</v>
      </c>
    </row>
    <row r="23" spans="2:16">
      <c r="B23" s="77" t="s">
        <v>1985</v>
      </c>
      <c r="C23" s="74" t="s">
        <v>1986</v>
      </c>
      <c r="D23" s="74" t="s">
        <v>269</v>
      </c>
      <c r="E23" s="74"/>
      <c r="F23" s="97">
        <v>42522</v>
      </c>
      <c r="G23" s="84">
        <v>8.3399999999999981</v>
      </c>
      <c r="H23" s="87" t="s">
        <v>163</v>
      </c>
      <c r="I23" s="88">
        <v>4.8000000000000001E-2</v>
      </c>
      <c r="J23" s="88">
        <v>4.8600000000000004E-2</v>
      </c>
      <c r="K23" s="84">
        <v>3590000.0000000005</v>
      </c>
      <c r="L23" s="86">
        <v>103.2219459610028</v>
      </c>
      <c r="M23" s="84">
        <v>3705.6678600000009</v>
      </c>
      <c r="N23" s="74"/>
      <c r="O23" s="85">
        <f t="shared" si="0"/>
        <v>1.1911413930755193E-2</v>
      </c>
      <c r="P23" s="85">
        <f>M23/'סכום נכסי הקרן'!$C$42</f>
        <v>3.2087215094351979E-3</v>
      </c>
    </row>
    <row r="24" spans="2:16">
      <c r="B24" s="77" t="s">
        <v>1987</v>
      </c>
      <c r="C24" s="74" t="s">
        <v>1988</v>
      </c>
      <c r="D24" s="74" t="s">
        <v>269</v>
      </c>
      <c r="E24" s="74"/>
      <c r="F24" s="97">
        <v>42552</v>
      </c>
      <c r="G24" s="84">
        <v>8.43</v>
      </c>
      <c r="H24" s="87" t="s">
        <v>163</v>
      </c>
      <c r="I24" s="88">
        <v>4.8000000000000001E-2</v>
      </c>
      <c r="J24" s="88">
        <v>4.8500000000000008E-2</v>
      </c>
      <c r="K24" s="84">
        <v>4923000.0000000009</v>
      </c>
      <c r="L24" s="86">
        <v>102.50244546008531</v>
      </c>
      <c r="M24" s="84">
        <v>5046.1953900000008</v>
      </c>
      <c r="N24" s="74"/>
      <c r="O24" s="85">
        <f t="shared" si="0"/>
        <v>1.6220374932835624E-2</v>
      </c>
      <c r="P24" s="85">
        <f>M24/'סכום נכסי הקרן'!$C$42</f>
        <v>4.369478404550195E-3</v>
      </c>
    </row>
    <row r="25" spans="2:16">
      <c r="B25" s="77" t="s">
        <v>1989</v>
      </c>
      <c r="C25" s="74" t="s">
        <v>1990</v>
      </c>
      <c r="D25" s="74" t="s">
        <v>269</v>
      </c>
      <c r="E25" s="74"/>
      <c r="F25" s="97">
        <v>42583</v>
      </c>
      <c r="G25" s="84">
        <v>8.51</v>
      </c>
      <c r="H25" s="87" t="s">
        <v>163</v>
      </c>
      <c r="I25" s="88">
        <v>4.8000000000000001E-2</v>
      </c>
      <c r="J25" s="88">
        <v>4.8499999999999988E-2</v>
      </c>
      <c r="K25" s="84">
        <v>37044000.000000007</v>
      </c>
      <c r="L25" s="86">
        <v>101.79953188100639</v>
      </c>
      <c r="M25" s="84">
        <v>37710.618590000013</v>
      </c>
      <c r="N25" s="74"/>
      <c r="O25" s="85">
        <f t="shared" si="0"/>
        <v>0.12121614903995249</v>
      </c>
      <c r="P25" s="85">
        <f>M25/'סכום נכסי הקרן'!$C$42</f>
        <v>3.265345885689816E-2</v>
      </c>
    </row>
    <row r="26" spans="2:16">
      <c r="B26" s="77" t="s">
        <v>1991</v>
      </c>
      <c r="C26" s="74" t="s">
        <v>1992</v>
      </c>
      <c r="D26" s="74" t="s">
        <v>269</v>
      </c>
      <c r="E26" s="74"/>
      <c r="F26" s="97">
        <v>42614</v>
      </c>
      <c r="G26" s="84">
        <v>8.6</v>
      </c>
      <c r="H26" s="87" t="s">
        <v>163</v>
      </c>
      <c r="I26" s="88">
        <v>4.8000000000000001E-2</v>
      </c>
      <c r="J26" s="88">
        <v>4.8499999999999995E-2</v>
      </c>
      <c r="K26" s="84">
        <v>27007000.000000004</v>
      </c>
      <c r="L26" s="86">
        <v>100.979658792165</v>
      </c>
      <c r="M26" s="84">
        <v>27271.576450000004</v>
      </c>
      <c r="N26" s="74"/>
      <c r="O26" s="85">
        <f t="shared" si="0"/>
        <v>8.7661130979014734E-2</v>
      </c>
      <c r="P26" s="85">
        <f>M26/'סכום נכסי הקרן'!$C$42</f>
        <v>2.3614338159092699E-2</v>
      </c>
    </row>
    <row r="27" spans="2:16">
      <c r="B27" s="77" t="s">
        <v>1993</v>
      </c>
      <c r="C27" s="74" t="s">
        <v>1994</v>
      </c>
      <c r="D27" s="74" t="s">
        <v>269</v>
      </c>
      <c r="E27" s="74"/>
      <c r="F27" s="97">
        <v>42644</v>
      </c>
      <c r="G27" s="84">
        <v>8.48</v>
      </c>
      <c r="H27" s="87" t="s">
        <v>163</v>
      </c>
      <c r="I27" s="88">
        <v>4.8000000000000001E-2</v>
      </c>
      <c r="J27" s="88">
        <v>4.8599999999999997E-2</v>
      </c>
      <c r="K27" s="84">
        <v>4931000.0000000009</v>
      </c>
      <c r="L27" s="86">
        <v>103.30687994321637</v>
      </c>
      <c r="M27" s="84">
        <v>5094.0622500000009</v>
      </c>
      <c r="N27" s="74"/>
      <c r="O27" s="85">
        <f t="shared" si="0"/>
        <v>1.6374237071744509E-2</v>
      </c>
      <c r="P27" s="85">
        <f>M27/'סכום נכסי הקרן'!$C$42</f>
        <v>4.4109261081960163E-3</v>
      </c>
    </row>
    <row r="28" spans="2:16">
      <c r="B28" s="77" t="s">
        <v>1995</v>
      </c>
      <c r="C28" s="74" t="s">
        <v>1996</v>
      </c>
      <c r="D28" s="74" t="s">
        <v>269</v>
      </c>
      <c r="E28" s="74"/>
      <c r="F28" s="97">
        <v>42675</v>
      </c>
      <c r="G28" s="84">
        <v>8.56</v>
      </c>
      <c r="H28" s="87" t="s">
        <v>163</v>
      </c>
      <c r="I28" s="88">
        <v>4.8000000000000001E-2</v>
      </c>
      <c r="J28" s="88">
        <v>4.8500000000000008E-2</v>
      </c>
      <c r="K28" s="84">
        <v>1958000.0000000002</v>
      </c>
      <c r="L28" s="86">
        <v>103.00306690500511</v>
      </c>
      <c r="M28" s="84">
        <v>2016.8000500000003</v>
      </c>
      <c r="N28" s="74"/>
      <c r="O28" s="85">
        <f t="shared" si="0"/>
        <v>6.4827559076268016E-3</v>
      </c>
      <c r="P28" s="85">
        <f>M28/'סכום נכסי הקרן'!$C$42</f>
        <v>1.7463382972118236E-3</v>
      </c>
    </row>
    <row r="29" spans="2:16">
      <c r="B29" s="77" t="s">
        <v>1997</v>
      </c>
      <c r="C29" s="74" t="s">
        <v>1998</v>
      </c>
      <c r="D29" s="74" t="s">
        <v>269</v>
      </c>
      <c r="E29" s="74"/>
      <c r="F29" s="97">
        <v>42705</v>
      </c>
      <c r="G29" s="84">
        <v>8.6399999999999988</v>
      </c>
      <c r="H29" s="87" t="s">
        <v>163</v>
      </c>
      <c r="I29" s="88">
        <v>4.8000000000000001E-2</v>
      </c>
      <c r="J29" s="88">
        <v>4.8499999999999995E-2</v>
      </c>
      <c r="K29" s="84">
        <v>2986000.0000000005</v>
      </c>
      <c r="L29" s="86">
        <v>102.38998359008708</v>
      </c>
      <c r="M29" s="84">
        <v>3057.3649100000007</v>
      </c>
      <c r="N29" s="74"/>
      <c r="O29" s="85">
        <f t="shared" si="0"/>
        <v>9.8275237706749296E-3</v>
      </c>
      <c r="P29" s="85">
        <f>M29/'סכום נכסי הקרן'!$C$42</f>
        <v>2.64735883504395E-3</v>
      </c>
    </row>
    <row r="30" spans="2:16">
      <c r="B30" s="77" t="s">
        <v>1999</v>
      </c>
      <c r="C30" s="74" t="s">
        <v>2000</v>
      </c>
      <c r="D30" s="74" t="s">
        <v>269</v>
      </c>
      <c r="E30" s="74"/>
      <c r="F30" s="97">
        <v>42736</v>
      </c>
      <c r="G30" s="84">
        <v>8.7299999999999986</v>
      </c>
      <c r="H30" s="87" t="s">
        <v>163</v>
      </c>
      <c r="I30" s="88">
        <v>4.8000000000000001E-2</v>
      </c>
      <c r="J30" s="88">
        <v>4.8499999999999995E-2</v>
      </c>
      <c r="K30" s="84">
        <v>936000.00000000012</v>
      </c>
      <c r="L30" s="86">
        <v>102.39843376068379</v>
      </c>
      <c r="M30" s="84">
        <v>958.44934000000023</v>
      </c>
      <c r="N30" s="74"/>
      <c r="O30" s="85">
        <f t="shared" si="0"/>
        <v>3.0808176155320949E-3</v>
      </c>
      <c r="P30" s="85">
        <f>M30/'סכום נכסי הקרן'!$C$42</f>
        <v>8.299170700533235E-4</v>
      </c>
    </row>
    <row r="31" spans="2:16">
      <c r="B31" s="77" t="s">
        <v>2001</v>
      </c>
      <c r="C31" s="74" t="s">
        <v>2002</v>
      </c>
      <c r="D31" s="74" t="s">
        <v>269</v>
      </c>
      <c r="E31" s="74"/>
      <c r="F31" s="97">
        <v>42767</v>
      </c>
      <c r="G31" s="84">
        <v>8.81</v>
      </c>
      <c r="H31" s="87" t="s">
        <v>163</v>
      </c>
      <c r="I31" s="88">
        <v>4.8000000000000001E-2</v>
      </c>
      <c r="J31" s="88">
        <v>4.8500000000000008E-2</v>
      </c>
      <c r="K31" s="84">
        <v>2040000.0000000002</v>
      </c>
      <c r="L31" s="86">
        <v>101.99437941176473</v>
      </c>
      <c r="M31" s="84">
        <v>2080.6853400000005</v>
      </c>
      <c r="N31" s="74"/>
      <c r="O31" s="85">
        <f t="shared" si="0"/>
        <v>6.6881073211979948E-3</v>
      </c>
      <c r="P31" s="85">
        <f>M31/'סכום נכסי הקרן'!$C$42</f>
        <v>1.8016562889757982E-3</v>
      </c>
    </row>
    <row r="32" spans="2:16">
      <c r="B32" s="77" t="s">
        <v>2003</v>
      </c>
      <c r="C32" s="74" t="s">
        <v>2004</v>
      </c>
      <c r="D32" s="74" t="s">
        <v>269</v>
      </c>
      <c r="E32" s="74"/>
      <c r="F32" s="97">
        <v>42795</v>
      </c>
      <c r="G32" s="84">
        <v>8.89</v>
      </c>
      <c r="H32" s="87" t="s">
        <v>163</v>
      </c>
      <c r="I32" s="88">
        <v>4.8000000000000001E-2</v>
      </c>
      <c r="J32" s="88">
        <v>4.8500000000000008E-2</v>
      </c>
      <c r="K32" s="84">
        <v>3984000.0000000005</v>
      </c>
      <c r="L32" s="86">
        <v>101.79554467871486</v>
      </c>
      <c r="M32" s="84">
        <v>4055.5345000000007</v>
      </c>
      <c r="N32" s="74"/>
      <c r="O32" s="85">
        <f t="shared" si="0"/>
        <v>1.3036017248442307E-2</v>
      </c>
      <c r="P32" s="85">
        <f>M32/'סכום נכסי הקרן'!$C$42</f>
        <v>3.5116694949575214E-3</v>
      </c>
    </row>
    <row r="33" spans="2:16">
      <c r="B33" s="77" t="s">
        <v>2005</v>
      </c>
      <c r="C33" s="74" t="s">
        <v>2006</v>
      </c>
      <c r="D33" s="74" t="s">
        <v>269</v>
      </c>
      <c r="E33" s="74"/>
      <c r="F33" s="97">
        <v>42826</v>
      </c>
      <c r="G33" s="84">
        <v>8.7700000000000014</v>
      </c>
      <c r="H33" s="87" t="s">
        <v>163</v>
      </c>
      <c r="I33" s="88">
        <v>4.8000000000000001E-2</v>
      </c>
      <c r="J33" s="88">
        <v>4.8500000000000008E-2</v>
      </c>
      <c r="K33" s="84">
        <v>4341000.0000000009</v>
      </c>
      <c r="L33" s="86">
        <v>103.82757982031788</v>
      </c>
      <c r="M33" s="84">
        <v>4507.15524</v>
      </c>
      <c r="N33" s="74"/>
      <c r="O33" s="85">
        <f t="shared" si="0"/>
        <v>1.4487696615587197E-2</v>
      </c>
      <c r="P33" s="85">
        <f>M33/'סכום נכסי הקרן'!$C$42</f>
        <v>3.9027259083472092E-3</v>
      </c>
    </row>
    <row r="34" spans="2:16">
      <c r="B34" s="77" t="s">
        <v>2007</v>
      </c>
      <c r="C34" s="74" t="s">
        <v>2008</v>
      </c>
      <c r="D34" s="74" t="s">
        <v>269</v>
      </c>
      <c r="E34" s="74"/>
      <c r="F34" s="97">
        <v>42856</v>
      </c>
      <c r="G34" s="84">
        <v>8.8500000000000014</v>
      </c>
      <c r="H34" s="87" t="s">
        <v>163</v>
      </c>
      <c r="I34" s="88">
        <v>4.8000000000000001E-2</v>
      </c>
      <c r="J34" s="88">
        <v>4.8600000000000011E-2</v>
      </c>
      <c r="K34" s="84">
        <v>3371731.0000000005</v>
      </c>
      <c r="L34" s="86">
        <v>103.09807929517508</v>
      </c>
      <c r="M34" s="84">
        <v>3476.1899000000003</v>
      </c>
      <c r="N34" s="74"/>
      <c r="O34" s="85">
        <f t="shared" si="0"/>
        <v>1.1173785229853411E-2</v>
      </c>
      <c r="P34" s="85">
        <f>M34/'סכום נכסי הקרן'!$C$42</f>
        <v>3.0100175526824977E-3</v>
      </c>
    </row>
    <row r="35" spans="2:16">
      <c r="B35" s="77" t="s">
        <v>2009</v>
      </c>
      <c r="C35" s="74" t="s">
        <v>2010</v>
      </c>
      <c r="D35" s="74" t="s">
        <v>269</v>
      </c>
      <c r="E35" s="74"/>
      <c r="F35" s="97">
        <v>42887</v>
      </c>
      <c r="G35" s="84">
        <v>8.93</v>
      </c>
      <c r="H35" s="87" t="s">
        <v>163</v>
      </c>
      <c r="I35" s="88">
        <v>4.8000000000000001E-2</v>
      </c>
      <c r="J35" s="88">
        <v>4.8600000000000004E-2</v>
      </c>
      <c r="K35" s="84">
        <v>3299000.0000000005</v>
      </c>
      <c r="L35" s="86">
        <v>102.48862988784478</v>
      </c>
      <c r="M35" s="84">
        <v>3381.0999000000002</v>
      </c>
      <c r="N35" s="74"/>
      <c r="O35" s="85">
        <f t="shared" si="0"/>
        <v>1.0868130110866164E-2</v>
      </c>
      <c r="P35" s="85">
        <f>M35/'סכום נכסי הקרן'!$C$42</f>
        <v>2.9276795397089892E-3</v>
      </c>
    </row>
    <row r="36" spans="2:16">
      <c r="B36" s="77" t="s">
        <v>2011</v>
      </c>
      <c r="C36" s="74" t="s">
        <v>2012</v>
      </c>
      <c r="D36" s="74" t="s">
        <v>269</v>
      </c>
      <c r="E36" s="74"/>
      <c r="F36" s="97">
        <v>42949</v>
      </c>
      <c r="G36" s="84">
        <v>9.11</v>
      </c>
      <c r="H36" s="87" t="s">
        <v>163</v>
      </c>
      <c r="I36" s="88">
        <v>4.8000000000000001E-2</v>
      </c>
      <c r="J36" s="88">
        <v>4.8500000000000008E-2</v>
      </c>
      <c r="K36" s="84">
        <v>2609000.0000000005</v>
      </c>
      <c r="L36" s="86">
        <v>101.99196665389039</v>
      </c>
      <c r="M36" s="84">
        <v>2660.9704100000008</v>
      </c>
      <c r="N36" s="74"/>
      <c r="O36" s="85">
        <f t="shared" si="0"/>
        <v>8.5533623650235514E-3</v>
      </c>
      <c r="P36" s="85">
        <f>M36/'סכום נכסי הקרן'!$C$42</f>
        <v>2.3041225800894088E-3</v>
      </c>
    </row>
    <row r="37" spans="2:16">
      <c r="B37" s="77" t="s">
        <v>2013</v>
      </c>
      <c r="C37" s="74" t="s">
        <v>2014</v>
      </c>
      <c r="D37" s="74" t="s">
        <v>269</v>
      </c>
      <c r="E37" s="74"/>
      <c r="F37" s="97">
        <v>42979</v>
      </c>
      <c r="G37" s="84">
        <v>9.1900000000000031</v>
      </c>
      <c r="H37" s="87" t="s">
        <v>163</v>
      </c>
      <c r="I37" s="88">
        <v>4.8000000000000001E-2</v>
      </c>
      <c r="J37" s="88">
        <v>4.8500000000000015E-2</v>
      </c>
      <c r="K37" s="84">
        <v>4767000.0000000009</v>
      </c>
      <c r="L37" s="86">
        <v>101.70472561359344</v>
      </c>
      <c r="M37" s="84">
        <v>4848.2642699999997</v>
      </c>
      <c r="N37" s="74"/>
      <c r="O37" s="85">
        <f t="shared" si="0"/>
        <v>1.5584149672189088E-2</v>
      </c>
      <c r="P37" s="85">
        <f>M37/'סכום נכסי הקרן'!$C$42</f>
        <v>4.1980907178699855E-3</v>
      </c>
    </row>
    <row r="38" spans="2:16">
      <c r="B38" s="77" t="s">
        <v>2015</v>
      </c>
      <c r="C38" s="74" t="s">
        <v>2016</v>
      </c>
      <c r="D38" s="74" t="s">
        <v>269</v>
      </c>
      <c r="E38" s="74"/>
      <c r="F38" s="97">
        <v>43009</v>
      </c>
      <c r="G38" s="84">
        <v>9.0499999999999989</v>
      </c>
      <c r="H38" s="87" t="s">
        <v>163</v>
      </c>
      <c r="I38" s="88">
        <v>4.8000000000000001E-2</v>
      </c>
      <c r="J38" s="88">
        <v>4.8500000000000008E-2</v>
      </c>
      <c r="K38" s="84">
        <v>4151000.0000000005</v>
      </c>
      <c r="L38" s="86">
        <v>103.42413683449772</v>
      </c>
      <c r="M38" s="84">
        <v>4293.1359200000006</v>
      </c>
      <c r="N38" s="74"/>
      <c r="O38" s="85">
        <f t="shared" si="0"/>
        <v>1.379975781318769E-2</v>
      </c>
      <c r="P38" s="85">
        <f>M38/'סכום נכסי הקרן'!$C$42</f>
        <v>3.7174075200125641E-3</v>
      </c>
    </row>
    <row r="39" spans="2:16">
      <c r="B39" s="77" t="s">
        <v>2017</v>
      </c>
      <c r="C39" s="74" t="s">
        <v>2018</v>
      </c>
      <c r="D39" s="74" t="s">
        <v>269</v>
      </c>
      <c r="E39" s="74"/>
      <c r="F39" s="97">
        <v>43040</v>
      </c>
      <c r="G39" s="84">
        <v>9.129999999999999</v>
      </c>
      <c r="H39" s="87" t="s">
        <v>163</v>
      </c>
      <c r="I39" s="88">
        <v>4.8000000000000001E-2</v>
      </c>
      <c r="J39" s="88">
        <v>4.8500000000000008E-2</v>
      </c>
      <c r="K39" s="84">
        <v>2418000.0000000005</v>
      </c>
      <c r="L39" s="86">
        <v>102.91350744416872</v>
      </c>
      <c r="M39" s="84">
        <v>2488.4486100000004</v>
      </c>
      <c r="N39" s="74"/>
      <c r="O39" s="85">
        <f t="shared" si="0"/>
        <v>7.9988122408580879E-3</v>
      </c>
      <c r="P39" s="85">
        <f>M39/'סכום נכסי הקרן'!$C$42</f>
        <v>2.1547367118949293E-3</v>
      </c>
    </row>
    <row r="40" spans="2:16">
      <c r="B40" s="77" t="s">
        <v>2019</v>
      </c>
      <c r="C40" s="74" t="s">
        <v>2020</v>
      </c>
      <c r="D40" s="74" t="s">
        <v>269</v>
      </c>
      <c r="E40" s="74"/>
      <c r="F40" s="97">
        <v>43070</v>
      </c>
      <c r="G40" s="84">
        <v>9.2199999999999989</v>
      </c>
      <c r="H40" s="87" t="s">
        <v>163</v>
      </c>
      <c r="I40" s="88">
        <v>4.8000000000000001E-2</v>
      </c>
      <c r="J40" s="88">
        <v>4.8499999999999995E-2</v>
      </c>
      <c r="K40" s="84">
        <v>10157000.000000002</v>
      </c>
      <c r="L40" s="86">
        <v>102.19945928916017</v>
      </c>
      <c r="M40" s="84">
        <v>10380.399080000001</v>
      </c>
      <c r="N40" s="74"/>
      <c r="O40" s="85">
        <f t="shared" si="0"/>
        <v>3.3366517151461703E-2</v>
      </c>
      <c r="P40" s="85">
        <f>M40/'סכום נכסי הקרן'!$C$42</f>
        <v>8.9883419299530351E-3</v>
      </c>
    </row>
    <row r="41" spans="2:16">
      <c r="B41" s="77" t="s">
        <v>2021</v>
      </c>
      <c r="C41" s="74" t="s">
        <v>2022</v>
      </c>
      <c r="D41" s="74" t="s">
        <v>269</v>
      </c>
      <c r="E41" s="74"/>
      <c r="F41" s="97">
        <v>43101</v>
      </c>
      <c r="G41" s="84">
        <v>9.2999999999999989</v>
      </c>
      <c r="H41" s="87" t="s">
        <v>163</v>
      </c>
      <c r="I41" s="88">
        <v>4.8000000000000001E-2</v>
      </c>
      <c r="J41" s="88">
        <v>4.8499999999999995E-2</v>
      </c>
      <c r="K41" s="84">
        <v>9859000.0000000019</v>
      </c>
      <c r="L41" s="86">
        <v>102.10073628157015</v>
      </c>
      <c r="M41" s="84">
        <v>10066.111590000002</v>
      </c>
      <c r="N41" s="74"/>
      <c r="O41" s="85">
        <f t="shared" si="0"/>
        <v>3.2356278638977186E-2</v>
      </c>
      <c r="P41" s="85">
        <f>M41/'סכום נכסי הקרן'!$C$42</f>
        <v>8.7162017740057083E-3</v>
      </c>
    </row>
    <row r="42" spans="2:16">
      <c r="B42" s="77" t="s">
        <v>2023</v>
      </c>
      <c r="C42" s="74" t="s">
        <v>2024</v>
      </c>
      <c r="D42" s="74" t="s">
        <v>269</v>
      </c>
      <c r="E42" s="74"/>
      <c r="F42" s="97">
        <v>43132</v>
      </c>
      <c r="G42" s="84">
        <v>9.3900000000000023</v>
      </c>
      <c r="H42" s="87" t="s">
        <v>163</v>
      </c>
      <c r="I42" s="88">
        <v>4.8000000000000001E-2</v>
      </c>
      <c r="J42" s="88">
        <v>4.8500000000000015E-2</v>
      </c>
      <c r="K42" s="84">
        <v>3304000.0000000005</v>
      </c>
      <c r="L42" s="86">
        <v>101.59902421307504</v>
      </c>
      <c r="M42" s="84">
        <v>3356.8317599999996</v>
      </c>
      <c r="N42" s="74"/>
      <c r="O42" s="85">
        <f t="shared" si="0"/>
        <v>1.0790123157250649E-2</v>
      </c>
      <c r="P42" s="85">
        <f>M42/'סכום נכסי הקרן'!$C$42</f>
        <v>2.9066658639685015E-3</v>
      </c>
    </row>
    <row r="43" spans="2:16">
      <c r="B43" s="77" t="s">
        <v>2025</v>
      </c>
      <c r="C43" s="74" t="s">
        <v>2026</v>
      </c>
      <c r="D43" s="74" t="s">
        <v>269</v>
      </c>
      <c r="E43" s="74"/>
      <c r="F43" s="97">
        <v>43161</v>
      </c>
      <c r="G43" s="84">
        <v>9.4700000000000006</v>
      </c>
      <c r="H43" s="87" t="s">
        <v>163</v>
      </c>
      <c r="I43" s="88">
        <v>4.8000000000000001E-2</v>
      </c>
      <c r="J43" s="88">
        <v>4.8500000000000008E-2</v>
      </c>
      <c r="K43" s="84">
        <v>3485000.0000000005</v>
      </c>
      <c r="L43" s="86">
        <v>101.69133142037302</v>
      </c>
      <c r="M43" s="84">
        <v>3543.9429000000005</v>
      </c>
      <c r="N43" s="74"/>
      <c r="O43" s="85">
        <f t="shared" si="0"/>
        <v>1.1391568921900344E-2</v>
      </c>
      <c r="P43" s="85">
        <f>M43/'סכום נכסי הקרן'!$C$42</f>
        <v>3.0686845775325777E-3</v>
      </c>
    </row>
    <row r="44" spans="2:16">
      <c r="B44" s="77" t="s">
        <v>2027</v>
      </c>
      <c r="C44" s="74" t="s">
        <v>2028</v>
      </c>
      <c r="D44" s="74" t="s">
        <v>269</v>
      </c>
      <c r="E44" s="74"/>
      <c r="F44" s="97">
        <v>43221</v>
      </c>
      <c r="G44" s="84">
        <v>9.41</v>
      </c>
      <c r="H44" s="87" t="s">
        <v>163</v>
      </c>
      <c r="I44" s="88">
        <v>4.8000000000000001E-2</v>
      </c>
      <c r="J44" s="88">
        <v>4.8499999999999995E-2</v>
      </c>
      <c r="K44" s="84">
        <v>138000.00000000003</v>
      </c>
      <c r="L44" s="86">
        <v>102.91352173913042</v>
      </c>
      <c r="M44" s="84">
        <v>142.02066000000002</v>
      </c>
      <c r="N44" s="74"/>
      <c r="O44" s="85">
        <f t="shared" si="0"/>
        <v>4.5650795804971214E-4</v>
      </c>
      <c r="P44" s="85">
        <f>M44/'סכום נכסי הקרן'!$C$42</f>
        <v>1.2297506515497128E-4</v>
      </c>
    </row>
    <row r="45" spans="2:16">
      <c r="B45" s="77" t="s">
        <v>2029</v>
      </c>
      <c r="C45" s="74" t="s">
        <v>2030</v>
      </c>
      <c r="D45" s="74" t="s">
        <v>269</v>
      </c>
      <c r="E45" s="74"/>
      <c r="F45" s="97">
        <v>43252</v>
      </c>
      <c r="G45" s="84">
        <v>9.49</v>
      </c>
      <c r="H45" s="87" t="s">
        <v>163</v>
      </c>
      <c r="I45" s="88">
        <v>4.8000000000000001E-2</v>
      </c>
      <c r="J45" s="88">
        <v>4.8500000000000008E-2</v>
      </c>
      <c r="K45" s="84">
        <v>2416000.0000000005</v>
      </c>
      <c r="L45" s="86">
        <v>102.10035389072846</v>
      </c>
      <c r="M45" s="84">
        <v>2466.7445500000003</v>
      </c>
      <c r="N45" s="74"/>
      <c r="O45" s="85">
        <f t="shared" si="0"/>
        <v>7.9290472072919265E-3</v>
      </c>
      <c r="P45" s="85">
        <f>M45/'סכום נכסי הקרן'!$C$42</f>
        <v>2.135943261754454E-3</v>
      </c>
    </row>
    <row r="46" spans="2:16">
      <c r="B46" s="77" t="s">
        <v>2031</v>
      </c>
      <c r="C46" s="74" t="s">
        <v>2032</v>
      </c>
      <c r="D46" s="74" t="s">
        <v>269</v>
      </c>
      <c r="E46" s="74"/>
      <c r="F46" s="97">
        <v>43282</v>
      </c>
      <c r="G46" s="84">
        <v>9.58</v>
      </c>
      <c r="H46" s="87" t="s">
        <v>163</v>
      </c>
      <c r="I46" s="88">
        <v>4.8000000000000001E-2</v>
      </c>
      <c r="J46" s="88">
        <v>4.8499999999999995E-2</v>
      </c>
      <c r="K46" s="84">
        <v>3677000.0000000005</v>
      </c>
      <c r="L46" s="86">
        <v>101.19534049496872</v>
      </c>
      <c r="M46" s="84">
        <v>3720.9526700000006</v>
      </c>
      <c r="N46" s="74"/>
      <c r="O46" s="85">
        <f t="shared" si="0"/>
        <v>1.1960545074085168E-2</v>
      </c>
      <c r="P46" s="85">
        <f>M46/'סכום נכסי הקרן'!$C$42</f>
        <v>3.2219565592204284E-3</v>
      </c>
    </row>
    <row r="47" spans="2:16">
      <c r="B47" s="77" t="s">
        <v>2033</v>
      </c>
      <c r="C47" s="74" t="s">
        <v>2034</v>
      </c>
      <c r="D47" s="74" t="s">
        <v>269</v>
      </c>
      <c r="E47" s="74"/>
      <c r="F47" s="97">
        <v>43313</v>
      </c>
      <c r="G47" s="84">
        <v>9.66</v>
      </c>
      <c r="H47" s="87" t="s">
        <v>163</v>
      </c>
      <c r="I47" s="88">
        <v>4.8000000000000001E-2</v>
      </c>
      <c r="J47" s="88">
        <v>4.8600000000000004E-2</v>
      </c>
      <c r="K47" s="84">
        <v>7299000.0000000009</v>
      </c>
      <c r="L47" s="86">
        <v>100.74687546239211</v>
      </c>
      <c r="M47" s="84">
        <v>7353.5144400000017</v>
      </c>
      <c r="N47" s="74"/>
      <c r="O47" s="85">
        <f t="shared" si="0"/>
        <v>2.3636968462852327E-2</v>
      </c>
      <c r="P47" s="85">
        <f>M47/'סכום נכסי הקרן'!$C$42</f>
        <v>6.3673758267073412E-3</v>
      </c>
    </row>
    <row r="48" spans="2:16">
      <c r="B48" s="77" t="s">
        <v>2035</v>
      </c>
      <c r="C48" s="74" t="s">
        <v>2036</v>
      </c>
      <c r="D48" s="74" t="s">
        <v>269</v>
      </c>
      <c r="E48" s="74"/>
      <c r="F48" s="97">
        <v>43345</v>
      </c>
      <c r="G48" s="84">
        <v>9.7500000000000018</v>
      </c>
      <c r="H48" s="87" t="s">
        <v>163</v>
      </c>
      <c r="I48" s="88">
        <v>4.8000000000000001E-2</v>
      </c>
      <c r="J48" s="88">
        <v>4.8500000000000008E-2</v>
      </c>
      <c r="K48" s="84">
        <v>2498000.0000000005</v>
      </c>
      <c r="L48" s="86">
        <v>100.38296957566052</v>
      </c>
      <c r="M48" s="84">
        <v>2507.5665800000002</v>
      </c>
      <c r="N48" s="74"/>
      <c r="O48" s="85">
        <f t="shared" si="0"/>
        <v>8.0602646059347999E-3</v>
      </c>
      <c r="P48" s="85">
        <f>M48/'סכום נכסי הקרן'!$C$42</f>
        <v>2.1712908780731513E-3</v>
      </c>
    </row>
    <row r="49" spans="2:16">
      <c r="B49" s="77" t="s">
        <v>2037</v>
      </c>
      <c r="C49" s="74" t="s">
        <v>2038</v>
      </c>
      <c r="D49" s="74" t="s">
        <v>269</v>
      </c>
      <c r="E49" s="74"/>
      <c r="F49" s="97">
        <v>43375</v>
      </c>
      <c r="G49" s="84">
        <v>9.6</v>
      </c>
      <c r="H49" s="87" t="s">
        <v>163</v>
      </c>
      <c r="I49" s="88">
        <v>4.8000000000000001E-2</v>
      </c>
      <c r="J49" s="88">
        <v>4.8499999999999995E-2</v>
      </c>
      <c r="K49" s="84">
        <v>2401000.0000000005</v>
      </c>
      <c r="L49" s="86">
        <v>102.38665056226573</v>
      </c>
      <c r="M49" s="84">
        <v>2458.3034800000005</v>
      </c>
      <c r="N49" s="74"/>
      <c r="O49" s="85">
        <f t="shared" si="0"/>
        <v>7.9019144251357611E-3</v>
      </c>
      <c r="P49" s="85">
        <f>M49/'סכום נכסי הקרן'!$C$42</f>
        <v>2.1286341763493612E-3</v>
      </c>
    </row>
    <row r="50" spans="2:16">
      <c r="B50" s="77" t="s">
        <v>2039</v>
      </c>
      <c r="C50" s="74" t="s">
        <v>2040</v>
      </c>
      <c r="D50" s="74" t="s">
        <v>269</v>
      </c>
      <c r="E50" s="74"/>
      <c r="F50" s="97">
        <v>43435</v>
      </c>
      <c r="G50" s="84">
        <v>9.759999999999998</v>
      </c>
      <c r="H50" s="87" t="s">
        <v>163</v>
      </c>
      <c r="I50" s="88">
        <v>4.8000000000000001E-2</v>
      </c>
      <c r="J50" s="88">
        <v>4.8499999999999995E-2</v>
      </c>
      <c r="K50" s="84">
        <v>4620000.0000000009</v>
      </c>
      <c r="L50" s="86">
        <v>101.59381017316018</v>
      </c>
      <c r="M50" s="84">
        <v>4693.6340300000011</v>
      </c>
      <c r="N50" s="74"/>
      <c r="O50" s="85">
        <f t="shared" si="0"/>
        <v>1.5087109768874061E-2</v>
      </c>
      <c r="P50" s="85">
        <f>M50/'סכום נכסי הקרן'!$C$42</f>
        <v>4.0641970728261681E-3</v>
      </c>
    </row>
    <row r="51" spans="2:16">
      <c r="B51" s="77" t="s">
        <v>2041</v>
      </c>
      <c r="C51" s="74" t="s">
        <v>2042</v>
      </c>
      <c r="D51" s="74" t="s">
        <v>269</v>
      </c>
      <c r="E51" s="74"/>
      <c r="F51" s="97">
        <v>43497</v>
      </c>
      <c r="G51" s="84">
        <v>9.9300000000000033</v>
      </c>
      <c r="H51" s="87" t="s">
        <v>163</v>
      </c>
      <c r="I51" s="88">
        <v>4.8000000000000001E-2</v>
      </c>
      <c r="J51" s="88">
        <v>4.8500000000000015E-2</v>
      </c>
      <c r="K51" s="84">
        <v>371000.00000000006</v>
      </c>
      <c r="L51" s="86">
        <v>100.79590026954176</v>
      </c>
      <c r="M51" s="84">
        <v>373.95278999999999</v>
      </c>
      <c r="N51" s="74"/>
      <c r="O51" s="85">
        <f t="shared" si="0"/>
        <v>1.2020252868131496E-3</v>
      </c>
      <c r="P51" s="85">
        <f>M51/'סכום נכסי הקרן'!$C$42</f>
        <v>3.2380407692185969E-4</v>
      </c>
    </row>
    <row r="52" spans="2:16">
      <c r="B52" s="77" t="s">
        <v>2043</v>
      </c>
      <c r="C52" s="74" t="s">
        <v>2044</v>
      </c>
      <c r="D52" s="74" t="s">
        <v>269</v>
      </c>
      <c r="E52" s="74"/>
      <c r="F52" s="97">
        <v>43525</v>
      </c>
      <c r="G52" s="84">
        <v>10.010000000000002</v>
      </c>
      <c r="H52" s="87" t="s">
        <v>163</v>
      </c>
      <c r="I52" s="88">
        <v>4.8000000000000001E-2</v>
      </c>
      <c r="J52" s="88">
        <v>4.8500000000000015E-2</v>
      </c>
      <c r="K52" s="84">
        <v>12632000.000000002</v>
      </c>
      <c r="L52" s="86">
        <v>100.4965111621279</v>
      </c>
      <c r="M52" s="84">
        <v>12694.719289999999</v>
      </c>
      <c r="N52" s="74"/>
      <c r="O52" s="85">
        <f t="shared" si="0"/>
        <v>4.0805615049896195E-2</v>
      </c>
      <c r="P52" s="85">
        <f>M52/'סכום נכסי הקרן'!$C$42</f>
        <v>1.0992301625776281E-2</v>
      </c>
    </row>
    <row r="53" spans="2:16">
      <c r="B53" s="77" t="s">
        <v>2045</v>
      </c>
      <c r="C53" s="74" t="s">
        <v>2046</v>
      </c>
      <c r="D53" s="74" t="s">
        <v>269</v>
      </c>
      <c r="E53" s="74"/>
      <c r="F53" s="97">
        <v>43556</v>
      </c>
      <c r="G53" s="84">
        <v>9.86</v>
      </c>
      <c r="H53" s="87" t="s">
        <v>163</v>
      </c>
      <c r="I53" s="88">
        <v>4.8000000000000001E-2</v>
      </c>
      <c r="J53" s="88">
        <v>4.8499999999999995E-2</v>
      </c>
      <c r="K53" s="84">
        <v>2907000.0000000005</v>
      </c>
      <c r="L53" s="86">
        <v>102.40014516683868</v>
      </c>
      <c r="M53" s="84">
        <v>2976.7722200000007</v>
      </c>
      <c r="N53" s="74"/>
      <c r="O53" s="85">
        <f t="shared" si="0"/>
        <v>9.5684684730468691E-3</v>
      </c>
      <c r="P53" s="85">
        <f>M53/'סכום נכסי הקרן'!$C$42</f>
        <v>2.5775739790676127E-3</v>
      </c>
    </row>
    <row r="54" spans="2:16">
      <c r="B54" s="77" t="s">
        <v>2047</v>
      </c>
      <c r="C54" s="74" t="s">
        <v>2048</v>
      </c>
      <c r="D54" s="74" t="s">
        <v>269</v>
      </c>
      <c r="E54" s="74"/>
      <c r="F54" s="97">
        <v>43586</v>
      </c>
      <c r="G54" s="84">
        <v>9.9400000000000031</v>
      </c>
      <c r="H54" s="87" t="s">
        <v>163</v>
      </c>
      <c r="I54" s="88">
        <v>4.8000000000000001E-2</v>
      </c>
      <c r="J54" s="88">
        <v>4.8500000000000015E-2</v>
      </c>
      <c r="K54" s="84">
        <v>8385000.0000000009</v>
      </c>
      <c r="L54" s="86">
        <v>101.99110161001788</v>
      </c>
      <c r="M54" s="84">
        <v>8551.9538699999994</v>
      </c>
      <c r="N54" s="74"/>
      <c r="O54" s="85">
        <f t="shared" si="0"/>
        <v>2.7489204729291027E-2</v>
      </c>
      <c r="P54" s="85">
        <f>M54/'סכום נכסי הקרן'!$C$42</f>
        <v>7.4050992606678389E-3</v>
      </c>
    </row>
    <row r="55" spans="2:16">
      <c r="B55" s="77" t="s">
        <v>2049</v>
      </c>
      <c r="C55" s="74" t="s">
        <v>2050</v>
      </c>
      <c r="D55" s="74" t="s">
        <v>269</v>
      </c>
      <c r="E55" s="74"/>
      <c r="F55" s="97">
        <v>43647</v>
      </c>
      <c r="G55" s="84">
        <v>10.110000000000001</v>
      </c>
      <c r="H55" s="87" t="s">
        <v>163</v>
      </c>
      <c r="I55" s="88">
        <v>4.8000000000000001E-2</v>
      </c>
      <c r="J55" s="88">
        <v>4.8500000000000008E-2</v>
      </c>
      <c r="K55" s="84">
        <v>8020000.0000000009</v>
      </c>
      <c r="L55" s="86">
        <v>101.19303204488779</v>
      </c>
      <c r="M55" s="84">
        <v>8115.6811700000007</v>
      </c>
      <c r="N55" s="74"/>
      <c r="O55" s="85">
        <f t="shared" si="0"/>
        <v>2.6086859750540512E-2</v>
      </c>
      <c r="P55" s="85">
        <f>M55/'סכום נכסי הקרן'!$C$42</f>
        <v>7.027332647642417E-3</v>
      </c>
    </row>
    <row r="56" spans="2:16">
      <c r="B56" s="77" t="s">
        <v>2051</v>
      </c>
      <c r="C56" s="74" t="s">
        <v>2052</v>
      </c>
      <c r="D56" s="74" t="s">
        <v>269</v>
      </c>
      <c r="E56" s="74"/>
      <c r="F56" s="97">
        <v>43678</v>
      </c>
      <c r="G56" s="84">
        <v>10.200000000000001</v>
      </c>
      <c r="H56" s="87" t="s">
        <v>163</v>
      </c>
      <c r="I56" s="88">
        <v>4.8000000000000001E-2</v>
      </c>
      <c r="J56" s="88">
        <v>4.8500000000000008E-2</v>
      </c>
      <c r="K56" s="84">
        <v>8229000.0000000009</v>
      </c>
      <c r="L56" s="86">
        <v>100.79383181431524</v>
      </c>
      <c r="M56" s="84">
        <v>8294.3244200000008</v>
      </c>
      <c r="N56" s="74"/>
      <c r="O56" s="85">
        <f t="shared" si="0"/>
        <v>2.6661086523440063E-2</v>
      </c>
      <c r="P56" s="85">
        <f>M56/'סכום נכסי הקרן'!$C$42</f>
        <v>7.1820190524813027E-3</v>
      </c>
    </row>
    <row r="57" spans="2:16">
      <c r="B57" s="77" t="s">
        <v>2053</v>
      </c>
      <c r="C57" s="74" t="s">
        <v>2054</v>
      </c>
      <c r="D57" s="74" t="s">
        <v>269</v>
      </c>
      <c r="E57" s="74"/>
      <c r="F57" s="97">
        <v>43740</v>
      </c>
      <c r="G57" s="84">
        <v>10.119999999999999</v>
      </c>
      <c r="H57" s="87" t="s">
        <v>163</v>
      </c>
      <c r="I57" s="88">
        <v>4.8000000000000001E-2</v>
      </c>
      <c r="J57" s="88">
        <v>4.8500000000000008E-2</v>
      </c>
      <c r="K57" s="84">
        <v>6923000.0000000009</v>
      </c>
      <c r="L57" s="86">
        <v>102.38665751841688</v>
      </c>
      <c r="M57" s="84">
        <v>7088.2283000000007</v>
      </c>
      <c r="N57" s="74"/>
      <c r="O57" s="85">
        <f t="shared" si="0"/>
        <v>2.278423876795941E-2</v>
      </c>
      <c r="P57" s="85">
        <f>M57/'סכום נכסי הקרן'!$C$42</f>
        <v>6.1376657243094861E-3</v>
      </c>
    </row>
    <row r="58" spans="2:16">
      <c r="B58" s="77" t="s">
        <v>2055</v>
      </c>
      <c r="C58" s="74" t="s">
        <v>2056</v>
      </c>
      <c r="D58" s="74" t="s">
        <v>269</v>
      </c>
      <c r="E58" s="74"/>
      <c r="F58" s="97">
        <v>43770</v>
      </c>
      <c r="G58" s="84">
        <v>10.199999999999999</v>
      </c>
      <c r="H58" s="87" t="s">
        <v>163</v>
      </c>
      <c r="I58" s="88">
        <v>4.8000000000000001E-2</v>
      </c>
      <c r="J58" s="88">
        <v>4.8499999999999988E-2</v>
      </c>
      <c r="K58" s="84">
        <v>6282000.0000000009</v>
      </c>
      <c r="L58" s="86">
        <v>101.99618640560331</v>
      </c>
      <c r="M58" s="84">
        <v>6407.4004300000015</v>
      </c>
      <c r="N58" s="74"/>
      <c r="O58" s="85">
        <f t="shared" si="0"/>
        <v>2.0595801249664297E-2</v>
      </c>
      <c r="P58" s="85">
        <f>M58/'סכום נכסי הקרן'!$C$42</f>
        <v>5.5481398646734991E-3</v>
      </c>
    </row>
    <row r="59" spans="2:16">
      <c r="B59" s="77" t="s">
        <v>2057</v>
      </c>
      <c r="C59" s="74" t="s">
        <v>2058</v>
      </c>
      <c r="D59" s="74" t="s">
        <v>269</v>
      </c>
      <c r="E59" s="74"/>
      <c r="F59" s="97">
        <v>43800</v>
      </c>
      <c r="G59" s="84">
        <v>10.280000000000001</v>
      </c>
      <c r="H59" s="87" t="s">
        <v>163</v>
      </c>
      <c r="I59" s="88">
        <v>4.8000000000000001E-2</v>
      </c>
      <c r="J59" s="88">
        <v>4.8499999999999995E-2</v>
      </c>
      <c r="K59" s="84">
        <v>10357000.000000002</v>
      </c>
      <c r="L59" s="86">
        <v>101.59381770783044</v>
      </c>
      <c r="M59" s="84">
        <v>10522.0717</v>
      </c>
      <c r="N59" s="74"/>
      <c r="O59" s="85">
        <f t="shared" si="0"/>
        <v>3.382190637770352E-2</v>
      </c>
      <c r="P59" s="85">
        <f>M59/'סכום נכסי הקרן'!$C$42</f>
        <v>9.1110156288020296E-3</v>
      </c>
    </row>
    <row r="60" spans="2:16">
      <c r="B60" s="77" t="s">
        <v>2059</v>
      </c>
      <c r="C60" s="74" t="s">
        <v>2060</v>
      </c>
      <c r="D60" s="74" t="s">
        <v>269</v>
      </c>
      <c r="E60" s="74"/>
      <c r="F60" s="97">
        <v>43831</v>
      </c>
      <c r="G60" s="84">
        <v>10.370000000000001</v>
      </c>
      <c r="H60" s="87" t="s">
        <v>163</v>
      </c>
      <c r="I60" s="88">
        <v>4.8000000000000001E-2</v>
      </c>
      <c r="J60" s="88">
        <v>4.8500000000000008E-2</v>
      </c>
      <c r="K60" s="84">
        <v>3891000.0000000005</v>
      </c>
      <c r="L60" s="86">
        <v>101.19303649447444</v>
      </c>
      <c r="M60" s="84">
        <v>3937.4210500000008</v>
      </c>
      <c r="N60" s="74"/>
      <c r="O60" s="85">
        <f t="shared" si="0"/>
        <v>1.2656356078879324E-2</v>
      </c>
      <c r="P60" s="85">
        <f>M60/'סכום נכסי הקרן'!$C$42</f>
        <v>3.4093955778427268E-3</v>
      </c>
    </row>
    <row r="61" spans="2:16">
      <c r="B61" s="77" t="s">
        <v>2061</v>
      </c>
      <c r="C61" s="74" t="s">
        <v>2062</v>
      </c>
      <c r="D61" s="74" t="s">
        <v>269</v>
      </c>
      <c r="E61" s="74"/>
      <c r="F61" s="97">
        <v>43863</v>
      </c>
      <c r="G61" s="84">
        <v>10.46</v>
      </c>
      <c r="H61" s="87" t="s">
        <v>163</v>
      </c>
      <c r="I61" s="88">
        <v>4.8000000000000001E-2</v>
      </c>
      <c r="J61" s="88">
        <v>4.8500000000000008E-2</v>
      </c>
      <c r="K61" s="84">
        <v>30641000.000000004</v>
      </c>
      <c r="L61" s="86">
        <v>100.77577050357364</v>
      </c>
      <c r="M61" s="84">
        <v>30878.703840000002</v>
      </c>
      <c r="N61" s="74"/>
      <c r="O61" s="85">
        <f t="shared" si="0"/>
        <v>9.9255798679010535E-2</v>
      </c>
      <c r="P61" s="85">
        <f>M61/'סכום נכסי הקרן'!$C$42</f>
        <v>2.6737733908750047E-2</v>
      </c>
    </row>
    <row r="62" spans="2:16">
      <c r="B62" s="77" t="s">
        <v>2063</v>
      </c>
      <c r="C62" s="74" t="s">
        <v>2064</v>
      </c>
      <c r="D62" s="74" t="s">
        <v>269</v>
      </c>
      <c r="E62" s="74"/>
      <c r="F62" s="97">
        <v>44045</v>
      </c>
      <c r="G62" s="84">
        <v>10.71</v>
      </c>
      <c r="H62" s="87" t="s">
        <v>163</v>
      </c>
      <c r="I62" s="88">
        <v>4.8000000000000001E-2</v>
      </c>
      <c r="J62" s="88">
        <v>4.8500000000000008E-2</v>
      </c>
      <c r="K62" s="84">
        <v>3605000.0000000005</v>
      </c>
      <c r="L62" s="86">
        <v>100.98214729542302</v>
      </c>
      <c r="M62" s="84">
        <v>3640.4064100000005</v>
      </c>
      <c r="N62" s="74"/>
      <c r="O62" s="85">
        <f t="shared" si="0"/>
        <v>1.1701639019986129E-2</v>
      </c>
      <c r="P62" s="85">
        <f>M62/'סכום נכסי הקרן'!$C$42</f>
        <v>3.1522119067769793E-3</v>
      </c>
    </row>
    <row r="63" spans="2:16">
      <c r="B63" s="77" t="s">
        <v>2065</v>
      </c>
      <c r="C63" s="74" t="s">
        <v>2066</v>
      </c>
      <c r="D63" s="74" t="s">
        <v>269</v>
      </c>
      <c r="E63" s="74"/>
      <c r="F63" s="97">
        <v>44075</v>
      </c>
      <c r="G63" s="84">
        <v>10.79</v>
      </c>
      <c r="H63" s="87" t="s">
        <v>163</v>
      </c>
      <c r="I63" s="88">
        <v>4.8000000000000001E-2</v>
      </c>
      <c r="J63" s="88">
        <v>4.8499999999999995E-2</v>
      </c>
      <c r="K63" s="84">
        <v>19849000.000000004</v>
      </c>
      <c r="L63" s="86">
        <v>100.39621351201572</v>
      </c>
      <c r="M63" s="84">
        <v>19927.644420000004</v>
      </c>
      <c r="N63" s="74"/>
      <c r="O63" s="85">
        <f t="shared" si="0"/>
        <v>6.4054963995484465E-2</v>
      </c>
      <c r="P63" s="85">
        <f>M63/'סכום נכסי הקרן'!$C$42</f>
        <v>1.7255259699078995E-2</v>
      </c>
    </row>
    <row r="64" spans="2:16">
      <c r="B64" s="77" t="s">
        <v>2067</v>
      </c>
      <c r="C64" s="74" t="s">
        <v>2068</v>
      </c>
      <c r="D64" s="74" t="s">
        <v>269</v>
      </c>
      <c r="E64" s="74"/>
      <c r="F64" s="97">
        <v>40969</v>
      </c>
      <c r="G64" s="84">
        <v>5.58</v>
      </c>
      <c r="H64" s="87" t="s">
        <v>163</v>
      </c>
      <c r="I64" s="88">
        <v>4.8000000000000001E-2</v>
      </c>
      <c r="J64" s="88">
        <v>4.87E-2</v>
      </c>
      <c r="K64" s="84">
        <v>2937000.0000000005</v>
      </c>
      <c r="L64" s="86">
        <v>103.61964589717401</v>
      </c>
      <c r="M64" s="84">
        <v>3043.3090000000007</v>
      </c>
      <c r="N64" s="74"/>
      <c r="O64" s="85">
        <f t="shared" si="0"/>
        <v>9.7823427753702275E-3</v>
      </c>
      <c r="P64" s="85">
        <f>M64/'סכום נכסי הקרן'!$C$42</f>
        <v>2.6351878843663347E-3</v>
      </c>
    </row>
    <row r="68" spans="2:2">
      <c r="B68" s="89" t="s">
        <v>111</v>
      </c>
    </row>
    <row r="69" spans="2:2">
      <c r="B69" s="89" t="s">
        <v>238</v>
      </c>
    </row>
    <row r="70" spans="2:2">
      <c r="B70" s="89" t="s">
        <v>246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7" t="s">
        <v>178</v>
      </c>
      <c r="C1" s="68" t="s" vm="1">
        <v>264</v>
      </c>
    </row>
    <row r="2" spans="2:65">
      <c r="B2" s="47" t="s">
        <v>177</v>
      </c>
      <c r="C2" s="68" t="s">
        <v>265</v>
      </c>
    </row>
    <row r="3" spans="2:65">
      <c r="B3" s="47" t="s">
        <v>179</v>
      </c>
      <c r="C3" s="68" t="s">
        <v>266</v>
      </c>
    </row>
    <row r="4" spans="2:65">
      <c r="B4" s="47" t="s">
        <v>180</v>
      </c>
      <c r="C4" s="68">
        <v>8803</v>
      </c>
    </row>
    <row r="6" spans="2:65" ht="26.25" customHeight="1">
      <c r="B6" s="121" t="s">
        <v>209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2:65" ht="26.25" customHeight="1">
      <c r="B7" s="121" t="s">
        <v>89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</row>
    <row r="8" spans="2:65" s="3" customFormat="1" ht="78.75">
      <c r="B8" s="22" t="s">
        <v>115</v>
      </c>
      <c r="C8" s="30" t="s">
        <v>45</v>
      </c>
      <c r="D8" s="30" t="s">
        <v>117</v>
      </c>
      <c r="E8" s="30" t="s">
        <v>116</v>
      </c>
      <c r="F8" s="30" t="s">
        <v>66</v>
      </c>
      <c r="G8" s="30" t="s">
        <v>14</v>
      </c>
      <c r="H8" s="30" t="s">
        <v>67</v>
      </c>
      <c r="I8" s="30" t="s">
        <v>103</v>
      </c>
      <c r="J8" s="30" t="s">
        <v>17</v>
      </c>
      <c r="K8" s="30" t="s">
        <v>102</v>
      </c>
      <c r="L8" s="30" t="s">
        <v>16</v>
      </c>
      <c r="M8" s="59" t="s">
        <v>18</v>
      </c>
      <c r="N8" s="30" t="s">
        <v>240</v>
      </c>
      <c r="O8" s="30" t="s">
        <v>239</v>
      </c>
      <c r="P8" s="30" t="s">
        <v>110</v>
      </c>
      <c r="Q8" s="30" t="s">
        <v>59</v>
      </c>
      <c r="R8" s="30" t="s">
        <v>181</v>
      </c>
      <c r="S8" s="31" t="s">
        <v>183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247</v>
      </c>
      <c r="O9" s="32"/>
      <c r="P9" s="32" t="s">
        <v>243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20" t="s">
        <v>184</v>
      </c>
      <c r="T10" s="5"/>
      <c r="BJ10" s="1"/>
    </row>
    <row r="11" spans="2:65" s="4" customFormat="1" ht="18" customHeight="1">
      <c r="B11" s="109" t="s">
        <v>2716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10">
        <v>0</v>
      </c>
      <c r="Q11" s="91"/>
      <c r="R11" s="91"/>
      <c r="S11" s="91"/>
      <c r="T11" s="5"/>
      <c r="BJ11" s="1"/>
      <c r="BM11" s="1"/>
    </row>
    <row r="12" spans="2:65" ht="20.25" customHeight="1">
      <c r="B12" s="89" t="s">
        <v>255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</row>
    <row r="13" spans="2:65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2:65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2:65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</row>
    <row r="16" spans="2:6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</row>
    <row r="17" spans="2:19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2:19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</row>
    <row r="19" spans="2:19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0" spans="2:19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</row>
    <row r="21" spans="2:19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2:19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2:19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</row>
    <row r="24" spans="2:19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</row>
    <row r="25" spans="2:19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</row>
    <row r="26" spans="2:19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</row>
    <row r="27" spans="2:19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</row>
    <row r="28" spans="2:19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</row>
    <row r="29" spans="2:19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2:19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</row>
    <row r="31" spans="2:19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2" spans="2:19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2:19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2:19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2:19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2:19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2:19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2:19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pans="2:19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2:19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</row>
    <row r="83" spans="2:19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</row>
    <row r="84" spans="2:19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5" spans="2:19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</row>
    <row r="86" spans="2:19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</row>
    <row r="87" spans="2:19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2:19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</row>
    <row r="89" spans="2:19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</row>
    <row r="90" spans="2:19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</row>
    <row r="91" spans="2:19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</row>
    <row r="92" spans="2:19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</row>
    <row r="93" spans="2:19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</row>
    <row r="94" spans="2:19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</row>
    <row r="95" spans="2:19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</row>
    <row r="96" spans="2:19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2:19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</row>
    <row r="98" spans="2:19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</row>
    <row r="99" spans="2:19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2:19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</row>
    <row r="101" spans="2:19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80" zoomScaleNormal="80" workbookViewId="0">
      <selection activeCell="C14" sqref="C14"/>
    </sheetView>
  </sheetViews>
  <sheetFormatPr defaultColWidth="9.140625" defaultRowHeight="18"/>
  <cols>
    <col min="1" max="1" width="6.28515625" style="1" customWidth="1"/>
    <col min="2" max="2" width="35.28515625" style="2" bestFit="1" customWidth="1"/>
    <col min="3" max="3" width="31.28515625" style="2" customWidth="1"/>
    <col min="4" max="4" width="10.28515625" style="2" bestFit="1" customWidth="1"/>
    <col min="5" max="5" width="12.425781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2.28515625" style="1" bestFit="1" customWidth="1"/>
    <col min="10" max="10" width="6.7109375" style="1" bestFit="1" customWidth="1"/>
    <col min="11" max="11" width="12.7109375" style="1" bestFit="1" customWidth="1"/>
    <col min="12" max="12" width="7.42578125" style="1" bestFit="1" customWidth="1"/>
    <col min="13" max="13" width="10" style="1" bestFit="1" customWidth="1"/>
    <col min="14" max="14" width="14.28515625" style="1" bestFit="1" customWidth="1"/>
    <col min="15" max="15" width="8" style="1" bestFit="1" customWidth="1"/>
    <col min="16" max="16" width="9.85546875" style="1" bestFit="1" customWidth="1"/>
    <col min="17" max="17" width="7.42578125" style="1" bestFit="1" customWidth="1"/>
    <col min="18" max="18" width="12.140625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7" t="s">
        <v>178</v>
      </c>
      <c r="C1" s="68" t="s" vm="1">
        <v>264</v>
      </c>
    </row>
    <row r="2" spans="2:81">
      <c r="B2" s="47" t="s">
        <v>177</v>
      </c>
      <c r="C2" s="68" t="s">
        <v>265</v>
      </c>
    </row>
    <row r="3" spans="2:81">
      <c r="B3" s="47" t="s">
        <v>179</v>
      </c>
      <c r="C3" s="68" t="s">
        <v>266</v>
      </c>
    </row>
    <row r="4" spans="2:81">
      <c r="B4" s="47" t="s">
        <v>180</v>
      </c>
      <c r="C4" s="68">
        <v>8803</v>
      </c>
    </row>
    <row r="6" spans="2:81" ht="26.25" customHeight="1">
      <c r="B6" s="121" t="s">
        <v>209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2:81" ht="26.25" customHeight="1">
      <c r="B7" s="121" t="s">
        <v>90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</row>
    <row r="8" spans="2:81" s="3" customFormat="1" ht="78.75">
      <c r="B8" s="22" t="s">
        <v>115</v>
      </c>
      <c r="C8" s="30" t="s">
        <v>45</v>
      </c>
      <c r="D8" s="30" t="s">
        <v>117</v>
      </c>
      <c r="E8" s="30" t="s">
        <v>116</v>
      </c>
      <c r="F8" s="30" t="s">
        <v>66</v>
      </c>
      <c r="G8" s="30" t="s">
        <v>14</v>
      </c>
      <c r="H8" s="30" t="s">
        <v>67</v>
      </c>
      <c r="I8" s="30" t="s">
        <v>103</v>
      </c>
      <c r="J8" s="30" t="s">
        <v>17</v>
      </c>
      <c r="K8" s="30" t="s">
        <v>102</v>
      </c>
      <c r="L8" s="30" t="s">
        <v>16</v>
      </c>
      <c r="M8" s="59" t="s">
        <v>18</v>
      </c>
      <c r="N8" s="59" t="s">
        <v>240</v>
      </c>
      <c r="O8" s="30" t="s">
        <v>239</v>
      </c>
      <c r="P8" s="30" t="s">
        <v>110</v>
      </c>
      <c r="Q8" s="30" t="s">
        <v>59</v>
      </c>
      <c r="R8" s="30" t="s">
        <v>181</v>
      </c>
      <c r="S8" s="31" t="s">
        <v>183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247</v>
      </c>
      <c r="O9" s="32"/>
      <c r="P9" s="32" t="s">
        <v>243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20" t="s">
        <v>184</v>
      </c>
      <c r="T10" s="5"/>
      <c r="BZ10" s="1"/>
    </row>
    <row r="11" spans="2:81" s="4" customFormat="1" ht="18" customHeight="1">
      <c r="B11" s="98" t="s">
        <v>52</v>
      </c>
      <c r="C11" s="70"/>
      <c r="D11" s="70"/>
      <c r="E11" s="70"/>
      <c r="F11" s="70"/>
      <c r="G11" s="70"/>
      <c r="H11" s="70"/>
      <c r="I11" s="70"/>
      <c r="J11" s="80">
        <v>5.6349150542555515</v>
      </c>
      <c r="K11" s="70"/>
      <c r="L11" s="70"/>
      <c r="M11" s="79">
        <v>4.7762597531448875E-2</v>
      </c>
      <c r="N11" s="78"/>
      <c r="O11" s="80"/>
      <c r="P11" s="78">
        <v>7707.408447988003</v>
      </c>
      <c r="Q11" s="70"/>
      <c r="R11" s="79">
        <f>P11/$P$11</f>
        <v>1</v>
      </c>
      <c r="S11" s="79">
        <f>P11/'סכום נכסי הקרן'!$C$42</f>
        <v>6.6738110924657061E-3</v>
      </c>
      <c r="T11" s="5"/>
      <c r="BZ11" s="1"/>
      <c r="CC11" s="1"/>
    </row>
    <row r="12" spans="2:81" ht="17.25" customHeight="1">
      <c r="B12" s="99" t="s">
        <v>233</v>
      </c>
      <c r="C12" s="72"/>
      <c r="D12" s="72"/>
      <c r="E12" s="72"/>
      <c r="F12" s="72"/>
      <c r="G12" s="72"/>
      <c r="H12" s="72"/>
      <c r="I12" s="72"/>
      <c r="J12" s="83">
        <v>5.6349150542555497</v>
      </c>
      <c r="K12" s="72"/>
      <c r="L12" s="72"/>
      <c r="M12" s="82">
        <v>4.7762597531448875E-2</v>
      </c>
      <c r="N12" s="81"/>
      <c r="O12" s="83"/>
      <c r="P12" s="81">
        <v>7707.408447988003</v>
      </c>
      <c r="Q12" s="72"/>
      <c r="R12" s="82">
        <f t="shared" ref="R12:R25" si="0">P12/$P$11</f>
        <v>1</v>
      </c>
      <c r="S12" s="82">
        <f>P12/'סכום נכסי הקרן'!$C$42</f>
        <v>6.6738110924657061E-3</v>
      </c>
    </row>
    <row r="13" spans="2:81">
      <c r="B13" s="100" t="s">
        <v>60</v>
      </c>
      <c r="C13" s="72"/>
      <c r="D13" s="72"/>
      <c r="E13" s="72"/>
      <c r="F13" s="72"/>
      <c r="G13" s="72"/>
      <c r="H13" s="72"/>
      <c r="I13" s="72"/>
      <c r="J13" s="83">
        <v>6.6359542906135704</v>
      </c>
      <c r="K13" s="72"/>
      <c r="L13" s="72"/>
      <c r="M13" s="82">
        <v>6.4422862715030199E-2</v>
      </c>
      <c r="N13" s="81"/>
      <c r="O13" s="83"/>
      <c r="P13" s="81">
        <v>4827.834294878</v>
      </c>
      <c r="Q13" s="72"/>
      <c r="R13" s="82">
        <f t="shared" si="0"/>
        <v>0.6263887955929327</v>
      </c>
      <c r="S13" s="82">
        <f>P13/'סכום נכסי הקרן'!$C$42</f>
        <v>4.180400492224348E-3</v>
      </c>
    </row>
    <row r="14" spans="2:81">
      <c r="B14" s="101" t="s">
        <v>2069</v>
      </c>
      <c r="C14" s="74" t="s">
        <v>2070</v>
      </c>
      <c r="D14" s="87" t="s">
        <v>2071</v>
      </c>
      <c r="E14" s="74" t="s">
        <v>383</v>
      </c>
      <c r="F14" s="87" t="s">
        <v>155</v>
      </c>
      <c r="G14" s="74" t="s">
        <v>351</v>
      </c>
      <c r="H14" s="74" t="s">
        <v>352</v>
      </c>
      <c r="I14" s="97">
        <v>39076</v>
      </c>
      <c r="J14" s="86">
        <v>7.2499999999959543</v>
      </c>
      <c r="K14" s="87" t="s">
        <v>163</v>
      </c>
      <c r="L14" s="88">
        <v>4.9000000000000002E-2</v>
      </c>
      <c r="M14" s="85">
        <v>7.499999999996323E-3</v>
      </c>
      <c r="N14" s="84">
        <v>412571.76886000007</v>
      </c>
      <c r="O14" s="86">
        <v>164.76</v>
      </c>
      <c r="P14" s="84">
        <v>679.75321103500005</v>
      </c>
      <c r="Q14" s="85">
        <v>2.1016384193247941E-4</v>
      </c>
      <c r="R14" s="85">
        <f t="shared" si="0"/>
        <v>8.819478241255628E-2</v>
      </c>
      <c r="S14" s="85">
        <f>P14/'סכום נכסי הקרן'!$C$42</f>
        <v>5.8859531716251752E-4</v>
      </c>
    </row>
    <row r="15" spans="2:81">
      <c r="B15" s="101" t="s">
        <v>2072</v>
      </c>
      <c r="C15" s="74" t="s">
        <v>2073</v>
      </c>
      <c r="D15" s="87" t="s">
        <v>2071</v>
      </c>
      <c r="E15" s="74" t="s">
        <v>383</v>
      </c>
      <c r="F15" s="87" t="s">
        <v>155</v>
      </c>
      <c r="G15" s="74" t="s">
        <v>351</v>
      </c>
      <c r="H15" s="74" t="s">
        <v>352</v>
      </c>
      <c r="I15" s="97">
        <v>40738</v>
      </c>
      <c r="J15" s="86">
        <v>11.869999999998816</v>
      </c>
      <c r="K15" s="87" t="s">
        <v>163</v>
      </c>
      <c r="L15" s="88">
        <v>4.0999999999999995E-2</v>
      </c>
      <c r="M15" s="85">
        <v>1.2E-2</v>
      </c>
      <c r="N15" s="84">
        <v>1244375.5575260003</v>
      </c>
      <c r="O15" s="86">
        <v>142.76</v>
      </c>
      <c r="P15" s="84">
        <v>1776.4706051300004</v>
      </c>
      <c r="Q15" s="85">
        <v>3.0596617118652716E-4</v>
      </c>
      <c r="R15" s="85">
        <f t="shared" si="0"/>
        <v>0.23048870669281099</v>
      </c>
      <c r="S15" s="85">
        <f>P15/'סכום נכסי הקרן'!$C$42</f>
        <v>1.5382380874145566E-3</v>
      </c>
    </row>
    <row r="16" spans="2:81">
      <c r="B16" s="101" t="s">
        <v>2074</v>
      </c>
      <c r="C16" s="74" t="s">
        <v>2075</v>
      </c>
      <c r="D16" s="87" t="s">
        <v>2071</v>
      </c>
      <c r="E16" s="74" t="s">
        <v>2076</v>
      </c>
      <c r="F16" s="87" t="s">
        <v>155</v>
      </c>
      <c r="G16" s="74" t="s">
        <v>351</v>
      </c>
      <c r="H16" s="74" t="s">
        <v>352</v>
      </c>
      <c r="I16" s="97">
        <v>38918</v>
      </c>
      <c r="J16" s="86">
        <v>0.49999999924980038</v>
      </c>
      <c r="K16" s="87" t="s">
        <v>163</v>
      </c>
      <c r="L16" s="88">
        <v>0.05</v>
      </c>
      <c r="M16" s="85">
        <v>8.9999999984996006E-3</v>
      </c>
      <c r="N16" s="84">
        <v>549.59128300000009</v>
      </c>
      <c r="O16" s="86">
        <v>121.27</v>
      </c>
      <c r="P16" s="84">
        <v>0.66648935900000017</v>
      </c>
      <c r="Q16" s="85">
        <v>9.5379882612853242E-5</v>
      </c>
      <c r="R16" s="85">
        <f t="shared" si="0"/>
        <v>8.6473859987786858E-5</v>
      </c>
      <c r="S16" s="85">
        <f>P16/'סכום נכסי הקרן'!$C$42</f>
        <v>5.7711020599481829E-7</v>
      </c>
    </row>
    <row r="17" spans="2:19">
      <c r="B17" s="101" t="s">
        <v>2077</v>
      </c>
      <c r="C17" s="74" t="s">
        <v>2078</v>
      </c>
      <c r="D17" s="87" t="s">
        <v>2071</v>
      </c>
      <c r="E17" s="74" t="s">
        <v>2079</v>
      </c>
      <c r="F17" s="87" t="s">
        <v>1373</v>
      </c>
      <c r="G17" s="74" t="s">
        <v>366</v>
      </c>
      <c r="H17" s="74" t="s">
        <v>159</v>
      </c>
      <c r="I17" s="97">
        <v>42795</v>
      </c>
      <c r="J17" s="86">
        <v>7.0700000000011611</v>
      </c>
      <c r="K17" s="87" t="s">
        <v>163</v>
      </c>
      <c r="L17" s="88">
        <v>2.1400000000000002E-2</v>
      </c>
      <c r="M17" s="85">
        <v>4.200000000010134E-3</v>
      </c>
      <c r="N17" s="84">
        <v>293748.25521799998</v>
      </c>
      <c r="O17" s="86">
        <v>114.22</v>
      </c>
      <c r="P17" s="84">
        <v>335.51924872300003</v>
      </c>
      <c r="Q17" s="85">
        <v>1.2120648684713444E-3</v>
      </c>
      <c r="R17" s="85">
        <f t="shared" si="0"/>
        <v>4.353204465381439E-2</v>
      </c>
      <c r="S17" s="85">
        <f>P17/'סכום נכסי הקרן'!$C$42</f>
        <v>2.9052464248833891E-4</v>
      </c>
    </row>
    <row r="18" spans="2:19">
      <c r="B18" s="101" t="s">
        <v>2080</v>
      </c>
      <c r="C18" s="74" t="s">
        <v>2081</v>
      </c>
      <c r="D18" s="87" t="s">
        <v>2071</v>
      </c>
      <c r="E18" s="74" t="s">
        <v>371</v>
      </c>
      <c r="F18" s="87" t="s">
        <v>358</v>
      </c>
      <c r="G18" s="74" t="s">
        <v>405</v>
      </c>
      <c r="H18" s="74" t="s">
        <v>352</v>
      </c>
      <c r="I18" s="97">
        <v>36489</v>
      </c>
      <c r="J18" s="86">
        <v>4.2099999987618917</v>
      </c>
      <c r="K18" s="87" t="s">
        <v>163</v>
      </c>
      <c r="L18" s="88">
        <v>6.0499999999999998E-2</v>
      </c>
      <c r="M18" s="85">
        <v>1.1999999889945941E-3</v>
      </c>
      <c r="N18" s="84">
        <v>207.90396000000004</v>
      </c>
      <c r="O18" s="86">
        <v>174.82</v>
      </c>
      <c r="P18" s="84">
        <v>0.36345774500000005</v>
      </c>
      <c r="Q18" s="74"/>
      <c r="R18" s="85">
        <f t="shared" si="0"/>
        <v>4.7156933157588094E-5</v>
      </c>
      <c r="S18" s="85">
        <f>P18/'סכום נכסי הקרן'!$C$42</f>
        <v>3.1471646359377527E-7</v>
      </c>
    </row>
    <row r="19" spans="2:19">
      <c r="B19" s="101" t="s">
        <v>2082</v>
      </c>
      <c r="C19" s="74" t="s">
        <v>2083</v>
      </c>
      <c r="D19" s="87" t="s">
        <v>2071</v>
      </c>
      <c r="E19" s="74" t="s">
        <v>415</v>
      </c>
      <c r="F19" s="87" t="s">
        <v>155</v>
      </c>
      <c r="G19" s="74" t="s">
        <v>395</v>
      </c>
      <c r="H19" s="74" t="s">
        <v>159</v>
      </c>
      <c r="I19" s="97">
        <v>39084</v>
      </c>
      <c r="J19" s="86">
        <v>3.2900000000019309</v>
      </c>
      <c r="K19" s="87" t="s">
        <v>163</v>
      </c>
      <c r="L19" s="88">
        <v>5.5999999999999994E-2</v>
      </c>
      <c r="M19" s="85">
        <v>1.8999999999710342E-3</v>
      </c>
      <c r="N19" s="84">
        <v>114049.30332800001</v>
      </c>
      <c r="O19" s="86">
        <v>145.30000000000001</v>
      </c>
      <c r="P19" s="84">
        <v>165.71363479200002</v>
      </c>
      <c r="Q19" s="85">
        <v>1.613818045447505E-4</v>
      </c>
      <c r="R19" s="85">
        <f t="shared" si="0"/>
        <v>2.1500564802071583E-2</v>
      </c>
      <c r="S19" s="85">
        <f>P19/'סכום נכסי הקרן'!$C$42</f>
        <v>1.4349070787034304E-4</v>
      </c>
    </row>
    <row r="20" spans="2:19">
      <c r="B20" s="101" t="s">
        <v>2084</v>
      </c>
      <c r="C20" s="74" t="s">
        <v>2085</v>
      </c>
      <c r="D20" s="87" t="s">
        <v>2071</v>
      </c>
      <c r="E20" s="74" t="s">
        <v>467</v>
      </c>
      <c r="F20" s="87" t="s">
        <v>468</v>
      </c>
      <c r="G20" s="74" t="s">
        <v>440</v>
      </c>
      <c r="H20" s="74" t="s">
        <v>159</v>
      </c>
      <c r="I20" s="97">
        <v>40561</v>
      </c>
      <c r="J20" s="86">
        <v>1.2599999999991383</v>
      </c>
      <c r="K20" s="87" t="s">
        <v>163</v>
      </c>
      <c r="L20" s="88">
        <v>0.06</v>
      </c>
      <c r="M20" s="85">
        <v>1.4199999999992491E-2</v>
      </c>
      <c r="N20" s="84">
        <v>636840.24345600011</v>
      </c>
      <c r="O20" s="86">
        <v>112.96</v>
      </c>
      <c r="P20" s="84">
        <v>719.37472558700017</v>
      </c>
      <c r="Q20" s="85">
        <v>2.0650097447871181E-4</v>
      </c>
      <c r="R20" s="85">
        <f t="shared" si="0"/>
        <v>9.3335487595028244E-2</v>
      </c>
      <c r="S20" s="85">
        <f>P20/'סכום נכסי הקרן'!$C$42</f>
        <v>6.2290341243239483E-4</v>
      </c>
    </row>
    <row r="21" spans="2:19">
      <c r="B21" s="101" t="s">
        <v>2086</v>
      </c>
      <c r="C21" s="74" t="s">
        <v>2087</v>
      </c>
      <c r="D21" s="87" t="s">
        <v>2071</v>
      </c>
      <c r="E21" s="74" t="s">
        <v>1221</v>
      </c>
      <c r="F21" s="87" t="s">
        <v>358</v>
      </c>
      <c r="G21" s="74" t="s">
        <v>521</v>
      </c>
      <c r="H21" s="74" t="s">
        <v>352</v>
      </c>
      <c r="I21" s="97">
        <v>39387</v>
      </c>
      <c r="J21" s="86">
        <v>1.9699999999997377</v>
      </c>
      <c r="K21" s="87" t="s">
        <v>163</v>
      </c>
      <c r="L21" s="88">
        <v>5.7500000000000002E-2</v>
      </c>
      <c r="M21" s="85">
        <v>4.2999999999953891E-3</v>
      </c>
      <c r="N21" s="84">
        <v>836361.93040000007</v>
      </c>
      <c r="O21" s="86">
        <v>132.26</v>
      </c>
      <c r="P21" s="84">
        <v>1106.1722830570002</v>
      </c>
      <c r="Q21" s="85">
        <v>6.4236707403993859E-4</v>
      </c>
      <c r="R21" s="85">
        <f t="shared" si="0"/>
        <v>0.1435206516589585</v>
      </c>
      <c r="S21" s="85">
        <f>P21/'סכום נכסי הקרן'!$C$42</f>
        <v>9.5782971703946393E-4</v>
      </c>
    </row>
    <row r="22" spans="2:19">
      <c r="B22" s="101" t="s">
        <v>2088</v>
      </c>
      <c r="C22" s="74" t="s">
        <v>2089</v>
      </c>
      <c r="D22" s="87" t="s">
        <v>28</v>
      </c>
      <c r="E22" s="74">
        <v>1229</v>
      </c>
      <c r="F22" s="87" t="s">
        <v>643</v>
      </c>
      <c r="G22" s="74" t="s">
        <v>2090</v>
      </c>
      <c r="H22" s="74" t="s">
        <v>352</v>
      </c>
      <c r="I22" s="97">
        <v>38445</v>
      </c>
      <c r="J22" s="86">
        <v>0.21000000006026348</v>
      </c>
      <c r="K22" s="87" t="s">
        <v>163</v>
      </c>
      <c r="L22" s="88">
        <v>6.7000000000000004E-2</v>
      </c>
      <c r="M22" s="85">
        <v>1.7799000000958189</v>
      </c>
      <c r="N22" s="84">
        <v>9048.8572530000019</v>
      </c>
      <c r="O22" s="86">
        <v>100.859031</v>
      </c>
      <c r="P22" s="84">
        <v>9.126589645000001</v>
      </c>
      <c r="Q22" s="85">
        <v>4.4986591820404776E-4</v>
      </c>
      <c r="R22" s="85">
        <f t="shared" si="0"/>
        <v>1.1841320862374268E-3</v>
      </c>
      <c r="S22" s="85">
        <f>P22/'סכום נכסי הקרן'!$C$42</f>
        <v>7.902673852075896E-6</v>
      </c>
    </row>
    <row r="23" spans="2:19">
      <c r="B23" s="101" t="s">
        <v>2091</v>
      </c>
      <c r="C23" s="74" t="s">
        <v>2092</v>
      </c>
      <c r="D23" s="87" t="s">
        <v>28</v>
      </c>
      <c r="E23" s="74">
        <v>1229</v>
      </c>
      <c r="F23" s="87" t="s">
        <v>643</v>
      </c>
      <c r="G23" s="74" t="s">
        <v>2090</v>
      </c>
      <c r="H23" s="74" t="s">
        <v>352</v>
      </c>
      <c r="I23" s="97">
        <v>38573</v>
      </c>
      <c r="J23" s="86">
        <v>0.33999999982363649</v>
      </c>
      <c r="K23" s="87" t="s">
        <v>163</v>
      </c>
      <c r="L23" s="88">
        <v>6.7000000000000004E-2</v>
      </c>
      <c r="M23" s="85">
        <v>0.98679999999647283</v>
      </c>
      <c r="N23" s="84">
        <v>1017.7216790000001</v>
      </c>
      <c r="O23" s="86">
        <v>100.284722</v>
      </c>
      <c r="P23" s="84">
        <v>1.020619377</v>
      </c>
      <c r="Q23" s="85">
        <v>7.289520067993007E-5</v>
      </c>
      <c r="R23" s="85">
        <f t="shared" si="0"/>
        <v>1.3242056443322787E-4</v>
      </c>
      <c r="S23" s="85">
        <f>P23/'סכום נכסי הקרן'!$C$42</f>
        <v>8.8374983178504584E-7</v>
      </c>
    </row>
    <row r="24" spans="2:19">
      <c r="B24" s="101" t="s">
        <v>2093</v>
      </c>
      <c r="C24" s="74" t="s">
        <v>2094</v>
      </c>
      <c r="D24" s="87" t="s">
        <v>28</v>
      </c>
      <c r="E24" s="74">
        <v>1229</v>
      </c>
      <c r="F24" s="87" t="s">
        <v>643</v>
      </c>
      <c r="G24" s="74" t="s">
        <v>2090</v>
      </c>
      <c r="H24" s="74" t="s">
        <v>352</v>
      </c>
      <c r="I24" s="97">
        <v>38376</v>
      </c>
      <c r="J24" s="86">
        <v>0.17000000013675759</v>
      </c>
      <c r="K24" s="87" t="s">
        <v>163</v>
      </c>
      <c r="L24" s="88">
        <v>7.0000000000000007E-2</v>
      </c>
      <c r="M24" s="85">
        <v>2.7072999978378625</v>
      </c>
      <c r="N24" s="84">
        <v>438.18063300000011</v>
      </c>
      <c r="O24" s="86">
        <v>100.125936</v>
      </c>
      <c r="P24" s="84">
        <v>0.43873248200000015</v>
      </c>
      <c r="Q24" s="85">
        <v>4.8073727534111432E-5</v>
      </c>
      <c r="R24" s="85">
        <f t="shared" si="0"/>
        <v>5.6923476283981035E-5</v>
      </c>
      <c r="S24" s="85">
        <f>P24/'סכום נכסי הקרן'!$C$42</f>
        <v>3.7989652744574114E-7</v>
      </c>
    </row>
    <row r="25" spans="2:19">
      <c r="B25" s="101" t="s">
        <v>2095</v>
      </c>
      <c r="C25" s="74" t="s">
        <v>2096</v>
      </c>
      <c r="D25" s="87" t="s">
        <v>28</v>
      </c>
      <c r="E25" s="74" t="s">
        <v>2097</v>
      </c>
      <c r="F25" s="87" t="s">
        <v>696</v>
      </c>
      <c r="G25" s="74" t="s">
        <v>682</v>
      </c>
      <c r="H25" s="74"/>
      <c r="I25" s="97">
        <v>39104</v>
      </c>
      <c r="J25" s="86">
        <v>0.45999999999518282</v>
      </c>
      <c r="K25" s="87" t="s">
        <v>163</v>
      </c>
      <c r="L25" s="88">
        <v>5.5999999999999994E-2</v>
      </c>
      <c r="M25" s="85">
        <v>7.5106999999689217</v>
      </c>
      <c r="N25" s="84">
        <v>136028.24157900002</v>
      </c>
      <c r="O25" s="86">
        <v>24.417504000000001</v>
      </c>
      <c r="P25" s="84">
        <v>33.214697946000008</v>
      </c>
      <c r="Q25" s="85">
        <v>2.3665230941019133E-4</v>
      </c>
      <c r="R25" s="85">
        <f t="shared" si="0"/>
        <v>4.3094508575928156E-3</v>
      </c>
      <c r="S25" s="85">
        <f>P25/'סכום נכסי הקרן'!$C$42</f>
        <v>2.8760460935838779E-5</v>
      </c>
    </row>
    <row r="26" spans="2:19">
      <c r="B26" s="102"/>
      <c r="C26" s="74"/>
      <c r="D26" s="74"/>
      <c r="E26" s="74"/>
      <c r="F26" s="74"/>
      <c r="G26" s="74"/>
      <c r="H26" s="74"/>
      <c r="I26" s="74"/>
      <c r="J26" s="86"/>
      <c r="K26" s="74"/>
      <c r="L26" s="74"/>
      <c r="M26" s="85"/>
      <c r="N26" s="84"/>
      <c r="O26" s="86"/>
      <c r="P26" s="74"/>
      <c r="Q26" s="74"/>
      <c r="R26" s="85"/>
      <c r="S26" s="74"/>
    </row>
    <row r="27" spans="2:19">
      <c r="B27" s="100" t="s">
        <v>61</v>
      </c>
      <c r="C27" s="72"/>
      <c r="D27" s="72"/>
      <c r="E27" s="72"/>
      <c r="F27" s="72"/>
      <c r="G27" s="72"/>
      <c r="H27" s="72"/>
      <c r="I27" s="72"/>
      <c r="J27" s="83">
        <v>4.165962674429756</v>
      </c>
      <c r="K27" s="72"/>
      <c r="L27" s="72"/>
      <c r="M27" s="82">
        <v>1.6571193116714969E-2</v>
      </c>
      <c r="N27" s="81"/>
      <c r="O27" s="83"/>
      <c r="P27" s="81">
        <v>2614.6777831100007</v>
      </c>
      <c r="Q27" s="72"/>
      <c r="R27" s="82">
        <f t="shared" ref="R27:R34" si="1">P27/$P$11</f>
        <v>0.33924214614479853</v>
      </c>
      <c r="S27" s="82">
        <f>P27/'סכום נכסי הקרן'!$C$42</f>
        <v>2.2640379979730284E-3</v>
      </c>
    </row>
    <row r="28" spans="2:19">
      <c r="B28" s="101" t="s">
        <v>2098</v>
      </c>
      <c r="C28" s="74" t="s">
        <v>2099</v>
      </c>
      <c r="D28" s="87" t="s">
        <v>2071</v>
      </c>
      <c r="E28" s="74" t="s">
        <v>2079</v>
      </c>
      <c r="F28" s="87" t="s">
        <v>1373</v>
      </c>
      <c r="G28" s="74" t="s">
        <v>366</v>
      </c>
      <c r="H28" s="74" t="s">
        <v>159</v>
      </c>
      <c r="I28" s="97">
        <v>42795</v>
      </c>
      <c r="J28" s="86">
        <v>6.680000000000927</v>
      </c>
      <c r="K28" s="87" t="s">
        <v>163</v>
      </c>
      <c r="L28" s="88">
        <v>3.7400000000000003E-2</v>
      </c>
      <c r="M28" s="85">
        <v>1.6200000000000658E-2</v>
      </c>
      <c r="N28" s="84">
        <v>526356.24578000011</v>
      </c>
      <c r="O28" s="86">
        <v>114.78</v>
      </c>
      <c r="P28" s="84">
        <v>604.15171060800014</v>
      </c>
      <c r="Q28" s="85">
        <v>1.0948530868844363E-3</v>
      </c>
      <c r="R28" s="85">
        <f t="shared" si="1"/>
        <v>7.8385843268201541E-2</v>
      </c>
      <c r="S28" s="85">
        <f>P28/'סכום נכסי הקרן'!$C$42</f>
        <v>5.2313231029560176E-4</v>
      </c>
    </row>
    <row r="29" spans="2:19">
      <c r="B29" s="101" t="s">
        <v>2100</v>
      </c>
      <c r="C29" s="74" t="s">
        <v>2101</v>
      </c>
      <c r="D29" s="87" t="s">
        <v>2071</v>
      </c>
      <c r="E29" s="74" t="s">
        <v>2079</v>
      </c>
      <c r="F29" s="87" t="s">
        <v>1373</v>
      </c>
      <c r="G29" s="74" t="s">
        <v>366</v>
      </c>
      <c r="H29" s="74" t="s">
        <v>159</v>
      </c>
      <c r="I29" s="97">
        <v>42795</v>
      </c>
      <c r="J29" s="86">
        <v>2.8799999999992898</v>
      </c>
      <c r="K29" s="87" t="s">
        <v>163</v>
      </c>
      <c r="L29" s="88">
        <v>2.5000000000000001E-2</v>
      </c>
      <c r="M29" s="85">
        <v>8.3999999999905366E-3</v>
      </c>
      <c r="N29" s="84">
        <v>644506.55663300015</v>
      </c>
      <c r="O29" s="86">
        <v>104.92</v>
      </c>
      <c r="P29" s="84">
        <v>676.21628637100014</v>
      </c>
      <c r="Q29" s="85">
        <v>1.0367655617752119E-3</v>
      </c>
      <c r="R29" s="85">
        <f t="shared" si="1"/>
        <v>8.773588307072587E-2</v>
      </c>
      <c r="S29" s="85">
        <f>P29/'סכום נכסי הקרן'!$C$42</f>
        <v>5.8553270964468442E-4</v>
      </c>
    </row>
    <row r="30" spans="2:19">
      <c r="B30" s="101" t="s">
        <v>2102</v>
      </c>
      <c r="C30" s="74" t="s">
        <v>2103</v>
      </c>
      <c r="D30" s="87" t="s">
        <v>2071</v>
      </c>
      <c r="E30" s="74" t="s">
        <v>2104</v>
      </c>
      <c r="F30" s="87" t="s">
        <v>404</v>
      </c>
      <c r="G30" s="74" t="s">
        <v>440</v>
      </c>
      <c r="H30" s="74" t="s">
        <v>159</v>
      </c>
      <c r="I30" s="97">
        <v>42598</v>
      </c>
      <c r="J30" s="86">
        <v>4.5499999999961167</v>
      </c>
      <c r="K30" s="87" t="s">
        <v>163</v>
      </c>
      <c r="L30" s="88">
        <v>3.1E-2</v>
      </c>
      <c r="M30" s="85">
        <v>1.7999999999987405E-2</v>
      </c>
      <c r="N30" s="84">
        <v>448993.87862900004</v>
      </c>
      <c r="O30" s="86">
        <v>106.1</v>
      </c>
      <c r="P30" s="84">
        <v>476.38250522700002</v>
      </c>
      <c r="Q30" s="85">
        <v>5.1736135248789427E-4</v>
      </c>
      <c r="R30" s="85">
        <f t="shared" si="1"/>
        <v>6.1808389738493529E-2</v>
      </c>
      <c r="S30" s="85">
        <f>P30/'סכום נכסי הקרן'!$C$42</f>
        <v>4.1249751704420162E-4</v>
      </c>
    </row>
    <row r="31" spans="2:19">
      <c r="B31" s="101" t="s">
        <v>2105</v>
      </c>
      <c r="C31" s="74" t="s">
        <v>2106</v>
      </c>
      <c r="D31" s="87" t="s">
        <v>2071</v>
      </c>
      <c r="E31" s="74" t="s">
        <v>1160</v>
      </c>
      <c r="F31" s="87" t="s">
        <v>189</v>
      </c>
      <c r="G31" s="74" t="s">
        <v>521</v>
      </c>
      <c r="H31" s="74" t="s">
        <v>352</v>
      </c>
      <c r="I31" s="97">
        <v>44007</v>
      </c>
      <c r="J31" s="86">
        <v>5.5100000000008302</v>
      </c>
      <c r="K31" s="87" t="s">
        <v>163</v>
      </c>
      <c r="L31" s="88">
        <v>3.3500000000000002E-2</v>
      </c>
      <c r="M31" s="85">
        <v>3.3299999999997235E-2</v>
      </c>
      <c r="N31" s="84">
        <v>214602.33094700004</v>
      </c>
      <c r="O31" s="86">
        <v>101.07</v>
      </c>
      <c r="P31" s="84">
        <v>216.89856618200002</v>
      </c>
      <c r="Q31" s="85">
        <v>2.1460233094700005E-4</v>
      </c>
      <c r="R31" s="85">
        <f t="shared" si="1"/>
        <v>2.8141568939248417E-2</v>
      </c>
      <c r="S31" s="85">
        <f>P31/'סכום נכסי הקרן'!$C$42</f>
        <v>1.8781151494614445E-4</v>
      </c>
    </row>
    <row r="32" spans="2:19">
      <c r="B32" s="101" t="s">
        <v>2107</v>
      </c>
      <c r="C32" s="74" t="s">
        <v>2108</v>
      </c>
      <c r="D32" s="87" t="s">
        <v>2071</v>
      </c>
      <c r="E32" s="74" t="s">
        <v>2109</v>
      </c>
      <c r="F32" s="87" t="s">
        <v>156</v>
      </c>
      <c r="G32" s="74" t="s">
        <v>525</v>
      </c>
      <c r="H32" s="74" t="s">
        <v>159</v>
      </c>
      <c r="I32" s="97">
        <v>43741</v>
      </c>
      <c r="J32" s="86">
        <v>1.2400000000011637</v>
      </c>
      <c r="K32" s="87" t="s">
        <v>163</v>
      </c>
      <c r="L32" s="88">
        <v>1.34E-2</v>
      </c>
      <c r="M32" s="85">
        <v>1.7599999999988358E-2</v>
      </c>
      <c r="N32" s="84">
        <v>310796.88737300003</v>
      </c>
      <c r="O32" s="86">
        <v>99.5</v>
      </c>
      <c r="P32" s="84">
        <v>309.24290293600006</v>
      </c>
      <c r="Q32" s="85">
        <v>5.9586313651454736E-4</v>
      </c>
      <c r="R32" s="85">
        <f t="shared" si="1"/>
        <v>4.0122812359415963E-2</v>
      </c>
      <c r="S32" s="85">
        <f>P32/'סכום נכסי הקרן'!$C$42</f>
        <v>2.6777207018519039E-4</v>
      </c>
    </row>
    <row r="33" spans="2:19">
      <c r="B33" s="101" t="s">
        <v>2110</v>
      </c>
      <c r="C33" s="74" t="s">
        <v>2111</v>
      </c>
      <c r="D33" s="87" t="s">
        <v>2071</v>
      </c>
      <c r="E33" s="74" t="s">
        <v>2112</v>
      </c>
      <c r="F33" s="87" t="s">
        <v>404</v>
      </c>
      <c r="G33" s="74" t="s">
        <v>793</v>
      </c>
      <c r="H33" s="74" t="s">
        <v>352</v>
      </c>
      <c r="I33" s="97">
        <v>43310</v>
      </c>
      <c r="J33" s="86">
        <v>3.5999999999987522</v>
      </c>
      <c r="K33" s="87" t="s">
        <v>163</v>
      </c>
      <c r="L33" s="88">
        <v>3.5499999999999997E-2</v>
      </c>
      <c r="M33" s="85">
        <v>2.0099999999990948E-2</v>
      </c>
      <c r="N33" s="84">
        <v>300814.84800000006</v>
      </c>
      <c r="O33" s="86">
        <v>106.56</v>
      </c>
      <c r="P33" s="84">
        <v>320.54830202900007</v>
      </c>
      <c r="Q33" s="85">
        <v>9.7921500000000008E-4</v>
      </c>
      <c r="R33" s="85">
        <f t="shared" si="1"/>
        <v>4.1589634725103776E-2</v>
      </c>
      <c r="S33" s="85">
        <f>P33/'סכום נכסי הקרן'!$C$42</f>
        <v>2.775613655599945E-4</v>
      </c>
    </row>
    <row r="34" spans="2:19">
      <c r="B34" s="101" t="s">
        <v>2113</v>
      </c>
      <c r="C34" s="74" t="s">
        <v>2114</v>
      </c>
      <c r="D34" s="87" t="s">
        <v>2071</v>
      </c>
      <c r="E34" s="74" t="s">
        <v>2115</v>
      </c>
      <c r="F34" s="87" t="s">
        <v>404</v>
      </c>
      <c r="G34" s="74" t="s">
        <v>671</v>
      </c>
      <c r="H34" s="74" t="s">
        <v>159</v>
      </c>
      <c r="I34" s="97">
        <v>41903</v>
      </c>
      <c r="J34" s="86">
        <v>0.82999999997241403</v>
      </c>
      <c r="K34" s="87" t="s">
        <v>163</v>
      </c>
      <c r="L34" s="88">
        <v>5.1500000000000004E-2</v>
      </c>
      <c r="M34" s="85">
        <v>1.5799999999056735E-2</v>
      </c>
      <c r="N34" s="84">
        <v>10827.160044000002</v>
      </c>
      <c r="O34" s="86">
        <v>103.79</v>
      </c>
      <c r="P34" s="84">
        <v>11.237509757</v>
      </c>
      <c r="Q34" s="85">
        <v>7.218081673316867E-4</v>
      </c>
      <c r="R34" s="85">
        <f t="shared" si="1"/>
        <v>1.458014043609369E-3</v>
      </c>
      <c r="S34" s="85">
        <f>P34/'סכום נכסי הקרן'!$C$42</f>
        <v>9.7305102972109847E-6</v>
      </c>
    </row>
    <row r="35" spans="2:19">
      <c r="B35" s="102"/>
      <c r="C35" s="74"/>
      <c r="D35" s="74"/>
      <c r="E35" s="74"/>
      <c r="F35" s="74"/>
      <c r="G35" s="74"/>
      <c r="H35" s="74"/>
      <c r="I35" s="74"/>
      <c r="J35" s="86"/>
      <c r="K35" s="74"/>
      <c r="L35" s="74"/>
      <c r="M35" s="85"/>
      <c r="N35" s="84"/>
      <c r="O35" s="86"/>
      <c r="P35" s="74"/>
      <c r="Q35" s="74"/>
      <c r="R35" s="85"/>
      <c r="S35" s="74"/>
    </row>
    <row r="36" spans="2:19">
      <c r="B36" s="100" t="s">
        <v>47</v>
      </c>
      <c r="C36" s="72"/>
      <c r="D36" s="72"/>
      <c r="E36" s="72"/>
      <c r="F36" s="72"/>
      <c r="G36" s="72"/>
      <c r="H36" s="72"/>
      <c r="I36" s="72"/>
      <c r="J36" s="83">
        <v>1.89</v>
      </c>
      <c r="K36" s="72"/>
      <c r="L36" s="72"/>
      <c r="M36" s="82">
        <v>5.2000000000000005E-2</v>
      </c>
      <c r="N36" s="81"/>
      <c r="O36" s="83"/>
      <c r="P36" s="81">
        <v>264.89637000000005</v>
      </c>
      <c r="Q36" s="72"/>
      <c r="R36" s="82">
        <f t="shared" ref="R36:R37" si="2">P36/$P$11</f>
        <v>3.4369058262268493E-2</v>
      </c>
      <c r="S36" s="82">
        <f>P36/'סכום נכסי הקרן'!$C$42</f>
        <v>2.2937260226832759E-4</v>
      </c>
    </row>
    <row r="37" spans="2:19">
      <c r="B37" s="101" t="s">
        <v>2116</v>
      </c>
      <c r="C37" s="74" t="s">
        <v>2117</v>
      </c>
      <c r="D37" s="87" t="s">
        <v>2071</v>
      </c>
      <c r="E37" s="74" t="s">
        <v>1160</v>
      </c>
      <c r="F37" s="87" t="s">
        <v>189</v>
      </c>
      <c r="G37" s="74" t="s">
        <v>521</v>
      </c>
      <c r="H37" s="74" t="s">
        <v>352</v>
      </c>
      <c r="I37" s="97">
        <v>42625</v>
      </c>
      <c r="J37" s="86">
        <v>1.89</v>
      </c>
      <c r="K37" s="87" t="s">
        <v>162</v>
      </c>
      <c r="L37" s="88">
        <v>4.4500000000000005E-2</v>
      </c>
      <c r="M37" s="85">
        <v>5.2000000000000005E-2</v>
      </c>
      <c r="N37" s="84">
        <v>77815.000000000015</v>
      </c>
      <c r="O37" s="86">
        <v>98.93</v>
      </c>
      <c r="P37" s="84">
        <v>264.89637000000005</v>
      </c>
      <c r="Q37" s="85">
        <v>3.5691049232957549E-4</v>
      </c>
      <c r="R37" s="85">
        <f t="shared" si="2"/>
        <v>3.4369058262268493E-2</v>
      </c>
      <c r="S37" s="85">
        <f>P37/'סכום נכסי הקרן'!$C$42</f>
        <v>2.2937260226832759E-4</v>
      </c>
    </row>
    <row r="38" spans="2:19">
      <c r="C38" s="1"/>
      <c r="D38" s="1"/>
      <c r="E38" s="1"/>
    </row>
    <row r="39" spans="2:19">
      <c r="C39" s="1"/>
      <c r="D39" s="1"/>
      <c r="E39" s="1"/>
    </row>
    <row r="40" spans="2:19">
      <c r="C40" s="1"/>
      <c r="D40" s="1"/>
      <c r="E40" s="1"/>
    </row>
    <row r="41" spans="2:19">
      <c r="B41" s="89" t="s">
        <v>255</v>
      </c>
      <c r="C41" s="1"/>
      <c r="D41" s="1"/>
      <c r="E41" s="1"/>
    </row>
    <row r="42" spans="2:19">
      <c r="B42" s="89" t="s">
        <v>111</v>
      </c>
      <c r="C42" s="1"/>
      <c r="D42" s="1"/>
      <c r="E42" s="1"/>
    </row>
    <row r="43" spans="2:19">
      <c r="B43" s="89" t="s">
        <v>238</v>
      </c>
      <c r="C43" s="1"/>
      <c r="D43" s="1"/>
      <c r="E43" s="1"/>
    </row>
    <row r="44" spans="2:19">
      <c r="B44" s="89" t="s">
        <v>246</v>
      </c>
      <c r="C44" s="1"/>
      <c r="D44" s="1"/>
      <c r="E44" s="1"/>
    </row>
    <row r="45" spans="2:19">
      <c r="C45" s="1"/>
      <c r="D45" s="1"/>
      <c r="E45" s="1"/>
    </row>
    <row r="46" spans="2:19">
      <c r="C46" s="1"/>
      <c r="D46" s="1"/>
      <c r="E46" s="1"/>
    </row>
    <row r="47" spans="2:19">
      <c r="C47" s="1"/>
      <c r="D47" s="1"/>
      <c r="E47" s="1"/>
    </row>
    <row r="48" spans="2:19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37">
    <cfRule type="cellIs" dxfId="15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2"/>
  <sheetViews>
    <sheetView rightToLeft="1" workbookViewId="0">
      <selection activeCell="F30" sqref="F30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58.140625" style="2" bestFit="1" customWidth="1"/>
    <col min="4" max="4" width="5.7109375" style="2" bestFit="1" customWidth="1"/>
    <col min="5" max="5" width="9" style="2" bestFit="1" customWidth="1"/>
    <col min="6" max="6" width="14.4257812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7" t="s">
        <v>178</v>
      </c>
      <c r="C1" s="68" t="s" vm="1">
        <v>264</v>
      </c>
    </row>
    <row r="2" spans="2:98">
      <c r="B2" s="47" t="s">
        <v>177</v>
      </c>
      <c r="C2" s="68" t="s">
        <v>265</v>
      </c>
    </row>
    <row r="3" spans="2:98">
      <c r="B3" s="47" t="s">
        <v>179</v>
      </c>
      <c r="C3" s="68" t="s">
        <v>266</v>
      </c>
    </row>
    <row r="4" spans="2:98">
      <c r="B4" s="47" t="s">
        <v>180</v>
      </c>
      <c r="C4" s="68">
        <v>8803</v>
      </c>
    </row>
    <row r="6" spans="2:98" ht="26.25" customHeight="1">
      <c r="B6" s="121" t="s">
        <v>209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</row>
    <row r="7" spans="2:98" ht="26.25" customHeight="1">
      <c r="B7" s="121" t="s">
        <v>91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</row>
    <row r="8" spans="2:98" s="3" customFormat="1" ht="63">
      <c r="B8" s="22" t="s">
        <v>115</v>
      </c>
      <c r="C8" s="30" t="s">
        <v>45</v>
      </c>
      <c r="D8" s="30" t="s">
        <v>117</v>
      </c>
      <c r="E8" s="30" t="s">
        <v>116</v>
      </c>
      <c r="F8" s="30" t="s">
        <v>66</v>
      </c>
      <c r="G8" s="30" t="s">
        <v>102</v>
      </c>
      <c r="H8" s="30" t="s">
        <v>240</v>
      </c>
      <c r="I8" s="30" t="s">
        <v>239</v>
      </c>
      <c r="J8" s="30" t="s">
        <v>110</v>
      </c>
      <c r="K8" s="30" t="s">
        <v>59</v>
      </c>
      <c r="L8" s="30" t="s">
        <v>181</v>
      </c>
      <c r="M8" s="31" t="s">
        <v>183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247</v>
      </c>
      <c r="I9" s="32"/>
      <c r="J9" s="32" t="s">
        <v>243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91" t="s">
        <v>30</v>
      </c>
      <c r="C11" s="74"/>
      <c r="D11" s="74"/>
      <c r="E11" s="74"/>
      <c r="F11" s="74"/>
      <c r="G11" s="74"/>
      <c r="H11" s="84"/>
      <c r="I11" s="84"/>
      <c r="J11" s="84">
        <v>13980.683660000002</v>
      </c>
      <c r="K11" s="74"/>
      <c r="L11" s="85">
        <f>J11/$J$11</f>
        <v>1</v>
      </c>
      <c r="M11" s="85">
        <f>J11/'סכום נכסי הקרן'!$C$42</f>
        <v>1.2105812520513159E-2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>
      <c r="B12" s="95" t="s">
        <v>232</v>
      </c>
      <c r="C12" s="74"/>
      <c r="D12" s="74"/>
      <c r="E12" s="74"/>
      <c r="F12" s="74"/>
      <c r="G12" s="74"/>
      <c r="H12" s="84"/>
      <c r="I12" s="84"/>
      <c r="J12" s="84">
        <v>13980.683660000002</v>
      </c>
      <c r="K12" s="74"/>
      <c r="L12" s="85">
        <f t="shared" ref="L12:L27" si="0">J12/$J$11</f>
        <v>1</v>
      </c>
      <c r="M12" s="85">
        <f>J12/'סכום נכסי הקרן'!$C$42</f>
        <v>1.2105812520513159E-2</v>
      </c>
    </row>
    <row r="13" spans="2:98">
      <c r="B13" s="92" t="s">
        <v>64</v>
      </c>
      <c r="C13" s="72"/>
      <c r="D13" s="72"/>
      <c r="E13" s="72"/>
      <c r="F13" s="72"/>
      <c r="G13" s="72"/>
      <c r="H13" s="81"/>
      <c r="I13" s="81"/>
      <c r="J13" s="81">
        <v>13980.683660000002</v>
      </c>
      <c r="K13" s="72"/>
      <c r="L13" s="82">
        <f t="shared" si="0"/>
        <v>1</v>
      </c>
      <c r="M13" s="82">
        <f>J13/'סכום נכסי הקרן'!$C$42</f>
        <v>1.2105812520513159E-2</v>
      </c>
    </row>
    <row r="14" spans="2:98">
      <c r="B14" s="77" t="s">
        <v>2118</v>
      </c>
      <c r="C14" s="74">
        <v>6824</v>
      </c>
      <c r="D14" s="87" t="s">
        <v>28</v>
      </c>
      <c r="E14" s="74"/>
      <c r="F14" s="87" t="s">
        <v>966</v>
      </c>
      <c r="G14" s="87" t="s">
        <v>162</v>
      </c>
      <c r="H14" s="84">
        <v>4565.3700000000008</v>
      </c>
      <c r="I14" s="84">
        <v>8370.5810999999994</v>
      </c>
      <c r="J14" s="84">
        <v>1314.9712700000002</v>
      </c>
      <c r="K14" s="85">
        <v>2.773276756998001E-3</v>
      </c>
      <c r="L14" s="85">
        <f t="shared" si="0"/>
        <v>9.4056292380196804E-2</v>
      </c>
      <c r="M14" s="85">
        <f>J14/'סכום נכסי הקרן'!$C$42</f>
        <v>1.1386278419292328E-3</v>
      </c>
    </row>
    <row r="15" spans="2:98">
      <c r="B15" s="77" t="s">
        <v>2119</v>
      </c>
      <c r="C15" s="74" t="s">
        <v>2120</v>
      </c>
      <c r="D15" s="87" t="s">
        <v>28</v>
      </c>
      <c r="E15" s="74"/>
      <c r="F15" s="87" t="s">
        <v>966</v>
      </c>
      <c r="G15" s="87" t="s">
        <v>162</v>
      </c>
      <c r="H15" s="84">
        <v>52510.780000000006</v>
      </c>
      <c r="I15" s="84">
        <v>67.912499999999994</v>
      </c>
      <c r="J15" s="84">
        <v>122.71081000000001</v>
      </c>
      <c r="K15" s="85">
        <v>1.1043138940249923E-3</v>
      </c>
      <c r="L15" s="85">
        <f t="shared" si="0"/>
        <v>8.7771680544554993E-3</v>
      </c>
      <c r="M15" s="85">
        <f>J15/'סכום נכסי הקרן'!$C$42</f>
        <v>1.0625475092827551E-4</v>
      </c>
    </row>
    <row r="16" spans="2:98">
      <c r="B16" s="77" t="s">
        <v>2121</v>
      </c>
      <c r="C16" s="74">
        <v>6900</v>
      </c>
      <c r="D16" s="87" t="s">
        <v>28</v>
      </c>
      <c r="E16" s="74"/>
      <c r="F16" s="87" t="s">
        <v>966</v>
      </c>
      <c r="G16" s="87" t="s">
        <v>162</v>
      </c>
      <c r="H16" s="84">
        <v>6313.4700000000012</v>
      </c>
      <c r="I16" s="84">
        <v>10070.1158</v>
      </c>
      <c r="J16" s="84">
        <v>2187.6981300000002</v>
      </c>
      <c r="K16" s="85">
        <v>1.7612117484526318E-3</v>
      </c>
      <c r="L16" s="85">
        <f t="shared" si="0"/>
        <v>0.15648005370861812</v>
      </c>
      <c r="M16" s="85">
        <f>J16/'סכום נכסי הקרן'!$C$42</f>
        <v>1.8943181933963609E-3</v>
      </c>
    </row>
    <row r="17" spans="2:13">
      <c r="B17" s="77" t="s">
        <v>2122</v>
      </c>
      <c r="C17" s="74">
        <v>7019</v>
      </c>
      <c r="D17" s="87" t="s">
        <v>28</v>
      </c>
      <c r="E17" s="74"/>
      <c r="F17" s="87" t="s">
        <v>966</v>
      </c>
      <c r="G17" s="87" t="s">
        <v>162</v>
      </c>
      <c r="H17" s="84">
        <v>4230.1800000000012</v>
      </c>
      <c r="I17" s="84">
        <v>10283.0326</v>
      </c>
      <c r="J17" s="84">
        <v>1496.8033100000002</v>
      </c>
      <c r="K17" s="85">
        <v>3.0146128099857524E-3</v>
      </c>
      <c r="L17" s="85">
        <f t="shared" si="0"/>
        <v>0.10706224004499076</v>
      </c>
      <c r="M17" s="85">
        <f>J17/'סכום נכסי הקרן'!$C$42</f>
        <v>1.2960754060108344E-3</v>
      </c>
    </row>
    <row r="18" spans="2:13">
      <c r="B18" s="77" t="s">
        <v>2123</v>
      </c>
      <c r="C18" s="74">
        <v>5771</v>
      </c>
      <c r="D18" s="87" t="s">
        <v>28</v>
      </c>
      <c r="E18" s="74"/>
      <c r="F18" s="87" t="s">
        <v>966</v>
      </c>
      <c r="G18" s="87" t="s">
        <v>164</v>
      </c>
      <c r="H18" s="84">
        <v>125725.02000000002</v>
      </c>
      <c r="I18" s="84">
        <v>112.021</v>
      </c>
      <c r="J18" s="84">
        <v>566.98731000000021</v>
      </c>
      <c r="K18" s="85">
        <v>1.2097129355538212E-3</v>
      </c>
      <c r="L18" s="85">
        <f t="shared" si="0"/>
        <v>4.0555048936712738E-2</v>
      </c>
      <c r="M18" s="85">
        <f>J18/'סכום נכסי הקרן'!$C$42</f>
        <v>4.9095181918808086E-4</v>
      </c>
    </row>
    <row r="19" spans="2:13">
      <c r="B19" s="77" t="s">
        <v>2124</v>
      </c>
      <c r="C19" s="74">
        <v>7983</v>
      </c>
      <c r="D19" s="87" t="s">
        <v>28</v>
      </c>
      <c r="E19" s="74"/>
      <c r="F19" s="87" t="s">
        <v>940</v>
      </c>
      <c r="G19" s="87" t="s">
        <v>162</v>
      </c>
      <c r="H19" s="84">
        <v>43827.000000000007</v>
      </c>
      <c r="I19" s="84">
        <v>100</v>
      </c>
      <c r="J19" s="84">
        <v>150.80871000000002</v>
      </c>
      <c r="K19" s="85">
        <v>2.1711430003582548E-5</v>
      </c>
      <c r="L19" s="85">
        <f t="shared" si="0"/>
        <v>1.078693386300395E-2</v>
      </c>
      <c r="M19" s="85">
        <f>J19/'סכום נכסי הקרן'!$C$42</f>
        <v>1.3058459901670058E-4</v>
      </c>
    </row>
    <row r="20" spans="2:13">
      <c r="B20" s="77" t="s">
        <v>2125</v>
      </c>
      <c r="C20" s="74" t="s">
        <v>2126</v>
      </c>
      <c r="D20" s="87" t="s">
        <v>28</v>
      </c>
      <c r="E20" s="74"/>
      <c r="F20" s="87" t="s">
        <v>966</v>
      </c>
      <c r="G20" s="87" t="s">
        <v>162</v>
      </c>
      <c r="H20" s="84">
        <v>1434.4100000000003</v>
      </c>
      <c r="I20" s="84">
        <v>11393.1955</v>
      </c>
      <c r="J20" s="84">
        <v>562.34543000000019</v>
      </c>
      <c r="K20" s="85">
        <v>1.7219808750050846E-3</v>
      </c>
      <c r="L20" s="85">
        <f t="shared" si="0"/>
        <v>4.0223027977445855E-2</v>
      </c>
      <c r="M20" s="85">
        <f>J20/'סכום נכסי הקרן'!$C$42</f>
        <v>4.8693243570231508E-4</v>
      </c>
    </row>
    <row r="21" spans="2:13">
      <c r="B21" s="77" t="s">
        <v>2127</v>
      </c>
      <c r="C21" s="74" t="s">
        <v>2128</v>
      </c>
      <c r="D21" s="87" t="s">
        <v>28</v>
      </c>
      <c r="E21" s="74"/>
      <c r="F21" s="87" t="s">
        <v>966</v>
      </c>
      <c r="G21" s="87" t="s">
        <v>164</v>
      </c>
      <c r="H21" s="84">
        <v>214524.79000000004</v>
      </c>
      <c r="I21" s="84">
        <v>105.0988</v>
      </c>
      <c r="J21" s="84">
        <v>907.66887000000008</v>
      </c>
      <c r="K21" s="85">
        <v>3.8455805299428664E-3</v>
      </c>
      <c r="L21" s="85">
        <f t="shared" si="0"/>
        <v>6.4923067574794116E-2</v>
      </c>
      <c r="M21" s="85">
        <f>J21/'סכום נכסי הקרן'!$C$42</f>
        <v>7.8594648431706447E-4</v>
      </c>
    </row>
    <row r="22" spans="2:13">
      <c r="B22" s="77" t="s">
        <v>2129</v>
      </c>
      <c r="C22" s="74">
        <v>5691</v>
      </c>
      <c r="D22" s="87" t="s">
        <v>28</v>
      </c>
      <c r="E22" s="74"/>
      <c r="F22" s="87" t="s">
        <v>966</v>
      </c>
      <c r="G22" s="87" t="s">
        <v>162</v>
      </c>
      <c r="H22" s="84">
        <v>91207.210000000021</v>
      </c>
      <c r="I22" s="84">
        <v>155.98159999999999</v>
      </c>
      <c r="J22" s="84">
        <v>489.53892000000008</v>
      </c>
      <c r="K22" s="85">
        <v>1.0123006068653751E-3</v>
      </c>
      <c r="L22" s="85">
        <f t="shared" si="0"/>
        <v>3.5015377781604136E-2</v>
      </c>
      <c r="M22" s="85">
        <f>J22/'סכום נכסי הקרן'!$C$42</f>
        <v>4.2388959875904164E-4</v>
      </c>
    </row>
    <row r="23" spans="2:13">
      <c r="B23" s="77" t="s">
        <v>2130</v>
      </c>
      <c r="C23" s="74">
        <v>6629</v>
      </c>
      <c r="D23" s="87" t="s">
        <v>28</v>
      </c>
      <c r="E23" s="74"/>
      <c r="F23" s="87" t="s">
        <v>966</v>
      </c>
      <c r="G23" s="87" t="s">
        <v>165</v>
      </c>
      <c r="H23" s="84">
        <v>3185.4000000000005</v>
      </c>
      <c r="I23" s="84">
        <v>10106.7246</v>
      </c>
      <c r="J23" s="84">
        <v>1420.01189</v>
      </c>
      <c r="K23" s="85">
        <v>4.6982300884955757E-3</v>
      </c>
      <c r="L23" s="85">
        <f t="shared" si="0"/>
        <v>0.10156956015411336</v>
      </c>
      <c r="M23" s="85">
        <f>J23/'סכום נכסי הקרן'!$C$42</f>
        <v>1.2295820530166799E-3</v>
      </c>
    </row>
    <row r="24" spans="2:13">
      <c r="B24" s="77" t="s">
        <v>2131</v>
      </c>
      <c r="C24" s="74">
        <v>7943</v>
      </c>
      <c r="D24" s="87" t="s">
        <v>28</v>
      </c>
      <c r="E24" s="74"/>
      <c r="F24" s="87" t="s">
        <v>966</v>
      </c>
      <c r="G24" s="87" t="s">
        <v>162</v>
      </c>
      <c r="H24" s="84">
        <v>664769.35000000009</v>
      </c>
      <c r="I24" s="84">
        <v>95.896699999999996</v>
      </c>
      <c r="J24" s="84">
        <v>2193.6095200000004</v>
      </c>
      <c r="K24" s="85">
        <v>4.4770087952308102E-3</v>
      </c>
      <c r="L24" s="85">
        <f t="shared" si="0"/>
        <v>0.15690287924017016</v>
      </c>
      <c r="M24" s="85">
        <f>J24/'סכום נכסי הקרן'!$C$42</f>
        <v>1.8994368400102159E-3</v>
      </c>
    </row>
    <row r="25" spans="2:13">
      <c r="B25" s="77" t="s">
        <v>2132</v>
      </c>
      <c r="C25" s="74">
        <v>5356</v>
      </c>
      <c r="D25" s="87" t="s">
        <v>28</v>
      </c>
      <c r="E25" s="74"/>
      <c r="F25" s="87" t="s">
        <v>966</v>
      </c>
      <c r="G25" s="87" t="s">
        <v>162</v>
      </c>
      <c r="H25" s="84">
        <v>26128.940000000006</v>
      </c>
      <c r="I25" s="84">
        <v>283.2364</v>
      </c>
      <c r="J25" s="84">
        <v>254.65695000000005</v>
      </c>
      <c r="K25" s="85">
        <v>1.1025821485022389E-3</v>
      </c>
      <c r="L25" s="85">
        <f t="shared" si="0"/>
        <v>1.8214913962226079E-2</v>
      </c>
      <c r="M25" s="85">
        <f>J25/'סכום נכסי הקרן'!$C$42</f>
        <v>2.2050633350398642E-4</v>
      </c>
    </row>
    <row r="26" spans="2:13">
      <c r="B26" s="77" t="s">
        <v>2133</v>
      </c>
      <c r="C26" s="74" t="s">
        <v>2134</v>
      </c>
      <c r="D26" s="87" t="s">
        <v>28</v>
      </c>
      <c r="E26" s="74"/>
      <c r="F26" s="87" t="s">
        <v>966</v>
      </c>
      <c r="G26" s="87" t="s">
        <v>162</v>
      </c>
      <c r="H26" s="84">
        <v>354662.54</v>
      </c>
      <c r="I26" s="84">
        <v>101.90949999999999</v>
      </c>
      <c r="J26" s="84">
        <v>1243.6972100000003</v>
      </c>
      <c r="K26" s="85">
        <v>1.7008021463778696E-3</v>
      </c>
      <c r="L26" s="85">
        <f t="shared" si="0"/>
        <v>8.8958254134476292E-2</v>
      </c>
      <c r="M26" s="85">
        <f>J26/'סכום נכסי הקרן'!$C$42</f>
        <v>1.0769119467041344E-3</v>
      </c>
    </row>
    <row r="27" spans="2:13">
      <c r="B27" s="77" t="s">
        <v>2135</v>
      </c>
      <c r="C27" s="74">
        <v>7425</v>
      </c>
      <c r="D27" s="87" t="s">
        <v>28</v>
      </c>
      <c r="E27" s="74"/>
      <c r="F27" s="87" t="s">
        <v>966</v>
      </c>
      <c r="G27" s="87" t="s">
        <v>162</v>
      </c>
      <c r="H27" s="84">
        <v>314725.43000000005</v>
      </c>
      <c r="I27" s="84">
        <v>98.726200000000006</v>
      </c>
      <c r="J27" s="84">
        <v>1069.1753300000003</v>
      </c>
      <c r="K27" s="85">
        <v>3.1817765758479508E-3</v>
      </c>
      <c r="L27" s="85">
        <f t="shared" si="0"/>
        <v>7.6475182187192126E-2</v>
      </c>
      <c r="M27" s="85">
        <f>J27/'סכום נכסי הקרן'!$C$42</f>
        <v>9.2579421803023543E-4</v>
      </c>
    </row>
    <row r="28" spans="2:13">
      <c r="B28" s="73"/>
      <c r="C28" s="74"/>
      <c r="D28" s="74"/>
      <c r="E28" s="74"/>
      <c r="F28" s="74"/>
      <c r="G28" s="74"/>
      <c r="H28" s="84"/>
      <c r="I28" s="84"/>
      <c r="J28" s="74"/>
      <c r="K28" s="74"/>
      <c r="L28" s="85"/>
      <c r="M28" s="74"/>
    </row>
    <row r="29" spans="2:1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2:1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2:13">
      <c r="B31" s="89" t="s">
        <v>255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2:13">
      <c r="B32" s="89" t="s">
        <v>111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2:13">
      <c r="B33" s="89" t="s">
        <v>238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2:13">
      <c r="B34" s="89" t="s">
        <v>246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2:1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2:1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2:1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2:1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2:1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2:1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2:1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2:1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2:1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2:1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2:1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2:1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2:1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2:1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2:13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2:13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2:13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2:13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2:13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2:13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2:13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2:13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2:13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2:13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2:13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13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2:13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2:13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2:13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2:13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2:13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2:13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2:13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2:13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2:13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3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3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2:13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2:13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2:13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2:13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13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2:13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2:13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2:13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2:13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2:13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2:13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2:13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2:13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2:13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2:13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2:13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2:13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2:13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2:13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2:13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2:13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2:13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2:13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2:13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2:13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2:13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2:13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2:13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2:13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2:13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2:13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2:13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2:13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2:13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2:13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2:13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2:13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2:13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2:13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</row>
    <row r="116" spans="2:13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3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3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</row>
    <row r="119" spans="2:13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</row>
    <row r="120" spans="2:13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</row>
    <row r="121" spans="2:13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</row>
    <row r="122" spans="2:13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</row>
    <row r="123" spans="2:13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</row>
    <row r="124" spans="2:13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</row>
    <row r="125" spans="2:13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</row>
    <row r="126" spans="2:13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</row>
    <row r="127" spans="2:13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2"/>
      <c r="C400" s="1"/>
      <c r="D400" s="1"/>
      <c r="E400" s="1"/>
    </row>
    <row r="401" spans="2:5">
      <c r="B401" s="42"/>
      <c r="C401" s="1"/>
      <c r="D401" s="1"/>
      <c r="E401" s="1"/>
    </row>
    <row r="402" spans="2:5">
      <c r="B402" s="3"/>
      <c r="C402" s="1"/>
      <c r="D402" s="1"/>
      <c r="E402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H18:XFD21 D18:AF21 D1:XFD17 C5:C1048576 A1:B1048576 D22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A637"/>
  <sheetViews>
    <sheetView rightToLeft="1" workbookViewId="0">
      <selection activeCell="J99" activeCellId="7" sqref="J12:J14 J16:J17 J19:J30 J32:J39 J41:J46 J48:J86 J87:J98 J99:J111"/>
    </sheetView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58.140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3" customWidth="1"/>
    <col min="18" max="18" width="8" style="3" customWidth="1"/>
    <col min="19" max="19" width="8.7109375" style="3" customWidth="1"/>
    <col min="20" max="20" width="10" style="3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2:53">
      <c r="B1" s="47" t="s">
        <v>178</v>
      </c>
      <c r="C1" s="68" t="s" vm="1">
        <v>264</v>
      </c>
    </row>
    <row r="2" spans="2:53">
      <c r="B2" s="47" t="s">
        <v>177</v>
      </c>
      <c r="C2" s="68" t="s">
        <v>265</v>
      </c>
    </row>
    <row r="3" spans="2:53">
      <c r="B3" s="47" t="s">
        <v>179</v>
      </c>
      <c r="C3" s="68" t="s">
        <v>266</v>
      </c>
    </row>
    <row r="4" spans="2:53">
      <c r="B4" s="47" t="s">
        <v>180</v>
      </c>
      <c r="C4" s="68">
        <v>8803</v>
      </c>
    </row>
    <row r="6" spans="2:53" ht="26.25" customHeight="1">
      <c r="B6" s="121" t="s">
        <v>209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53" ht="26.25" customHeight="1">
      <c r="B7" s="121" t="s">
        <v>97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2:53" s="3" customFormat="1" ht="78.75">
      <c r="B8" s="22" t="s">
        <v>115</v>
      </c>
      <c r="C8" s="30" t="s">
        <v>45</v>
      </c>
      <c r="D8" s="30" t="s">
        <v>102</v>
      </c>
      <c r="E8" s="30" t="s">
        <v>103</v>
      </c>
      <c r="F8" s="30" t="s">
        <v>240</v>
      </c>
      <c r="G8" s="30" t="s">
        <v>239</v>
      </c>
      <c r="H8" s="30" t="s">
        <v>110</v>
      </c>
      <c r="I8" s="30" t="s">
        <v>59</v>
      </c>
      <c r="J8" s="30" t="s">
        <v>181</v>
      </c>
      <c r="K8" s="31" t="s">
        <v>183</v>
      </c>
      <c r="BA8" s="1"/>
    </row>
    <row r="9" spans="2:53" s="3" customFormat="1" ht="21" customHeight="1">
      <c r="B9" s="15"/>
      <c r="C9" s="16"/>
      <c r="D9" s="16"/>
      <c r="E9" s="32" t="s">
        <v>21</v>
      </c>
      <c r="F9" s="32" t="s">
        <v>247</v>
      </c>
      <c r="G9" s="32"/>
      <c r="H9" s="32" t="s">
        <v>243</v>
      </c>
      <c r="I9" s="32" t="s">
        <v>19</v>
      </c>
      <c r="J9" s="32" t="s">
        <v>19</v>
      </c>
      <c r="K9" s="33" t="s">
        <v>19</v>
      </c>
      <c r="BA9" s="1"/>
    </row>
    <row r="10" spans="2:53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R10" s="3"/>
      <c r="S10" s="3"/>
      <c r="BA10" s="1"/>
    </row>
    <row r="11" spans="2:53" s="4" customFormat="1" ht="18" customHeight="1">
      <c r="B11" s="69" t="s">
        <v>2136</v>
      </c>
      <c r="C11" s="70"/>
      <c r="D11" s="70"/>
      <c r="E11" s="70"/>
      <c r="F11" s="78"/>
      <c r="G11" s="80"/>
      <c r="H11" s="78">
        <v>33387.318359999997</v>
      </c>
      <c r="I11" s="70"/>
      <c r="J11" s="79">
        <f>H11/$H$11</f>
        <v>1</v>
      </c>
      <c r="K11" s="79">
        <f>H11/'סכום נכסי הקרן'!$C$42</f>
        <v>2.8909932193462332E-2</v>
      </c>
      <c r="L11" s="3"/>
      <c r="M11" s="3"/>
      <c r="N11" s="3"/>
      <c r="O11" s="3"/>
      <c r="P11" s="3"/>
      <c r="Q11" s="3"/>
      <c r="R11" s="3"/>
      <c r="S11" s="3"/>
      <c r="BA11" s="1"/>
    </row>
    <row r="12" spans="2:53" ht="21" customHeight="1">
      <c r="B12" s="71" t="s">
        <v>2137</v>
      </c>
      <c r="C12" s="72"/>
      <c r="D12" s="72"/>
      <c r="E12" s="72"/>
      <c r="F12" s="81"/>
      <c r="G12" s="83"/>
      <c r="H12" s="81">
        <v>978.61420999999996</v>
      </c>
      <c r="I12" s="72"/>
      <c r="J12" s="82">
        <f t="shared" ref="J12:J14" si="0">H12/$H$11</f>
        <v>2.9310955718217797E-2</v>
      </c>
      <c r="K12" s="82">
        <f>H12/'סכום נכסי הקרן'!$C$42</f>
        <v>8.4737774233925351E-4</v>
      </c>
      <c r="T12" s="1"/>
    </row>
    <row r="13" spans="2:53">
      <c r="B13" s="92" t="s">
        <v>228</v>
      </c>
      <c r="C13" s="72"/>
      <c r="D13" s="72"/>
      <c r="E13" s="72"/>
      <c r="F13" s="81"/>
      <c r="G13" s="83"/>
      <c r="H13" s="81">
        <v>46.568640000000009</v>
      </c>
      <c r="I13" s="72"/>
      <c r="J13" s="82">
        <f t="shared" si="0"/>
        <v>1.3948002501390476E-3</v>
      </c>
      <c r="K13" s="82">
        <f>H13/'סכום נכסי הקרן'!$C$42</f>
        <v>4.0323580654944164E-5</v>
      </c>
      <c r="T13" s="1"/>
    </row>
    <row r="14" spans="2:53">
      <c r="B14" s="77" t="s">
        <v>2138</v>
      </c>
      <c r="C14" s="74">
        <v>7034</v>
      </c>
      <c r="D14" s="87" t="s">
        <v>162</v>
      </c>
      <c r="E14" s="97">
        <v>43850</v>
      </c>
      <c r="F14" s="84">
        <v>15532.600000000002</v>
      </c>
      <c r="G14" s="86">
        <v>87.129400000000004</v>
      </c>
      <c r="H14" s="84">
        <v>46.568640000000009</v>
      </c>
      <c r="I14" s="85">
        <v>1.3283293406573325E-3</v>
      </c>
      <c r="J14" s="85">
        <f t="shared" si="0"/>
        <v>1.3948002501390476E-3</v>
      </c>
      <c r="K14" s="85">
        <f>H14/'סכום נכסי הקרן'!$C$42</f>
        <v>4.0323580654944164E-5</v>
      </c>
      <c r="T14" s="1"/>
    </row>
    <row r="15" spans="2:53">
      <c r="B15" s="73"/>
      <c r="C15" s="74"/>
      <c r="D15" s="74"/>
      <c r="E15" s="74"/>
      <c r="F15" s="84"/>
      <c r="G15" s="86"/>
      <c r="H15" s="74"/>
      <c r="I15" s="74"/>
      <c r="J15" s="85"/>
      <c r="K15" s="74"/>
      <c r="T15" s="1"/>
    </row>
    <row r="16" spans="2:53">
      <c r="B16" s="92" t="s">
        <v>230</v>
      </c>
      <c r="C16" s="74"/>
      <c r="D16" s="74"/>
      <c r="E16" s="74"/>
      <c r="F16" s="84"/>
      <c r="G16" s="86"/>
      <c r="H16" s="84">
        <v>147.60666000000003</v>
      </c>
      <c r="I16" s="74"/>
      <c r="J16" s="85">
        <f t="shared" ref="J16:J17" si="1">H16/$H$11</f>
        <v>4.4210397016144201E-3</v>
      </c>
      <c r="K16" s="85">
        <f>H16/'סכום נכסי הקרן'!$C$42</f>
        <v>1.2781195799827782E-4</v>
      </c>
      <c r="T16" s="1"/>
    </row>
    <row r="17" spans="2:20">
      <c r="B17" s="77" t="s">
        <v>2139</v>
      </c>
      <c r="C17" s="74">
        <v>7004</v>
      </c>
      <c r="D17" s="87" t="s">
        <v>163</v>
      </c>
      <c r="E17" s="97">
        <v>43614</v>
      </c>
      <c r="F17" s="84">
        <v>176821.24</v>
      </c>
      <c r="G17" s="86">
        <v>83.477861000000004</v>
      </c>
      <c r="H17" s="84">
        <v>147.60666000000003</v>
      </c>
      <c r="I17" s="85">
        <v>1.52321844E-3</v>
      </c>
      <c r="J17" s="85">
        <f t="shared" si="1"/>
        <v>4.4210397016144201E-3</v>
      </c>
      <c r="K17" s="85">
        <f>H17/'סכום נכסי הקרן'!$C$42</f>
        <v>1.2781195799827782E-4</v>
      </c>
      <c r="T17" s="1"/>
    </row>
    <row r="18" spans="2:20">
      <c r="B18" s="73"/>
      <c r="C18" s="74"/>
      <c r="D18" s="74"/>
      <c r="E18" s="74"/>
      <c r="F18" s="84"/>
      <c r="G18" s="86"/>
      <c r="H18" s="74"/>
      <c r="I18" s="74"/>
      <c r="J18" s="85"/>
      <c r="K18" s="74"/>
      <c r="T18" s="1"/>
    </row>
    <row r="19" spans="2:20">
      <c r="B19" s="92" t="s">
        <v>231</v>
      </c>
      <c r="C19" s="72"/>
      <c r="D19" s="72"/>
      <c r="E19" s="72"/>
      <c r="F19" s="81"/>
      <c r="G19" s="83"/>
      <c r="H19" s="81">
        <v>784.43891000000019</v>
      </c>
      <c r="I19" s="72"/>
      <c r="J19" s="82">
        <f t="shared" ref="J19:J30" si="2">H19/$H$11</f>
        <v>2.3495115766464337E-2</v>
      </c>
      <c r="K19" s="82">
        <f>H19/'סכום נכסי הקרן'!$C$42</f>
        <v>6.7924220368603173E-4</v>
      </c>
      <c r="T19" s="1"/>
    </row>
    <row r="20" spans="2:20">
      <c r="B20" s="77" t="s">
        <v>2140</v>
      </c>
      <c r="C20" s="74">
        <v>7055</v>
      </c>
      <c r="D20" s="87" t="s">
        <v>162</v>
      </c>
      <c r="E20" s="97">
        <v>43914</v>
      </c>
      <c r="F20" s="84">
        <v>17222.070000000003</v>
      </c>
      <c r="G20" s="86">
        <v>86.847800000000007</v>
      </c>
      <c r="H20" s="84">
        <v>51.467000000000006</v>
      </c>
      <c r="I20" s="85">
        <v>8.5270186666666669E-4</v>
      </c>
      <c r="J20" s="85">
        <f t="shared" si="2"/>
        <v>1.5415134406739461E-3</v>
      </c>
      <c r="K20" s="85">
        <f>H20/'סכום נכסי הקרן'!$C$42</f>
        <v>4.45650490451946E-5</v>
      </c>
      <c r="T20" s="1"/>
    </row>
    <row r="21" spans="2:20">
      <c r="B21" s="77" t="s">
        <v>2141</v>
      </c>
      <c r="C21" s="74">
        <v>7044</v>
      </c>
      <c r="D21" s="87" t="s">
        <v>162</v>
      </c>
      <c r="E21" s="97">
        <v>43466</v>
      </c>
      <c r="F21" s="84">
        <v>1502.9600000000003</v>
      </c>
      <c r="G21" s="86">
        <v>100</v>
      </c>
      <c r="H21" s="84">
        <v>5.1716900000000008</v>
      </c>
      <c r="I21" s="85">
        <v>7.5371700000000002E-5</v>
      </c>
      <c r="J21" s="85">
        <f t="shared" si="2"/>
        <v>1.5489983185340198E-4</v>
      </c>
      <c r="K21" s="85">
        <f>H21/'סכום נכסי הקרן'!$C$42</f>
        <v>4.4781436356605683E-6</v>
      </c>
      <c r="T21" s="1"/>
    </row>
    <row r="22" spans="2:20" ht="16.5" customHeight="1">
      <c r="B22" s="77" t="s">
        <v>2142</v>
      </c>
      <c r="C22" s="74">
        <v>7038</v>
      </c>
      <c r="D22" s="87" t="s">
        <v>162</v>
      </c>
      <c r="E22" s="97">
        <v>43556</v>
      </c>
      <c r="F22" s="84">
        <v>28223.000000000004</v>
      </c>
      <c r="G22" s="86">
        <v>100</v>
      </c>
      <c r="H22" s="84">
        <v>97.115340000000032</v>
      </c>
      <c r="I22" s="85">
        <v>2.8946666153846149E-4</v>
      </c>
      <c r="J22" s="85">
        <f t="shared" si="2"/>
        <v>2.9087493326912417E-3</v>
      </c>
      <c r="K22" s="85">
        <f>H22/'סכום נכסי הקרן'!$C$42</f>
        <v>8.4091745975882593E-5</v>
      </c>
      <c r="T22" s="1"/>
    </row>
    <row r="23" spans="2:20" ht="16.5" customHeight="1">
      <c r="B23" s="77" t="s">
        <v>2143</v>
      </c>
      <c r="C23" s="74">
        <v>6662</v>
      </c>
      <c r="D23" s="87" t="s">
        <v>162</v>
      </c>
      <c r="E23" s="97">
        <v>43556</v>
      </c>
      <c r="F23" s="84">
        <v>8225.3799999999992</v>
      </c>
      <c r="G23" s="86">
        <v>54.403599999999997</v>
      </c>
      <c r="H23" s="84">
        <v>15.398130000000004</v>
      </c>
      <c r="I23" s="85">
        <v>9.9340326086956522E-4</v>
      </c>
      <c r="J23" s="85">
        <f t="shared" si="2"/>
        <v>4.6119696808138636E-4</v>
      </c>
      <c r="K23" s="85">
        <f>H23/'סכום נכסי הקרן'!$C$42</f>
        <v>1.333317307506329E-5</v>
      </c>
      <c r="T23" s="1"/>
    </row>
    <row r="24" spans="2:20" ht="16.5" customHeight="1">
      <c r="B24" s="77" t="s">
        <v>2144</v>
      </c>
      <c r="C24" s="74">
        <v>5310</v>
      </c>
      <c r="D24" s="87" t="s">
        <v>162</v>
      </c>
      <c r="E24" s="97">
        <v>42979</v>
      </c>
      <c r="F24" s="84">
        <v>34835.810000000005</v>
      </c>
      <c r="G24" s="86">
        <v>94.006600000000006</v>
      </c>
      <c r="H24" s="84">
        <v>112.68573000000002</v>
      </c>
      <c r="I24" s="85">
        <v>2.3430738152824371E-4</v>
      </c>
      <c r="J24" s="85">
        <f t="shared" si="2"/>
        <v>3.3751057447909401E-3</v>
      </c>
      <c r="K24" s="85">
        <f>H24/'סכום נכסי הקרן'!$C$42</f>
        <v>9.757407822767126E-5</v>
      </c>
      <c r="T24" s="1"/>
    </row>
    <row r="25" spans="2:20">
      <c r="B25" s="77" t="s">
        <v>2145</v>
      </c>
      <c r="C25" s="74">
        <v>7047</v>
      </c>
      <c r="D25" s="87" t="s">
        <v>162</v>
      </c>
      <c r="E25" s="97">
        <v>43466</v>
      </c>
      <c r="F25" s="84">
        <v>3880.9100000000008</v>
      </c>
      <c r="G25" s="86">
        <v>100</v>
      </c>
      <c r="H25" s="84">
        <v>13.354209999999998</v>
      </c>
      <c r="I25" s="85">
        <v>1.8887525714285717E-5</v>
      </c>
      <c r="J25" s="85">
        <f t="shared" si="2"/>
        <v>3.9997851447689609E-4</v>
      </c>
      <c r="K25" s="85">
        <f>H25/'סכום נכסי הקרן'!$C$42</f>
        <v>1.1563351732368858E-5</v>
      </c>
      <c r="T25" s="1"/>
    </row>
    <row r="26" spans="2:20">
      <c r="B26" s="77" t="s">
        <v>2146</v>
      </c>
      <c r="C26" s="74">
        <v>7048</v>
      </c>
      <c r="D26" s="87" t="s">
        <v>162</v>
      </c>
      <c r="E26" s="97">
        <v>43466</v>
      </c>
      <c r="F26" s="84">
        <v>3699.5100000000007</v>
      </c>
      <c r="G26" s="86">
        <v>100</v>
      </c>
      <c r="H26" s="84">
        <v>12.730010000000002</v>
      </c>
      <c r="I26" s="85">
        <v>3.4430387500000004E-5</v>
      </c>
      <c r="J26" s="85">
        <f t="shared" si="2"/>
        <v>3.8128279314733209E-4</v>
      </c>
      <c r="K26" s="85">
        <f>H26/'סכום נכסי הקרן'!$C$42</f>
        <v>1.1022859696423295E-5</v>
      </c>
      <c r="T26" s="1"/>
    </row>
    <row r="27" spans="2:20">
      <c r="B27" s="77" t="s">
        <v>2147</v>
      </c>
      <c r="C27" s="74">
        <v>7075</v>
      </c>
      <c r="D27" s="87" t="s">
        <v>162</v>
      </c>
      <c r="E27" s="97">
        <v>43466</v>
      </c>
      <c r="F27" s="84">
        <v>32902.180000000008</v>
      </c>
      <c r="G27" s="86">
        <v>100</v>
      </c>
      <c r="H27" s="84">
        <v>113.21640000000002</v>
      </c>
      <c r="I27" s="85">
        <v>2.1674690909090908E-4</v>
      </c>
      <c r="J27" s="85">
        <f t="shared" si="2"/>
        <v>3.3910001030702732E-3</v>
      </c>
      <c r="K27" s="85">
        <f>H27/'סכום נכסי הקרן'!$C$42</f>
        <v>9.8033583047785373E-5</v>
      </c>
      <c r="T27" s="1"/>
    </row>
    <row r="28" spans="2:20">
      <c r="B28" s="77" t="s">
        <v>2148</v>
      </c>
      <c r="C28" s="74">
        <v>7026</v>
      </c>
      <c r="D28" s="87" t="s">
        <v>162</v>
      </c>
      <c r="E28" s="97">
        <v>43466</v>
      </c>
      <c r="F28" s="84">
        <v>4297.84</v>
      </c>
      <c r="G28" s="86">
        <v>91.560299999999998</v>
      </c>
      <c r="H28" s="84">
        <v>13.540720000000004</v>
      </c>
      <c r="I28" s="85">
        <v>2.1752299213373896E-4</v>
      </c>
      <c r="J28" s="85">
        <f t="shared" si="2"/>
        <v>4.0556476725673766E-4</v>
      </c>
      <c r="K28" s="85">
        <f>H28/'סכום נכסי הקרן'!$C$42</f>
        <v>1.1724849921449619E-5</v>
      </c>
      <c r="T28" s="1"/>
    </row>
    <row r="29" spans="2:20">
      <c r="B29" s="77" t="s">
        <v>2149</v>
      </c>
      <c r="C29" s="74">
        <v>7073</v>
      </c>
      <c r="D29" s="87" t="s">
        <v>162</v>
      </c>
      <c r="E29" s="97">
        <v>43466</v>
      </c>
      <c r="F29" s="84">
        <v>12372.640000000003</v>
      </c>
      <c r="G29" s="86">
        <v>100</v>
      </c>
      <c r="H29" s="84">
        <v>42.574250000000006</v>
      </c>
      <c r="I29" s="85">
        <v>3.5350370000000004E-4</v>
      </c>
      <c r="J29" s="85">
        <f t="shared" si="2"/>
        <v>1.2751623098609351E-3</v>
      </c>
      <c r="K29" s="85">
        <f>H29/'סכום נכסי הקרן'!$C$42</f>
        <v>3.6864855913738435E-5</v>
      </c>
      <c r="T29" s="1"/>
    </row>
    <row r="30" spans="2:20">
      <c r="B30" s="77" t="s">
        <v>2150</v>
      </c>
      <c r="C30" s="74">
        <v>7029</v>
      </c>
      <c r="D30" s="87" t="s">
        <v>163</v>
      </c>
      <c r="E30" s="97">
        <v>43739</v>
      </c>
      <c r="F30" s="84">
        <v>313796.18000000005</v>
      </c>
      <c r="G30" s="86">
        <v>97.893310999999997</v>
      </c>
      <c r="H30" s="84">
        <v>307.18543000000005</v>
      </c>
      <c r="I30" s="85">
        <v>7.9458418604651162E-4</v>
      </c>
      <c r="J30" s="85">
        <f t="shared" si="2"/>
        <v>9.2006619605612457E-3</v>
      </c>
      <c r="K30" s="85">
        <f>H30/'סכום נכסי הקרן'!$C$42</f>
        <v>2.6599051341479383E-4</v>
      </c>
      <c r="T30" s="1"/>
    </row>
    <row r="31" spans="2:20">
      <c r="B31" s="73"/>
      <c r="C31" s="74"/>
      <c r="D31" s="74"/>
      <c r="E31" s="74"/>
      <c r="F31" s="84"/>
      <c r="G31" s="86"/>
      <c r="H31" s="74"/>
      <c r="I31" s="74"/>
      <c r="J31" s="85"/>
      <c r="K31" s="74"/>
      <c r="T31" s="1"/>
    </row>
    <row r="32" spans="2:20">
      <c r="B32" s="71" t="s">
        <v>2151</v>
      </c>
      <c r="C32" s="72"/>
      <c r="D32" s="72"/>
      <c r="E32" s="72"/>
      <c r="F32" s="81"/>
      <c r="G32" s="83"/>
      <c r="H32" s="81">
        <v>32408.704149999998</v>
      </c>
      <c r="I32" s="72"/>
      <c r="J32" s="82">
        <f t="shared" ref="J32:J39" si="3">H32/$H$11</f>
        <v>0.97068904428178227</v>
      </c>
      <c r="K32" s="82">
        <f>H32/'סכום נכסי הקרן'!$C$42</f>
        <v>2.8062554451123076E-2</v>
      </c>
      <c r="T32" s="1"/>
    </row>
    <row r="33" spans="2:20">
      <c r="B33" s="92" t="s">
        <v>228</v>
      </c>
      <c r="C33" s="72"/>
      <c r="D33" s="72"/>
      <c r="E33" s="72"/>
      <c r="F33" s="81"/>
      <c r="G33" s="83"/>
      <c r="H33" s="81">
        <v>1046.3170700000003</v>
      </c>
      <c r="I33" s="72"/>
      <c r="J33" s="82">
        <f t="shared" si="3"/>
        <v>3.133875739039739E-2</v>
      </c>
      <c r="K33" s="82">
        <f>H33/'סכום נכסי הקרן'!$C$42</f>
        <v>9.0600135118375496E-4</v>
      </c>
      <c r="T33" s="1"/>
    </row>
    <row r="34" spans="2:20">
      <c r="B34" s="77" t="s">
        <v>2152</v>
      </c>
      <c r="C34" s="74">
        <v>5295</v>
      </c>
      <c r="D34" s="87" t="s">
        <v>162</v>
      </c>
      <c r="E34" s="97">
        <v>42879</v>
      </c>
      <c r="F34" s="84">
        <v>63489.180000000008</v>
      </c>
      <c r="G34" s="86">
        <v>108.07089999999999</v>
      </c>
      <c r="H34" s="84">
        <v>236.09847000000002</v>
      </c>
      <c r="I34" s="85">
        <v>7.1844067224797315E-5</v>
      </c>
      <c r="J34" s="85">
        <f t="shared" si="3"/>
        <v>7.0715014441788803E-3</v>
      </c>
      <c r="K34" s="85">
        <f>H34/'סכום נכסי הקרן'!$C$42</f>
        <v>2.0443662725718237E-4</v>
      </c>
      <c r="T34" s="1"/>
    </row>
    <row r="35" spans="2:20">
      <c r="B35" s="77" t="s">
        <v>2153</v>
      </c>
      <c r="C35" s="74">
        <v>5327</v>
      </c>
      <c r="D35" s="87" t="s">
        <v>162</v>
      </c>
      <c r="E35" s="97">
        <v>43244</v>
      </c>
      <c r="F35" s="84">
        <v>79567.540000000008</v>
      </c>
      <c r="G35" s="86">
        <v>102.8698</v>
      </c>
      <c r="H35" s="84">
        <v>281.64919000000003</v>
      </c>
      <c r="I35" s="85">
        <v>2.6707714285714289E-4</v>
      </c>
      <c r="J35" s="85">
        <f t="shared" si="3"/>
        <v>8.4358134715435129E-3</v>
      </c>
      <c r="K35" s="85">
        <f>H35/'סכום נכסי הקרן'!$C$42</f>
        <v>2.4387879545901902E-4</v>
      </c>
      <c r="T35" s="1"/>
    </row>
    <row r="36" spans="2:20">
      <c r="B36" s="77" t="s">
        <v>2154</v>
      </c>
      <c r="C36" s="74">
        <v>5288</v>
      </c>
      <c r="D36" s="87" t="s">
        <v>162</v>
      </c>
      <c r="E36" s="97">
        <v>42649</v>
      </c>
      <c r="F36" s="84">
        <v>12743.080000000002</v>
      </c>
      <c r="G36" s="86">
        <v>174.45419999999999</v>
      </c>
      <c r="H36" s="84">
        <v>76.496320000000026</v>
      </c>
      <c r="I36" s="85">
        <v>3.4343479914655243E-5</v>
      </c>
      <c r="J36" s="85">
        <f t="shared" si="3"/>
        <v>2.2911789193482274E-3</v>
      </c>
      <c r="K36" s="85">
        <f>H36/'סכום נכסי הקרן'!$C$42</f>
        <v>6.6237827201447554E-5</v>
      </c>
      <c r="T36" s="1"/>
    </row>
    <row r="37" spans="2:20">
      <c r="B37" s="77" t="s">
        <v>2155</v>
      </c>
      <c r="C37" s="74">
        <v>7068</v>
      </c>
      <c r="D37" s="87" t="s">
        <v>162</v>
      </c>
      <c r="E37" s="97">
        <v>43885</v>
      </c>
      <c r="F37" s="84">
        <v>15864.320000000002</v>
      </c>
      <c r="G37" s="86">
        <v>100</v>
      </c>
      <c r="H37" s="84">
        <v>54.589130000000011</v>
      </c>
      <c r="I37" s="85">
        <v>2.9340399999999998E-4</v>
      </c>
      <c r="J37" s="85">
        <f t="shared" si="3"/>
        <v>1.6350258925077689E-3</v>
      </c>
      <c r="K37" s="85">
        <f>H37/'סכום נכסי הקרן'!$C$42</f>
        <v>4.7268487686954827E-5</v>
      </c>
      <c r="T37" s="1"/>
    </row>
    <row r="38" spans="2:20">
      <c r="B38" s="77" t="s">
        <v>2156</v>
      </c>
      <c r="C38" s="74">
        <v>6645</v>
      </c>
      <c r="D38" s="87" t="s">
        <v>162</v>
      </c>
      <c r="E38" s="97">
        <v>43466</v>
      </c>
      <c r="F38" s="84">
        <v>22374.92</v>
      </c>
      <c r="G38" s="86">
        <v>90.836500000000001</v>
      </c>
      <c r="H38" s="84">
        <v>69.936920000000015</v>
      </c>
      <c r="I38" s="85">
        <v>1.7306692503529075E-3</v>
      </c>
      <c r="J38" s="85">
        <f t="shared" si="3"/>
        <v>2.0947151024800072E-3</v>
      </c>
      <c r="K38" s="85">
        <f>H38/'סכום נכסי הקרן'!$C$42</f>
        <v>6.05580715773185E-5</v>
      </c>
    </row>
    <row r="39" spans="2:20">
      <c r="B39" s="77" t="s">
        <v>2157</v>
      </c>
      <c r="C39" s="74">
        <v>5333</v>
      </c>
      <c r="D39" s="87" t="s">
        <v>162</v>
      </c>
      <c r="E39" s="97">
        <v>43321</v>
      </c>
      <c r="F39" s="84">
        <v>90145.830000000016</v>
      </c>
      <c r="G39" s="86">
        <v>105.595</v>
      </c>
      <c r="H39" s="84">
        <v>327.54704000000004</v>
      </c>
      <c r="I39" s="85">
        <v>1.2920866037817421E-3</v>
      </c>
      <c r="J39" s="85">
        <f t="shared" si="3"/>
        <v>9.8105225603389874E-3</v>
      </c>
      <c r="K39" s="85">
        <f>H39/'סכום נכסי הקרן'!$C$42</f>
        <v>2.8362154200183259E-4</v>
      </c>
    </row>
    <row r="40" spans="2:20">
      <c r="B40" s="73"/>
      <c r="C40" s="74"/>
      <c r="D40" s="74"/>
      <c r="E40" s="74"/>
      <c r="F40" s="84"/>
      <c r="G40" s="86"/>
      <c r="H40" s="74"/>
      <c r="I40" s="74"/>
      <c r="J40" s="85"/>
      <c r="K40" s="74"/>
    </row>
    <row r="41" spans="2:20">
      <c r="B41" s="92" t="s">
        <v>230</v>
      </c>
      <c r="C41" s="72"/>
      <c r="D41" s="72"/>
      <c r="E41" s="72"/>
      <c r="F41" s="81"/>
      <c r="G41" s="83"/>
      <c r="H41" s="81">
        <v>2293.5371300000006</v>
      </c>
      <c r="I41" s="72"/>
      <c r="J41" s="82">
        <f t="shared" ref="J41:J46" si="4">H41/$H$11</f>
        <v>6.8694859086011389E-2</v>
      </c>
      <c r="K41" s="82">
        <f>H41/'סכום נכסי הקרן'!$C$42</f>
        <v>1.985963718216039E-3</v>
      </c>
    </row>
    <row r="42" spans="2:20">
      <c r="B42" s="77" t="s">
        <v>2158</v>
      </c>
      <c r="C42" s="74">
        <v>7064</v>
      </c>
      <c r="D42" s="87" t="s">
        <v>162</v>
      </c>
      <c r="E42" s="97">
        <v>43466</v>
      </c>
      <c r="F42" s="84">
        <v>112221.35000000002</v>
      </c>
      <c r="G42" s="86">
        <v>91.130799999999994</v>
      </c>
      <c r="H42" s="84">
        <v>351.90490999999997</v>
      </c>
      <c r="I42" s="85">
        <v>1.9636388103984947E-5</v>
      </c>
      <c r="J42" s="85">
        <f t="shared" si="4"/>
        <v>1.0540077109684949E-2</v>
      </c>
      <c r="K42" s="85">
        <f>H42/'סכום נכסי הקרן'!$C$42</f>
        <v>3.0471291455485628E-4</v>
      </c>
    </row>
    <row r="43" spans="2:20">
      <c r="B43" s="77" t="s">
        <v>2159</v>
      </c>
      <c r="C43" s="74">
        <v>7031</v>
      </c>
      <c r="D43" s="87" t="s">
        <v>162</v>
      </c>
      <c r="E43" s="97">
        <v>43090</v>
      </c>
      <c r="F43" s="84">
        <v>151062.77000000002</v>
      </c>
      <c r="G43" s="86">
        <v>96.360399999999998</v>
      </c>
      <c r="H43" s="84">
        <v>500.88810000000007</v>
      </c>
      <c r="I43" s="85">
        <v>3.6573268024855284E-5</v>
      </c>
      <c r="J43" s="85">
        <f t="shared" si="4"/>
        <v>1.5002345938633213E-2</v>
      </c>
      <c r="K43" s="85">
        <f>H43/'סכום נכסי הקרן'!$C$42</f>
        <v>4.3371680382875118E-4</v>
      </c>
    </row>
    <row r="44" spans="2:20">
      <c r="B44" s="77" t="s">
        <v>2160</v>
      </c>
      <c r="C44" s="74">
        <v>7002</v>
      </c>
      <c r="D44" s="87" t="s">
        <v>162</v>
      </c>
      <c r="E44" s="97">
        <v>43431</v>
      </c>
      <c r="F44" s="84">
        <v>275837.32000000007</v>
      </c>
      <c r="G44" s="86">
        <v>108.27030000000001</v>
      </c>
      <c r="H44" s="84">
        <v>1027.6543100000001</v>
      </c>
      <c r="I44" s="85">
        <v>7.839639714285716E-5</v>
      </c>
      <c r="J44" s="85">
        <f t="shared" si="4"/>
        <v>3.0779779882866884E-2</v>
      </c>
      <c r="K44" s="85">
        <f>H44/'סכום נכסי הקרן'!$C$42</f>
        <v>8.8984134934337752E-4</v>
      </c>
    </row>
    <row r="45" spans="2:20">
      <c r="B45" s="77" t="s">
        <v>2161</v>
      </c>
      <c r="C45" s="74">
        <v>53431</v>
      </c>
      <c r="D45" s="87" t="s">
        <v>162</v>
      </c>
      <c r="E45" s="97">
        <v>43382</v>
      </c>
      <c r="F45" s="84">
        <v>40502.610000000008</v>
      </c>
      <c r="G45" s="86">
        <v>99.239699999999999</v>
      </c>
      <c r="H45" s="84">
        <v>138.30985999999999</v>
      </c>
      <c r="I45" s="85">
        <v>3.4731770451421427E-7</v>
      </c>
      <c r="J45" s="85">
        <f t="shared" si="4"/>
        <v>4.1425866704438135E-3</v>
      </c>
      <c r="K45" s="85">
        <f>H45/'סכום נכסי הקרן'!$C$42</f>
        <v>1.1976189974807152E-4</v>
      </c>
    </row>
    <row r="46" spans="2:20">
      <c r="B46" s="77" t="s">
        <v>2162</v>
      </c>
      <c r="C46" s="74">
        <v>5299</v>
      </c>
      <c r="D46" s="87" t="s">
        <v>162</v>
      </c>
      <c r="E46" s="97">
        <v>42831</v>
      </c>
      <c r="F46" s="84">
        <v>92214.15</v>
      </c>
      <c r="G46" s="86">
        <v>86.596999999999994</v>
      </c>
      <c r="H46" s="84">
        <v>274.77994999999999</v>
      </c>
      <c r="I46" s="85">
        <v>1.5131999999999998E-4</v>
      </c>
      <c r="J46" s="85">
        <f t="shared" si="4"/>
        <v>8.2300694843825128E-3</v>
      </c>
      <c r="K46" s="85">
        <f>H46/'סכום נכסי הקרן'!$C$42</f>
        <v>2.3793075074098193E-4</v>
      </c>
    </row>
    <row r="47" spans="2:20">
      <c r="B47" s="73"/>
      <c r="C47" s="74"/>
      <c r="D47" s="74"/>
      <c r="E47" s="74"/>
      <c r="F47" s="84"/>
      <c r="G47" s="86"/>
      <c r="H47" s="74"/>
      <c r="I47" s="74"/>
      <c r="J47" s="85"/>
      <c r="K47" s="74"/>
    </row>
    <row r="48" spans="2:20">
      <c r="B48" s="92" t="s">
        <v>231</v>
      </c>
      <c r="C48" s="72"/>
      <c r="D48" s="72"/>
      <c r="E48" s="72"/>
      <c r="F48" s="81"/>
      <c r="G48" s="83"/>
      <c r="H48" s="81">
        <v>29068.84995</v>
      </c>
      <c r="I48" s="72"/>
      <c r="J48" s="82">
        <f t="shared" ref="J48:J111" si="5">H48/$H$11</f>
        <v>0.87065542780537353</v>
      </c>
      <c r="K48" s="82">
        <f>H48/'סכום נכסי הקרן'!$C$42</f>
        <v>2.5170589381723285E-2</v>
      </c>
    </row>
    <row r="49" spans="2:11">
      <c r="B49" s="77" t="s">
        <v>2163</v>
      </c>
      <c r="C49" s="74">
        <v>7043</v>
      </c>
      <c r="D49" s="87" t="s">
        <v>164</v>
      </c>
      <c r="E49" s="97">
        <v>43860</v>
      </c>
      <c r="F49" s="84">
        <v>102150.91000000002</v>
      </c>
      <c r="G49" s="86">
        <v>93.0578</v>
      </c>
      <c r="H49" s="84">
        <v>382.69009000000011</v>
      </c>
      <c r="I49" s="85">
        <v>1.6569168999999999E-4</v>
      </c>
      <c r="J49" s="85">
        <f t="shared" si="5"/>
        <v>1.1462139183315954E-2</v>
      </c>
      <c r="K49" s="85">
        <f>H49/'סכום נכסי הקרן'!$C$42</f>
        <v>3.3136966658169189E-4</v>
      </c>
    </row>
    <row r="50" spans="2:11">
      <c r="B50" s="77" t="s">
        <v>2164</v>
      </c>
      <c r="C50" s="74">
        <v>5238</v>
      </c>
      <c r="D50" s="87" t="s">
        <v>164</v>
      </c>
      <c r="E50" s="97">
        <v>43221</v>
      </c>
      <c r="F50" s="84">
        <v>264964.45</v>
      </c>
      <c r="G50" s="86">
        <v>100.6562</v>
      </c>
      <c r="H50" s="84">
        <v>1073.69354</v>
      </c>
      <c r="I50" s="85">
        <v>6.8266095838730601E-5</v>
      </c>
      <c r="J50" s="85">
        <f t="shared" si="5"/>
        <v>3.215872351360656E-2</v>
      </c>
      <c r="K50" s="85">
        <f>H50/'סכום נכסי הקרן'!$C$42</f>
        <v>9.2970651620666843E-4</v>
      </c>
    </row>
    <row r="51" spans="2:11">
      <c r="B51" s="77" t="s">
        <v>2165</v>
      </c>
      <c r="C51" s="74">
        <v>5339</v>
      </c>
      <c r="D51" s="87" t="s">
        <v>162</v>
      </c>
      <c r="E51" s="97">
        <v>42916</v>
      </c>
      <c r="F51" s="84">
        <v>194890.21000000005</v>
      </c>
      <c r="G51" s="86">
        <v>93.490799999999993</v>
      </c>
      <c r="H51" s="84">
        <v>626.96541000000013</v>
      </c>
      <c r="I51" s="85">
        <v>3.7358210519721098E-4</v>
      </c>
      <c r="J51" s="85">
        <f t="shared" si="5"/>
        <v>1.8778549485158478E-2</v>
      </c>
      <c r="K51" s="85">
        <f>H51/'סכום נכסי הקרן'!$C$42</f>
        <v>5.4288659230750851E-4</v>
      </c>
    </row>
    <row r="52" spans="2:11">
      <c r="B52" s="77" t="s">
        <v>2166</v>
      </c>
      <c r="C52" s="74">
        <v>7006</v>
      </c>
      <c r="D52" s="87" t="s">
        <v>164</v>
      </c>
      <c r="E52" s="97">
        <v>43617</v>
      </c>
      <c r="F52" s="84">
        <v>94050.98</v>
      </c>
      <c r="G52" s="86">
        <v>110.4087</v>
      </c>
      <c r="H52" s="84">
        <v>418.04093000000006</v>
      </c>
      <c r="I52" s="85">
        <v>1.5177783738666893E-5</v>
      </c>
      <c r="J52" s="85">
        <f t="shared" si="5"/>
        <v>1.2520949586081105E-2</v>
      </c>
      <c r="K52" s="85">
        <f>H52/'סכום נכסי הקרן'!$C$42</f>
        <v>3.6197980353136499E-4</v>
      </c>
    </row>
    <row r="53" spans="2:11">
      <c r="B53" s="77" t="s">
        <v>2167</v>
      </c>
      <c r="C53" s="74">
        <v>5291</v>
      </c>
      <c r="D53" s="87" t="s">
        <v>162</v>
      </c>
      <c r="E53" s="97">
        <v>42787</v>
      </c>
      <c r="F53" s="84">
        <v>124999.62000000002</v>
      </c>
      <c r="G53" s="86">
        <v>97.981999999999999</v>
      </c>
      <c r="H53" s="84">
        <v>421.44381000000004</v>
      </c>
      <c r="I53" s="85">
        <v>8.4516909605755519E-5</v>
      </c>
      <c r="J53" s="85">
        <f t="shared" si="5"/>
        <v>1.2622870919304346E-2</v>
      </c>
      <c r="K53" s="85">
        <f>H53/'סכום נכסי הקרן'!$C$42</f>
        <v>3.6492634236391614E-4</v>
      </c>
    </row>
    <row r="54" spans="2:11">
      <c r="B54" s="77" t="s">
        <v>2168</v>
      </c>
      <c r="C54" s="74">
        <v>5302</v>
      </c>
      <c r="D54" s="87" t="s">
        <v>162</v>
      </c>
      <c r="E54" s="97">
        <v>42948</v>
      </c>
      <c r="F54" s="84">
        <v>45415.850000000006</v>
      </c>
      <c r="G54" s="86">
        <v>85.277900000000002</v>
      </c>
      <c r="H54" s="84">
        <v>133.26882999999998</v>
      </c>
      <c r="I54" s="85">
        <v>7.1658804255319146E-6</v>
      </c>
      <c r="J54" s="85">
        <f t="shared" si="5"/>
        <v>3.9916003005399797E-3</v>
      </c>
      <c r="K54" s="85">
        <f>H54/'סכום נכסי הקרן'!$C$42</f>
        <v>1.1539689403201468E-4</v>
      </c>
    </row>
    <row r="55" spans="2:11">
      <c r="B55" s="77" t="s">
        <v>2169</v>
      </c>
      <c r="C55" s="74">
        <v>7025</v>
      </c>
      <c r="D55" s="87" t="s">
        <v>162</v>
      </c>
      <c r="E55" s="97">
        <v>43556</v>
      </c>
      <c r="F55" s="84">
        <v>27837.350000000006</v>
      </c>
      <c r="G55" s="86">
        <v>73.669799999999995</v>
      </c>
      <c r="H55" s="84">
        <v>70.567070000000015</v>
      </c>
      <c r="I55" s="85">
        <v>4.8583038333333333E-5</v>
      </c>
      <c r="J55" s="85">
        <f t="shared" si="5"/>
        <v>2.1135890351871921E-3</v>
      </c>
      <c r="K55" s="85">
        <f>H55/'סכום נכסי הקרן'!$C$42</f>
        <v>6.1103715692107182E-5</v>
      </c>
    </row>
    <row r="56" spans="2:11">
      <c r="B56" s="77" t="s">
        <v>2170</v>
      </c>
      <c r="C56" s="74">
        <v>7045</v>
      </c>
      <c r="D56" s="87" t="s">
        <v>164</v>
      </c>
      <c r="E56" s="97">
        <v>43909</v>
      </c>
      <c r="F56" s="84">
        <v>839.0100000000001</v>
      </c>
      <c r="G56" s="86">
        <v>100</v>
      </c>
      <c r="H56" s="84">
        <v>3.3776900000000003</v>
      </c>
      <c r="I56" s="85">
        <v>1.6366858804999998E-4</v>
      </c>
      <c r="J56" s="85">
        <f t="shared" si="5"/>
        <v>1.0116685513882645E-4</v>
      </c>
      <c r="K56" s="85">
        <f>H56/'סכום נכסי הקרן'!$C$42</f>
        <v>2.9247269222892988E-6</v>
      </c>
    </row>
    <row r="57" spans="2:11">
      <c r="B57" s="77" t="s">
        <v>2171</v>
      </c>
      <c r="C57" s="74">
        <v>6650</v>
      </c>
      <c r="D57" s="87" t="s">
        <v>164</v>
      </c>
      <c r="E57" s="97">
        <v>43466</v>
      </c>
      <c r="F57" s="84">
        <v>56367.740000000013</v>
      </c>
      <c r="G57" s="86">
        <v>81.313900000000004</v>
      </c>
      <c r="H57" s="84">
        <v>184.52178000000004</v>
      </c>
      <c r="I57" s="85">
        <v>1.2318418318137372E-4</v>
      </c>
      <c r="J57" s="85">
        <f t="shared" si="5"/>
        <v>5.5267026243433839E-3</v>
      </c>
      <c r="K57" s="85">
        <f>H57/'סכום נכסי הקרן'!$C$42</f>
        <v>1.5977659812319755E-4</v>
      </c>
    </row>
    <row r="58" spans="2:11">
      <c r="B58" s="77" t="s">
        <v>2172</v>
      </c>
      <c r="C58" s="74">
        <v>7035</v>
      </c>
      <c r="D58" s="87" t="s">
        <v>164</v>
      </c>
      <c r="E58" s="97">
        <v>43847</v>
      </c>
      <c r="F58" s="84">
        <v>98191.15</v>
      </c>
      <c r="G58" s="86">
        <v>100</v>
      </c>
      <c r="H58" s="84">
        <v>395.29793000000006</v>
      </c>
      <c r="I58" s="85">
        <v>2.4547787494103089E-4</v>
      </c>
      <c r="J58" s="85">
        <f t="shared" si="5"/>
        <v>1.1839762802681111E-2</v>
      </c>
      <c r="K58" s="85">
        <f>H58/'סכום נכסי הקרן'!$C$42</f>
        <v>3.4228673981218842E-4</v>
      </c>
    </row>
    <row r="59" spans="2:11">
      <c r="B59" s="77" t="s">
        <v>2173</v>
      </c>
      <c r="C59" s="74">
        <v>7040</v>
      </c>
      <c r="D59" s="87" t="s">
        <v>164</v>
      </c>
      <c r="E59" s="97">
        <v>43891</v>
      </c>
      <c r="F59" s="84">
        <v>36152.040000000008</v>
      </c>
      <c r="G59" s="86">
        <v>100</v>
      </c>
      <c r="H59" s="84">
        <v>145.54088000000002</v>
      </c>
      <c r="I59" s="85">
        <v>1.12975125E-4</v>
      </c>
      <c r="J59" s="85">
        <f t="shared" si="5"/>
        <v>4.3591665083939982E-3</v>
      </c>
      <c r="K59" s="85">
        <f>H59/'סכום נכסי הקרן'!$C$42</f>
        <v>1.2602320817768243E-4</v>
      </c>
    </row>
    <row r="60" spans="2:11">
      <c r="B60" s="77" t="s">
        <v>2174</v>
      </c>
      <c r="C60" s="74">
        <v>7032</v>
      </c>
      <c r="D60" s="87" t="s">
        <v>162</v>
      </c>
      <c r="E60" s="97">
        <v>43853</v>
      </c>
      <c r="F60" s="84">
        <v>90062.280000000013</v>
      </c>
      <c r="G60" s="86">
        <v>99.936300000000003</v>
      </c>
      <c r="H60" s="84">
        <v>309.70690000000008</v>
      </c>
      <c r="I60" s="85">
        <v>1.6494923076923077E-4</v>
      </c>
      <c r="J60" s="85">
        <f t="shared" si="5"/>
        <v>9.2761837491880592E-3</v>
      </c>
      <c r="K60" s="85">
        <f>H60/'סכום נכסי הקרן'!$C$42</f>
        <v>2.6817384320312394E-4</v>
      </c>
    </row>
    <row r="61" spans="2:11">
      <c r="B61" s="77" t="s">
        <v>2175</v>
      </c>
      <c r="C61" s="74">
        <v>6648</v>
      </c>
      <c r="D61" s="87" t="s">
        <v>162</v>
      </c>
      <c r="E61" s="97">
        <v>43466</v>
      </c>
      <c r="F61" s="84">
        <v>248179.95000000004</v>
      </c>
      <c r="G61" s="86">
        <v>97.941199999999995</v>
      </c>
      <c r="H61" s="84">
        <v>836.40531000000021</v>
      </c>
      <c r="I61" s="85">
        <v>9.9458757877779626E-5</v>
      </c>
      <c r="J61" s="85">
        <f t="shared" si="5"/>
        <v>2.5051586982261616E-2</v>
      </c>
      <c r="K61" s="85">
        <f>H61/'סכום נכסי הקרן'!$C$42</f>
        <v>7.2423968099580695E-4</v>
      </c>
    </row>
    <row r="62" spans="2:11">
      <c r="B62" s="77" t="s">
        <v>2176</v>
      </c>
      <c r="C62" s="74">
        <v>6665</v>
      </c>
      <c r="D62" s="87" t="s">
        <v>162</v>
      </c>
      <c r="E62" s="97">
        <v>43586</v>
      </c>
      <c r="F62" s="84">
        <v>86553.050000000017</v>
      </c>
      <c r="G62" s="86">
        <v>98.2333</v>
      </c>
      <c r="H62" s="84">
        <v>292.56731000000008</v>
      </c>
      <c r="I62" s="85">
        <v>2.201806641366224E-4</v>
      </c>
      <c r="J62" s="85">
        <f t="shared" si="5"/>
        <v>8.7628274557837258E-3</v>
      </c>
      <c r="K62" s="85">
        <f>H62/'סכום נכסי הקרן'!$C$42</f>
        <v>2.5333274756971755E-4</v>
      </c>
    </row>
    <row r="63" spans="2:11">
      <c r="B63" s="77" t="s">
        <v>2177</v>
      </c>
      <c r="C63" s="74">
        <v>7016</v>
      </c>
      <c r="D63" s="87" t="s">
        <v>162</v>
      </c>
      <c r="E63" s="97">
        <v>43627</v>
      </c>
      <c r="F63" s="84">
        <v>73097.149999999994</v>
      </c>
      <c r="G63" s="86">
        <v>90.085300000000004</v>
      </c>
      <c r="H63" s="84">
        <v>226.58913000000004</v>
      </c>
      <c r="I63" s="85">
        <v>4.2003696832579188E-4</v>
      </c>
      <c r="J63" s="85">
        <f t="shared" si="5"/>
        <v>6.7866825228907078E-3</v>
      </c>
      <c r="K63" s="85">
        <f>H63/'סכום נכסי הקרן'!$C$42</f>
        <v>1.9620253155532623E-4</v>
      </c>
    </row>
    <row r="64" spans="2:11">
      <c r="B64" s="77" t="s">
        <v>2178</v>
      </c>
      <c r="C64" s="74">
        <v>5237</v>
      </c>
      <c r="D64" s="87" t="s">
        <v>162</v>
      </c>
      <c r="E64" s="97">
        <v>43007</v>
      </c>
      <c r="F64" s="84">
        <v>446452.02000000008</v>
      </c>
      <c r="G64" s="86">
        <v>96.231399999999994</v>
      </c>
      <c r="H64" s="84">
        <v>1478.3466100000003</v>
      </c>
      <c r="I64" s="85">
        <v>3.3017562499999999E-4</v>
      </c>
      <c r="J64" s="85">
        <f t="shared" si="5"/>
        <v>4.4278686717503728E-2</v>
      </c>
      <c r="K64" s="85">
        <f>H64/'סכום נכסי הקרן'!$C$42</f>
        <v>1.280093830618594E-3</v>
      </c>
    </row>
    <row r="65" spans="2:11">
      <c r="B65" s="77" t="s">
        <v>2179</v>
      </c>
      <c r="C65" s="74">
        <v>5290</v>
      </c>
      <c r="D65" s="87" t="s">
        <v>162</v>
      </c>
      <c r="E65" s="97">
        <v>42359</v>
      </c>
      <c r="F65" s="84">
        <v>116515.36000000002</v>
      </c>
      <c r="G65" s="86">
        <v>80.119399999999999</v>
      </c>
      <c r="H65" s="84">
        <v>321.22217000000006</v>
      </c>
      <c r="I65" s="85">
        <v>3.4064060363142928E-5</v>
      </c>
      <c r="J65" s="85">
        <f t="shared" si="5"/>
        <v>9.6210832668982317E-3</v>
      </c>
      <c r="K65" s="85">
        <f>H65/'סכום נכסי הקרן'!$C$42</f>
        <v>2.781448648736829E-4</v>
      </c>
    </row>
    <row r="66" spans="2:11">
      <c r="B66" s="77" t="s">
        <v>2180</v>
      </c>
      <c r="C66" s="74">
        <v>7053</v>
      </c>
      <c r="D66" s="87" t="s">
        <v>170</v>
      </c>
      <c r="E66" s="97">
        <v>43096</v>
      </c>
      <c r="F66" s="84">
        <v>1985640.7700000003</v>
      </c>
      <c r="G66" s="86">
        <v>99.204800000000006</v>
      </c>
      <c r="H66" s="84">
        <v>1065.0984099999998</v>
      </c>
      <c r="I66" s="85">
        <v>1.9878774254620347E-4</v>
      </c>
      <c r="J66" s="85">
        <f t="shared" si="5"/>
        <v>3.1901286545853634E-2</v>
      </c>
      <c r="K66" s="85">
        <f>H66/'סכום נכסי הקרן'!$C$42</f>
        <v>9.222640309248406E-4</v>
      </c>
    </row>
    <row r="67" spans="2:11">
      <c r="B67" s="77" t="s">
        <v>2181</v>
      </c>
      <c r="C67" s="74">
        <v>5332</v>
      </c>
      <c r="D67" s="87" t="s">
        <v>162</v>
      </c>
      <c r="E67" s="97">
        <v>43318</v>
      </c>
      <c r="F67" s="84">
        <v>36116.710000000006</v>
      </c>
      <c r="G67" s="86">
        <v>109.9323</v>
      </c>
      <c r="H67" s="84">
        <v>136.62122000000002</v>
      </c>
      <c r="I67" s="85">
        <v>5.3629615484999715E-5</v>
      </c>
      <c r="J67" s="85">
        <f t="shared" si="5"/>
        <v>4.0920093829302688E-3</v>
      </c>
      <c r="K67" s="85">
        <f>H67/'סכום נכסי הקרן'!$C$42</f>
        <v>1.182997137955257E-4</v>
      </c>
    </row>
    <row r="68" spans="2:11">
      <c r="B68" s="77" t="s">
        <v>2182</v>
      </c>
      <c r="C68" s="74">
        <v>5294</v>
      </c>
      <c r="D68" s="87" t="s">
        <v>165</v>
      </c>
      <c r="E68" s="97">
        <v>42646</v>
      </c>
      <c r="F68" s="84">
        <v>143554.60999999999</v>
      </c>
      <c r="G68" s="86">
        <v>105.5959</v>
      </c>
      <c r="H68" s="84">
        <v>668.62343000000021</v>
      </c>
      <c r="I68" s="85">
        <v>4.4170650346420353E-4</v>
      </c>
      <c r="J68" s="85">
        <f t="shared" si="5"/>
        <v>2.0026269339470253E-2</v>
      </c>
      <c r="K68" s="85">
        <f>H68/'סכום נכסי הקרן'!$C$42</f>
        <v>5.7895808869209866E-4</v>
      </c>
    </row>
    <row r="69" spans="2:11">
      <c r="B69" s="77" t="s">
        <v>2183</v>
      </c>
      <c r="C69" s="74">
        <v>6657</v>
      </c>
      <c r="D69" s="87" t="s">
        <v>162</v>
      </c>
      <c r="E69" s="97">
        <v>42916</v>
      </c>
      <c r="F69" s="84">
        <v>20833.320000000003</v>
      </c>
      <c r="G69" s="86">
        <v>97.020799999999994</v>
      </c>
      <c r="H69" s="84">
        <v>69.551730000000006</v>
      </c>
      <c r="I69" s="85">
        <v>2.1966803344289744E-3</v>
      </c>
      <c r="J69" s="85">
        <f t="shared" si="5"/>
        <v>2.0831780872622324E-3</v>
      </c>
      <c r="K69" s="85">
        <f>H69/'סכום נכסי הקרן'!$C$42</f>
        <v>6.022453724965769E-5</v>
      </c>
    </row>
    <row r="70" spans="2:11">
      <c r="B70" s="77" t="s">
        <v>2184</v>
      </c>
      <c r="C70" s="74">
        <v>7009</v>
      </c>
      <c r="D70" s="87" t="s">
        <v>162</v>
      </c>
      <c r="E70" s="97">
        <v>42916</v>
      </c>
      <c r="F70" s="84">
        <v>22090.140000000003</v>
      </c>
      <c r="G70" s="86">
        <v>96.477999999999994</v>
      </c>
      <c r="H70" s="84">
        <v>73.335000000000008</v>
      </c>
      <c r="I70" s="85">
        <v>2.1966803344289744E-3</v>
      </c>
      <c r="J70" s="85">
        <f t="shared" si="5"/>
        <v>2.19649266854147E-3</v>
      </c>
      <c r="K70" s="85">
        <f>H70/'סכום נכסי הקרן'!$C$42</f>
        <v>6.350045411097102E-5</v>
      </c>
    </row>
    <row r="71" spans="2:11">
      <c r="B71" s="77" t="s">
        <v>2185</v>
      </c>
      <c r="C71" s="74">
        <v>7027</v>
      </c>
      <c r="D71" s="87" t="s">
        <v>165</v>
      </c>
      <c r="E71" s="97">
        <v>43738</v>
      </c>
      <c r="F71" s="84">
        <v>256253.45000000004</v>
      </c>
      <c r="G71" s="86">
        <v>85.503900000000002</v>
      </c>
      <c r="H71" s="84">
        <v>966.43579000000011</v>
      </c>
      <c r="I71" s="85">
        <v>1.0677227058763199E-4</v>
      </c>
      <c r="J71" s="85">
        <f t="shared" si="5"/>
        <v>2.894619386856322E-2</v>
      </c>
      <c r="K71" s="85">
        <f>H71/'סכום נכסי הקרן'!$C$42</f>
        <v>8.3683250199897768E-4</v>
      </c>
    </row>
    <row r="72" spans="2:11">
      <c r="B72" s="77" t="s">
        <v>2186</v>
      </c>
      <c r="C72" s="74">
        <v>7018</v>
      </c>
      <c r="D72" s="87" t="s">
        <v>162</v>
      </c>
      <c r="E72" s="97">
        <v>43525</v>
      </c>
      <c r="F72" s="84">
        <v>13765.550000000003</v>
      </c>
      <c r="G72" s="86">
        <v>1E-4</v>
      </c>
      <c r="H72" s="84">
        <v>3.0000000000000004E-5</v>
      </c>
      <c r="I72" s="85">
        <v>2.5359014545454541E-5</v>
      </c>
      <c r="J72" s="85">
        <f t="shared" si="5"/>
        <v>8.9854476111330331E-10</v>
      </c>
      <c r="K72" s="85">
        <f>H72/'סכום נכסי הקרן'!$C$42</f>
        <v>2.5976868116576407E-11</v>
      </c>
    </row>
    <row r="73" spans="2:11">
      <c r="B73" s="77" t="s">
        <v>2187</v>
      </c>
      <c r="C73" s="74">
        <v>5239</v>
      </c>
      <c r="D73" s="87" t="s">
        <v>162</v>
      </c>
      <c r="E73" s="97">
        <v>42549</v>
      </c>
      <c r="F73" s="84">
        <v>6372.6800000000012</v>
      </c>
      <c r="G73" s="86">
        <v>98.245699999999999</v>
      </c>
      <c r="H73" s="84">
        <v>21.543720000000004</v>
      </c>
      <c r="I73" s="85">
        <v>2.0144814814814819E-6</v>
      </c>
      <c r="J73" s="85">
        <f t="shared" si="5"/>
        <v>6.4526655802972987E-4</v>
      </c>
      <c r="K73" s="85">
        <f>H73/'סכום נכסי הקרן'!$C$42</f>
        <v>1.8654612439348318E-5</v>
      </c>
    </row>
    <row r="74" spans="2:11">
      <c r="B74" s="77" t="s">
        <v>2188</v>
      </c>
      <c r="C74" s="74">
        <v>5297</v>
      </c>
      <c r="D74" s="87" t="s">
        <v>162</v>
      </c>
      <c r="E74" s="97">
        <v>42916</v>
      </c>
      <c r="F74" s="84">
        <v>77150.929999999993</v>
      </c>
      <c r="G74" s="86">
        <v>115.8404</v>
      </c>
      <c r="H74" s="84">
        <v>307.52888000000007</v>
      </c>
      <c r="I74" s="85">
        <v>5.5945014933804051E-5</v>
      </c>
      <c r="J74" s="85">
        <f t="shared" si="5"/>
        <v>9.2109488005013909E-3</v>
      </c>
      <c r="K74" s="85">
        <f>H74/'סכום נכסי הקרן'!$C$42</f>
        <v>2.6628790525994842E-4</v>
      </c>
    </row>
    <row r="75" spans="2:11">
      <c r="B75" s="77" t="s">
        <v>2189</v>
      </c>
      <c r="C75" s="74">
        <v>5313</v>
      </c>
      <c r="D75" s="87" t="s">
        <v>162</v>
      </c>
      <c r="E75" s="97">
        <v>42549</v>
      </c>
      <c r="F75" s="84">
        <v>2969.1100000000006</v>
      </c>
      <c r="G75" s="86">
        <v>80.507800000000003</v>
      </c>
      <c r="H75" s="84">
        <v>8.2252300000000016</v>
      </c>
      <c r="I75" s="85">
        <v>1.4504263130986239E-5</v>
      </c>
      <c r="J75" s="85">
        <f t="shared" si="5"/>
        <v>2.463579108483992E-4</v>
      </c>
      <c r="K75" s="85">
        <f>H75/'סכום נכסי הקרן'!$C$42</f>
        <v>7.1221904979502591E-6</v>
      </c>
    </row>
    <row r="76" spans="2:11">
      <c r="B76" s="77" t="s">
        <v>2190</v>
      </c>
      <c r="C76" s="74">
        <v>5326</v>
      </c>
      <c r="D76" s="87" t="s">
        <v>165</v>
      </c>
      <c r="E76" s="97">
        <v>43220</v>
      </c>
      <c r="F76" s="84">
        <v>153397.85999999999</v>
      </c>
      <c r="G76" s="86">
        <v>100.03440000000001</v>
      </c>
      <c r="H76" s="84">
        <v>676.84004000000016</v>
      </c>
      <c r="I76" s="85">
        <v>2.9499573946682321E-4</v>
      </c>
      <c r="J76" s="85">
        <f t="shared" si="5"/>
        <v>2.027236906845729E-2</v>
      </c>
      <c r="K76" s="85">
        <f>H76/'סכום נכסי הקרן'!$C$42</f>
        <v>5.8607281516994336E-4</v>
      </c>
    </row>
    <row r="77" spans="2:11">
      <c r="B77" s="77" t="s">
        <v>2191</v>
      </c>
      <c r="C77" s="74">
        <v>7036</v>
      </c>
      <c r="D77" s="87" t="s">
        <v>162</v>
      </c>
      <c r="E77" s="97">
        <v>37987</v>
      </c>
      <c r="F77" s="84">
        <v>1004007.6400000001</v>
      </c>
      <c r="G77" s="86">
        <v>100.5279</v>
      </c>
      <c r="H77" s="84">
        <v>3473.0281400000008</v>
      </c>
      <c r="I77" s="85">
        <v>5.214982479227499E-5</v>
      </c>
      <c r="J77" s="85">
        <f t="shared" si="5"/>
        <v>0.10402237467986936</v>
      </c>
      <c r="K77" s="85">
        <f>H77/'סכום נכסי הקרן'!$C$42</f>
        <v>3.0072797985979558E-3</v>
      </c>
    </row>
    <row r="78" spans="2:11">
      <c r="B78" s="77" t="s">
        <v>2192</v>
      </c>
      <c r="C78" s="74">
        <v>5336</v>
      </c>
      <c r="D78" s="87" t="s">
        <v>164</v>
      </c>
      <c r="E78" s="97">
        <v>43083</v>
      </c>
      <c r="F78" s="84">
        <v>9799.6100000000024</v>
      </c>
      <c r="G78" s="86">
        <v>101.7436</v>
      </c>
      <c r="H78" s="84">
        <v>40.139120000000013</v>
      </c>
      <c r="I78" s="85">
        <v>3.362351849092361E-5</v>
      </c>
      <c r="J78" s="85">
        <f t="shared" si="5"/>
        <v>1.2022265330566074E-3</v>
      </c>
      <c r="K78" s="85">
        <f>H78/'סכום נכסי הקרן'!$C$42</f>
        <v>3.4756287551847822E-5</v>
      </c>
    </row>
    <row r="79" spans="2:11">
      <c r="B79" s="77" t="s">
        <v>2193</v>
      </c>
      <c r="C79" s="74">
        <v>5309</v>
      </c>
      <c r="D79" s="87" t="s">
        <v>162</v>
      </c>
      <c r="E79" s="97">
        <v>42795</v>
      </c>
      <c r="F79" s="84">
        <v>139069.94000000003</v>
      </c>
      <c r="G79" s="86">
        <v>91.902699999999996</v>
      </c>
      <c r="H79" s="84">
        <v>439.79088000000007</v>
      </c>
      <c r="I79" s="85">
        <v>3.4646904165643554E-4</v>
      </c>
      <c r="J79" s="85">
        <f t="shared" si="5"/>
        <v>1.3172393040313649E-2</v>
      </c>
      <c r="K79" s="85">
        <f>H79/'סכום נכסי הקרן'!$C$42</f>
        <v>3.8081298962110269E-4</v>
      </c>
    </row>
    <row r="80" spans="2:11">
      <c r="B80" s="77" t="s">
        <v>2194</v>
      </c>
      <c r="C80" s="74">
        <v>5321</v>
      </c>
      <c r="D80" s="87" t="s">
        <v>162</v>
      </c>
      <c r="E80" s="97">
        <v>42549</v>
      </c>
      <c r="F80" s="84">
        <v>30611.250000000004</v>
      </c>
      <c r="G80" s="86">
        <v>116.1615</v>
      </c>
      <c r="H80" s="84">
        <v>122.35676000000002</v>
      </c>
      <c r="I80" s="85">
        <v>6.2758846153846149E-6</v>
      </c>
      <c r="J80" s="85">
        <f t="shared" si="5"/>
        <v>3.664767522826593E-3</v>
      </c>
      <c r="K80" s="85">
        <f>H80/'סכום נכסי הקרן'!$C$42</f>
        <v>1.0594818058971971E-4</v>
      </c>
    </row>
    <row r="81" spans="2:11">
      <c r="B81" s="77" t="s">
        <v>2195</v>
      </c>
      <c r="C81" s="74">
        <v>7046</v>
      </c>
      <c r="D81" s="87" t="s">
        <v>162</v>
      </c>
      <c r="E81" s="97">
        <v>43795</v>
      </c>
      <c r="F81" s="84">
        <v>76867.320000000022</v>
      </c>
      <c r="G81" s="86">
        <v>105.4631</v>
      </c>
      <c r="H81" s="84">
        <v>278.95038000000005</v>
      </c>
      <c r="I81" s="85">
        <v>3.0427777777777779E-5</v>
      </c>
      <c r="J81" s="85">
        <f t="shared" si="5"/>
        <v>8.3549800853188402E-3</v>
      </c>
      <c r="K81" s="85">
        <f>H81/'סכום נכסי הקרן'!$C$42</f>
        <v>2.4154190774429578E-4</v>
      </c>
    </row>
    <row r="82" spans="2:11">
      <c r="B82" s="77" t="s">
        <v>2196</v>
      </c>
      <c r="C82" s="74">
        <v>7012</v>
      </c>
      <c r="D82" s="87" t="s">
        <v>164</v>
      </c>
      <c r="E82" s="97">
        <v>43710</v>
      </c>
      <c r="F82" s="84">
        <v>1685.6900000000003</v>
      </c>
      <c r="G82" s="86">
        <v>82.262200000000007</v>
      </c>
      <c r="H82" s="84">
        <v>5.5825000000000014</v>
      </c>
      <c r="I82" s="85">
        <v>7.5690757659043002E-6</v>
      </c>
      <c r="J82" s="85">
        <f t="shared" si="5"/>
        <v>1.6720420429716722E-4</v>
      </c>
      <c r="K82" s="85">
        <f>H82/'סכום נכסי הקרן'!$C$42</f>
        <v>4.8338622086929269E-6</v>
      </c>
    </row>
    <row r="83" spans="2:11">
      <c r="B83" s="77" t="s">
        <v>2197</v>
      </c>
      <c r="C83" s="74">
        <v>6653</v>
      </c>
      <c r="D83" s="87" t="s">
        <v>162</v>
      </c>
      <c r="E83" s="97">
        <v>39264</v>
      </c>
      <c r="F83" s="84">
        <v>971485.87000000011</v>
      </c>
      <c r="G83" s="86">
        <v>90.932299999999998</v>
      </c>
      <c r="H83" s="84">
        <v>3039.7602600000009</v>
      </c>
      <c r="I83" s="85">
        <v>9.4947877876274276E-5</v>
      </c>
      <c r="J83" s="85">
        <f t="shared" si="5"/>
        <v>9.104535522211378E-2</v>
      </c>
      <c r="K83" s="85">
        <f>H83/'סכום נכסי הקרן'!$C$42</f>
        <v>2.6321150460010007E-3</v>
      </c>
    </row>
    <row r="84" spans="2:11">
      <c r="B84" s="77" t="s">
        <v>2198</v>
      </c>
      <c r="C84" s="74">
        <v>7001</v>
      </c>
      <c r="D84" s="87" t="s">
        <v>164</v>
      </c>
      <c r="E84" s="97">
        <v>43602</v>
      </c>
      <c r="F84" s="84">
        <v>38287.820000000007</v>
      </c>
      <c r="G84" s="86">
        <v>98.620999999999995</v>
      </c>
      <c r="H84" s="84">
        <v>152.01352000000003</v>
      </c>
      <c r="I84" s="85">
        <v>3.1747778333333335E-4</v>
      </c>
      <c r="J84" s="85">
        <f t="shared" si="5"/>
        <v>4.5530317338130788E-3</v>
      </c>
      <c r="K84" s="85">
        <f>H84/'סכום נכסי הקרן'!$C$42</f>
        <v>1.3162783869921833E-4</v>
      </c>
    </row>
    <row r="85" spans="2:11">
      <c r="B85" s="77" t="s">
        <v>2199</v>
      </c>
      <c r="C85" s="74">
        <v>5303</v>
      </c>
      <c r="D85" s="87" t="s">
        <v>164</v>
      </c>
      <c r="E85" s="97">
        <v>42788</v>
      </c>
      <c r="F85" s="84">
        <v>250344.97000000003</v>
      </c>
      <c r="G85" s="86">
        <v>86.5916</v>
      </c>
      <c r="H85" s="84">
        <v>872.70370000000014</v>
      </c>
      <c r="I85" s="85">
        <v>3.3642890173410405E-4</v>
      </c>
      <c r="J85" s="85">
        <f t="shared" si="5"/>
        <v>2.6138777921306533E-2</v>
      </c>
      <c r="K85" s="85">
        <f>H85/'סכום נכסי הקרן'!$C$42</f>
        <v>7.5567029732494207E-4</v>
      </c>
    </row>
    <row r="86" spans="2:11">
      <c r="B86" s="77" t="s">
        <v>2200</v>
      </c>
      <c r="C86" s="74">
        <v>7011</v>
      </c>
      <c r="D86" s="87" t="s">
        <v>164</v>
      </c>
      <c r="E86" s="97">
        <v>43651</v>
      </c>
      <c r="F86" s="84">
        <v>82639.190000000017</v>
      </c>
      <c r="G86" s="86">
        <v>102.5665</v>
      </c>
      <c r="H86" s="84">
        <v>341.22733000000005</v>
      </c>
      <c r="I86" s="85">
        <v>2.6751902499999998E-4</v>
      </c>
      <c r="J86" s="85">
        <f t="shared" si="5"/>
        <v>1.0220267657339344E-2</v>
      </c>
      <c r="K86" s="85">
        <f>H86/'סכום נכסי הקרן'!$C$42</f>
        <v>2.9546724497271653E-4</v>
      </c>
    </row>
    <row r="87" spans="2:11">
      <c r="B87" s="77" t="s">
        <v>2201</v>
      </c>
      <c r="C87" s="74">
        <v>6644</v>
      </c>
      <c r="D87" s="87" t="s">
        <v>162</v>
      </c>
      <c r="E87" s="97">
        <v>43083</v>
      </c>
      <c r="F87" s="84">
        <v>10492.080000000002</v>
      </c>
      <c r="G87" s="86">
        <v>92.894300000000001</v>
      </c>
      <c r="H87" s="84">
        <v>33.537850000000006</v>
      </c>
      <c r="I87" s="85">
        <v>1.9196823529411765E-5</v>
      </c>
      <c r="J87" s="85">
        <f t="shared" si="5"/>
        <v>1.0045086472167933E-3</v>
      </c>
      <c r="K87" s="85">
        <f>H87/'סכום נכסי הקרן'!$C$42</f>
        <v>2.904027687878407E-5</v>
      </c>
    </row>
    <row r="88" spans="2:11">
      <c r="B88" s="77" t="s">
        <v>2202</v>
      </c>
      <c r="C88" s="74">
        <v>7017</v>
      </c>
      <c r="D88" s="87" t="s">
        <v>163</v>
      </c>
      <c r="E88" s="97">
        <v>43709</v>
      </c>
      <c r="F88" s="84">
        <v>347883.73</v>
      </c>
      <c r="G88" s="86">
        <v>91.836759000000001</v>
      </c>
      <c r="H88" s="84">
        <v>319.4852800000001</v>
      </c>
      <c r="I88" s="85">
        <v>3.4788370909090915E-4</v>
      </c>
      <c r="J88" s="85">
        <f t="shared" si="5"/>
        <v>9.5690608198938966E-3</v>
      </c>
      <c r="K88" s="85">
        <f>H88/'סכום נכסי הקרן'!$C$42</f>
        <v>2.7664089945824962E-4</v>
      </c>
    </row>
    <row r="89" spans="2:11">
      <c r="B89" s="77" t="s">
        <v>2203</v>
      </c>
      <c r="C89" s="74">
        <v>6885</v>
      </c>
      <c r="D89" s="87" t="s">
        <v>164</v>
      </c>
      <c r="E89" s="97">
        <v>43602</v>
      </c>
      <c r="F89" s="84">
        <v>71432.500000000015</v>
      </c>
      <c r="G89" s="86">
        <v>103.3678</v>
      </c>
      <c r="H89" s="84">
        <v>297.25783000000007</v>
      </c>
      <c r="I89" s="85">
        <v>4.762166666666667E-4</v>
      </c>
      <c r="J89" s="85">
        <f t="shared" si="5"/>
        <v>8.9033155282136327E-3</v>
      </c>
      <c r="K89" s="85">
        <f>H89/'סכום נכסי הקרן'!$C$42</f>
        <v>2.5739424821765637E-4</v>
      </c>
    </row>
    <row r="90" spans="2:11">
      <c r="B90" s="77" t="s">
        <v>2204</v>
      </c>
      <c r="C90" s="74">
        <v>5317</v>
      </c>
      <c r="D90" s="87" t="s">
        <v>162</v>
      </c>
      <c r="E90" s="97">
        <v>43191</v>
      </c>
      <c r="F90" s="84">
        <v>62909.070000000007</v>
      </c>
      <c r="G90" s="86">
        <v>93.787800000000004</v>
      </c>
      <c r="H90" s="84">
        <v>203.02257000000003</v>
      </c>
      <c r="I90" s="85">
        <v>1.8292492469978904E-4</v>
      </c>
      <c r="J90" s="85">
        <f t="shared" si="5"/>
        <v>6.0808288887086301E-3</v>
      </c>
      <c r="K90" s="85">
        <f>H90/'סכום נכסי הקרן'!$C$42</f>
        <v>1.7579635085261338E-4</v>
      </c>
    </row>
    <row r="91" spans="2:11">
      <c r="B91" s="77" t="s">
        <v>2205</v>
      </c>
      <c r="C91" s="74">
        <v>7054</v>
      </c>
      <c r="D91" s="87" t="s">
        <v>162</v>
      </c>
      <c r="E91" s="97">
        <v>43973</v>
      </c>
      <c r="F91" s="84">
        <v>81252.179999999993</v>
      </c>
      <c r="G91" s="86">
        <v>100.2801</v>
      </c>
      <c r="H91" s="84">
        <v>280.37189000000001</v>
      </c>
      <c r="I91" s="85">
        <v>2.5510889230769229E-4</v>
      </c>
      <c r="J91" s="85">
        <f t="shared" si="5"/>
        <v>8.3975564307645113E-3</v>
      </c>
      <c r="K91" s="85">
        <f>H91/'סכום נכסי הקרן'!$C$42</f>
        <v>2.4277278700417557E-4</v>
      </c>
    </row>
    <row r="92" spans="2:11">
      <c r="B92" s="77" t="s">
        <v>2206</v>
      </c>
      <c r="C92" s="74">
        <v>5298</v>
      </c>
      <c r="D92" s="87" t="s">
        <v>162</v>
      </c>
      <c r="E92" s="97">
        <v>42549</v>
      </c>
      <c r="F92" s="84">
        <v>88.24</v>
      </c>
      <c r="G92" s="86">
        <v>100</v>
      </c>
      <c r="H92" s="84">
        <v>0.30363000000000007</v>
      </c>
      <c r="I92" s="85">
        <v>2.6549523134100357E-4</v>
      </c>
      <c r="J92" s="85">
        <f t="shared" si="5"/>
        <v>9.0941715272277441E-6</v>
      </c>
      <c r="K92" s="85">
        <f>H92/'סכום נכסי הקרן'!$C$42</f>
        <v>2.6291188220786984E-7</v>
      </c>
    </row>
    <row r="93" spans="2:11">
      <c r="B93" s="77" t="s">
        <v>2207</v>
      </c>
      <c r="C93" s="74">
        <v>6651</v>
      </c>
      <c r="D93" s="87" t="s">
        <v>164</v>
      </c>
      <c r="E93" s="97">
        <v>43465</v>
      </c>
      <c r="F93" s="84">
        <v>313817.52000000008</v>
      </c>
      <c r="G93" s="86">
        <v>99.341700000000003</v>
      </c>
      <c r="H93" s="84">
        <v>1255.0498300000004</v>
      </c>
      <c r="I93" s="85">
        <v>2.1868816832720981E-3</v>
      </c>
      <c r="J93" s="85">
        <f t="shared" si="5"/>
        <v>3.7590614989421407E-2</v>
      </c>
      <c r="K93" s="85">
        <f>H93/'סכום נכסי הקרן'!$C$42</f>
        <v>1.0867421304547216E-3</v>
      </c>
    </row>
    <row r="94" spans="2:11">
      <c r="B94" s="77" t="s">
        <v>2208</v>
      </c>
      <c r="C94" s="74">
        <v>5331</v>
      </c>
      <c r="D94" s="87" t="s">
        <v>162</v>
      </c>
      <c r="E94" s="97">
        <v>43251</v>
      </c>
      <c r="F94" s="84">
        <v>60082.900000000009</v>
      </c>
      <c r="G94" s="86">
        <v>112.2848</v>
      </c>
      <c r="H94" s="84">
        <v>232.14352000000005</v>
      </c>
      <c r="I94" s="85">
        <v>2.6034642857142857E-4</v>
      </c>
      <c r="J94" s="85">
        <f t="shared" si="5"/>
        <v>6.9530447907467123E-3</v>
      </c>
      <c r="K94" s="85">
        <f>H94/'סכום נכסי הקרן'!$C$42</f>
        <v>2.0101205343859394E-4</v>
      </c>
    </row>
    <row r="95" spans="2:11">
      <c r="B95" s="77" t="s">
        <v>2209</v>
      </c>
      <c r="C95" s="74">
        <v>7010</v>
      </c>
      <c r="D95" s="87" t="s">
        <v>164</v>
      </c>
      <c r="E95" s="97">
        <v>43678</v>
      </c>
      <c r="F95" s="84">
        <v>6455.65</v>
      </c>
      <c r="G95" s="86">
        <v>97.2102</v>
      </c>
      <c r="H95" s="84">
        <v>25.264110000000006</v>
      </c>
      <c r="I95" s="85">
        <v>2.2046480000000002E-5</v>
      </c>
      <c r="J95" s="85">
        <f t="shared" si="5"/>
        <v>7.5669778948967402E-4</v>
      </c>
      <c r="K95" s="85">
        <f>H95/'סכום נכסי הקרן'!$C$42</f>
        <v>2.1876081785089309E-5</v>
      </c>
    </row>
    <row r="96" spans="2:11">
      <c r="B96" s="77" t="s">
        <v>2210</v>
      </c>
      <c r="C96" s="74">
        <v>5320</v>
      </c>
      <c r="D96" s="87" t="s">
        <v>162</v>
      </c>
      <c r="E96" s="97">
        <v>42948</v>
      </c>
      <c r="F96" s="84">
        <v>48217.510000000009</v>
      </c>
      <c r="G96" s="86">
        <v>93.346199999999996</v>
      </c>
      <c r="H96" s="84">
        <v>154.87669000000002</v>
      </c>
      <c r="I96" s="85">
        <v>1.0975495481987341E-4</v>
      </c>
      <c r="J96" s="85">
        <f t="shared" si="5"/>
        <v>4.6387879472689708E-3</v>
      </c>
      <c r="K96" s="85">
        <f>H96/'סכום נכסי הקרן'!$C$42</f>
        <v>1.3410704501539629E-4</v>
      </c>
    </row>
    <row r="97" spans="2:11">
      <c r="B97" s="77" t="s">
        <v>2211</v>
      </c>
      <c r="C97" s="74">
        <v>5287</v>
      </c>
      <c r="D97" s="87" t="s">
        <v>164</v>
      </c>
      <c r="E97" s="97">
        <v>42735</v>
      </c>
      <c r="F97" s="84">
        <v>23090.360000000004</v>
      </c>
      <c r="G97" s="86">
        <v>88.612399999999994</v>
      </c>
      <c r="H97" s="84">
        <v>82.37157000000002</v>
      </c>
      <c r="I97" s="85">
        <v>1.5015142671893857E-5</v>
      </c>
      <c r="J97" s="85">
        <f t="shared" si="5"/>
        <v>2.4671514229392582E-3</v>
      </c>
      <c r="K97" s="85">
        <f>H97/'סכום נכסי הקרן'!$C$42</f>
        <v>7.1325180348178068E-5</v>
      </c>
    </row>
    <row r="98" spans="2:11">
      <c r="B98" s="77" t="s">
        <v>2212</v>
      </c>
      <c r="C98" s="74">
        <v>7028</v>
      </c>
      <c r="D98" s="87" t="s">
        <v>164</v>
      </c>
      <c r="E98" s="97">
        <v>43754</v>
      </c>
      <c r="F98" s="84">
        <v>68940.000000000015</v>
      </c>
      <c r="G98" s="86">
        <v>98.732200000000006</v>
      </c>
      <c r="H98" s="84">
        <v>274.0200200000001</v>
      </c>
      <c r="I98" s="85">
        <v>3.6132075471698111E-5</v>
      </c>
      <c r="J98" s="85">
        <f t="shared" si="5"/>
        <v>8.2073084470387549E-3</v>
      </c>
      <c r="K98" s="85">
        <f>H98/'סכום נכסי הקרן'!$C$42</f>
        <v>2.3727273069472103E-4</v>
      </c>
    </row>
    <row r="99" spans="2:11">
      <c r="B99" s="77" t="s">
        <v>2213</v>
      </c>
      <c r="C99" s="74">
        <v>5335</v>
      </c>
      <c r="D99" s="87" t="s">
        <v>162</v>
      </c>
      <c r="E99" s="97">
        <v>43306</v>
      </c>
      <c r="F99" s="84">
        <v>65151.520000000011</v>
      </c>
      <c r="G99" s="86">
        <v>102.7251</v>
      </c>
      <c r="H99" s="84">
        <v>230.29567000000003</v>
      </c>
      <c r="I99" s="85">
        <v>1.3499444689159167E-4</v>
      </c>
      <c r="J99" s="85">
        <f t="shared" si="5"/>
        <v>6.8976989261859377E-3</v>
      </c>
      <c r="K99" s="85">
        <f>H99/'סכום נכסי הקרן'!$C$42</f>
        <v>1.9941200824695338E-4</v>
      </c>
    </row>
    <row r="100" spans="2:11">
      <c r="B100" s="77" t="s">
        <v>2214</v>
      </c>
      <c r="C100" s="74">
        <v>7013</v>
      </c>
      <c r="D100" s="87" t="s">
        <v>164</v>
      </c>
      <c r="E100" s="97">
        <v>43507</v>
      </c>
      <c r="F100" s="84">
        <v>95531.29</v>
      </c>
      <c r="G100" s="86">
        <v>98.883099999999999</v>
      </c>
      <c r="H100" s="84">
        <v>380.29438000000005</v>
      </c>
      <c r="I100" s="85">
        <v>1.0933480400000001E-4</v>
      </c>
      <c r="J100" s="85">
        <f t="shared" si="5"/>
        <v>1.1390384094327726E-2</v>
      </c>
      <c r="K100" s="85">
        <f>H100/'סכום נכסי הקרן'!$C$42</f>
        <v>3.2929523182450643E-4</v>
      </c>
    </row>
    <row r="101" spans="2:11">
      <c r="B101" s="77" t="s">
        <v>2215</v>
      </c>
      <c r="C101" s="74">
        <v>5304</v>
      </c>
      <c r="D101" s="87" t="s">
        <v>164</v>
      </c>
      <c r="E101" s="97">
        <v>42928</v>
      </c>
      <c r="F101" s="84">
        <v>279011.17000000004</v>
      </c>
      <c r="G101" s="86">
        <v>77.023600000000002</v>
      </c>
      <c r="H101" s="84">
        <v>865.16233000000022</v>
      </c>
      <c r="I101" s="85">
        <v>5.8202200000000003E-5</v>
      </c>
      <c r="J101" s="85">
        <f t="shared" si="5"/>
        <v>2.5912902637802632E-2</v>
      </c>
      <c r="K101" s="85">
        <f>H101/'סכום נכסי הקרן'!$C$42</f>
        <v>7.4914025819466533E-4</v>
      </c>
    </row>
    <row r="102" spans="2:11">
      <c r="B102" s="77" t="s">
        <v>2216</v>
      </c>
      <c r="C102" s="74">
        <v>7041</v>
      </c>
      <c r="D102" s="87" t="s">
        <v>162</v>
      </c>
      <c r="E102" s="97">
        <v>43516</v>
      </c>
      <c r="F102" s="84">
        <v>75087.410000000018</v>
      </c>
      <c r="G102" s="86">
        <v>98.282799999999995</v>
      </c>
      <c r="H102" s="84">
        <v>253.93892000000005</v>
      </c>
      <c r="I102" s="85">
        <v>1.4623564400000001E-4</v>
      </c>
      <c r="J102" s="85">
        <f t="shared" si="5"/>
        <v>7.6058495402923417E-3</v>
      </c>
      <c r="K102" s="85">
        <f>H102/'סכום נכסי הקרן'!$C$42</f>
        <v>2.1988459448352824E-4</v>
      </c>
    </row>
    <row r="103" spans="2:11">
      <c r="B103" s="77" t="s">
        <v>2217</v>
      </c>
      <c r="C103" s="74">
        <v>7071</v>
      </c>
      <c r="D103" s="87" t="s">
        <v>162</v>
      </c>
      <c r="E103" s="97">
        <v>44055</v>
      </c>
      <c r="F103" s="84">
        <v>108579.97000000002</v>
      </c>
      <c r="G103" s="86">
        <v>100</v>
      </c>
      <c r="H103" s="84">
        <v>373.62368000000004</v>
      </c>
      <c r="I103" s="85">
        <v>3.3746686153846153E-4</v>
      </c>
      <c r="J103" s="85">
        <f t="shared" si="5"/>
        <v>1.1190586676395775E-2</v>
      </c>
      <c r="K103" s="85">
        <f>H103/'סכום נכסי הקרן'!$C$42</f>
        <v>3.2351910201966488E-4</v>
      </c>
    </row>
    <row r="104" spans="2:11">
      <c r="B104" s="77" t="s">
        <v>2218</v>
      </c>
      <c r="C104" s="74">
        <v>6652</v>
      </c>
      <c r="D104" s="87" t="s">
        <v>162</v>
      </c>
      <c r="E104" s="97">
        <v>43175</v>
      </c>
      <c r="F104" s="84">
        <v>7343.4000000000015</v>
      </c>
      <c r="G104" s="86">
        <v>90.133700000000005</v>
      </c>
      <c r="H104" s="84">
        <v>22.775570000000002</v>
      </c>
      <c r="I104" s="85">
        <v>1.8275375999999999E-5</v>
      </c>
      <c r="J104" s="85">
        <f t="shared" si="5"/>
        <v>6.8216230349564392E-4</v>
      </c>
      <c r="K104" s="85">
        <f>H104/'סכום נכסי הקרן'!$C$42</f>
        <v>1.9721265938995136E-5</v>
      </c>
    </row>
    <row r="105" spans="2:11">
      <c r="B105" s="77" t="s">
        <v>2219</v>
      </c>
      <c r="C105" s="74">
        <v>6646</v>
      </c>
      <c r="D105" s="87" t="s">
        <v>164</v>
      </c>
      <c r="E105" s="97">
        <v>42947</v>
      </c>
      <c r="F105" s="84">
        <v>385311.23</v>
      </c>
      <c r="G105" s="86">
        <v>97.855900000000005</v>
      </c>
      <c r="H105" s="84">
        <v>1517.9269600000002</v>
      </c>
      <c r="I105" s="85">
        <v>2.9887383004718676E-4</v>
      </c>
      <c r="J105" s="85">
        <f t="shared" si="5"/>
        <v>4.546417725535476E-2</v>
      </c>
      <c r="K105" s="85">
        <f>H105/'סכום נכסי הקרן'!$C$42</f>
        <v>1.3143662816838585E-3</v>
      </c>
    </row>
    <row r="106" spans="2:11">
      <c r="B106" s="77" t="s">
        <v>2220</v>
      </c>
      <c r="C106" s="74">
        <v>6647</v>
      </c>
      <c r="D106" s="87" t="s">
        <v>162</v>
      </c>
      <c r="E106" s="97">
        <v>43454</v>
      </c>
      <c r="F106" s="84">
        <v>372414.37000000005</v>
      </c>
      <c r="G106" s="86">
        <v>86.482200000000006</v>
      </c>
      <c r="H106" s="84">
        <v>1108.2502400000003</v>
      </c>
      <c r="I106" s="85">
        <v>4.6485961124149228E-5</v>
      </c>
      <c r="J106" s="85">
        <f t="shared" si="5"/>
        <v>3.3193748238485372E-2</v>
      </c>
      <c r="K106" s="85">
        <f>H106/'סכום נכסי הקרן'!$C$42</f>
        <v>9.5962901082147179E-4</v>
      </c>
    </row>
    <row r="107" spans="2:11">
      <c r="B107" s="77" t="s">
        <v>2221</v>
      </c>
      <c r="C107" s="74">
        <v>6642</v>
      </c>
      <c r="D107" s="87" t="s">
        <v>162</v>
      </c>
      <c r="E107" s="97">
        <v>43083</v>
      </c>
      <c r="F107" s="84">
        <v>16424.830000000005</v>
      </c>
      <c r="G107" s="86">
        <v>99.189599999999999</v>
      </c>
      <c r="H107" s="84">
        <v>56.059810000000013</v>
      </c>
      <c r="I107" s="85">
        <v>1.1240808333333334E-5</v>
      </c>
      <c r="J107" s="85">
        <f t="shared" si="5"/>
        <v>1.6790749528169059E-3</v>
      </c>
      <c r="K107" s="85">
        <f>H107/'סכום נכסי הקרן'!$C$42</f>
        <v>4.8541943033677713E-5</v>
      </c>
    </row>
    <row r="108" spans="2:11">
      <c r="B108" s="77" t="s">
        <v>2222</v>
      </c>
      <c r="C108" s="74">
        <v>5337</v>
      </c>
      <c r="D108" s="87" t="s">
        <v>162</v>
      </c>
      <c r="E108" s="97">
        <v>42985</v>
      </c>
      <c r="F108" s="84">
        <v>180120.45000000004</v>
      </c>
      <c r="G108" s="86">
        <v>100.3865</v>
      </c>
      <c r="H108" s="84">
        <v>622.18996000000004</v>
      </c>
      <c r="I108" s="85">
        <v>7.1831324444444452E-5</v>
      </c>
      <c r="J108" s="85">
        <f t="shared" si="5"/>
        <v>1.8635517632509858E-2</v>
      </c>
      <c r="K108" s="85">
        <f>H108/'סכום נכסי הקרן'!$C$42</f>
        <v>5.3875155114593159E-4</v>
      </c>
    </row>
    <row r="109" spans="2:11">
      <c r="B109" s="77" t="s">
        <v>2223</v>
      </c>
      <c r="C109" s="74">
        <v>7005</v>
      </c>
      <c r="D109" s="87" t="s">
        <v>162</v>
      </c>
      <c r="E109" s="97">
        <v>43621</v>
      </c>
      <c r="F109" s="84">
        <v>24803.360000000004</v>
      </c>
      <c r="G109" s="86">
        <v>95.808899999999994</v>
      </c>
      <c r="H109" s="84">
        <v>81.771300000000011</v>
      </c>
      <c r="I109" s="85">
        <v>4.5953416470588232E-5</v>
      </c>
      <c r="J109" s="85">
        <f t="shared" si="5"/>
        <v>2.449172440814142E-3</v>
      </c>
      <c r="K109" s="85">
        <f>H109/'סכום נכסי הקרן'!$C$42</f>
        <v>7.0805409194033472E-5</v>
      </c>
    </row>
    <row r="110" spans="2:11">
      <c r="B110" s="77" t="s">
        <v>2224</v>
      </c>
      <c r="C110" s="74">
        <v>5286</v>
      </c>
      <c r="D110" s="87" t="s">
        <v>162</v>
      </c>
      <c r="E110" s="97">
        <v>42705</v>
      </c>
      <c r="F110" s="84">
        <v>16852.430000000004</v>
      </c>
      <c r="G110" s="86">
        <v>121.6666</v>
      </c>
      <c r="H110" s="84">
        <v>70.553510000000003</v>
      </c>
      <c r="I110" s="85">
        <v>8.4919715453529626E-6</v>
      </c>
      <c r="J110" s="85">
        <f t="shared" si="5"/>
        <v>2.1131828929551685E-3</v>
      </c>
      <c r="K110" s="85">
        <f>H110/'סכום נכסי הקרן'!$C$42</f>
        <v>6.109197414771848E-5</v>
      </c>
    </row>
    <row r="111" spans="2:11">
      <c r="B111" s="77" t="s">
        <v>2225</v>
      </c>
      <c r="C111" s="74">
        <v>6658</v>
      </c>
      <c r="D111" s="87" t="s">
        <v>162</v>
      </c>
      <c r="E111" s="97">
        <v>43356</v>
      </c>
      <c r="F111" s="84">
        <v>105085.79</v>
      </c>
      <c r="G111" s="86">
        <v>68.778000000000006</v>
      </c>
      <c r="H111" s="84">
        <v>248.70137000000003</v>
      </c>
      <c r="I111" s="85">
        <v>6.1713600000000001E-4</v>
      </c>
      <c r="J111" s="85">
        <f t="shared" si="5"/>
        <v>7.4489771031733751E-3</v>
      </c>
      <c r="K111" s="85">
        <f>H111/'סכום נכסי הקרן'!$C$42</f>
        <v>2.1534942296339574E-4</v>
      </c>
    </row>
    <row r="112" spans="2:11">
      <c r="C112" s="1"/>
    </row>
    <row r="113" spans="2:3">
      <c r="C113" s="1"/>
    </row>
    <row r="114" spans="2:3">
      <c r="C114" s="1"/>
    </row>
    <row r="115" spans="2:3">
      <c r="B115" s="89" t="s">
        <v>111</v>
      </c>
      <c r="C115" s="1"/>
    </row>
    <row r="116" spans="2:3">
      <c r="B116" s="89" t="s">
        <v>238</v>
      </c>
      <c r="C116" s="1"/>
    </row>
    <row r="117" spans="2:3">
      <c r="B117" s="89" t="s">
        <v>246</v>
      </c>
      <c r="C117" s="1"/>
    </row>
    <row r="118" spans="2:3">
      <c r="C118" s="1"/>
    </row>
    <row r="119" spans="2:3">
      <c r="C119" s="1"/>
    </row>
    <row r="120" spans="2:3">
      <c r="C120" s="1"/>
    </row>
    <row r="121" spans="2:3">
      <c r="C121" s="1"/>
    </row>
    <row r="122" spans="2:3">
      <c r="C122" s="1"/>
    </row>
    <row r="123" spans="2:3">
      <c r="C123" s="1"/>
    </row>
    <row r="124" spans="2:3">
      <c r="C124" s="1"/>
    </row>
    <row r="125" spans="2:3">
      <c r="C125" s="1"/>
    </row>
    <row r="126" spans="2:3">
      <c r="C126" s="1"/>
    </row>
    <row r="127" spans="2:3">
      <c r="C127" s="1"/>
    </row>
    <row r="128" spans="2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AF39:XFD41 D1:I41 D42:XFD1048576 J1:XFD38 J39:A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K12" sqref="K12:K15"/>
    </sheetView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58.140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7" t="s">
        <v>178</v>
      </c>
      <c r="C1" s="68" t="s" vm="1">
        <v>264</v>
      </c>
    </row>
    <row r="2" spans="2:59">
      <c r="B2" s="47" t="s">
        <v>177</v>
      </c>
      <c r="C2" s="68" t="s">
        <v>265</v>
      </c>
    </row>
    <row r="3" spans="2:59">
      <c r="B3" s="47" t="s">
        <v>179</v>
      </c>
      <c r="C3" s="68" t="s">
        <v>266</v>
      </c>
    </row>
    <row r="4" spans="2:59">
      <c r="B4" s="47" t="s">
        <v>180</v>
      </c>
      <c r="C4" s="68">
        <v>8803</v>
      </c>
    </row>
    <row r="6" spans="2:59" ht="26.25" customHeight="1">
      <c r="B6" s="121" t="s">
        <v>209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59" ht="26.25" customHeight="1">
      <c r="B7" s="121" t="s">
        <v>98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2:59" s="3" customFormat="1" ht="78.75">
      <c r="B8" s="22" t="s">
        <v>115</v>
      </c>
      <c r="C8" s="30" t="s">
        <v>45</v>
      </c>
      <c r="D8" s="30" t="s">
        <v>66</v>
      </c>
      <c r="E8" s="30" t="s">
        <v>102</v>
      </c>
      <c r="F8" s="30" t="s">
        <v>103</v>
      </c>
      <c r="G8" s="30" t="s">
        <v>240</v>
      </c>
      <c r="H8" s="30" t="s">
        <v>239</v>
      </c>
      <c r="I8" s="30" t="s">
        <v>110</v>
      </c>
      <c r="J8" s="30" t="s">
        <v>59</v>
      </c>
      <c r="K8" s="30" t="s">
        <v>181</v>
      </c>
      <c r="L8" s="31" t="s">
        <v>183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247</v>
      </c>
      <c r="H9" s="16"/>
      <c r="I9" s="16" t="s">
        <v>243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91" t="s">
        <v>48</v>
      </c>
      <c r="C11" s="74"/>
      <c r="D11" s="74"/>
      <c r="E11" s="74"/>
      <c r="F11" s="74"/>
      <c r="G11" s="84"/>
      <c r="H11" s="86"/>
      <c r="I11" s="84">
        <v>42.755484265</v>
      </c>
      <c r="J11" s="74"/>
      <c r="K11" s="85">
        <f>I11/$I$11</f>
        <v>1</v>
      </c>
      <c r="L11" s="85">
        <f>I11/'סכום נכסי הקרן'!$C$42</f>
        <v>3.7021785867075418E-5</v>
      </c>
      <c r="M11" s="1"/>
      <c r="N11" s="1"/>
      <c r="O11" s="1"/>
      <c r="P11" s="1"/>
      <c r="BG11" s="1"/>
    </row>
    <row r="12" spans="2:59" ht="21" customHeight="1">
      <c r="B12" s="95" t="s">
        <v>2226</v>
      </c>
      <c r="C12" s="74"/>
      <c r="D12" s="74"/>
      <c r="E12" s="74"/>
      <c r="F12" s="74"/>
      <c r="G12" s="84"/>
      <c r="H12" s="86"/>
      <c r="I12" s="84">
        <v>40.456936835000008</v>
      </c>
      <c r="J12" s="74"/>
      <c r="K12" s="85">
        <f t="shared" ref="K12:K15" si="0">I12/$I$11</f>
        <v>0.94623970539654012</v>
      </c>
      <c r="L12" s="85">
        <f>I12/'סכום נכסי הקרן'!$C$42</f>
        <v>3.503148375211524E-5</v>
      </c>
    </row>
    <row r="13" spans="2:59">
      <c r="B13" s="73" t="s">
        <v>2227</v>
      </c>
      <c r="C13" s="74" t="s">
        <v>2228</v>
      </c>
      <c r="D13" s="87" t="s">
        <v>189</v>
      </c>
      <c r="E13" s="87" t="s">
        <v>163</v>
      </c>
      <c r="F13" s="97">
        <v>44014</v>
      </c>
      <c r="G13" s="84">
        <v>423.93750000000006</v>
      </c>
      <c r="H13" s="86">
        <v>9543.1370999999999</v>
      </c>
      <c r="I13" s="84">
        <v>40.456936835000008</v>
      </c>
      <c r="J13" s="85">
        <v>0</v>
      </c>
      <c r="K13" s="85">
        <f t="shared" si="0"/>
        <v>0.94623970539654012</v>
      </c>
      <c r="L13" s="85">
        <f>I13/'סכום נכסי הקרן'!$C$42</f>
        <v>3.503148375211524E-5</v>
      </c>
    </row>
    <row r="14" spans="2:59">
      <c r="B14" s="95" t="s">
        <v>234</v>
      </c>
      <c r="C14" s="74"/>
      <c r="D14" s="74"/>
      <c r="E14" s="74"/>
      <c r="F14" s="74"/>
      <c r="G14" s="84"/>
      <c r="H14" s="86"/>
      <c r="I14" s="84">
        <v>2.2985474300000006</v>
      </c>
      <c r="J14" s="74"/>
      <c r="K14" s="85">
        <f t="shared" si="0"/>
        <v>5.3760294603460053E-2</v>
      </c>
      <c r="L14" s="85">
        <f>I14/'סכום נכסי הקרן'!$C$42</f>
        <v>1.9903021149601882E-6</v>
      </c>
    </row>
    <row r="15" spans="2:59">
      <c r="B15" s="73" t="s">
        <v>2229</v>
      </c>
      <c r="C15" s="74" t="s">
        <v>2230</v>
      </c>
      <c r="D15" s="87" t="s">
        <v>959</v>
      </c>
      <c r="E15" s="87" t="s">
        <v>162</v>
      </c>
      <c r="F15" s="97">
        <v>43879</v>
      </c>
      <c r="G15" s="84">
        <v>1209.0897000000002</v>
      </c>
      <c r="H15" s="86">
        <v>55.247199999999999</v>
      </c>
      <c r="I15" s="84">
        <v>2.2985474300000006</v>
      </c>
      <c r="J15" s="85">
        <v>0</v>
      </c>
      <c r="K15" s="85">
        <f t="shared" si="0"/>
        <v>5.3760294603460053E-2</v>
      </c>
      <c r="L15" s="85">
        <f>I15/'סכום נכסי הקרן'!$C$42</f>
        <v>1.9903021149601882E-6</v>
      </c>
    </row>
    <row r="16" spans="2:59">
      <c r="B16" s="91"/>
      <c r="C16" s="74"/>
      <c r="D16" s="74"/>
      <c r="E16" s="74"/>
      <c r="F16" s="74"/>
      <c r="G16" s="84"/>
      <c r="H16" s="86"/>
      <c r="I16" s="74"/>
      <c r="J16" s="74"/>
      <c r="K16" s="85"/>
      <c r="L16" s="74"/>
    </row>
    <row r="17" spans="2:12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12">
      <c r="B19" s="103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12">
      <c r="B20" s="103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12">
      <c r="B21" s="103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1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1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1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12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7" t="s">
        <v>178</v>
      </c>
      <c r="C1" s="68" t="s" vm="1">
        <v>264</v>
      </c>
    </row>
    <row r="2" spans="2:54">
      <c r="B2" s="47" t="s">
        <v>177</v>
      </c>
      <c r="C2" s="68" t="s">
        <v>265</v>
      </c>
    </row>
    <row r="3" spans="2:54">
      <c r="B3" s="47" t="s">
        <v>179</v>
      </c>
      <c r="C3" s="68" t="s">
        <v>266</v>
      </c>
    </row>
    <row r="4" spans="2:54">
      <c r="B4" s="47" t="s">
        <v>180</v>
      </c>
      <c r="C4" s="68">
        <v>8803</v>
      </c>
    </row>
    <row r="6" spans="2:54" ht="26.25" customHeight="1">
      <c r="B6" s="121" t="s">
        <v>209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54" ht="26.25" customHeight="1">
      <c r="B7" s="121" t="s">
        <v>99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</row>
    <row r="8" spans="2:54" s="3" customFormat="1" ht="78.75">
      <c r="B8" s="22" t="s">
        <v>115</v>
      </c>
      <c r="C8" s="30" t="s">
        <v>45</v>
      </c>
      <c r="D8" s="30" t="s">
        <v>66</v>
      </c>
      <c r="E8" s="30" t="s">
        <v>102</v>
      </c>
      <c r="F8" s="30" t="s">
        <v>103</v>
      </c>
      <c r="G8" s="30" t="s">
        <v>240</v>
      </c>
      <c r="H8" s="30" t="s">
        <v>239</v>
      </c>
      <c r="I8" s="30" t="s">
        <v>110</v>
      </c>
      <c r="J8" s="30" t="s">
        <v>59</v>
      </c>
      <c r="K8" s="30" t="s">
        <v>181</v>
      </c>
      <c r="L8" s="31" t="s">
        <v>183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247</v>
      </c>
      <c r="H9" s="16"/>
      <c r="I9" s="16" t="s">
        <v>243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109" t="s">
        <v>50</v>
      </c>
      <c r="C11" s="91"/>
      <c r="D11" s="91"/>
      <c r="E11" s="91"/>
      <c r="F11" s="91"/>
      <c r="G11" s="91"/>
      <c r="H11" s="91"/>
      <c r="I11" s="110">
        <v>0</v>
      </c>
      <c r="J11" s="91"/>
      <c r="K11" s="91"/>
      <c r="L11" s="91"/>
      <c r="AZ11" s="1"/>
    </row>
    <row r="12" spans="2:54" ht="19.5" customHeight="1">
      <c r="B12" s="89" t="s">
        <v>255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54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2:54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54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2:54" s="7" customForma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AZ16" s="1"/>
      <c r="BB16" s="1"/>
    </row>
    <row r="17" spans="2:54" s="7" customFormat="1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AZ17" s="1"/>
      <c r="BB17" s="1"/>
    </row>
    <row r="18" spans="2:54" s="7" customForma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AZ18" s="1"/>
      <c r="BB18" s="1"/>
    </row>
    <row r="19" spans="2:54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2:54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2:54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4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4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4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4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4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4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4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4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4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4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4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8"/>
  <sheetViews>
    <sheetView rightToLeft="1" topLeftCell="A5" workbookViewId="0">
      <selection activeCell="J22" sqref="J22:J51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8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47" t="s">
        <v>178</v>
      </c>
      <c r="C1" s="68" t="s" vm="1">
        <v>264</v>
      </c>
    </row>
    <row r="2" spans="2:13">
      <c r="B2" s="47" t="s">
        <v>177</v>
      </c>
      <c r="C2" s="68" t="s">
        <v>265</v>
      </c>
    </row>
    <row r="3" spans="2:13">
      <c r="B3" s="47" t="s">
        <v>179</v>
      </c>
      <c r="C3" s="68" t="s">
        <v>266</v>
      </c>
    </row>
    <row r="4" spans="2:13">
      <c r="B4" s="47" t="s">
        <v>180</v>
      </c>
      <c r="C4" s="68">
        <v>8803</v>
      </c>
    </row>
    <row r="6" spans="2:13" ht="26.25" customHeight="1">
      <c r="B6" s="121" t="s">
        <v>207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13" s="3" customFormat="1" ht="63">
      <c r="B7" s="67" t="s">
        <v>114</v>
      </c>
      <c r="C7" s="50" t="s">
        <v>45</v>
      </c>
      <c r="D7" s="50" t="s">
        <v>116</v>
      </c>
      <c r="E7" s="50" t="s">
        <v>14</v>
      </c>
      <c r="F7" s="50" t="s">
        <v>67</v>
      </c>
      <c r="G7" s="50" t="s">
        <v>102</v>
      </c>
      <c r="H7" s="50" t="s">
        <v>16</v>
      </c>
      <c r="I7" s="50" t="s">
        <v>18</v>
      </c>
      <c r="J7" s="50" t="s">
        <v>62</v>
      </c>
      <c r="K7" s="50" t="s">
        <v>181</v>
      </c>
      <c r="L7" s="52" t="s">
        <v>182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243</v>
      </c>
      <c r="K8" s="16" t="s">
        <v>19</v>
      </c>
      <c r="L8" s="17" t="s">
        <v>19</v>
      </c>
    </row>
    <row r="9" spans="2:13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3" s="4" customFormat="1" ht="18" customHeight="1">
      <c r="B10" s="69" t="s">
        <v>44</v>
      </c>
      <c r="C10" s="70"/>
      <c r="D10" s="70"/>
      <c r="E10" s="70"/>
      <c r="F10" s="70"/>
      <c r="G10" s="70"/>
      <c r="H10" s="70"/>
      <c r="I10" s="70"/>
      <c r="J10" s="78">
        <f>J11</f>
        <v>100073.94821849299</v>
      </c>
      <c r="K10" s="79">
        <f>J10/$J$10</f>
        <v>1</v>
      </c>
      <c r="L10" s="79">
        <f>J10/'סכום נכסי הקרן'!$C$42</f>
        <v>8.6653591825896284E-2</v>
      </c>
    </row>
    <row r="11" spans="2:13">
      <c r="B11" s="71" t="s">
        <v>233</v>
      </c>
      <c r="C11" s="72"/>
      <c r="D11" s="72"/>
      <c r="E11" s="72"/>
      <c r="F11" s="72"/>
      <c r="G11" s="72"/>
      <c r="H11" s="72"/>
      <c r="I11" s="72"/>
      <c r="J11" s="78">
        <f>J12+J21</f>
        <v>100073.94821849299</v>
      </c>
      <c r="K11" s="82">
        <f t="shared" ref="K11:K51" si="0">J11/$J$10</f>
        <v>1</v>
      </c>
      <c r="L11" s="82">
        <f>J11/'סכום נכסי הקרן'!$C$42</f>
        <v>8.6653591825896284E-2</v>
      </c>
    </row>
    <row r="12" spans="2:13">
      <c r="B12" s="92" t="s">
        <v>42</v>
      </c>
      <c r="C12" s="72"/>
      <c r="D12" s="72"/>
      <c r="E12" s="72"/>
      <c r="F12" s="72"/>
      <c r="G12" s="72"/>
      <c r="H12" s="72"/>
      <c r="I12" s="72"/>
      <c r="J12" s="81">
        <f>SUM(J13:J19)</f>
        <v>53134.555177131006</v>
      </c>
      <c r="K12" s="82">
        <f t="shared" si="0"/>
        <v>0.53095292154479112</v>
      </c>
      <c r="L12" s="82">
        <f>J12/'סכום נכסי הקרן'!$C$42</f>
        <v>4.600897774230947E-2</v>
      </c>
    </row>
    <row r="13" spans="2:13">
      <c r="B13" s="77" t="s">
        <v>2655</v>
      </c>
      <c r="C13" s="74" t="s">
        <v>2656</v>
      </c>
      <c r="D13" s="74">
        <v>10</v>
      </c>
      <c r="E13" s="74" t="s">
        <v>351</v>
      </c>
      <c r="F13" s="74" t="s">
        <v>352</v>
      </c>
      <c r="G13" s="87"/>
      <c r="H13" s="88">
        <v>0</v>
      </c>
      <c r="I13" s="88">
        <v>0</v>
      </c>
      <c r="J13" s="84">
        <v>349.8609005030001</v>
      </c>
      <c r="K13" s="85">
        <f t="shared" si="0"/>
        <v>3.496023757743058E-3</v>
      </c>
      <c r="L13" s="85">
        <f>J13/'סכום נכסי הקרן'!$C$42</f>
        <v>3.0294301571710309E-4</v>
      </c>
    </row>
    <row r="14" spans="2:13">
      <c r="B14" s="77" t="s">
        <v>2657</v>
      </c>
      <c r="C14" s="74" t="s">
        <v>2658</v>
      </c>
      <c r="D14" s="74">
        <v>11</v>
      </c>
      <c r="E14" s="74" t="s">
        <v>351</v>
      </c>
      <c r="F14" s="74" t="s">
        <v>352</v>
      </c>
      <c r="G14" s="87" t="s">
        <v>163</v>
      </c>
      <c r="H14" s="88">
        <v>0</v>
      </c>
      <c r="I14" s="88">
        <v>0</v>
      </c>
      <c r="J14" s="84">
        <v>68.763313989000011</v>
      </c>
      <c r="K14" s="85">
        <f t="shared" si="0"/>
        <v>6.8712502317654143E-4</v>
      </c>
      <c r="L14" s="85">
        <f>J14/'סכום נכסי הקרן'!$C$42</f>
        <v>5.9541851291699552E-5</v>
      </c>
    </row>
    <row r="15" spans="2:13">
      <c r="B15" s="77" t="s">
        <v>2659</v>
      </c>
      <c r="C15" s="74" t="s">
        <v>2660</v>
      </c>
      <c r="D15" s="74">
        <v>12</v>
      </c>
      <c r="E15" s="74" t="s">
        <v>351</v>
      </c>
      <c r="F15" s="74" t="s">
        <v>352</v>
      </c>
      <c r="G15" s="87" t="s">
        <v>163</v>
      </c>
      <c r="H15" s="88">
        <v>0</v>
      </c>
      <c r="I15" s="88">
        <v>0</v>
      </c>
      <c r="J15" s="84">
        <v>866.63400000000001</v>
      </c>
      <c r="K15" s="85">
        <f t="shared" si="0"/>
        <v>8.6599361315081187E-3</v>
      </c>
      <c r="L15" s="85">
        <f>J15/'סכום נכסי הקרן'!$C$42</f>
        <v>7.5041457077803587E-4</v>
      </c>
    </row>
    <row r="16" spans="2:13">
      <c r="B16" s="77" t="s">
        <v>2659</v>
      </c>
      <c r="C16" s="74" t="s">
        <v>2661</v>
      </c>
      <c r="D16" s="74">
        <v>12</v>
      </c>
      <c r="E16" s="74" t="s">
        <v>351</v>
      </c>
      <c r="F16" s="74" t="s">
        <v>352</v>
      </c>
      <c r="G16" s="87" t="s">
        <v>163</v>
      </c>
      <c r="H16" s="88">
        <v>0</v>
      </c>
      <c r="I16" s="88">
        <v>0</v>
      </c>
      <c r="J16" s="84">
        <v>1309.3904874860002</v>
      </c>
      <c r="K16" s="85">
        <f t="shared" si="0"/>
        <v>1.3084229320374048E-2</v>
      </c>
      <c r="L16" s="85">
        <f>J16/'סכום נכסי הקרן'!$C$42</f>
        <v>1.133795466884117E-3</v>
      </c>
    </row>
    <row r="17" spans="2:12">
      <c r="B17" s="77" t="s">
        <v>2662</v>
      </c>
      <c r="C17" s="74" t="s">
        <v>2663</v>
      </c>
      <c r="D17" s="74">
        <v>10</v>
      </c>
      <c r="E17" s="74" t="s">
        <v>351</v>
      </c>
      <c r="F17" s="74" t="s">
        <v>352</v>
      </c>
      <c r="G17" s="87" t="s">
        <v>163</v>
      </c>
      <c r="H17" s="88">
        <v>0</v>
      </c>
      <c r="I17" s="88">
        <v>0</v>
      </c>
      <c r="J17" s="84">
        <v>8064.2193001240021</v>
      </c>
      <c r="K17" s="85">
        <f t="shared" si="0"/>
        <v>8.0582603601461467E-2</v>
      </c>
      <c r="L17" s="85">
        <f>J17/'סכום נכסי הקרן'!$C$42</f>
        <v>6.9827720407490421E-3</v>
      </c>
    </row>
    <row r="18" spans="2:12">
      <c r="B18" s="77" t="s">
        <v>2662</v>
      </c>
      <c r="C18" s="74" t="s">
        <v>2664</v>
      </c>
      <c r="D18" s="74">
        <v>10</v>
      </c>
      <c r="E18" s="74" t="s">
        <v>351</v>
      </c>
      <c r="F18" s="74" t="s">
        <v>352</v>
      </c>
      <c r="G18" s="87" t="s">
        <v>163</v>
      </c>
      <c r="H18" s="88">
        <v>0</v>
      </c>
      <c r="I18" s="88">
        <v>0</v>
      </c>
      <c r="J18" s="84">
        <v>41217.56</v>
      </c>
      <c r="K18" s="85">
        <f t="shared" si="0"/>
        <v>0.41187102871177883</v>
      </c>
      <c r="L18" s="85">
        <f>J18/'סכום נכסי הקרן'!$C$42</f>
        <v>3.5690104006902493E-2</v>
      </c>
    </row>
    <row r="19" spans="2:12">
      <c r="B19" s="77" t="s">
        <v>2665</v>
      </c>
      <c r="C19" s="74" t="s">
        <v>2666</v>
      </c>
      <c r="D19" s="74">
        <v>20</v>
      </c>
      <c r="E19" s="74" t="s">
        <v>351</v>
      </c>
      <c r="F19" s="74" t="s">
        <v>352</v>
      </c>
      <c r="G19" s="87" t="s">
        <v>163</v>
      </c>
      <c r="H19" s="88">
        <v>0</v>
      </c>
      <c r="I19" s="88">
        <v>0</v>
      </c>
      <c r="J19" s="84">
        <v>1258.1271750290002</v>
      </c>
      <c r="K19" s="85">
        <f t="shared" si="0"/>
        <v>1.2571974998749043E-2</v>
      </c>
      <c r="L19" s="85">
        <f>J19/'סכום נכסי הקרן'!$C$42</f>
        <v>1.0894067899869726E-3</v>
      </c>
    </row>
    <row r="20" spans="2:12">
      <c r="B20" s="73"/>
      <c r="C20" s="74"/>
      <c r="D20" s="74"/>
      <c r="E20" s="74"/>
      <c r="F20" s="74"/>
      <c r="G20" s="74"/>
      <c r="H20" s="74"/>
      <c r="I20" s="74"/>
      <c r="J20" s="74"/>
      <c r="K20" s="85"/>
      <c r="L20" s="74"/>
    </row>
    <row r="21" spans="2:12">
      <c r="B21" s="92" t="s">
        <v>43</v>
      </c>
      <c r="C21" s="72"/>
      <c r="D21" s="72"/>
      <c r="E21" s="72"/>
      <c r="F21" s="72"/>
      <c r="G21" s="72"/>
      <c r="H21" s="72"/>
      <c r="I21" s="72"/>
      <c r="J21" s="81">
        <f>SUM(J22:J51)</f>
        <v>46939.393041361989</v>
      </c>
      <c r="K21" s="82">
        <f t="shared" si="0"/>
        <v>0.46904707845520882</v>
      </c>
      <c r="L21" s="82">
        <f>J21/'סכום נכסי הקרן'!$C$42</f>
        <v>4.0644614083586821E-2</v>
      </c>
    </row>
    <row r="22" spans="2:12">
      <c r="B22" s="77" t="s">
        <v>2659</v>
      </c>
      <c r="C22" s="74" t="s">
        <v>2667</v>
      </c>
      <c r="D22" s="74">
        <v>12</v>
      </c>
      <c r="E22" s="74" t="s">
        <v>351</v>
      </c>
      <c r="F22" s="74" t="s">
        <v>352</v>
      </c>
      <c r="G22" s="87" t="s">
        <v>170</v>
      </c>
      <c r="H22" s="88">
        <v>0</v>
      </c>
      <c r="I22" s="88">
        <v>0</v>
      </c>
      <c r="J22" s="84">
        <v>3.9203899999999998</v>
      </c>
      <c r="K22" s="85">
        <f t="shared" si="0"/>
        <v>3.9174930836550507E-5</v>
      </c>
      <c r="L22" s="85">
        <f>J22/'סכום נכסי הקרן'!$C$42</f>
        <v>3.3946484665181655E-6</v>
      </c>
    </row>
    <row r="23" spans="2:12">
      <c r="B23" s="77" t="s">
        <v>2659</v>
      </c>
      <c r="C23" s="74" t="s">
        <v>2668</v>
      </c>
      <c r="D23" s="74">
        <v>12</v>
      </c>
      <c r="E23" s="74" t="s">
        <v>351</v>
      </c>
      <c r="F23" s="74" t="s">
        <v>352</v>
      </c>
      <c r="G23" s="87" t="s">
        <v>166</v>
      </c>
      <c r="H23" s="88">
        <v>0</v>
      </c>
      <c r="I23" s="88">
        <v>0</v>
      </c>
      <c r="J23" s="84">
        <v>6.9162299999999997</v>
      </c>
      <c r="K23" s="85">
        <f t="shared" si="0"/>
        <v>6.9111193503624822E-5</v>
      </c>
      <c r="L23" s="85">
        <f>J23/'סכום נכסי הקרן'!$C$42</f>
        <v>5.9887331524636403E-6</v>
      </c>
    </row>
    <row r="24" spans="2:12">
      <c r="B24" s="77" t="s">
        <v>2659</v>
      </c>
      <c r="C24" s="74" t="s">
        <v>2669</v>
      </c>
      <c r="D24" s="74">
        <v>12</v>
      </c>
      <c r="E24" s="74" t="s">
        <v>351</v>
      </c>
      <c r="F24" s="74" t="s">
        <v>352</v>
      </c>
      <c r="G24" s="87" t="s">
        <v>164</v>
      </c>
      <c r="H24" s="88">
        <v>0</v>
      </c>
      <c r="I24" s="88">
        <v>0</v>
      </c>
      <c r="J24" s="84">
        <v>44.82</v>
      </c>
      <c r="K24" s="85">
        <f t="shared" si="0"/>
        <v>4.4786880899456272E-4</v>
      </c>
      <c r="L24" s="85">
        <f>J24/'סכום נכסי הקרן'!$C$42</f>
        <v>3.8809440966165147E-5</v>
      </c>
    </row>
    <row r="25" spans="2:12">
      <c r="B25" s="77" t="s">
        <v>2659</v>
      </c>
      <c r="C25" s="74" t="s">
        <v>2670</v>
      </c>
      <c r="D25" s="74">
        <v>12</v>
      </c>
      <c r="E25" s="74" t="s">
        <v>351</v>
      </c>
      <c r="F25" s="74" t="s">
        <v>352</v>
      </c>
      <c r="G25" s="87" t="s">
        <v>162</v>
      </c>
      <c r="H25" s="88">
        <v>0</v>
      </c>
      <c r="I25" s="88">
        <v>0</v>
      </c>
      <c r="J25" s="84">
        <v>9838.59</v>
      </c>
      <c r="K25" s="85">
        <f t="shared" si="0"/>
        <v>9.831319914069199E-2</v>
      </c>
      <c r="L25" s="85">
        <f>J25/'סכום נכסי הקרן'!$C$42</f>
        <v>8.5191918294355816E-3</v>
      </c>
    </row>
    <row r="26" spans="2:12">
      <c r="B26" s="77" t="s">
        <v>2659</v>
      </c>
      <c r="C26" s="74" t="s">
        <v>2671</v>
      </c>
      <c r="D26" s="74">
        <v>12</v>
      </c>
      <c r="E26" s="74" t="s">
        <v>351</v>
      </c>
      <c r="F26" s="74" t="s">
        <v>352</v>
      </c>
      <c r="G26" s="87" t="s">
        <v>172</v>
      </c>
      <c r="H26" s="88">
        <v>0</v>
      </c>
      <c r="I26" s="88">
        <v>0</v>
      </c>
      <c r="J26" s="84">
        <v>9.5873200000000012E-4</v>
      </c>
      <c r="K26" s="85">
        <f t="shared" si="0"/>
        <v>9.5802355864563843E-9</v>
      </c>
      <c r="L26" s="85">
        <f>J26/'סכום נכסי הקרן'!$C$42</f>
        <v>8.3016182410471773E-10</v>
      </c>
    </row>
    <row r="27" spans="2:12">
      <c r="B27" s="77" t="s">
        <v>2659</v>
      </c>
      <c r="C27" s="74" t="s">
        <v>2672</v>
      </c>
      <c r="D27" s="74">
        <v>12</v>
      </c>
      <c r="E27" s="74" t="s">
        <v>351</v>
      </c>
      <c r="F27" s="74" t="s">
        <v>352</v>
      </c>
      <c r="G27" s="87" t="s">
        <v>165</v>
      </c>
      <c r="H27" s="88">
        <v>0</v>
      </c>
      <c r="I27" s="88">
        <v>0</v>
      </c>
      <c r="J27" s="84">
        <v>7.06</v>
      </c>
      <c r="K27" s="85">
        <f t="shared" si="0"/>
        <v>7.0547831135689705E-5</v>
      </c>
      <c r="L27" s="85">
        <f>J27/'סכום נכסי הקרן'!$C$42</f>
        <v>6.1132229634343133E-6</v>
      </c>
    </row>
    <row r="28" spans="2:12">
      <c r="B28" s="77" t="s">
        <v>2662</v>
      </c>
      <c r="C28" s="74" t="s">
        <v>2673</v>
      </c>
      <c r="D28" s="74">
        <v>10</v>
      </c>
      <c r="E28" s="74" t="s">
        <v>351</v>
      </c>
      <c r="F28" s="74" t="s">
        <v>352</v>
      </c>
      <c r="G28" s="87" t="s">
        <v>1565</v>
      </c>
      <c r="H28" s="88">
        <v>0</v>
      </c>
      <c r="I28" s="88">
        <v>0</v>
      </c>
      <c r="J28" s="84">
        <v>0.61536891300000018</v>
      </c>
      <c r="K28" s="85">
        <f t="shared" si="0"/>
        <v>6.1491419490760548E-6</v>
      </c>
      <c r="L28" s="85">
        <f>J28/'סכום נכסי הקרן'!$C$42</f>
        <v>5.3284523653473284E-7</v>
      </c>
    </row>
    <row r="29" spans="2:12">
      <c r="B29" s="77" t="s">
        <v>2662</v>
      </c>
      <c r="C29" s="74" t="s">
        <v>2674</v>
      </c>
      <c r="D29" s="74">
        <v>10</v>
      </c>
      <c r="E29" s="74" t="s">
        <v>351</v>
      </c>
      <c r="F29" s="74" t="s">
        <v>352</v>
      </c>
      <c r="G29" s="87" t="s">
        <v>164</v>
      </c>
      <c r="H29" s="88">
        <v>0</v>
      </c>
      <c r="I29" s="88">
        <v>0</v>
      </c>
      <c r="J29" s="84">
        <v>91.183999999999997</v>
      </c>
      <c r="K29" s="85">
        <f t="shared" si="0"/>
        <v>9.111662088210666E-4</v>
      </c>
      <c r="L29" s="85">
        <f>J29/'סכום נכסי הקרן'!$C$42</f>
        <v>7.895582474473009E-5</v>
      </c>
    </row>
    <row r="30" spans="2:12">
      <c r="B30" s="77" t="s">
        <v>2662</v>
      </c>
      <c r="C30" s="74" t="s">
        <v>2675</v>
      </c>
      <c r="D30" s="74">
        <v>10</v>
      </c>
      <c r="E30" s="74" t="s">
        <v>351</v>
      </c>
      <c r="F30" s="74" t="s">
        <v>352</v>
      </c>
      <c r="G30" s="87" t="s">
        <v>167</v>
      </c>
      <c r="H30" s="88">
        <v>0</v>
      </c>
      <c r="I30" s="88">
        <v>0</v>
      </c>
      <c r="J30" s="84">
        <v>0.12294505700000002</v>
      </c>
      <c r="K30" s="85">
        <f t="shared" si="0"/>
        <v>1.2285420850146952E-6</v>
      </c>
      <c r="L30" s="85">
        <f>J30/'סכום נכסי הקרן'!$C$42</f>
        <v>1.0645758437579898E-7</v>
      </c>
    </row>
    <row r="31" spans="2:12">
      <c r="B31" s="77" t="s">
        <v>2662</v>
      </c>
      <c r="C31" s="74" t="s">
        <v>2676</v>
      </c>
      <c r="D31" s="74">
        <v>10</v>
      </c>
      <c r="E31" s="74" t="s">
        <v>351</v>
      </c>
      <c r="F31" s="74" t="s">
        <v>352</v>
      </c>
      <c r="G31" s="87" t="s">
        <v>165</v>
      </c>
      <c r="H31" s="88">
        <v>0</v>
      </c>
      <c r="I31" s="88">
        <v>0</v>
      </c>
      <c r="J31" s="84">
        <v>438.75939828800006</v>
      </c>
      <c r="K31" s="85">
        <f t="shared" si="0"/>
        <v>4.3843518328071747E-3</v>
      </c>
      <c r="L31" s="85">
        <f>J31/'סכום נכסי הקרן'!$C$42</f>
        <v>3.7991983414119323E-4</v>
      </c>
    </row>
    <row r="32" spans="2:12">
      <c r="B32" s="77" t="s">
        <v>2662</v>
      </c>
      <c r="C32" s="74" t="s">
        <v>2677</v>
      </c>
      <c r="D32" s="74">
        <v>10</v>
      </c>
      <c r="E32" s="74" t="s">
        <v>351</v>
      </c>
      <c r="F32" s="74" t="s">
        <v>352</v>
      </c>
      <c r="G32" s="87" t="s">
        <v>164</v>
      </c>
      <c r="H32" s="88">
        <v>0</v>
      </c>
      <c r="I32" s="88">
        <v>0</v>
      </c>
      <c r="J32" s="84">
        <v>572.89336734800008</v>
      </c>
      <c r="K32" s="85">
        <f t="shared" si="0"/>
        <v>5.7247003595500513E-3</v>
      </c>
      <c r="L32" s="85">
        <f>J32/'סכום נכסי הקרן'!$C$42</f>
        <v>4.9606584828201187E-4</v>
      </c>
    </row>
    <row r="33" spans="2:12">
      <c r="B33" s="77" t="s">
        <v>2662</v>
      </c>
      <c r="C33" s="74" t="s">
        <v>2678</v>
      </c>
      <c r="D33" s="74">
        <v>10</v>
      </c>
      <c r="E33" s="74" t="s">
        <v>351</v>
      </c>
      <c r="F33" s="74" t="s">
        <v>352</v>
      </c>
      <c r="G33" s="87" t="s">
        <v>165</v>
      </c>
      <c r="H33" s="88">
        <v>0</v>
      </c>
      <c r="I33" s="88">
        <v>0</v>
      </c>
      <c r="J33" s="84">
        <v>8.7200000000000006</v>
      </c>
      <c r="K33" s="85">
        <f t="shared" si="0"/>
        <v>8.7135564802155008E-5</v>
      </c>
      <c r="L33" s="85">
        <f>J33/'סכום נכסי הקרן'!$C$42</f>
        <v>7.550609665884875E-6</v>
      </c>
    </row>
    <row r="34" spans="2:12">
      <c r="B34" s="77" t="s">
        <v>2662</v>
      </c>
      <c r="C34" s="74" t="s">
        <v>2679</v>
      </c>
      <c r="D34" s="74">
        <v>10</v>
      </c>
      <c r="E34" s="74" t="s">
        <v>351</v>
      </c>
      <c r="F34" s="74" t="s">
        <v>352</v>
      </c>
      <c r="G34" s="87" t="s">
        <v>169</v>
      </c>
      <c r="H34" s="88">
        <v>0</v>
      </c>
      <c r="I34" s="88">
        <v>0</v>
      </c>
      <c r="J34" s="84">
        <v>4.2218680000000019E-3</v>
      </c>
      <c r="K34" s="85">
        <f t="shared" si="0"/>
        <v>4.2187483107814758E-8</v>
      </c>
      <c r="L34" s="85">
        <f>J34/'סכום נכסי הקרן'!$C$42</f>
        <v>3.6556969413864748E-9</v>
      </c>
    </row>
    <row r="35" spans="2:12">
      <c r="B35" s="77" t="s">
        <v>2662</v>
      </c>
      <c r="C35" s="74" t="s">
        <v>2680</v>
      </c>
      <c r="D35" s="74">
        <v>10</v>
      </c>
      <c r="E35" s="74" t="s">
        <v>351</v>
      </c>
      <c r="F35" s="74" t="s">
        <v>352</v>
      </c>
      <c r="G35" s="87" t="s">
        <v>162</v>
      </c>
      <c r="H35" s="88">
        <v>0</v>
      </c>
      <c r="I35" s="88">
        <v>0</v>
      </c>
      <c r="J35" s="84">
        <v>13089.88</v>
      </c>
      <c r="K35" s="85">
        <f t="shared" si="0"/>
        <v>0.13080207419637987</v>
      </c>
      <c r="L35" s="85">
        <f>J35/'סכום נכסי הקרן'!$C$42</f>
        <v>1.1334469547393703E-2</v>
      </c>
    </row>
    <row r="36" spans="2:12">
      <c r="B36" s="77" t="s">
        <v>2662</v>
      </c>
      <c r="C36" s="74" t="s">
        <v>2681</v>
      </c>
      <c r="D36" s="74">
        <v>10</v>
      </c>
      <c r="E36" s="74" t="s">
        <v>351</v>
      </c>
      <c r="F36" s="74" t="s">
        <v>352</v>
      </c>
      <c r="G36" s="87" t="s">
        <v>162</v>
      </c>
      <c r="H36" s="88">
        <v>0</v>
      </c>
      <c r="I36" s="88">
        <v>0</v>
      </c>
      <c r="J36" s="84">
        <v>21583.07</v>
      </c>
      <c r="K36" s="85">
        <f t="shared" si="0"/>
        <v>0.21567121497872105</v>
      </c>
      <c r="L36" s="85">
        <f>J36/'סכום נכסי הקרן'!$C$42</f>
        <v>1.8688685431361221E-2</v>
      </c>
    </row>
    <row r="37" spans="2:12">
      <c r="B37" s="77" t="s">
        <v>2662</v>
      </c>
      <c r="C37" s="74" t="s">
        <v>2682</v>
      </c>
      <c r="D37" s="74">
        <v>10</v>
      </c>
      <c r="E37" s="74" t="s">
        <v>351</v>
      </c>
      <c r="F37" s="74" t="s">
        <v>352</v>
      </c>
      <c r="G37" s="87" t="s">
        <v>166</v>
      </c>
      <c r="H37" s="88">
        <v>0</v>
      </c>
      <c r="I37" s="88">
        <v>0</v>
      </c>
      <c r="J37" s="84">
        <v>7.2270000000000015E-2</v>
      </c>
      <c r="K37" s="85">
        <f t="shared" si="0"/>
        <v>7.22165971129787E-7</v>
      </c>
      <c r="L37" s="85">
        <f>J37/'סכום נכסי הקרן'!$C$42</f>
        <v>6.2578275292832576E-8</v>
      </c>
    </row>
    <row r="38" spans="2:12">
      <c r="B38" s="77" t="s">
        <v>2662</v>
      </c>
      <c r="C38" s="74" t="s">
        <v>2683</v>
      </c>
      <c r="D38" s="74">
        <v>10</v>
      </c>
      <c r="E38" s="74" t="s">
        <v>351</v>
      </c>
      <c r="F38" s="74" t="s">
        <v>352</v>
      </c>
      <c r="G38" s="87" t="s">
        <v>166</v>
      </c>
      <c r="H38" s="88">
        <v>0</v>
      </c>
      <c r="I38" s="88">
        <v>0</v>
      </c>
      <c r="J38" s="84">
        <v>2.3240000000000005E-6</v>
      </c>
      <c r="K38" s="85">
        <f t="shared" si="0"/>
        <v>2.3222827133051406E-11</v>
      </c>
      <c r="L38" s="85">
        <f>J38/'סכום נכסי הקרן'!$C$42</f>
        <v>2.0123413834307858E-12</v>
      </c>
    </row>
    <row r="39" spans="2:12">
      <c r="B39" s="77" t="s">
        <v>2662</v>
      </c>
      <c r="C39" s="74" t="s">
        <v>2684</v>
      </c>
      <c r="D39" s="74">
        <v>10</v>
      </c>
      <c r="E39" s="74" t="s">
        <v>351</v>
      </c>
      <c r="F39" s="74" t="s">
        <v>352</v>
      </c>
      <c r="G39" s="87" t="s">
        <v>170</v>
      </c>
      <c r="H39" s="88">
        <v>0</v>
      </c>
      <c r="I39" s="88">
        <v>0</v>
      </c>
      <c r="J39" s="84">
        <v>-85.644270000000006</v>
      </c>
      <c r="K39" s="85">
        <f t="shared" si="0"/>
        <v>-8.5580984386677292E-4</v>
      </c>
      <c r="L39" s="85">
        <f>J39/'סכום נכסי הקרן'!$C$42</f>
        <v>-7.4158996891015365E-5</v>
      </c>
    </row>
    <row r="40" spans="2:12">
      <c r="B40" s="77" t="s">
        <v>2662</v>
      </c>
      <c r="C40" s="74" t="s">
        <v>2685</v>
      </c>
      <c r="D40" s="74">
        <v>10</v>
      </c>
      <c r="E40" s="74" t="s">
        <v>351</v>
      </c>
      <c r="F40" s="74" t="s">
        <v>352</v>
      </c>
      <c r="G40" s="87" t="s">
        <v>171</v>
      </c>
      <c r="H40" s="88">
        <v>0</v>
      </c>
      <c r="I40" s="88">
        <v>0</v>
      </c>
      <c r="J40" s="84">
        <v>1.6085600000000004</v>
      </c>
      <c r="K40" s="85">
        <f t="shared" si="0"/>
        <v>1.6073713775017715E-5</v>
      </c>
      <c r="L40" s="85">
        <f>J40/'סכום נכסי הקרן'!$C$42</f>
        <v>1.3928450325866717E-6</v>
      </c>
    </row>
    <row r="41" spans="2:12">
      <c r="B41" s="77" t="s">
        <v>2662</v>
      </c>
      <c r="C41" s="74" t="s">
        <v>2686</v>
      </c>
      <c r="D41" s="74">
        <v>10</v>
      </c>
      <c r="E41" s="74" t="s">
        <v>351</v>
      </c>
      <c r="F41" s="74" t="s">
        <v>352</v>
      </c>
      <c r="G41" s="87" t="s">
        <v>172</v>
      </c>
      <c r="H41" s="88">
        <v>0</v>
      </c>
      <c r="I41" s="88">
        <v>0</v>
      </c>
      <c r="J41" s="84">
        <v>17.552605949000004</v>
      </c>
      <c r="K41" s="85">
        <f t="shared" si="0"/>
        <v>1.7539635700869049E-4</v>
      </c>
      <c r="L41" s="85">
        <f>J41/'סכום נכסי הקרן'!$C$42</f>
        <v>1.5198724327980251E-5</v>
      </c>
    </row>
    <row r="42" spans="2:12">
      <c r="B42" s="77" t="s">
        <v>2665</v>
      </c>
      <c r="C42" s="74" t="s">
        <v>2687</v>
      </c>
      <c r="D42" s="74">
        <v>20</v>
      </c>
      <c r="E42" s="74" t="s">
        <v>351</v>
      </c>
      <c r="F42" s="74" t="s">
        <v>352</v>
      </c>
      <c r="G42" s="87" t="s">
        <v>164</v>
      </c>
      <c r="H42" s="88">
        <v>0</v>
      </c>
      <c r="I42" s="88">
        <v>0</v>
      </c>
      <c r="J42" s="84">
        <v>0.10727381100000001</v>
      </c>
      <c r="K42" s="85">
        <f t="shared" si="0"/>
        <v>1.0719454254546593E-6</v>
      </c>
      <c r="L42" s="85">
        <f>J42/'סכום נכסי הקרן'!$C$42</f>
        <v>9.2887921356984784E-8</v>
      </c>
    </row>
    <row r="43" spans="2:12">
      <c r="B43" s="77" t="s">
        <v>2665</v>
      </c>
      <c r="C43" s="74" t="s">
        <v>2688</v>
      </c>
      <c r="D43" s="74">
        <v>20</v>
      </c>
      <c r="E43" s="74" t="s">
        <v>351</v>
      </c>
      <c r="F43" s="74" t="s">
        <v>352</v>
      </c>
      <c r="G43" s="87" t="s">
        <v>172</v>
      </c>
      <c r="H43" s="88">
        <v>0</v>
      </c>
      <c r="I43" s="88">
        <v>0</v>
      </c>
      <c r="J43" s="84">
        <v>4.6364649030000011</v>
      </c>
      <c r="K43" s="85">
        <f t="shared" si="0"/>
        <v>4.6330388533058928E-5</v>
      </c>
      <c r="L43" s="85">
        <f>J43/'סכום נכסי הקרן'!$C$42</f>
        <v>4.0146945770788749E-6</v>
      </c>
    </row>
    <row r="44" spans="2:12">
      <c r="B44" s="77" t="s">
        <v>2665</v>
      </c>
      <c r="C44" s="74" t="s">
        <v>2689</v>
      </c>
      <c r="D44" s="74">
        <v>20</v>
      </c>
      <c r="E44" s="74" t="s">
        <v>351</v>
      </c>
      <c r="F44" s="74" t="s">
        <v>352</v>
      </c>
      <c r="G44" s="87" t="s">
        <v>166</v>
      </c>
      <c r="H44" s="88">
        <v>0</v>
      </c>
      <c r="I44" s="88">
        <v>0</v>
      </c>
      <c r="J44" s="84">
        <v>4.4596429000000007E-2</v>
      </c>
      <c r="K44" s="85">
        <f t="shared" si="0"/>
        <v>4.4563475104061981E-7</v>
      </c>
      <c r="L44" s="85">
        <f>J44/'סכום נכסי הקרן'!$C$42</f>
        <v>3.8615851820108783E-8</v>
      </c>
    </row>
    <row r="45" spans="2:12">
      <c r="B45" s="77" t="s">
        <v>2665</v>
      </c>
      <c r="C45" s="74" t="s">
        <v>2690</v>
      </c>
      <c r="D45" s="74">
        <v>20</v>
      </c>
      <c r="E45" s="74" t="s">
        <v>351</v>
      </c>
      <c r="F45" s="74" t="s">
        <v>352</v>
      </c>
      <c r="G45" s="87" t="s">
        <v>164</v>
      </c>
      <c r="H45" s="88">
        <v>0</v>
      </c>
      <c r="I45" s="88">
        <v>0</v>
      </c>
      <c r="J45" s="84">
        <v>7.786591900000002E-2</v>
      </c>
      <c r="K45" s="85">
        <f t="shared" si="0"/>
        <v>7.7808381088346949E-7</v>
      </c>
      <c r="L45" s="85">
        <f>J45/'סכום נכסי הקרן'!$C$42</f>
        <v>6.7423756954634041E-8</v>
      </c>
    </row>
    <row r="46" spans="2:12">
      <c r="B46" s="77" t="s">
        <v>2665</v>
      </c>
      <c r="C46" s="74" t="s">
        <v>2691</v>
      </c>
      <c r="D46" s="74">
        <v>20</v>
      </c>
      <c r="E46" s="74" t="s">
        <v>351</v>
      </c>
      <c r="F46" s="74" t="s">
        <v>352</v>
      </c>
      <c r="G46" s="87" t="s">
        <v>169</v>
      </c>
      <c r="H46" s="88">
        <v>0</v>
      </c>
      <c r="I46" s="88">
        <v>0</v>
      </c>
      <c r="J46" s="84">
        <v>6.0600000000000011E-7</v>
      </c>
      <c r="K46" s="85">
        <f t="shared" si="0"/>
        <v>6.0555220493240751E-12</v>
      </c>
      <c r="L46" s="85">
        <f>J46/'סכום נכסי הקרן'!$C$42</f>
        <v>5.2473273595484347E-13</v>
      </c>
    </row>
    <row r="47" spans="2:12">
      <c r="B47" s="77" t="s">
        <v>2665</v>
      </c>
      <c r="C47" s="74" t="s">
        <v>2692</v>
      </c>
      <c r="D47" s="74">
        <v>20</v>
      </c>
      <c r="E47" s="74" t="s">
        <v>351</v>
      </c>
      <c r="F47" s="74" t="s">
        <v>352</v>
      </c>
      <c r="G47" s="87" t="s">
        <v>162</v>
      </c>
      <c r="H47" s="88">
        <v>0</v>
      </c>
      <c r="I47" s="88">
        <v>0</v>
      </c>
      <c r="J47" s="84">
        <v>563.94651430499994</v>
      </c>
      <c r="K47" s="85">
        <f t="shared" si="0"/>
        <v>5.6352979406161414E-3</v>
      </c>
      <c r="L47" s="85">
        <f>J47/'סכום נכסי הקרן'!$C$42</f>
        <v>4.8831880756346506E-4</v>
      </c>
    </row>
    <row r="48" spans="2:12">
      <c r="B48" s="77" t="s">
        <v>2665</v>
      </c>
      <c r="C48" s="74">
        <v>33820000</v>
      </c>
      <c r="D48" s="74">
        <v>20</v>
      </c>
      <c r="E48" s="74" t="s">
        <v>351</v>
      </c>
      <c r="F48" s="74" t="s">
        <v>352</v>
      </c>
      <c r="G48" s="87" t="s">
        <v>165</v>
      </c>
      <c r="H48" s="88">
        <v>0</v>
      </c>
      <c r="I48" s="88">
        <v>0</v>
      </c>
      <c r="J48" s="84">
        <v>15.95</v>
      </c>
      <c r="K48" s="85">
        <f t="shared" ref="K48" si="1">J48/$J$10</f>
        <v>1.5938213974706102E-4</v>
      </c>
      <c r="L48" s="85">
        <f>J48/'סכום נכסי הקרן'!$C$42</f>
        <v>1.3811034881979787E-5</v>
      </c>
    </row>
    <row r="49" spans="2:12">
      <c r="B49" s="77" t="s">
        <v>2657</v>
      </c>
      <c r="C49" s="74" t="s">
        <v>2693</v>
      </c>
      <c r="D49" s="74">
        <v>11</v>
      </c>
      <c r="E49" s="74" t="s">
        <v>351</v>
      </c>
      <c r="F49" s="74" t="s">
        <v>352</v>
      </c>
      <c r="G49" s="87" t="s">
        <v>165</v>
      </c>
      <c r="H49" s="88">
        <v>0</v>
      </c>
      <c r="I49" s="88">
        <v>0</v>
      </c>
      <c r="J49" s="84">
        <v>0.10514857000000002</v>
      </c>
      <c r="K49" s="85">
        <f t="shared" si="0"/>
        <v>1.0507087196202904E-6</v>
      </c>
      <c r="L49" s="85">
        <f>J49/'סכום נכסי הקרן'!$C$42</f>
        <v>9.1047684517886758E-8</v>
      </c>
    </row>
    <row r="50" spans="2:12">
      <c r="B50" s="77" t="s">
        <v>2657</v>
      </c>
      <c r="C50" s="74" t="s">
        <v>2694</v>
      </c>
      <c r="D50" s="74">
        <v>11</v>
      </c>
      <c r="E50" s="74" t="s">
        <v>351</v>
      </c>
      <c r="F50" s="74" t="s">
        <v>352</v>
      </c>
      <c r="G50" s="87" t="s">
        <v>164</v>
      </c>
      <c r="H50" s="88">
        <v>0</v>
      </c>
      <c r="I50" s="88">
        <v>0</v>
      </c>
      <c r="J50" s="84">
        <v>82.803254613000007</v>
      </c>
      <c r="K50" s="85">
        <f t="shared" si="0"/>
        <v>8.2742068327527549E-4</v>
      </c>
      <c r="L50" s="85">
        <f>J50/'סכום נכסי הקרן'!$C$42</f>
        <v>7.1698974156839929E-5</v>
      </c>
    </row>
    <row r="51" spans="2:12">
      <c r="B51" s="77" t="s">
        <v>2657</v>
      </c>
      <c r="C51" s="74" t="s">
        <v>2695</v>
      </c>
      <c r="D51" s="74">
        <v>11</v>
      </c>
      <c r="E51" s="74" t="s">
        <v>351</v>
      </c>
      <c r="F51" s="74" t="s">
        <v>352</v>
      </c>
      <c r="G51" s="87" t="s">
        <v>162</v>
      </c>
      <c r="H51" s="88">
        <v>0</v>
      </c>
      <c r="I51" s="88">
        <v>0</v>
      </c>
      <c r="J51" s="84">
        <v>651.57587372700004</v>
      </c>
      <c r="K51" s="85">
        <f t="shared" si="0"/>
        <v>6.5109440101674054E-3</v>
      </c>
      <c r="L51" s="85">
        <f>J51/'סכום נכסי הקרן'!$C$42</f>
        <v>5.6419668465831072E-4</v>
      </c>
    </row>
    <row r="52" spans="2:12">
      <c r="B52" s="73"/>
      <c r="C52" s="74"/>
      <c r="D52" s="74"/>
      <c r="E52" s="74"/>
      <c r="F52" s="74"/>
      <c r="G52" s="74"/>
      <c r="H52" s="74"/>
      <c r="I52" s="74"/>
      <c r="J52" s="74"/>
      <c r="K52" s="85"/>
      <c r="L52" s="74"/>
    </row>
    <row r="53" spans="2:12">
      <c r="D53" s="1"/>
    </row>
    <row r="54" spans="2:12">
      <c r="D54" s="1"/>
    </row>
    <row r="55" spans="2:12">
      <c r="D55" s="1"/>
    </row>
    <row r="56" spans="2:12">
      <c r="B56" s="89" t="s">
        <v>255</v>
      </c>
      <c r="D56" s="1"/>
    </row>
    <row r="57" spans="2:12">
      <c r="B57" s="103"/>
      <c r="D57" s="1"/>
    </row>
    <row r="58" spans="2:12">
      <c r="D58" s="1"/>
    </row>
    <row r="59" spans="2:12">
      <c r="D59" s="1"/>
    </row>
    <row r="60" spans="2:12">
      <c r="D60" s="1"/>
    </row>
    <row r="61" spans="2:12">
      <c r="D61" s="1"/>
    </row>
    <row r="62" spans="2:12">
      <c r="D62" s="1"/>
    </row>
    <row r="63" spans="2:12">
      <c r="D63" s="1"/>
    </row>
    <row r="64" spans="2:12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E508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1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58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7" t="s">
        <v>178</v>
      </c>
      <c r="C1" s="68" t="s" vm="1">
        <v>264</v>
      </c>
    </row>
    <row r="2" spans="2:51">
      <c r="B2" s="47" t="s">
        <v>177</v>
      </c>
      <c r="C2" s="68" t="s">
        <v>265</v>
      </c>
    </row>
    <row r="3" spans="2:51">
      <c r="B3" s="47" t="s">
        <v>179</v>
      </c>
      <c r="C3" s="68" t="s">
        <v>266</v>
      </c>
    </row>
    <row r="4" spans="2:51">
      <c r="B4" s="47" t="s">
        <v>180</v>
      </c>
      <c r="C4" s="68">
        <v>8803</v>
      </c>
    </row>
    <row r="6" spans="2:51" ht="26.25" customHeight="1">
      <c r="B6" s="121" t="s">
        <v>209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51" ht="26.25" customHeight="1">
      <c r="B7" s="121" t="s">
        <v>100</v>
      </c>
      <c r="C7" s="122"/>
      <c r="D7" s="122"/>
      <c r="E7" s="122"/>
      <c r="F7" s="122"/>
      <c r="G7" s="122"/>
      <c r="H7" s="122"/>
      <c r="I7" s="122"/>
      <c r="J7" s="122"/>
      <c r="K7" s="123"/>
    </row>
    <row r="8" spans="2:51" s="3" customFormat="1" ht="63">
      <c r="B8" s="22" t="s">
        <v>115</v>
      </c>
      <c r="C8" s="30" t="s">
        <v>45</v>
      </c>
      <c r="D8" s="30" t="s">
        <v>66</v>
      </c>
      <c r="E8" s="30" t="s">
        <v>102</v>
      </c>
      <c r="F8" s="30" t="s">
        <v>103</v>
      </c>
      <c r="G8" s="30" t="s">
        <v>240</v>
      </c>
      <c r="H8" s="30" t="s">
        <v>239</v>
      </c>
      <c r="I8" s="30" t="s">
        <v>110</v>
      </c>
      <c r="J8" s="30" t="s">
        <v>181</v>
      </c>
      <c r="K8" s="31" t="s">
        <v>183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247</v>
      </c>
      <c r="H9" s="16"/>
      <c r="I9" s="16" t="s">
        <v>243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69" t="s">
        <v>49</v>
      </c>
      <c r="C11" s="70"/>
      <c r="D11" s="70"/>
      <c r="E11" s="70"/>
      <c r="F11" s="70"/>
      <c r="G11" s="78"/>
      <c r="H11" s="80"/>
      <c r="I11" s="78">
        <v>-2132.8850869490002</v>
      </c>
      <c r="J11" s="79">
        <v>1</v>
      </c>
      <c r="K11" s="79">
        <f>I11/'סכום נכסי הקרן'!$C$42</f>
        <v>-1.8468558203828924E-3</v>
      </c>
      <c r="AW11" s="1"/>
    </row>
    <row r="12" spans="2:51" ht="19.5" customHeight="1">
      <c r="B12" s="71" t="s">
        <v>34</v>
      </c>
      <c r="C12" s="72"/>
      <c r="D12" s="72"/>
      <c r="E12" s="72"/>
      <c r="F12" s="72"/>
      <c r="G12" s="81"/>
      <c r="H12" s="83"/>
      <c r="I12" s="81">
        <v>-1978.6588821300006</v>
      </c>
      <c r="J12" s="82">
        <v>0.92769127330736156</v>
      </c>
      <c r="K12" s="82">
        <f>I12/'סכום נכסי הקרן'!$C$42</f>
        <v>-1.7133120276261174E-3</v>
      </c>
    </row>
    <row r="13" spans="2:51">
      <c r="B13" s="92" t="s">
        <v>2231</v>
      </c>
      <c r="C13" s="72"/>
      <c r="D13" s="72"/>
      <c r="E13" s="72"/>
      <c r="F13" s="72"/>
      <c r="G13" s="81"/>
      <c r="H13" s="83"/>
      <c r="I13" s="81">
        <v>-1438.513345607</v>
      </c>
      <c r="J13" s="82">
        <v>0.67444484206354083</v>
      </c>
      <c r="K13" s="82">
        <f>I13/'סכום נכסי הקרן'!$C$42</f>
        <v>-1.245602382092271E-3</v>
      </c>
    </row>
    <row r="14" spans="2:51">
      <c r="B14" s="77" t="s">
        <v>2232</v>
      </c>
      <c r="C14" s="74" t="s">
        <v>2233</v>
      </c>
      <c r="D14" s="87" t="s">
        <v>681</v>
      </c>
      <c r="E14" s="87" t="s">
        <v>162</v>
      </c>
      <c r="F14" s="97">
        <v>44075</v>
      </c>
      <c r="G14" s="84">
        <v>498759.97500000009</v>
      </c>
      <c r="H14" s="86">
        <v>-3.0212659999999998</v>
      </c>
      <c r="I14" s="84">
        <v>-15.068867349000001</v>
      </c>
      <c r="J14" s="85">
        <v>7.0650160391694441E-3</v>
      </c>
      <c r="K14" s="85">
        <f>I14/'סכום נכסי הקרן'!$C$42</f>
        <v>-1.3048065993038578E-5</v>
      </c>
    </row>
    <row r="15" spans="2:51">
      <c r="B15" s="77" t="s">
        <v>2234</v>
      </c>
      <c r="C15" s="74" t="s">
        <v>2235</v>
      </c>
      <c r="D15" s="87" t="s">
        <v>681</v>
      </c>
      <c r="E15" s="87" t="s">
        <v>162</v>
      </c>
      <c r="F15" s="97">
        <v>44076</v>
      </c>
      <c r="G15" s="84">
        <v>450042.28800000006</v>
      </c>
      <c r="H15" s="86">
        <v>-2.8155389999999998</v>
      </c>
      <c r="I15" s="84">
        <v>-12.671118075000001</v>
      </c>
      <c r="J15" s="85">
        <v>5.940834859099459E-3</v>
      </c>
      <c r="K15" s="85">
        <f>I15/'סכום נכסי הקרן'!$C$42</f>
        <v>-1.0971865437461416E-5</v>
      </c>
    </row>
    <row r="16" spans="2:51" s="7" customFormat="1">
      <c r="B16" s="77" t="s">
        <v>2236</v>
      </c>
      <c r="C16" s="74" t="s">
        <v>2237</v>
      </c>
      <c r="D16" s="87" t="s">
        <v>681</v>
      </c>
      <c r="E16" s="87" t="s">
        <v>162</v>
      </c>
      <c r="F16" s="97">
        <v>44074</v>
      </c>
      <c r="G16" s="84">
        <v>200642.38694500003</v>
      </c>
      <c r="H16" s="86">
        <v>-2.8060489999999998</v>
      </c>
      <c r="I16" s="84">
        <v>-5.6301236460000013</v>
      </c>
      <c r="J16" s="85">
        <v>2.6396750956956851E-3</v>
      </c>
      <c r="K16" s="85">
        <f>I16/'סכום נכסי הקרן'!$C$42</f>
        <v>-4.8750993144053442E-6</v>
      </c>
      <c r="AW16" s="1"/>
      <c r="AY16" s="1"/>
    </row>
    <row r="17" spans="2:51" s="7" customFormat="1">
      <c r="B17" s="77" t="s">
        <v>2238</v>
      </c>
      <c r="C17" s="74" t="s">
        <v>2239</v>
      </c>
      <c r="D17" s="87" t="s">
        <v>681</v>
      </c>
      <c r="E17" s="87" t="s">
        <v>162</v>
      </c>
      <c r="F17" s="97">
        <v>44076</v>
      </c>
      <c r="G17" s="84">
        <v>506600.74620000005</v>
      </c>
      <c r="H17" s="86">
        <v>-2.7540429999999998</v>
      </c>
      <c r="I17" s="84">
        <v>-13.952000982000001</v>
      </c>
      <c r="J17" s="85">
        <v>6.5413749045232132E-3</v>
      </c>
      <c r="K17" s="85">
        <f>I17/'סכום נכסי הקרן'!$C$42</f>
        <v>-1.2080976315725284E-5</v>
      </c>
      <c r="AW17" s="1"/>
      <c r="AY17" s="1"/>
    </row>
    <row r="18" spans="2:51" s="7" customFormat="1">
      <c r="B18" s="77" t="s">
        <v>2240</v>
      </c>
      <c r="C18" s="74" t="s">
        <v>2241</v>
      </c>
      <c r="D18" s="87" t="s">
        <v>681</v>
      </c>
      <c r="E18" s="87" t="s">
        <v>162</v>
      </c>
      <c r="F18" s="97">
        <v>44074</v>
      </c>
      <c r="G18" s="84">
        <v>563647.64850000013</v>
      </c>
      <c r="H18" s="86">
        <v>-2.624892</v>
      </c>
      <c r="I18" s="84">
        <v>-14.795139679000004</v>
      </c>
      <c r="J18" s="85">
        <v>6.9366792283047044E-3</v>
      </c>
      <c r="K18" s="85">
        <f>I18/'סכום נכסי הקרן'!$C$42</f>
        <v>-1.2811046406923655E-5</v>
      </c>
      <c r="AW18" s="1"/>
      <c r="AY18" s="1"/>
    </row>
    <row r="19" spans="2:51">
      <c r="B19" s="77" t="s">
        <v>2242</v>
      </c>
      <c r="C19" s="74" t="s">
        <v>2243</v>
      </c>
      <c r="D19" s="87" t="s">
        <v>681</v>
      </c>
      <c r="E19" s="87" t="s">
        <v>162</v>
      </c>
      <c r="F19" s="97">
        <v>44077</v>
      </c>
      <c r="G19" s="84">
        <v>507388.99392000004</v>
      </c>
      <c r="H19" s="86">
        <v>-2.6023320000000001</v>
      </c>
      <c r="I19" s="84">
        <v>-13.203948068000001</v>
      </c>
      <c r="J19" s="85">
        <v>6.1906514086455906E-3</v>
      </c>
      <c r="K19" s="85">
        <f>I19/'סכום נכסי הקרן'!$C$42</f>
        <v>-1.1433240586018661E-5</v>
      </c>
    </row>
    <row r="20" spans="2:51">
      <c r="B20" s="77" t="s">
        <v>2244</v>
      </c>
      <c r="C20" s="74" t="s">
        <v>2245</v>
      </c>
      <c r="D20" s="87" t="s">
        <v>681</v>
      </c>
      <c r="E20" s="87" t="s">
        <v>162</v>
      </c>
      <c r="F20" s="97">
        <v>44077</v>
      </c>
      <c r="G20" s="84">
        <v>507661.8489000001</v>
      </c>
      <c r="H20" s="86">
        <v>-2.547215</v>
      </c>
      <c r="I20" s="84">
        <v>-12.931238139000001</v>
      </c>
      <c r="J20" s="85">
        <v>6.0627917641346432E-3</v>
      </c>
      <c r="K20" s="85">
        <f>I20/'סכום נכסי הקרן'!$C$42</f>
        <v>-1.1197102257361531E-5</v>
      </c>
    </row>
    <row r="21" spans="2:51">
      <c r="B21" s="77" t="s">
        <v>2246</v>
      </c>
      <c r="C21" s="74" t="s">
        <v>2247</v>
      </c>
      <c r="D21" s="87" t="s">
        <v>681</v>
      </c>
      <c r="E21" s="87" t="s">
        <v>162</v>
      </c>
      <c r="F21" s="97">
        <v>44082</v>
      </c>
      <c r="G21" s="84">
        <v>782249.47500000009</v>
      </c>
      <c r="H21" s="86">
        <v>-2.170858</v>
      </c>
      <c r="I21" s="84">
        <v>-16.981521828000005</v>
      </c>
      <c r="J21" s="85">
        <v>7.961761246261672E-3</v>
      </c>
      <c r="K21" s="85">
        <f>I21/'סכום נכסי הקרן'!$C$42</f>
        <v>-1.4704225098157319E-5</v>
      </c>
    </row>
    <row r="22" spans="2:51">
      <c r="B22" s="77" t="s">
        <v>2248</v>
      </c>
      <c r="C22" s="74" t="s">
        <v>2249</v>
      </c>
      <c r="D22" s="87" t="s">
        <v>681</v>
      </c>
      <c r="E22" s="87" t="s">
        <v>162</v>
      </c>
      <c r="F22" s="97">
        <v>44082</v>
      </c>
      <c r="G22" s="84">
        <v>1193386.8366000003</v>
      </c>
      <c r="H22" s="86">
        <v>-1.937943</v>
      </c>
      <c r="I22" s="84">
        <v>-23.12715927</v>
      </c>
      <c r="J22" s="85">
        <v>1.0843134218300715E-2</v>
      </c>
      <c r="K22" s="85">
        <f>I22/'סכום נכסי הקרן'!$C$42</f>
        <v>-2.0025705542261579E-5</v>
      </c>
    </row>
    <row r="23" spans="2:51">
      <c r="B23" s="77" t="s">
        <v>2250</v>
      </c>
      <c r="C23" s="74" t="s">
        <v>2251</v>
      </c>
      <c r="D23" s="87" t="s">
        <v>681</v>
      </c>
      <c r="E23" s="87" t="s">
        <v>162</v>
      </c>
      <c r="F23" s="97">
        <v>44070</v>
      </c>
      <c r="G23" s="84">
        <v>227682.32220000002</v>
      </c>
      <c r="H23" s="86">
        <v>-1.624395</v>
      </c>
      <c r="I23" s="84">
        <v>-3.6984592790000006</v>
      </c>
      <c r="J23" s="85">
        <v>1.7340171308949826E-3</v>
      </c>
      <c r="K23" s="85">
        <f>I23/'סכום נכסי הקרן'!$C$42</f>
        <v>-3.2024796308370425E-6</v>
      </c>
    </row>
    <row r="24" spans="2:51">
      <c r="B24" s="77" t="s">
        <v>2252</v>
      </c>
      <c r="C24" s="74" t="s">
        <v>2253</v>
      </c>
      <c r="D24" s="87" t="s">
        <v>681</v>
      </c>
      <c r="E24" s="87" t="s">
        <v>162</v>
      </c>
      <c r="F24" s="97">
        <v>44068</v>
      </c>
      <c r="G24" s="84">
        <v>227729.48232000004</v>
      </c>
      <c r="H24" s="86">
        <v>-1.6033599999999999</v>
      </c>
      <c r="I24" s="84">
        <v>-3.6513240190000005</v>
      </c>
      <c r="J24" s="85">
        <v>1.7119178343654048E-3</v>
      </c>
      <c r="K24" s="85">
        <f>I24/'סכום נכסי הקרן'!$C$42</f>
        <v>-3.1616654164150242E-6</v>
      </c>
    </row>
    <row r="25" spans="2:51">
      <c r="B25" s="77" t="s">
        <v>2254</v>
      </c>
      <c r="C25" s="74" t="s">
        <v>2255</v>
      </c>
      <c r="D25" s="87" t="s">
        <v>681</v>
      </c>
      <c r="E25" s="87" t="s">
        <v>162</v>
      </c>
      <c r="F25" s="97">
        <v>44083</v>
      </c>
      <c r="G25" s="84">
        <v>505822.27500000008</v>
      </c>
      <c r="H25" s="86">
        <v>-1.573528</v>
      </c>
      <c r="I25" s="84">
        <v>-7.9592547270000003</v>
      </c>
      <c r="J25" s="85">
        <v>3.7316847380584246E-3</v>
      </c>
      <c r="K25" s="85">
        <f>I25/'סכום נכסי הקרן'!$C$42</f>
        <v>-6.8918836783172108E-6</v>
      </c>
    </row>
    <row r="26" spans="2:51">
      <c r="B26" s="77" t="s">
        <v>2256</v>
      </c>
      <c r="C26" s="74" t="s">
        <v>2257</v>
      </c>
      <c r="D26" s="87" t="s">
        <v>681</v>
      </c>
      <c r="E26" s="87" t="s">
        <v>162</v>
      </c>
      <c r="F26" s="97">
        <v>44063</v>
      </c>
      <c r="G26" s="84">
        <v>569576.34930000012</v>
      </c>
      <c r="H26" s="86">
        <v>-1.558316</v>
      </c>
      <c r="I26" s="84">
        <v>-8.8757998929999999</v>
      </c>
      <c r="J26" s="85">
        <v>4.1614055756264146E-3</v>
      </c>
      <c r="K26" s="85">
        <f>I26/'סכום נכסי הקרן'!$C$42</f>
        <v>-7.6855161083194643E-6</v>
      </c>
    </row>
    <row r="27" spans="2:51">
      <c r="B27" s="77" t="s">
        <v>2258</v>
      </c>
      <c r="C27" s="74" t="s">
        <v>2259</v>
      </c>
      <c r="D27" s="87" t="s">
        <v>681</v>
      </c>
      <c r="E27" s="87" t="s">
        <v>162</v>
      </c>
      <c r="F27" s="97">
        <v>44084</v>
      </c>
      <c r="G27" s="84">
        <v>1351253.4</v>
      </c>
      <c r="H27" s="86">
        <v>-1.389114</v>
      </c>
      <c r="I27" s="84">
        <v>-18.770454455000003</v>
      </c>
      <c r="J27" s="85">
        <v>8.8004996471002222E-3</v>
      </c>
      <c r="K27" s="85">
        <f>I27/'סכום נכסי הקרן'!$C$42</f>
        <v>-1.6253253995524637E-5</v>
      </c>
    </row>
    <row r="28" spans="2:51">
      <c r="B28" s="77" t="s">
        <v>2260</v>
      </c>
      <c r="C28" s="74" t="s">
        <v>2261</v>
      </c>
      <c r="D28" s="87" t="s">
        <v>681</v>
      </c>
      <c r="E28" s="87" t="s">
        <v>162</v>
      </c>
      <c r="F28" s="97">
        <v>44084</v>
      </c>
      <c r="G28" s="84">
        <v>518347.55000000005</v>
      </c>
      <c r="H28" s="86">
        <v>-1.317353</v>
      </c>
      <c r="I28" s="84">
        <v>-6.8284690760000011</v>
      </c>
      <c r="J28" s="85">
        <v>3.2015175678160096E-3</v>
      </c>
      <c r="K28" s="85">
        <f>I28/'סכום נכסי הקרן'!$C$42</f>
        <v>-5.9127413541790789E-6</v>
      </c>
    </row>
    <row r="29" spans="2:51">
      <c r="B29" s="77" t="s">
        <v>2262</v>
      </c>
      <c r="C29" s="74" t="s">
        <v>2263</v>
      </c>
      <c r="D29" s="87" t="s">
        <v>681</v>
      </c>
      <c r="E29" s="87" t="s">
        <v>162</v>
      </c>
      <c r="F29" s="97">
        <v>44062</v>
      </c>
      <c r="G29" s="84">
        <v>285436.6263</v>
      </c>
      <c r="H29" s="86">
        <v>-1.463754</v>
      </c>
      <c r="I29" s="84">
        <v>-4.1780890850000008</v>
      </c>
      <c r="J29" s="85">
        <v>1.9588908519101592E-3</v>
      </c>
      <c r="K29" s="85">
        <f>I29/'סכום נכסי הקרן'!$C$42</f>
        <v>-3.6177889713450802E-6</v>
      </c>
    </row>
    <row r="30" spans="2:51">
      <c r="B30" s="77" t="s">
        <v>2264</v>
      </c>
      <c r="C30" s="74" t="s">
        <v>2265</v>
      </c>
      <c r="D30" s="87" t="s">
        <v>681</v>
      </c>
      <c r="E30" s="87" t="s">
        <v>162</v>
      </c>
      <c r="F30" s="97">
        <v>44062</v>
      </c>
      <c r="G30" s="84">
        <v>228443.62128000002</v>
      </c>
      <c r="H30" s="86">
        <v>-1.4218710000000001</v>
      </c>
      <c r="I30" s="84">
        <v>-3.2481746220000005</v>
      </c>
      <c r="J30" s="85">
        <v>1.5229018393327386E-3</v>
      </c>
      <c r="K30" s="85">
        <f>I30/'סכום נכסי הקרן'!$C$42</f>
        <v>-2.8125801258434807E-6</v>
      </c>
    </row>
    <row r="31" spans="2:51">
      <c r="B31" s="77" t="s">
        <v>2266</v>
      </c>
      <c r="C31" s="74" t="s">
        <v>2267</v>
      </c>
      <c r="D31" s="87" t="s">
        <v>681</v>
      </c>
      <c r="E31" s="87" t="s">
        <v>162</v>
      </c>
      <c r="F31" s="97">
        <v>44061</v>
      </c>
      <c r="G31" s="84">
        <v>571328.01090000011</v>
      </c>
      <c r="H31" s="86">
        <v>-1.3830119999999999</v>
      </c>
      <c r="I31" s="84">
        <v>-7.9015335600000016</v>
      </c>
      <c r="J31" s="85">
        <v>3.704622254780169E-3</v>
      </c>
      <c r="K31" s="85">
        <f>I31/'סכום נכסי הקרן'!$C$42</f>
        <v>-6.8419031735607494E-6</v>
      </c>
    </row>
    <row r="32" spans="2:51">
      <c r="B32" s="77" t="s">
        <v>2268</v>
      </c>
      <c r="C32" s="74" t="s">
        <v>2269</v>
      </c>
      <c r="D32" s="87" t="s">
        <v>681</v>
      </c>
      <c r="E32" s="87" t="s">
        <v>162</v>
      </c>
      <c r="F32" s="97">
        <v>44083</v>
      </c>
      <c r="G32" s="84">
        <v>451295.60000000009</v>
      </c>
      <c r="H32" s="86">
        <v>-1.3582650000000001</v>
      </c>
      <c r="I32" s="84">
        <v>-6.1297916470000011</v>
      </c>
      <c r="J32" s="85">
        <v>2.8739436946265129E-3</v>
      </c>
      <c r="K32" s="85">
        <f>I32/'סכום נכסי הקרן'!$C$42</f>
        <v>-5.30775963987369E-6</v>
      </c>
    </row>
    <row r="33" spans="2:11">
      <c r="B33" s="77" t="s">
        <v>2270</v>
      </c>
      <c r="C33" s="74" t="s">
        <v>2271</v>
      </c>
      <c r="D33" s="87" t="s">
        <v>681</v>
      </c>
      <c r="E33" s="87" t="s">
        <v>162</v>
      </c>
      <c r="F33" s="97">
        <v>44054</v>
      </c>
      <c r="G33" s="84">
        <v>285765.06285000005</v>
      </c>
      <c r="H33" s="86">
        <v>-1.378053</v>
      </c>
      <c r="I33" s="84">
        <v>-3.9379941860000005</v>
      </c>
      <c r="J33" s="85">
        <v>1.8463227156945107E-3</v>
      </c>
      <c r="K33" s="85">
        <f>I33/'סכום נכסי הקרן'!$C$42</f>
        <v>-3.4098918537855554E-6</v>
      </c>
    </row>
    <row r="34" spans="2:11">
      <c r="B34" s="77" t="s">
        <v>2272</v>
      </c>
      <c r="C34" s="74" t="s">
        <v>2273</v>
      </c>
      <c r="D34" s="87" t="s">
        <v>681</v>
      </c>
      <c r="E34" s="87" t="s">
        <v>162</v>
      </c>
      <c r="F34" s="97">
        <v>44054</v>
      </c>
      <c r="G34" s="84">
        <v>228625.52460000003</v>
      </c>
      <c r="H34" s="86">
        <v>-1.372079</v>
      </c>
      <c r="I34" s="84">
        <v>-3.1369232590000005</v>
      </c>
      <c r="J34" s="85">
        <v>1.4707418032948196E-3</v>
      </c>
      <c r="K34" s="85">
        <f>I34/'סכום נכסי הקרן'!$C$42</f>
        <v>-2.7162480596954686E-6</v>
      </c>
    </row>
    <row r="35" spans="2:11">
      <c r="B35" s="77" t="s">
        <v>2274</v>
      </c>
      <c r="C35" s="74" t="s">
        <v>2275</v>
      </c>
      <c r="D35" s="87" t="s">
        <v>681</v>
      </c>
      <c r="E35" s="87" t="s">
        <v>162</v>
      </c>
      <c r="F35" s="97">
        <v>44054</v>
      </c>
      <c r="G35" s="84">
        <v>507887.10000000009</v>
      </c>
      <c r="H35" s="86">
        <v>-1.34385</v>
      </c>
      <c r="I35" s="84">
        <v>-6.8252409660000009</v>
      </c>
      <c r="J35" s="85">
        <v>3.2000040732448518E-3</v>
      </c>
      <c r="K35" s="85">
        <f>I35/'סכום נכסי הקרן'!$C$42</f>
        <v>-5.9099461479212184E-6</v>
      </c>
    </row>
    <row r="36" spans="2:11">
      <c r="B36" s="77" t="s">
        <v>2274</v>
      </c>
      <c r="C36" s="74" t="s">
        <v>2276</v>
      </c>
      <c r="D36" s="87" t="s">
        <v>681</v>
      </c>
      <c r="E36" s="87" t="s">
        <v>162</v>
      </c>
      <c r="F36" s="97">
        <v>44054</v>
      </c>
      <c r="G36" s="84">
        <v>457372.31808000006</v>
      </c>
      <c r="H36" s="86">
        <v>-1.34385</v>
      </c>
      <c r="I36" s="84">
        <v>-6.1463980780000007</v>
      </c>
      <c r="J36" s="85">
        <v>2.8817295950960757E-3</v>
      </c>
      <c r="K36" s="85">
        <f>I36/'סכום נכסי הקרן'!$C$42</f>
        <v>-5.3221390754728238E-6</v>
      </c>
    </row>
    <row r="37" spans="2:11">
      <c r="B37" s="77" t="s">
        <v>2277</v>
      </c>
      <c r="C37" s="74" t="s">
        <v>2278</v>
      </c>
      <c r="D37" s="87" t="s">
        <v>681</v>
      </c>
      <c r="E37" s="87" t="s">
        <v>162</v>
      </c>
      <c r="F37" s="97">
        <v>44055</v>
      </c>
      <c r="G37" s="84">
        <v>343089.87300000002</v>
      </c>
      <c r="H37" s="86">
        <v>-1.2759659999999999</v>
      </c>
      <c r="I37" s="84">
        <v>-4.3777104619999996</v>
      </c>
      <c r="J37" s="85">
        <v>2.0524830375471025E-3</v>
      </c>
      <c r="K37" s="85">
        <f>I37/'סכום נכסי הקרן'!$C$42</f>
        <v>-3.790640244131025E-6</v>
      </c>
    </row>
    <row r="38" spans="2:11">
      <c r="B38" s="77" t="s">
        <v>2279</v>
      </c>
      <c r="C38" s="74" t="s">
        <v>2280</v>
      </c>
      <c r="D38" s="87" t="s">
        <v>681</v>
      </c>
      <c r="E38" s="87" t="s">
        <v>162</v>
      </c>
      <c r="F38" s="97">
        <v>44055</v>
      </c>
      <c r="G38" s="84">
        <v>343089.87300000002</v>
      </c>
      <c r="H38" s="86">
        <v>-1.2759659999999999</v>
      </c>
      <c r="I38" s="84">
        <v>-4.3777104619999996</v>
      </c>
      <c r="J38" s="85">
        <v>2.0524830375471025E-3</v>
      </c>
      <c r="K38" s="85">
        <f>I38/'סכום נכסי הקרן'!$C$42</f>
        <v>-3.790640244131025E-6</v>
      </c>
    </row>
    <row r="39" spans="2:11">
      <c r="B39" s="77" t="s">
        <v>2281</v>
      </c>
      <c r="C39" s="74" t="s">
        <v>2282</v>
      </c>
      <c r="D39" s="87" t="s">
        <v>681</v>
      </c>
      <c r="E39" s="87" t="s">
        <v>162</v>
      </c>
      <c r="F39" s="97">
        <v>44054</v>
      </c>
      <c r="G39" s="84">
        <v>400318.67862000014</v>
      </c>
      <c r="H39" s="86">
        <v>-1.3140080000000001</v>
      </c>
      <c r="I39" s="84">
        <v>-5.2602180570000003</v>
      </c>
      <c r="J39" s="85">
        <v>2.4662454105882068E-3</v>
      </c>
      <c r="K39" s="85">
        <f>I39/'סכום נכסי הקרן'!$C$42</f>
        <v>-4.554799691037426E-6</v>
      </c>
    </row>
    <row r="40" spans="2:11">
      <c r="B40" s="77" t="s">
        <v>2281</v>
      </c>
      <c r="C40" s="74" t="s">
        <v>2283</v>
      </c>
      <c r="D40" s="87" t="s">
        <v>681</v>
      </c>
      <c r="E40" s="87" t="s">
        <v>162</v>
      </c>
      <c r="F40" s="97">
        <v>44054</v>
      </c>
      <c r="G40" s="84">
        <v>169345.57500000004</v>
      </c>
      <c r="H40" s="86">
        <v>-1.3140080000000001</v>
      </c>
      <c r="I40" s="84">
        <v>-2.2252138230000003</v>
      </c>
      <c r="J40" s="85">
        <v>1.0432881905433884E-3</v>
      </c>
      <c r="K40" s="85">
        <f>I40/'סכום נכסי הקרן'!$C$42</f>
        <v>-1.9268028670417933E-6</v>
      </c>
    </row>
    <row r="41" spans="2:11">
      <c r="B41" s="77" t="s">
        <v>2284</v>
      </c>
      <c r="C41" s="74" t="s">
        <v>2285</v>
      </c>
      <c r="D41" s="87" t="s">
        <v>681</v>
      </c>
      <c r="E41" s="87" t="s">
        <v>162</v>
      </c>
      <c r="F41" s="97">
        <v>44054</v>
      </c>
      <c r="G41" s="84">
        <v>271036.71000000008</v>
      </c>
      <c r="H41" s="86">
        <v>-1.2826919999999999</v>
      </c>
      <c r="I41" s="84">
        <v>-3.4765663350000002</v>
      </c>
      <c r="J41" s="85">
        <v>1.6299829542026935E-3</v>
      </c>
      <c r="K41" s="85">
        <f>I41/'סכום נכסי הקרן'!$C$42</f>
        <v>-3.0103435060941463E-6</v>
      </c>
    </row>
    <row r="42" spans="2:11">
      <c r="B42" s="77" t="s">
        <v>2286</v>
      </c>
      <c r="C42" s="74" t="s">
        <v>2287</v>
      </c>
      <c r="D42" s="87" t="s">
        <v>681</v>
      </c>
      <c r="E42" s="87" t="s">
        <v>162</v>
      </c>
      <c r="F42" s="97">
        <v>43894</v>
      </c>
      <c r="G42" s="84">
        <v>544814.03617000009</v>
      </c>
      <c r="H42" s="86">
        <v>-1.2201690000000001</v>
      </c>
      <c r="I42" s="84">
        <v>-6.6476516530000005</v>
      </c>
      <c r="J42" s="85">
        <v>3.116741588038003E-3</v>
      </c>
      <c r="K42" s="85">
        <f>I42/'סכום נכסי הקרן'!$C$42</f>
        <v>-5.7561723424974047E-6</v>
      </c>
    </row>
    <row r="43" spans="2:11">
      <c r="B43" s="77" t="s">
        <v>2288</v>
      </c>
      <c r="C43" s="74" t="s">
        <v>2289</v>
      </c>
      <c r="D43" s="87" t="s">
        <v>681</v>
      </c>
      <c r="E43" s="87" t="s">
        <v>162</v>
      </c>
      <c r="F43" s="97">
        <v>44049</v>
      </c>
      <c r="G43" s="84">
        <v>400495.52907000005</v>
      </c>
      <c r="H43" s="86">
        <v>-1.2706310000000001</v>
      </c>
      <c r="I43" s="84">
        <v>-5.088821675000001</v>
      </c>
      <c r="J43" s="85">
        <v>2.3858864718677088E-3</v>
      </c>
      <c r="K43" s="85">
        <f>I43/'סכום נכסי הקרן'!$C$42</f>
        <v>-4.4063883173416818E-6</v>
      </c>
    </row>
    <row r="44" spans="2:11">
      <c r="B44" s="77" t="s">
        <v>2290</v>
      </c>
      <c r="C44" s="74" t="s">
        <v>2291</v>
      </c>
      <c r="D44" s="87" t="s">
        <v>681</v>
      </c>
      <c r="E44" s="87" t="s">
        <v>162</v>
      </c>
      <c r="F44" s="97">
        <v>44055</v>
      </c>
      <c r="G44" s="84">
        <v>790744.85000000009</v>
      </c>
      <c r="H44" s="86">
        <v>-1.2406269999999999</v>
      </c>
      <c r="I44" s="84">
        <v>-9.8101978380000006</v>
      </c>
      <c r="J44" s="85">
        <v>4.5994966620696211E-3</v>
      </c>
      <c r="K44" s="85">
        <f>I44/'סכום נכסי הקרן'!$C$42</f>
        <v>-8.4946071811749661E-6</v>
      </c>
    </row>
    <row r="45" spans="2:11">
      <c r="B45" s="77" t="s">
        <v>2292</v>
      </c>
      <c r="C45" s="74" t="s">
        <v>2293</v>
      </c>
      <c r="D45" s="87" t="s">
        <v>681</v>
      </c>
      <c r="E45" s="87" t="s">
        <v>162</v>
      </c>
      <c r="F45" s="97">
        <v>43887</v>
      </c>
      <c r="G45" s="84">
        <v>406740.6</v>
      </c>
      <c r="H45" s="86">
        <v>-1.2423379999999999</v>
      </c>
      <c r="I45" s="84">
        <v>-5.0530948690000006</v>
      </c>
      <c r="J45" s="85">
        <v>2.3691360120240861E-3</v>
      </c>
      <c r="K45" s="85">
        <f>I45/'סכום נכסי הקרן'!$C$42</f>
        <v>-4.3754526330853982E-6</v>
      </c>
    </row>
    <row r="46" spans="2:11">
      <c r="B46" s="77" t="s">
        <v>2294</v>
      </c>
      <c r="C46" s="74" t="s">
        <v>2295</v>
      </c>
      <c r="D46" s="87" t="s">
        <v>681</v>
      </c>
      <c r="E46" s="87" t="s">
        <v>162</v>
      </c>
      <c r="F46" s="97">
        <v>43887</v>
      </c>
      <c r="G46" s="84">
        <v>572338.58490000013</v>
      </c>
      <c r="H46" s="86">
        <v>-1.23936</v>
      </c>
      <c r="I46" s="84">
        <v>-7.0933327640000003</v>
      </c>
      <c r="J46" s="85">
        <v>3.3256985139066757E-3</v>
      </c>
      <c r="K46" s="85">
        <f>I46/'סכום נכסי הקרן'!$C$42</f>
        <v>-6.1420856572472794E-6</v>
      </c>
    </row>
    <row r="47" spans="2:11">
      <c r="B47" s="77" t="s">
        <v>2296</v>
      </c>
      <c r="C47" s="74" t="s">
        <v>2297</v>
      </c>
      <c r="D47" s="87" t="s">
        <v>681</v>
      </c>
      <c r="E47" s="87" t="s">
        <v>162</v>
      </c>
      <c r="F47" s="97">
        <v>43888</v>
      </c>
      <c r="G47" s="84">
        <v>599701.23939000012</v>
      </c>
      <c r="H47" s="86">
        <v>-1.2171989999999999</v>
      </c>
      <c r="I47" s="84">
        <v>-7.2995552740000011</v>
      </c>
      <c r="J47" s="85">
        <v>3.422385630930403E-3</v>
      </c>
      <c r="K47" s="85">
        <f>I47/'סכום נכסי הקרן'!$C$42</f>
        <v>-6.3206528220785924E-6</v>
      </c>
    </row>
    <row r="48" spans="2:11">
      <c r="B48" s="77" t="s">
        <v>2298</v>
      </c>
      <c r="C48" s="74" t="s">
        <v>2299</v>
      </c>
      <c r="D48" s="87" t="s">
        <v>681</v>
      </c>
      <c r="E48" s="87" t="s">
        <v>162</v>
      </c>
      <c r="F48" s="97">
        <v>44047</v>
      </c>
      <c r="G48" s="84">
        <v>610308.40500000014</v>
      </c>
      <c r="H48" s="86">
        <v>-1.190572</v>
      </c>
      <c r="I48" s="84">
        <v>-7.2661597070000008</v>
      </c>
      <c r="J48" s="85">
        <v>3.4067281690238304E-3</v>
      </c>
      <c r="K48" s="85">
        <f>I48/'סכום נכסי הקרן'!$C$42</f>
        <v>-6.2917357474240158E-6</v>
      </c>
    </row>
    <row r="49" spans="2:11">
      <c r="B49" s="77" t="s">
        <v>2300</v>
      </c>
      <c r="C49" s="74" t="s">
        <v>2301</v>
      </c>
      <c r="D49" s="87" t="s">
        <v>681</v>
      </c>
      <c r="E49" s="87" t="s">
        <v>162</v>
      </c>
      <c r="F49" s="97">
        <v>44084</v>
      </c>
      <c r="G49" s="84">
        <v>1308824.0160000003</v>
      </c>
      <c r="H49" s="86">
        <v>-1.1549879999999999</v>
      </c>
      <c r="I49" s="84">
        <v>-15.116759075000001</v>
      </c>
      <c r="J49" s="85">
        <v>7.0874700036577549E-3</v>
      </c>
      <c r="K49" s="85">
        <f>I49/'סכום נכסי הקרן'!$C$42</f>
        <v>-1.3089535228044485E-5</v>
      </c>
    </row>
    <row r="50" spans="2:11">
      <c r="B50" s="77" t="s">
        <v>2302</v>
      </c>
      <c r="C50" s="74" t="s">
        <v>2303</v>
      </c>
      <c r="D50" s="87" t="s">
        <v>681</v>
      </c>
      <c r="E50" s="87" t="s">
        <v>162</v>
      </c>
      <c r="F50" s="97">
        <v>44039</v>
      </c>
      <c r="G50" s="84">
        <v>1070437.81</v>
      </c>
      <c r="H50" s="86">
        <v>-1.1741569999999999</v>
      </c>
      <c r="I50" s="84">
        <v>-12.568617580000002</v>
      </c>
      <c r="J50" s="85">
        <v>5.8927776545049902E-3</v>
      </c>
      <c r="K50" s="85">
        <f>I50/'סכום נכסי הקרן'!$C$42</f>
        <v>-1.0883110709444791E-5</v>
      </c>
    </row>
    <row r="51" spans="2:11">
      <c r="B51" s="77" t="s">
        <v>2304</v>
      </c>
      <c r="C51" s="74" t="s">
        <v>2305</v>
      </c>
      <c r="D51" s="87" t="s">
        <v>681</v>
      </c>
      <c r="E51" s="87" t="s">
        <v>162</v>
      </c>
      <c r="F51" s="97">
        <v>44039</v>
      </c>
      <c r="G51" s="84">
        <v>339189.90000000008</v>
      </c>
      <c r="H51" s="86">
        <v>-1.1622570000000001</v>
      </c>
      <c r="I51" s="84">
        <v>-3.9422595500000006</v>
      </c>
      <c r="J51" s="85">
        <v>1.8483225252604828E-3</v>
      </c>
      <c r="K51" s="85">
        <f>I51/'סכום נכסי הקרן'!$C$42</f>
        <v>-3.4135852137221285E-6</v>
      </c>
    </row>
    <row r="52" spans="2:11">
      <c r="B52" s="77" t="s">
        <v>2306</v>
      </c>
      <c r="C52" s="74" t="s">
        <v>2307</v>
      </c>
      <c r="D52" s="87" t="s">
        <v>681</v>
      </c>
      <c r="E52" s="87" t="s">
        <v>162</v>
      </c>
      <c r="F52" s="97">
        <v>44090</v>
      </c>
      <c r="G52" s="84">
        <v>572742.81449999998</v>
      </c>
      <c r="H52" s="86">
        <v>-1.1085689999999999</v>
      </c>
      <c r="I52" s="84">
        <v>-6.3492465210000013</v>
      </c>
      <c r="J52" s="85">
        <v>2.9768347858263305E-3</v>
      </c>
      <c r="K52" s="85">
        <f>I52/'סכום נכסי הקרן'!$C$42</f>
        <v>-5.49778465052162E-6</v>
      </c>
    </row>
    <row r="53" spans="2:11">
      <c r="B53" s="77" t="s">
        <v>2308</v>
      </c>
      <c r="C53" s="74" t="s">
        <v>2309</v>
      </c>
      <c r="D53" s="87" t="s">
        <v>681</v>
      </c>
      <c r="E53" s="87" t="s">
        <v>162</v>
      </c>
      <c r="F53" s="97">
        <v>43893</v>
      </c>
      <c r="G53" s="84">
        <v>508949.43750000006</v>
      </c>
      <c r="H53" s="86">
        <v>-1.0824940000000001</v>
      </c>
      <c r="I53" s="84">
        <v>-5.5093465470000007</v>
      </c>
      <c r="J53" s="85">
        <v>2.5830489325052585E-3</v>
      </c>
      <c r="K53" s="85">
        <f>I53/'סכום נכסי הקרן'!$C$42</f>
        <v>-4.770518955331154E-6</v>
      </c>
    </row>
    <row r="54" spans="2:11">
      <c r="B54" s="77" t="s">
        <v>2310</v>
      </c>
      <c r="C54" s="74" t="s">
        <v>2311</v>
      </c>
      <c r="D54" s="87" t="s">
        <v>681</v>
      </c>
      <c r="E54" s="87" t="s">
        <v>162</v>
      </c>
      <c r="F54" s="97">
        <v>44090</v>
      </c>
      <c r="G54" s="84">
        <v>343766.95757999999</v>
      </c>
      <c r="H54" s="86">
        <v>-1.0870660000000001</v>
      </c>
      <c r="I54" s="84">
        <v>-3.7369746460000006</v>
      </c>
      <c r="J54" s="85">
        <v>1.7520750034150134E-3</v>
      </c>
      <c r="K54" s="85">
        <f>I54/'סכום נכסי הקרן'!$C$42</f>
        <v>-3.2358299178043937E-6</v>
      </c>
    </row>
    <row r="55" spans="2:11">
      <c r="B55" s="77" t="s">
        <v>2312</v>
      </c>
      <c r="C55" s="74" t="s">
        <v>2313</v>
      </c>
      <c r="D55" s="87" t="s">
        <v>681</v>
      </c>
      <c r="E55" s="87" t="s">
        <v>162</v>
      </c>
      <c r="F55" s="97">
        <v>44053</v>
      </c>
      <c r="G55" s="84">
        <v>401096.82060000004</v>
      </c>
      <c r="H55" s="86">
        <v>-1.1181680000000001</v>
      </c>
      <c r="I55" s="84">
        <v>-4.4849355979999999</v>
      </c>
      <c r="J55" s="85">
        <v>2.102755383045744E-3</v>
      </c>
      <c r="K55" s="85">
        <f>I55/'סכום נכסי הקרן'!$C$42</f>
        <v>-3.8834860180194911E-6</v>
      </c>
    </row>
    <row r="56" spans="2:11">
      <c r="B56" s="77" t="s">
        <v>2312</v>
      </c>
      <c r="C56" s="74" t="s">
        <v>2305</v>
      </c>
      <c r="D56" s="87" t="s">
        <v>681</v>
      </c>
      <c r="E56" s="87" t="s">
        <v>162</v>
      </c>
      <c r="F56" s="97">
        <v>44053</v>
      </c>
      <c r="G56" s="84">
        <v>109132.82604000001</v>
      </c>
      <c r="H56" s="86">
        <v>-1.1181680000000001</v>
      </c>
      <c r="I56" s="84">
        <v>-1.2202881660000002</v>
      </c>
      <c r="J56" s="85">
        <v>5.7213029125050972E-4</v>
      </c>
      <c r="K56" s="85">
        <f>I56/'סכום נכסי הקרן'!$C$42</f>
        <v>-1.0566421584133633E-6</v>
      </c>
    </row>
    <row r="57" spans="2:11">
      <c r="B57" s="77" t="s">
        <v>2314</v>
      </c>
      <c r="C57" s="74" t="s">
        <v>2315</v>
      </c>
      <c r="D57" s="87" t="s">
        <v>681</v>
      </c>
      <c r="E57" s="87" t="s">
        <v>162</v>
      </c>
      <c r="F57" s="97">
        <v>44090</v>
      </c>
      <c r="G57" s="84">
        <v>458504.16096000007</v>
      </c>
      <c r="H57" s="86">
        <v>-0.919045</v>
      </c>
      <c r="I57" s="84">
        <v>-4.2138604410000005</v>
      </c>
      <c r="J57" s="85">
        <v>1.9756621989550057E-3</v>
      </c>
      <c r="K57" s="85">
        <f>I57/'סכום נכסי הקרן'!$C$42</f>
        <v>-3.6487632312505166E-6</v>
      </c>
    </row>
    <row r="58" spans="2:11">
      <c r="B58" s="77" t="s">
        <v>2316</v>
      </c>
      <c r="C58" s="74" t="s">
        <v>2317</v>
      </c>
      <c r="D58" s="87" t="s">
        <v>681</v>
      </c>
      <c r="E58" s="87" t="s">
        <v>162</v>
      </c>
      <c r="F58" s="97">
        <v>44041</v>
      </c>
      <c r="G58" s="84">
        <v>1714211.7023200002</v>
      </c>
      <c r="H58" s="86">
        <v>-1.116706</v>
      </c>
      <c r="I58" s="84">
        <v>-19.142706983000004</v>
      </c>
      <c r="J58" s="85">
        <v>8.975029691066394E-3</v>
      </c>
      <c r="K58" s="85">
        <f>I58/'סכום נכסי הקרן'!$C$42</f>
        <v>-1.6575585823055244E-5</v>
      </c>
    </row>
    <row r="59" spans="2:11">
      <c r="B59" s="77" t="s">
        <v>2318</v>
      </c>
      <c r="C59" s="74" t="s">
        <v>2319</v>
      </c>
      <c r="D59" s="87" t="s">
        <v>681</v>
      </c>
      <c r="E59" s="87" t="s">
        <v>162</v>
      </c>
      <c r="F59" s="97">
        <v>44090</v>
      </c>
      <c r="G59" s="84">
        <v>339549.00000000006</v>
      </c>
      <c r="H59" s="86">
        <v>-1.0031669999999999</v>
      </c>
      <c r="I59" s="84">
        <v>-3.4062424520000003</v>
      </c>
      <c r="J59" s="85">
        <v>1.597011706276442E-3</v>
      </c>
      <c r="K59" s="85">
        <f>I59/'סכום נכסי הקרן'!$C$42</f>
        <v>-2.9494503649562615E-6</v>
      </c>
    </row>
    <row r="60" spans="2:11">
      <c r="B60" s="77" t="s">
        <v>2320</v>
      </c>
      <c r="C60" s="74" t="s">
        <v>2321</v>
      </c>
      <c r="D60" s="87" t="s">
        <v>681</v>
      </c>
      <c r="E60" s="87" t="s">
        <v>162</v>
      </c>
      <c r="F60" s="97">
        <v>43893</v>
      </c>
      <c r="G60" s="84">
        <v>857483.65274000017</v>
      </c>
      <c r="H60" s="86">
        <v>-0.993448</v>
      </c>
      <c r="I60" s="84">
        <v>-8.5186559210000006</v>
      </c>
      <c r="J60" s="85">
        <v>3.9939591556643912E-3</v>
      </c>
      <c r="K60" s="85">
        <f>I60/'סכום נכסי הקרן'!$C$42</f>
        <v>-7.3762667130103235E-6</v>
      </c>
    </row>
    <row r="61" spans="2:11">
      <c r="B61" s="77" t="s">
        <v>2322</v>
      </c>
      <c r="C61" s="74" t="s">
        <v>2323</v>
      </c>
      <c r="D61" s="87" t="s">
        <v>681</v>
      </c>
      <c r="E61" s="87" t="s">
        <v>162</v>
      </c>
      <c r="F61" s="97">
        <v>44033</v>
      </c>
      <c r="G61" s="84">
        <v>458787.12168000004</v>
      </c>
      <c r="H61" s="86">
        <v>-1.0407249999999999</v>
      </c>
      <c r="I61" s="84">
        <v>-4.7747115950000003</v>
      </c>
      <c r="J61" s="85">
        <v>2.2386164281499189E-3</v>
      </c>
      <c r="K61" s="85">
        <f>I61/'סכום נכסי הקרן'!$C$42</f>
        <v>-4.1344017799334392E-6</v>
      </c>
    </row>
    <row r="62" spans="2:11">
      <c r="B62" s="77" t="s">
        <v>2324</v>
      </c>
      <c r="C62" s="74" t="s">
        <v>2325</v>
      </c>
      <c r="D62" s="87" t="s">
        <v>681</v>
      </c>
      <c r="E62" s="87" t="s">
        <v>162</v>
      </c>
      <c r="F62" s="97">
        <v>44089</v>
      </c>
      <c r="G62" s="84">
        <v>498224.65000000008</v>
      </c>
      <c r="H62" s="86">
        <v>-0.94415499999999997</v>
      </c>
      <c r="I62" s="84">
        <v>-4.7040125950000009</v>
      </c>
      <c r="J62" s="85">
        <v>2.2054693071762656E-3</v>
      </c>
      <c r="K62" s="85">
        <f>I62/'סכום נכסי הקרן'!$C$42</f>
        <v>-4.0731838266343114E-6</v>
      </c>
    </row>
    <row r="63" spans="2:11">
      <c r="B63" s="77" t="s">
        <v>2326</v>
      </c>
      <c r="C63" s="74" t="s">
        <v>2327</v>
      </c>
      <c r="D63" s="87" t="s">
        <v>681</v>
      </c>
      <c r="E63" s="87" t="s">
        <v>162</v>
      </c>
      <c r="F63" s="97">
        <v>44046</v>
      </c>
      <c r="G63" s="84">
        <v>327783.42636000004</v>
      </c>
      <c r="H63" s="86">
        <v>-1.0217430000000001</v>
      </c>
      <c r="I63" s="84">
        <v>-3.3491053770000003</v>
      </c>
      <c r="J63" s="85">
        <v>1.5702230736634531E-3</v>
      </c>
      <c r="K63" s="85">
        <f>I63/'סכום נכסי הקרן'!$C$42</f>
        <v>-2.8999756228948637E-6</v>
      </c>
    </row>
    <row r="64" spans="2:11">
      <c r="B64" s="77" t="s">
        <v>2328</v>
      </c>
      <c r="C64" s="74" t="s">
        <v>2329</v>
      </c>
      <c r="D64" s="87" t="s">
        <v>681</v>
      </c>
      <c r="E64" s="87" t="s">
        <v>162</v>
      </c>
      <c r="F64" s="97">
        <v>43888</v>
      </c>
      <c r="G64" s="84">
        <v>573837.60300000012</v>
      </c>
      <c r="H64" s="86">
        <v>-0.97493600000000002</v>
      </c>
      <c r="I64" s="84">
        <v>-5.5945485450000003</v>
      </c>
      <c r="J64" s="85">
        <v>2.6229957625156261E-3</v>
      </c>
      <c r="K64" s="85">
        <f>I64/'סכום נכסי הקרן'!$C$42</f>
        <v>-4.8442949908416468E-6</v>
      </c>
    </row>
    <row r="65" spans="2:11">
      <c r="B65" s="77" t="s">
        <v>2330</v>
      </c>
      <c r="C65" s="74" t="s">
        <v>2331</v>
      </c>
      <c r="D65" s="87" t="s">
        <v>681</v>
      </c>
      <c r="E65" s="87" t="s">
        <v>162</v>
      </c>
      <c r="F65" s="97">
        <v>44035</v>
      </c>
      <c r="G65" s="84">
        <v>803372.64420000021</v>
      </c>
      <c r="H65" s="86">
        <v>-0.98295100000000002</v>
      </c>
      <c r="I65" s="84">
        <v>-7.8967588000000015</v>
      </c>
      <c r="J65" s="85">
        <v>3.7023836156574066E-3</v>
      </c>
      <c r="K65" s="85">
        <f>I65/'סכום נכסי הקרן'!$C$42</f>
        <v>-6.8377687298671393E-6</v>
      </c>
    </row>
    <row r="66" spans="2:11">
      <c r="B66" s="77" t="s">
        <v>2332</v>
      </c>
      <c r="C66" s="74" t="s">
        <v>2333</v>
      </c>
      <c r="D66" s="87" t="s">
        <v>681</v>
      </c>
      <c r="E66" s="87" t="s">
        <v>162</v>
      </c>
      <c r="F66" s="97">
        <v>44084</v>
      </c>
      <c r="G66" s="84">
        <v>169949.06250000003</v>
      </c>
      <c r="H66" s="86">
        <v>-0.93239300000000003</v>
      </c>
      <c r="I66" s="84">
        <v>-1.5845932880000002</v>
      </c>
      <c r="J66" s="85">
        <v>7.4293420573664961E-4</v>
      </c>
      <c r="K66" s="85">
        <f>I66/'סכום נכסי הקרן'!$C$42</f>
        <v>-1.3720923620262726E-6</v>
      </c>
    </row>
    <row r="67" spans="2:11">
      <c r="B67" s="77" t="s">
        <v>2334</v>
      </c>
      <c r="C67" s="74" t="s">
        <v>2335</v>
      </c>
      <c r="D67" s="87" t="s">
        <v>681</v>
      </c>
      <c r="E67" s="87" t="s">
        <v>162</v>
      </c>
      <c r="F67" s="97">
        <v>44048</v>
      </c>
      <c r="G67" s="84">
        <v>623347.72500000009</v>
      </c>
      <c r="H67" s="86">
        <v>-0.92630900000000005</v>
      </c>
      <c r="I67" s="84">
        <v>-5.7741266050000011</v>
      </c>
      <c r="J67" s="85">
        <v>2.7071906687948385E-3</v>
      </c>
      <c r="K67" s="85">
        <f>I67/'סכום נכסי הקרן'!$C$42</f>
        <v>-4.999790843550003E-6</v>
      </c>
    </row>
    <row r="68" spans="2:11">
      <c r="B68" s="77" t="s">
        <v>2336</v>
      </c>
      <c r="C68" s="74" t="s">
        <v>2337</v>
      </c>
      <c r="D68" s="87" t="s">
        <v>681</v>
      </c>
      <c r="E68" s="87" t="s">
        <v>162</v>
      </c>
      <c r="F68" s="97">
        <v>44046</v>
      </c>
      <c r="G68" s="84">
        <v>459393.46608000004</v>
      </c>
      <c r="H68" s="86">
        <v>-0.90738200000000002</v>
      </c>
      <c r="I68" s="84">
        <v>-4.1684556200000005</v>
      </c>
      <c r="J68" s="85">
        <v>1.9543742161762666E-3</v>
      </c>
      <c r="K68" s="85">
        <f>I68/'סכום נכסי הקרן'!$C$42</f>
        <v>-3.6094473963513913E-6</v>
      </c>
    </row>
    <row r="69" spans="2:11">
      <c r="B69" s="77" t="s">
        <v>2338</v>
      </c>
      <c r="C69" s="74" t="s">
        <v>2339</v>
      </c>
      <c r="D69" s="87" t="s">
        <v>681</v>
      </c>
      <c r="E69" s="87" t="s">
        <v>162</v>
      </c>
      <c r="F69" s="97">
        <v>44046</v>
      </c>
      <c r="G69" s="84">
        <v>428249.81382100011</v>
      </c>
      <c r="H69" s="86">
        <v>-0.91433799999999998</v>
      </c>
      <c r="I69" s="84">
        <v>-3.9156519110000003</v>
      </c>
      <c r="J69" s="85">
        <v>1.8358475732985554E-3</v>
      </c>
      <c r="K69" s="85">
        <f>I69/'סכום נכסי הקרן'!$C$42</f>
        <v>-3.3905457760822456E-6</v>
      </c>
    </row>
    <row r="70" spans="2:11">
      <c r="B70" s="77" t="s">
        <v>2340</v>
      </c>
      <c r="C70" s="74" t="s">
        <v>2341</v>
      </c>
      <c r="D70" s="87" t="s">
        <v>681</v>
      </c>
      <c r="E70" s="87" t="s">
        <v>162</v>
      </c>
      <c r="F70" s="97">
        <v>44048</v>
      </c>
      <c r="G70" s="84">
        <v>437557.83280000003</v>
      </c>
      <c r="H70" s="86">
        <v>-0.88488</v>
      </c>
      <c r="I70" s="84">
        <v>-3.871860019000001</v>
      </c>
      <c r="J70" s="85">
        <v>1.8153158098819704E-3</v>
      </c>
      <c r="K70" s="85">
        <f>I70/'סכום נכסי הקרן'!$C$42</f>
        <v>-3.3526265693136013E-6</v>
      </c>
    </row>
    <row r="71" spans="2:11">
      <c r="B71" s="77" t="s">
        <v>2342</v>
      </c>
      <c r="C71" s="74" t="s">
        <v>2343</v>
      </c>
      <c r="D71" s="87" t="s">
        <v>681</v>
      </c>
      <c r="E71" s="87" t="s">
        <v>162</v>
      </c>
      <c r="F71" s="97">
        <v>44033</v>
      </c>
      <c r="G71" s="84">
        <v>344686.57992000005</v>
      </c>
      <c r="H71" s="86">
        <v>-0.88207800000000003</v>
      </c>
      <c r="I71" s="84">
        <v>-3.0404056270000006</v>
      </c>
      <c r="J71" s="85">
        <v>1.4254896551174115E-3</v>
      </c>
      <c r="K71" s="85">
        <f>I71/'סכום נכסי הקרן'!$C$42</f>
        <v>-2.6326738664491935E-6</v>
      </c>
    </row>
    <row r="72" spans="2:11">
      <c r="B72" s="77" t="s">
        <v>2344</v>
      </c>
      <c r="C72" s="74" t="s">
        <v>2345</v>
      </c>
      <c r="D72" s="87" t="s">
        <v>681</v>
      </c>
      <c r="E72" s="87" t="s">
        <v>162</v>
      </c>
      <c r="F72" s="97">
        <v>44047</v>
      </c>
      <c r="G72" s="84">
        <v>344817.95454000006</v>
      </c>
      <c r="H72" s="86">
        <v>-0.82865200000000006</v>
      </c>
      <c r="I72" s="84">
        <v>-2.8573419660000003</v>
      </c>
      <c r="J72" s="85">
        <v>1.339660529994752E-3</v>
      </c>
      <c r="K72" s="85">
        <f>I72/'סכום נכסי הקרן'!$C$42</f>
        <v>-2.4741598471580382E-6</v>
      </c>
    </row>
    <row r="73" spans="2:11">
      <c r="B73" s="77" t="s">
        <v>2346</v>
      </c>
      <c r="C73" s="74" t="s">
        <v>2347</v>
      </c>
      <c r="D73" s="87" t="s">
        <v>681</v>
      </c>
      <c r="E73" s="87" t="s">
        <v>162</v>
      </c>
      <c r="F73" s="97">
        <v>44033</v>
      </c>
      <c r="G73" s="84">
        <v>344868.48324000003</v>
      </c>
      <c r="H73" s="86">
        <v>-0.81981599999999999</v>
      </c>
      <c r="I73" s="84">
        <v>-2.8272864840000005</v>
      </c>
      <c r="J73" s="85">
        <v>1.3255690619715062E-3</v>
      </c>
      <c r="K73" s="85">
        <f>I73/'סכום נכסי הקרן'!$C$42</f>
        <v>-2.4481349374215674E-6</v>
      </c>
    </row>
    <row r="74" spans="2:11">
      <c r="B74" s="77" t="s">
        <v>2348</v>
      </c>
      <c r="C74" s="74" t="s">
        <v>2349</v>
      </c>
      <c r="D74" s="87" t="s">
        <v>681</v>
      </c>
      <c r="E74" s="87" t="s">
        <v>162</v>
      </c>
      <c r="F74" s="97">
        <v>44047</v>
      </c>
      <c r="G74" s="84">
        <v>328457.08578000008</v>
      </c>
      <c r="H74" s="86">
        <v>-0.80039700000000003</v>
      </c>
      <c r="I74" s="84">
        <v>-2.6289592870000007</v>
      </c>
      <c r="J74" s="85">
        <v>1.2325836507022575E-3</v>
      </c>
      <c r="K74" s="85">
        <f>I74/'סכום נכסי הקרן'!$C$42</f>
        <v>-2.2764042894082586E-6</v>
      </c>
    </row>
    <row r="75" spans="2:11">
      <c r="B75" s="77" t="s">
        <v>2350</v>
      </c>
      <c r="C75" s="74" t="s">
        <v>2351</v>
      </c>
      <c r="D75" s="87" t="s">
        <v>681</v>
      </c>
      <c r="E75" s="87" t="s">
        <v>162</v>
      </c>
      <c r="F75" s="97">
        <v>44035</v>
      </c>
      <c r="G75" s="84">
        <v>344979.64638000005</v>
      </c>
      <c r="H75" s="86">
        <v>-0.79966599999999999</v>
      </c>
      <c r="I75" s="84">
        <v>-2.7586839040000006</v>
      </c>
      <c r="J75" s="85">
        <v>1.2934048443960845E-3</v>
      </c>
      <c r="K75" s="85">
        <f>I75/'סכום נכסי הקרן'!$C$42</f>
        <v>-2.3887322649843381E-6</v>
      </c>
    </row>
    <row r="76" spans="2:11">
      <c r="B76" s="77" t="s">
        <v>2352</v>
      </c>
      <c r="C76" s="74" t="s">
        <v>2353</v>
      </c>
      <c r="D76" s="87" t="s">
        <v>681</v>
      </c>
      <c r="E76" s="87" t="s">
        <v>162</v>
      </c>
      <c r="F76" s="97">
        <v>44005</v>
      </c>
      <c r="G76" s="84">
        <v>567544.25000000012</v>
      </c>
      <c r="H76" s="86">
        <v>-0.769374</v>
      </c>
      <c r="I76" s="84">
        <v>-4.3665394590000002</v>
      </c>
      <c r="J76" s="85">
        <v>2.04724552940925E-3</v>
      </c>
      <c r="K76" s="85">
        <f>I76/'סכום נכסי הקרן'!$C$42</f>
        <v>-3.7809673217423293E-6</v>
      </c>
    </row>
    <row r="77" spans="2:11">
      <c r="B77" s="77" t="s">
        <v>2354</v>
      </c>
      <c r="C77" s="74" t="s">
        <v>2293</v>
      </c>
      <c r="D77" s="87" t="s">
        <v>681</v>
      </c>
      <c r="E77" s="87" t="s">
        <v>162</v>
      </c>
      <c r="F77" s="97">
        <v>43894</v>
      </c>
      <c r="G77" s="84">
        <v>624251.31339600007</v>
      </c>
      <c r="H77" s="86">
        <v>-0.70218400000000003</v>
      </c>
      <c r="I77" s="84">
        <v>-4.3833923600000011</v>
      </c>
      <c r="J77" s="85">
        <v>2.0551469869716488E-3</v>
      </c>
      <c r="K77" s="85">
        <f>I77/'סכום נכסי הקרן'!$C$42</f>
        <v>-3.7955601746309543E-6</v>
      </c>
    </row>
    <row r="78" spans="2:11">
      <c r="B78" s="77" t="s">
        <v>2355</v>
      </c>
      <c r="C78" s="74" t="s">
        <v>2356</v>
      </c>
      <c r="D78" s="87" t="s">
        <v>681</v>
      </c>
      <c r="E78" s="87" t="s">
        <v>162</v>
      </c>
      <c r="F78" s="97">
        <v>44090</v>
      </c>
      <c r="G78" s="84">
        <v>690161.40756000008</v>
      </c>
      <c r="H78" s="86">
        <v>-0.70699999999999996</v>
      </c>
      <c r="I78" s="84">
        <v>-4.8794444860000015</v>
      </c>
      <c r="J78" s="85">
        <v>2.2877202882879339E-3</v>
      </c>
      <c r="K78" s="85">
        <f>I78/'סכום נכסי הקרן'!$C$42</f>
        <v>-4.2250895298325995E-6</v>
      </c>
    </row>
    <row r="79" spans="2:11">
      <c r="B79" s="77" t="s">
        <v>2357</v>
      </c>
      <c r="C79" s="74" t="s">
        <v>2358</v>
      </c>
      <c r="D79" s="87" t="s">
        <v>681</v>
      </c>
      <c r="E79" s="87" t="s">
        <v>162</v>
      </c>
      <c r="F79" s="97">
        <v>44040</v>
      </c>
      <c r="G79" s="84">
        <v>340626.3</v>
      </c>
      <c r="H79" s="86">
        <v>-0.76704600000000001</v>
      </c>
      <c r="I79" s="84">
        <v>-2.6127618250000006</v>
      </c>
      <c r="J79" s="85">
        <v>1.2249894947399362E-3</v>
      </c>
      <c r="K79" s="85">
        <f>I79/'סכום נכסי הקרן'!$C$42</f>
        <v>-2.2623789782683497E-6</v>
      </c>
    </row>
    <row r="80" spans="2:11">
      <c r="B80" s="77" t="s">
        <v>2359</v>
      </c>
      <c r="C80" s="74" t="s">
        <v>2360</v>
      </c>
      <c r="D80" s="87" t="s">
        <v>681</v>
      </c>
      <c r="E80" s="87" t="s">
        <v>162</v>
      </c>
      <c r="F80" s="97">
        <v>44090</v>
      </c>
      <c r="G80" s="84">
        <v>1720155.7805120004</v>
      </c>
      <c r="H80" s="86">
        <v>-0.70405200000000001</v>
      </c>
      <c r="I80" s="84">
        <v>-12.110793343999999</v>
      </c>
      <c r="J80" s="85">
        <v>5.6781274425449545E-3</v>
      </c>
      <c r="K80" s="85">
        <f>I80/'סכום נכסי הקרן'!$C$42</f>
        <v>-1.0486682716139977E-5</v>
      </c>
    </row>
    <row r="81" spans="2:11">
      <c r="B81" s="77" t="s">
        <v>2361</v>
      </c>
      <c r="C81" s="74" t="s">
        <v>2362</v>
      </c>
      <c r="D81" s="87" t="s">
        <v>681</v>
      </c>
      <c r="E81" s="87" t="s">
        <v>162</v>
      </c>
      <c r="F81" s="97">
        <v>44090</v>
      </c>
      <c r="G81" s="84">
        <v>283938.37500000006</v>
      </c>
      <c r="H81" s="86">
        <v>-0.67457800000000001</v>
      </c>
      <c r="I81" s="84">
        <v>-1.9153859340000001</v>
      </c>
      <c r="J81" s="85">
        <v>8.9802584570548838E-4</v>
      </c>
      <c r="K81" s="85">
        <f>I81/'סכום נכסי הקרן'!$C$42</f>
        <v>-1.6585242599954506E-6</v>
      </c>
    </row>
    <row r="82" spans="2:11">
      <c r="B82" s="77" t="s">
        <v>2363</v>
      </c>
      <c r="C82" s="74" t="s">
        <v>2364</v>
      </c>
      <c r="D82" s="87" t="s">
        <v>681</v>
      </c>
      <c r="E82" s="87" t="s">
        <v>162</v>
      </c>
      <c r="F82" s="97">
        <v>43992</v>
      </c>
      <c r="G82" s="84">
        <v>920835.02880000009</v>
      </c>
      <c r="H82" s="86">
        <v>-0.69622499999999998</v>
      </c>
      <c r="I82" s="84">
        <v>-6.411079098000001</v>
      </c>
      <c r="J82" s="85">
        <v>3.0058248975666909E-3</v>
      </c>
      <c r="K82" s="85">
        <f>I82/'סכום נכסי הקרן'!$C$42</f>
        <v>-5.5513252071228547E-6</v>
      </c>
    </row>
    <row r="83" spans="2:11">
      <c r="B83" s="77" t="s">
        <v>2365</v>
      </c>
      <c r="C83" s="74" t="s">
        <v>2366</v>
      </c>
      <c r="D83" s="87" t="s">
        <v>681</v>
      </c>
      <c r="E83" s="87" t="s">
        <v>162</v>
      </c>
      <c r="F83" s="97">
        <v>43895</v>
      </c>
      <c r="G83" s="84">
        <v>657722.56286400009</v>
      </c>
      <c r="H83" s="86">
        <v>-0.60941800000000002</v>
      </c>
      <c r="I83" s="84">
        <v>-4.0082809270000004</v>
      </c>
      <c r="J83" s="85">
        <v>1.879276549649317E-3</v>
      </c>
      <c r="K83" s="85">
        <f>I83/'סכום נכסי הקרן'!$C$42</f>
        <v>-3.4707528338289206E-6</v>
      </c>
    </row>
    <row r="84" spans="2:11">
      <c r="B84" s="77" t="s">
        <v>2367</v>
      </c>
      <c r="C84" s="74" t="s">
        <v>2368</v>
      </c>
      <c r="D84" s="87" t="s">
        <v>681</v>
      </c>
      <c r="E84" s="87" t="s">
        <v>162</v>
      </c>
      <c r="F84" s="97">
        <v>43895</v>
      </c>
      <c r="G84" s="84">
        <v>657876.54216000007</v>
      </c>
      <c r="H84" s="86">
        <v>-0.59105799999999997</v>
      </c>
      <c r="I84" s="84">
        <v>-3.8884316870000002</v>
      </c>
      <c r="J84" s="85">
        <v>1.8230854117706986E-3</v>
      </c>
      <c r="K84" s="85">
        <f>I84/'סכום נכסי הקרן'!$C$42</f>
        <v>-3.3669759037838566E-6</v>
      </c>
    </row>
    <row r="85" spans="2:11">
      <c r="B85" s="77" t="s">
        <v>2369</v>
      </c>
      <c r="C85" s="74" t="s">
        <v>2370</v>
      </c>
      <c r="D85" s="87" t="s">
        <v>681</v>
      </c>
      <c r="E85" s="87" t="s">
        <v>162</v>
      </c>
      <c r="F85" s="97">
        <v>44091</v>
      </c>
      <c r="G85" s="84">
        <v>454860.00000000006</v>
      </c>
      <c r="H85" s="86">
        <v>-0.54630999999999996</v>
      </c>
      <c r="I85" s="84">
        <v>-2.4849471620000005</v>
      </c>
      <c r="J85" s="85">
        <v>1.1650637801376396E-3</v>
      </c>
      <c r="K85" s="85">
        <f>I85/'סכום נכסי הקרן'!$C$42</f>
        <v>-2.1517048234644946E-6</v>
      </c>
    </row>
    <row r="86" spans="2:11">
      <c r="B86" s="77" t="s">
        <v>2371</v>
      </c>
      <c r="C86" s="74" t="s">
        <v>2372</v>
      </c>
      <c r="D86" s="87" t="s">
        <v>681</v>
      </c>
      <c r="E86" s="87" t="s">
        <v>162</v>
      </c>
      <c r="F86" s="97">
        <v>43992</v>
      </c>
      <c r="G86" s="84">
        <v>921805.17984000011</v>
      </c>
      <c r="H86" s="86">
        <v>-0.59025700000000003</v>
      </c>
      <c r="I86" s="84">
        <v>-5.441015203000001</v>
      </c>
      <c r="J86" s="85">
        <v>2.5510118835249292E-3</v>
      </c>
      <c r="K86" s="85">
        <f>I86/'סכום נכסי הקרן'!$C$42</f>
        <v>-4.7113511449539405E-6</v>
      </c>
    </row>
    <row r="87" spans="2:11">
      <c r="B87" s="77" t="s">
        <v>2373</v>
      </c>
      <c r="C87" s="74" t="s">
        <v>2374</v>
      </c>
      <c r="D87" s="87" t="s">
        <v>681</v>
      </c>
      <c r="E87" s="87" t="s">
        <v>162</v>
      </c>
      <c r="F87" s="97">
        <v>44088</v>
      </c>
      <c r="G87" s="84">
        <v>568841.00000000012</v>
      </c>
      <c r="H87" s="86">
        <v>-0.37998300000000002</v>
      </c>
      <c r="I87" s="84">
        <v>-2.1614995080000003</v>
      </c>
      <c r="J87" s="85">
        <v>1.0134158287411217E-3</v>
      </c>
      <c r="K87" s="85">
        <f>I87/'סכום נכסי הקרן'!$C$42</f>
        <v>-1.8716329217786932E-6</v>
      </c>
    </row>
    <row r="88" spans="2:11">
      <c r="B88" s="77" t="s">
        <v>2375</v>
      </c>
      <c r="C88" s="74" t="s">
        <v>2376</v>
      </c>
      <c r="D88" s="87" t="s">
        <v>681</v>
      </c>
      <c r="E88" s="87" t="s">
        <v>162</v>
      </c>
      <c r="F88" s="97">
        <v>44027</v>
      </c>
      <c r="G88" s="84">
        <v>519182.39250000007</v>
      </c>
      <c r="H88" s="86">
        <v>-0.467167</v>
      </c>
      <c r="I88" s="84">
        <v>-2.425451035</v>
      </c>
      <c r="J88" s="85">
        <v>1.1371691095039267E-3</v>
      </c>
      <c r="K88" s="85">
        <f>I88/'סכום נכסי הקרן'!$C$42</f>
        <v>-2.1001873886469581E-6</v>
      </c>
    </row>
    <row r="89" spans="2:11">
      <c r="B89" s="77" t="s">
        <v>2377</v>
      </c>
      <c r="C89" s="74" t="s">
        <v>2378</v>
      </c>
      <c r="D89" s="87" t="s">
        <v>681</v>
      </c>
      <c r="E89" s="87" t="s">
        <v>162</v>
      </c>
      <c r="F89" s="97">
        <v>44103</v>
      </c>
      <c r="G89" s="84">
        <v>461603.25456000003</v>
      </c>
      <c r="H89" s="86">
        <v>-0.24949099999999999</v>
      </c>
      <c r="I89" s="84">
        <v>-1.1516572040000002</v>
      </c>
      <c r="J89" s="85">
        <v>5.3995276681661076E-4</v>
      </c>
      <c r="K89" s="85">
        <f>I89/'סכום נכסי הקרן'!$C$42</f>
        <v>-9.9721491012710433E-7</v>
      </c>
    </row>
    <row r="90" spans="2:11">
      <c r="B90" s="77" t="s">
        <v>2379</v>
      </c>
      <c r="C90" s="74" t="s">
        <v>2380</v>
      </c>
      <c r="D90" s="87" t="s">
        <v>681</v>
      </c>
      <c r="E90" s="87" t="s">
        <v>162</v>
      </c>
      <c r="F90" s="97">
        <v>43889</v>
      </c>
      <c r="G90" s="84">
        <v>1154412.3660000002</v>
      </c>
      <c r="H90" s="86">
        <v>-0.381299</v>
      </c>
      <c r="I90" s="84">
        <v>-4.4017585870000016</v>
      </c>
      <c r="J90" s="85">
        <v>2.0637579651778272E-3</v>
      </c>
      <c r="K90" s="85">
        <f>I90/'סכום נכסי הקרן'!$C$42</f>
        <v>-3.8114634098502246E-6</v>
      </c>
    </row>
    <row r="91" spans="2:11">
      <c r="B91" s="77" t="s">
        <v>2381</v>
      </c>
      <c r="C91" s="74" t="s">
        <v>2382</v>
      </c>
      <c r="D91" s="87" t="s">
        <v>681</v>
      </c>
      <c r="E91" s="87" t="s">
        <v>162</v>
      </c>
      <c r="F91" s="97">
        <v>44088</v>
      </c>
      <c r="G91" s="84">
        <v>577239.86880000005</v>
      </c>
      <c r="H91" s="86">
        <v>-0.34807700000000003</v>
      </c>
      <c r="I91" s="84">
        <v>-2.0092419560000003</v>
      </c>
      <c r="J91" s="85">
        <v>9.4203010199397756E-4</v>
      </c>
      <c r="K91" s="85">
        <f>I91/'סכום נכסי הקרן'!$C$42</f>
        <v>-1.7397937768434673E-6</v>
      </c>
    </row>
    <row r="92" spans="2:11">
      <c r="B92" s="77" t="s">
        <v>2383</v>
      </c>
      <c r="C92" s="74" t="s">
        <v>2384</v>
      </c>
      <c r="D92" s="87" t="s">
        <v>681</v>
      </c>
      <c r="E92" s="87" t="s">
        <v>162</v>
      </c>
      <c r="F92" s="97">
        <v>44027</v>
      </c>
      <c r="G92" s="84">
        <v>512854.65000000008</v>
      </c>
      <c r="H92" s="86">
        <v>-0.390959</v>
      </c>
      <c r="I92" s="84">
        <v>-2.0050527720000004</v>
      </c>
      <c r="J92" s="85">
        <v>9.4006600930767522E-4</v>
      </c>
      <c r="K92" s="85">
        <f>I92/'סכום נכסי הקרן'!$C$42</f>
        <v>-1.7361663808339982E-6</v>
      </c>
    </row>
    <row r="93" spans="2:11">
      <c r="B93" s="77" t="s">
        <v>2385</v>
      </c>
      <c r="C93" s="74" t="s">
        <v>2386</v>
      </c>
      <c r="D93" s="87" t="s">
        <v>681</v>
      </c>
      <c r="E93" s="87" t="s">
        <v>162</v>
      </c>
      <c r="F93" s="97">
        <v>44028</v>
      </c>
      <c r="G93" s="84">
        <v>346485.40164000005</v>
      </c>
      <c r="H93" s="86">
        <v>-0.35937999999999998</v>
      </c>
      <c r="I93" s="84">
        <v>-1.2451980560000002</v>
      </c>
      <c r="J93" s="85">
        <v>5.8380925611946691E-4</v>
      </c>
      <c r="K93" s="85">
        <f>I93/'סכום נכסי הקרן'!$C$42</f>
        <v>-1.0782115226576442E-6</v>
      </c>
    </row>
    <row r="94" spans="2:11">
      <c r="B94" s="77" t="s">
        <v>2387</v>
      </c>
      <c r="C94" s="74" t="s">
        <v>2329</v>
      </c>
      <c r="D94" s="87" t="s">
        <v>681</v>
      </c>
      <c r="E94" s="87" t="s">
        <v>162</v>
      </c>
      <c r="F94" s="97">
        <v>44018</v>
      </c>
      <c r="G94" s="84">
        <v>769956.78855800023</v>
      </c>
      <c r="H94" s="86">
        <v>-0.346329</v>
      </c>
      <c r="I94" s="84">
        <v>-2.6665805030000005</v>
      </c>
      <c r="J94" s="85">
        <v>1.2502223018561345E-3</v>
      </c>
      <c r="K94" s="85">
        <f>I94/'סכום נכסי הקרן'!$C$42</f>
        <v>-2.3089803349554996E-6</v>
      </c>
    </row>
    <row r="95" spans="2:11">
      <c r="B95" s="77" t="s">
        <v>2388</v>
      </c>
      <c r="C95" s="74" t="s">
        <v>2389</v>
      </c>
      <c r="D95" s="87" t="s">
        <v>681</v>
      </c>
      <c r="E95" s="87" t="s">
        <v>162</v>
      </c>
      <c r="F95" s="97">
        <v>44000</v>
      </c>
      <c r="G95" s="84">
        <v>513288.56250000006</v>
      </c>
      <c r="H95" s="86">
        <v>-0.29999100000000001</v>
      </c>
      <c r="I95" s="84">
        <v>-1.5398213990000003</v>
      </c>
      <c r="J95" s="85">
        <v>7.2194297218452033E-4</v>
      </c>
      <c r="K95" s="85">
        <f>I95/'סכום נכסי הקרן'!$C$42</f>
        <v>-1.333324580163506E-6</v>
      </c>
    </row>
    <row r="96" spans="2:11">
      <c r="B96" s="77" t="s">
        <v>2390</v>
      </c>
      <c r="C96" s="74" t="s">
        <v>2391</v>
      </c>
      <c r="D96" s="87" t="s">
        <v>681</v>
      </c>
      <c r="E96" s="87" t="s">
        <v>162</v>
      </c>
      <c r="F96" s="97">
        <v>44097</v>
      </c>
      <c r="G96" s="84">
        <v>456349.60000000009</v>
      </c>
      <c r="H96" s="86">
        <v>-0.10785599999999999</v>
      </c>
      <c r="I96" s="84">
        <v>-0.49220051500000012</v>
      </c>
      <c r="J96" s="85">
        <v>2.3076747922883725E-4</v>
      </c>
      <c r="K96" s="85">
        <f>I96/'סכום נכסי הקרן'!$C$42</f>
        <v>-4.2619426216886632E-7</v>
      </c>
    </row>
    <row r="97" spans="2:11">
      <c r="B97" s="77" t="s">
        <v>2392</v>
      </c>
      <c r="C97" s="74" t="s">
        <v>2358</v>
      </c>
      <c r="D97" s="87" t="s">
        <v>681</v>
      </c>
      <c r="E97" s="87" t="s">
        <v>162</v>
      </c>
      <c r="F97" s="97">
        <v>43892</v>
      </c>
      <c r="G97" s="84">
        <v>1155928.2270000002</v>
      </c>
      <c r="H97" s="86">
        <v>-0.25815199999999999</v>
      </c>
      <c r="I97" s="84">
        <v>-2.9840566270000002</v>
      </c>
      <c r="J97" s="85">
        <v>1.3990705102957816E-3</v>
      </c>
      <c r="K97" s="85">
        <f>I97/'סכום נכסי הקרן'!$C$42</f>
        <v>-2.5838815150658275E-6</v>
      </c>
    </row>
    <row r="98" spans="2:11">
      <c r="B98" s="77" t="s">
        <v>2393</v>
      </c>
      <c r="C98" s="74" t="s">
        <v>2394</v>
      </c>
      <c r="D98" s="87" t="s">
        <v>681</v>
      </c>
      <c r="E98" s="87" t="s">
        <v>162</v>
      </c>
      <c r="F98" s="97">
        <v>44103</v>
      </c>
      <c r="G98" s="84">
        <v>440701.57676000008</v>
      </c>
      <c r="H98" s="86">
        <v>-1.804E-2</v>
      </c>
      <c r="I98" s="84">
        <v>-7.950172400000001E-2</v>
      </c>
      <c r="J98" s="85">
        <v>3.7274265025559247E-5</v>
      </c>
      <c r="K98" s="85">
        <f>I98/'סכום נכסי הקרן'!$C$42</f>
        <v>-6.8840193312948576E-8</v>
      </c>
    </row>
    <row r="99" spans="2:11">
      <c r="B99" s="77" t="s">
        <v>2395</v>
      </c>
      <c r="C99" s="74" t="s">
        <v>2396</v>
      </c>
      <c r="D99" s="87" t="s">
        <v>681</v>
      </c>
      <c r="E99" s="87" t="s">
        <v>162</v>
      </c>
      <c r="F99" s="97">
        <v>44014</v>
      </c>
      <c r="G99" s="84">
        <v>551117.56360000011</v>
      </c>
      <c r="H99" s="86">
        <v>-0.13076099999999999</v>
      </c>
      <c r="I99" s="84">
        <v>-0.72064633000000011</v>
      </c>
      <c r="J99" s="85">
        <v>3.378739597410067E-4</v>
      </c>
      <c r="K99" s="85">
        <f>I99/'סכום נכסי הקרן'!$C$42</f>
        <v>-6.240044891034933E-7</v>
      </c>
    </row>
    <row r="100" spans="2:11">
      <c r="B100" s="77" t="s">
        <v>2397</v>
      </c>
      <c r="C100" s="74" t="s">
        <v>2398</v>
      </c>
      <c r="D100" s="87" t="s">
        <v>681</v>
      </c>
      <c r="E100" s="87" t="s">
        <v>162</v>
      </c>
      <c r="F100" s="97">
        <v>44097</v>
      </c>
      <c r="G100" s="84">
        <v>636668.35716000013</v>
      </c>
      <c r="H100" s="86">
        <v>-6.2512999999999999E-2</v>
      </c>
      <c r="I100" s="84">
        <v>-0.39799863700000004</v>
      </c>
      <c r="J100" s="85">
        <v>1.8660106886926565E-4</v>
      </c>
      <c r="K100" s="85">
        <f>I100/'סכום נכסי הקרן'!$C$42</f>
        <v>-3.4462527013087223E-7</v>
      </c>
    </row>
    <row r="101" spans="2:11">
      <c r="B101" s="77" t="s">
        <v>2399</v>
      </c>
      <c r="C101" s="74" t="s">
        <v>2299</v>
      </c>
      <c r="D101" s="87" t="s">
        <v>681</v>
      </c>
      <c r="E101" s="87" t="s">
        <v>162</v>
      </c>
      <c r="F101" s="97">
        <v>44097</v>
      </c>
      <c r="G101" s="84">
        <v>661495.05561600009</v>
      </c>
      <c r="H101" s="86">
        <v>-5.0869999999999999E-2</v>
      </c>
      <c r="I101" s="84">
        <v>-0.33650292100000007</v>
      </c>
      <c r="J101" s="85">
        <v>1.5776889390761926E-4</v>
      </c>
      <c r="K101" s="85">
        <f>I101/'סכום נכסי הקרן'!$C$42</f>
        <v>-2.9137639998865767E-7</v>
      </c>
    </row>
    <row r="102" spans="2:11">
      <c r="B102" s="77" t="s">
        <v>2400</v>
      </c>
      <c r="C102" s="74" t="s">
        <v>2401</v>
      </c>
      <c r="D102" s="87" t="s">
        <v>681</v>
      </c>
      <c r="E102" s="87" t="s">
        <v>162</v>
      </c>
      <c r="F102" s="97">
        <v>44000</v>
      </c>
      <c r="G102" s="84">
        <v>578890.473</v>
      </c>
      <c r="H102" s="86">
        <v>-0.112835</v>
      </c>
      <c r="I102" s="84">
        <v>-0.65318848000000018</v>
      </c>
      <c r="J102" s="85">
        <v>3.0624644712311157E-4</v>
      </c>
      <c r="K102" s="85">
        <f>I102/'סכום נכסי הקרן'!$C$42</f>
        <v>-5.6559303334090034E-7</v>
      </c>
    </row>
    <row r="103" spans="2:11">
      <c r="B103" s="77" t="s">
        <v>2402</v>
      </c>
      <c r="C103" s="74" t="s">
        <v>2403</v>
      </c>
      <c r="D103" s="87" t="s">
        <v>681</v>
      </c>
      <c r="E103" s="87" t="s">
        <v>162</v>
      </c>
      <c r="F103" s="97">
        <v>44000</v>
      </c>
      <c r="G103" s="84">
        <v>628705.96250000014</v>
      </c>
      <c r="H103" s="86">
        <v>-8.4116999999999997E-2</v>
      </c>
      <c r="I103" s="84">
        <v>-0.52885049400000017</v>
      </c>
      <c r="J103" s="85">
        <v>2.4795076736013841E-4</v>
      </c>
      <c r="K103" s="85">
        <f>I103/'סכום נכסי הקרן'!$C$42</f>
        <v>-4.5792931786747618E-7</v>
      </c>
    </row>
    <row r="104" spans="2:11">
      <c r="B104" s="77" t="s">
        <v>2404</v>
      </c>
      <c r="C104" s="74" t="s">
        <v>2405</v>
      </c>
      <c r="D104" s="87" t="s">
        <v>681</v>
      </c>
      <c r="E104" s="87" t="s">
        <v>162</v>
      </c>
      <c r="F104" s="97">
        <v>44018</v>
      </c>
      <c r="G104" s="84">
        <v>463462.71072000003</v>
      </c>
      <c r="H104" s="86">
        <v>-3.8443999999999999E-2</v>
      </c>
      <c r="I104" s="84">
        <v>-0.17817507700000002</v>
      </c>
      <c r="J104" s="85">
        <v>8.3537119786829093E-5</v>
      </c>
      <c r="K104" s="85">
        <f>I104/'סכום נכסי הקרן'!$C$42</f>
        <v>-1.5428101589632821E-7</v>
      </c>
    </row>
    <row r="105" spans="2:11">
      <c r="B105" s="77" t="s">
        <v>2406</v>
      </c>
      <c r="C105" s="74" t="s">
        <v>2407</v>
      </c>
      <c r="D105" s="87" t="s">
        <v>681</v>
      </c>
      <c r="E105" s="87" t="s">
        <v>162</v>
      </c>
      <c r="F105" s="97">
        <v>44019</v>
      </c>
      <c r="G105" s="84">
        <v>331026.61528200004</v>
      </c>
      <c r="H105" s="86">
        <v>-3.3665E-2</v>
      </c>
      <c r="I105" s="84">
        <v>-0.11143978900000003</v>
      </c>
      <c r="J105" s="85">
        <v>5.2248379287704534E-5</v>
      </c>
      <c r="K105" s="85">
        <f>I105/'סכום נכסי הקרן'!$C$42</f>
        <v>-9.6495223393070079E-8</v>
      </c>
    </row>
    <row r="106" spans="2:11">
      <c r="B106" s="77" t="s">
        <v>2408</v>
      </c>
      <c r="C106" s="74" t="s">
        <v>2409</v>
      </c>
      <c r="D106" s="87" t="s">
        <v>681</v>
      </c>
      <c r="E106" s="87" t="s">
        <v>162</v>
      </c>
      <c r="F106" s="97">
        <v>44019</v>
      </c>
      <c r="G106" s="84">
        <v>463476.18504000007</v>
      </c>
      <c r="H106" s="86">
        <v>-3.3665E-2</v>
      </c>
      <c r="I106" s="84">
        <v>-0.15602881900000004</v>
      </c>
      <c r="J106" s="85">
        <v>7.3153879669716527E-5</v>
      </c>
      <c r="K106" s="85">
        <f>I106/'סכום נכסי הקרן'!$C$42</f>
        <v>-1.3510466845160573E-7</v>
      </c>
    </row>
    <row r="107" spans="2:11">
      <c r="B107" s="77" t="s">
        <v>2410</v>
      </c>
      <c r="C107" s="74" t="s">
        <v>2380</v>
      </c>
      <c r="D107" s="87" t="s">
        <v>681</v>
      </c>
      <c r="E107" s="87" t="s">
        <v>162</v>
      </c>
      <c r="F107" s="97">
        <v>44026</v>
      </c>
      <c r="G107" s="84">
        <v>457520.00000000006</v>
      </c>
      <c r="H107" s="86">
        <v>-2.8126999999999999E-2</v>
      </c>
      <c r="I107" s="84">
        <v>-0.12868714300000003</v>
      </c>
      <c r="J107" s="85">
        <v>6.0334775552339494E-5</v>
      </c>
      <c r="K107" s="85">
        <f>I107/'סכום נכסי הקרן'!$C$42</f>
        <v>-1.1142963140033364E-7</v>
      </c>
    </row>
    <row r="108" spans="2:11">
      <c r="B108" s="77" t="s">
        <v>2411</v>
      </c>
      <c r="C108" s="74" t="s">
        <v>2412</v>
      </c>
      <c r="D108" s="87" t="s">
        <v>681</v>
      </c>
      <c r="E108" s="87" t="s">
        <v>162</v>
      </c>
      <c r="F108" s="97">
        <v>44104</v>
      </c>
      <c r="G108" s="84">
        <v>1733529.9564439999</v>
      </c>
      <c r="H108" s="86">
        <v>6.5048999999999996E-2</v>
      </c>
      <c r="I108" s="84">
        <v>1.1276382290000002</v>
      </c>
      <c r="J108" s="85">
        <v>-5.2869150612002162E-4</v>
      </c>
      <c r="K108" s="85">
        <f>I108/'סכום נכסי הקרן'!$C$42</f>
        <v>9.764169852647596E-7</v>
      </c>
    </row>
    <row r="109" spans="2:11">
      <c r="B109" s="77" t="s">
        <v>2413</v>
      </c>
      <c r="C109" s="74" t="s">
        <v>2414</v>
      </c>
      <c r="D109" s="87" t="s">
        <v>681</v>
      </c>
      <c r="E109" s="87" t="s">
        <v>162</v>
      </c>
      <c r="F109" s="97">
        <v>44013</v>
      </c>
      <c r="G109" s="84">
        <v>433539.90643600008</v>
      </c>
      <c r="H109" s="86">
        <v>5.5522000000000002E-2</v>
      </c>
      <c r="I109" s="84">
        <v>0.24071212100000006</v>
      </c>
      <c r="J109" s="85">
        <v>-1.1285751983212951E-4</v>
      </c>
      <c r="K109" s="85">
        <f>I109/'סכום נכסי הקרן'!$C$42</f>
        <v>2.0843156737594609E-7</v>
      </c>
    </row>
    <row r="110" spans="2:11">
      <c r="B110" s="77" t="s">
        <v>2415</v>
      </c>
      <c r="C110" s="74" t="s">
        <v>2416</v>
      </c>
      <c r="D110" s="87" t="s">
        <v>681</v>
      </c>
      <c r="E110" s="87" t="s">
        <v>162</v>
      </c>
      <c r="F110" s="97">
        <v>44103</v>
      </c>
      <c r="G110" s="84">
        <v>220947.45815200004</v>
      </c>
      <c r="H110" s="86">
        <v>0.157307</v>
      </c>
      <c r="I110" s="84">
        <v>0.34756610899999996</v>
      </c>
      <c r="J110" s="85">
        <v>-1.6295585314311434E-4</v>
      </c>
      <c r="K110" s="85">
        <f>I110/'סכום נכסי הקרן'!$C$42</f>
        <v>3.0095596584282059E-7</v>
      </c>
    </row>
    <row r="111" spans="2:11">
      <c r="B111" s="77" t="s">
        <v>2417</v>
      </c>
      <c r="C111" s="74" t="s">
        <v>2418</v>
      </c>
      <c r="D111" s="87" t="s">
        <v>681</v>
      </c>
      <c r="E111" s="87" t="s">
        <v>162</v>
      </c>
      <c r="F111" s="97">
        <v>44013</v>
      </c>
      <c r="G111" s="84">
        <v>343658.70000000007</v>
      </c>
      <c r="H111" s="86">
        <v>0.13267200000000001</v>
      </c>
      <c r="I111" s="84">
        <v>0.45593859700000006</v>
      </c>
      <c r="J111" s="85">
        <v>-2.1376613292008173E-4</v>
      </c>
      <c r="K111" s="85">
        <f>I111/'סכום נכסי הקרן'!$C$42</f>
        <v>3.9479522678419598E-7</v>
      </c>
    </row>
    <row r="112" spans="2:11">
      <c r="B112" s="77" t="s">
        <v>2419</v>
      </c>
      <c r="C112" s="74" t="s">
        <v>2420</v>
      </c>
      <c r="D112" s="87" t="s">
        <v>681</v>
      </c>
      <c r="E112" s="87" t="s">
        <v>162</v>
      </c>
      <c r="F112" s="97">
        <v>44013</v>
      </c>
      <c r="G112" s="84">
        <v>630132.38750000007</v>
      </c>
      <c r="H112" s="86">
        <v>0.14543</v>
      </c>
      <c r="I112" s="84">
        <v>0.91640205300000011</v>
      </c>
      <c r="J112" s="85">
        <v>-4.296537392508443E-4</v>
      </c>
      <c r="K112" s="85">
        <f>I112/'סכום נכסי הקרן'!$C$42</f>
        <v>7.9350850908469541E-7</v>
      </c>
    </row>
    <row r="113" spans="2:11">
      <c r="B113" s="77" t="s">
        <v>2421</v>
      </c>
      <c r="C113" s="74" t="s">
        <v>2422</v>
      </c>
      <c r="D113" s="87" t="s">
        <v>681</v>
      </c>
      <c r="E113" s="87" t="s">
        <v>162</v>
      </c>
      <c r="F113" s="97">
        <v>44012</v>
      </c>
      <c r="G113" s="84">
        <v>1518756.0549070002</v>
      </c>
      <c r="H113" s="86">
        <v>0.14808499999999999</v>
      </c>
      <c r="I113" s="84">
        <v>2.2490439900000001</v>
      </c>
      <c r="J113" s="85">
        <v>-1.0544609288900605E-3</v>
      </c>
      <c r="K113" s="85">
        <f>I113/'סכום נכסי הקרן'!$C$42</f>
        <v>1.9474373038869596E-6</v>
      </c>
    </row>
    <row r="114" spans="2:11">
      <c r="B114" s="77" t="s">
        <v>2423</v>
      </c>
      <c r="C114" s="74" t="s">
        <v>2424</v>
      </c>
      <c r="D114" s="87" t="s">
        <v>681</v>
      </c>
      <c r="E114" s="87" t="s">
        <v>162</v>
      </c>
      <c r="F114" s="97">
        <v>44096</v>
      </c>
      <c r="G114" s="84">
        <v>401191.17500000005</v>
      </c>
      <c r="H114" s="86">
        <v>0.25395600000000002</v>
      </c>
      <c r="I114" s="84">
        <v>1.0188510550000001</v>
      </c>
      <c r="J114" s="85">
        <v>-4.7768680142886761E-4</v>
      </c>
      <c r="K114" s="85">
        <f>I114/'סכום נכסי הקרן'!$C$42</f>
        <v>8.8221864953899109E-7</v>
      </c>
    </row>
    <row r="115" spans="2:11">
      <c r="B115" s="77" t="s">
        <v>2425</v>
      </c>
      <c r="C115" s="74" t="s">
        <v>2426</v>
      </c>
      <c r="D115" s="87" t="s">
        <v>681</v>
      </c>
      <c r="E115" s="87" t="s">
        <v>162</v>
      </c>
      <c r="F115" s="97">
        <v>44025</v>
      </c>
      <c r="G115" s="84">
        <v>458717.00000000006</v>
      </c>
      <c r="H115" s="86">
        <v>0.235183</v>
      </c>
      <c r="I115" s="84">
        <v>1.0788248450000002</v>
      </c>
      <c r="J115" s="85">
        <v>-5.0580542364952834E-4</v>
      </c>
      <c r="K115" s="85">
        <f>I115/'סכום נכסי הקרן'!$C$42</f>
        <v>9.3414969064836616E-7</v>
      </c>
    </row>
    <row r="116" spans="2:11">
      <c r="B116" s="77" t="s">
        <v>2427</v>
      </c>
      <c r="C116" s="74" t="s">
        <v>2329</v>
      </c>
      <c r="D116" s="87" t="s">
        <v>681</v>
      </c>
      <c r="E116" s="87" t="s">
        <v>162</v>
      </c>
      <c r="F116" s="97">
        <v>44012</v>
      </c>
      <c r="G116" s="84">
        <v>286764.62500000006</v>
      </c>
      <c r="H116" s="86">
        <v>0.26674199999999998</v>
      </c>
      <c r="I116" s="84">
        <v>0.76492133700000009</v>
      </c>
      <c r="J116" s="85">
        <v>-3.5863223090662938E-4</v>
      </c>
      <c r="K116" s="85">
        <f>I116/'סכום נכסי הקרן'!$C$42</f>
        <v>6.6234202302680994E-7</v>
      </c>
    </row>
    <row r="117" spans="2:11">
      <c r="B117" s="77" t="s">
        <v>2428</v>
      </c>
      <c r="C117" s="74" t="s">
        <v>2429</v>
      </c>
      <c r="D117" s="87" t="s">
        <v>681</v>
      </c>
      <c r="E117" s="87" t="s">
        <v>162</v>
      </c>
      <c r="F117" s="97">
        <v>44025</v>
      </c>
      <c r="G117" s="84">
        <v>553363.09500000009</v>
      </c>
      <c r="H117" s="86">
        <v>0.264098</v>
      </c>
      <c r="I117" s="84">
        <v>1.4614233690000002</v>
      </c>
      <c r="J117" s="85">
        <v>-6.851861724489354E-4</v>
      </c>
      <c r="K117" s="85">
        <f>I117/'סכום נכסי הקרן'!$C$42</f>
        <v>1.2654400706331926E-6</v>
      </c>
    </row>
    <row r="118" spans="2:11">
      <c r="B118" s="77" t="s">
        <v>2428</v>
      </c>
      <c r="C118" s="74" t="s">
        <v>2430</v>
      </c>
      <c r="D118" s="87" t="s">
        <v>681</v>
      </c>
      <c r="E118" s="87" t="s">
        <v>162</v>
      </c>
      <c r="F118" s="97">
        <v>44025</v>
      </c>
      <c r="G118" s="84">
        <v>581080.05000000016</v>
      </c>
      <c r="H118" s="86">
        <v>0.264098</v>
      </c>
      <c r="I118" s="84">
        <v>1.5346234180000002</v>
      </c>
      <c r="J118" s="85">
        <v>-7.1950590652551877E-4</v>
      </c>
      <c r="K118" s="85">
        <f>I118/'סכום נכסי הקרן'!$C$42</f>
        <v>1.3288236712665237E-6</v>
      </c>
    </row>
    <row r="119" spans="2:11">
      <c r="B119" s="77" t="s">
        <v>2431</v>
      </c>
      <c r="C119" s="74" t="s">
        <v>2432</v>
      </c>
      <c r="D119" s="87" t="s">
        <v>681</v>
      </c>
      <c r="E119" s="87" t="s">
        <v>162</v>
      </c>
      <c r="F119" s="97">
        <v>44012</v>
      </c>
      <c r="G119" s="84">
        <v>1303642.1319480003</v>
      </c>
      <c r="H119" s="86">
        <v>0.29033599999999998</v>
      </c>
      <c r="I119" s="84">
        <v>3.7849461920000005</v>
      </c>
      <c r="J119" s="85">
        <v>-1.7745663913915784E-3</v>
      </c>
      <c r="K119" s="85">
        <f>I119/'סכום נכסי הקרן'!$C$42</f>
        <v>3.2773682685974029E-6</v>
      </c>
    </row>
    <row r="120" spans="2:11">
      <c r="B120" s="77" t="s">
        <v>2433</v>
      </c>
      <c r="C120" s="74" t="s">
        <v>2434</v>
      </c>
      <c r="D120" s="87" t="s">
        <v>681</v>
      </c>
      <c r="E120" s="87" t="s">
        <v>162</v>
      </c>
      <c r="F120" s="97">
        <v>44019</v>
      </c>
      <c r="G120" s="84">
        <v>229538.05000000005</v>
      </c>
      <c r="H120" s="86">
        <v>0.31378099999999998</v>
      </c>
      <c r="I120" s="84">
        <v>0.72024703600000006</v>
      </c>
      <c r="J120" s="85">
        <v>-3.3768675134312196E-4</v>
      </c>
      <c r="K120" s="85">
        <f>I120/'סכום נכסי הקרן'!$C$42</f>
        <v>6.2365874218423528E-7</v>
      </c>
    </row>
    <row r="121" spans="2:11">
      <c r="B121" s="77" t="s">
        <v>2435</v>
      </c>
      <c r="C121" s="74" t="s">
        <v>2436</v>
      </c>
      <c r="D121" s="87" t="s">
        <v>681</v>
      </c>
      <c r="E121" s="87" t="s">
        <v>162</v>
      </c>
      <c r="F121" s="97">
        <v>44098</v>
      </c>
      <c r="G121" s="84">
        <v>934201.55424000008</v>
      </c>
      <c r="H121" s="86">
        <v>0.79216600000000004</v>
      </c>
      <c r="I121" s="84">
        <v>7.4004229260000018</v>
      </c>
      <c r="J121" s="85">
        <v>-3.4696772795134436E-3</v>
      </c>
      <c r="K121" s="85">
        <f>I121/'סכום נכסי הקרן'!$C$42</f>
        <v>6.407993678519684E-6</v>
      </c>
    </row>
    <row r="122" spans="2:11">
      <c r="B122" s="77" t="s">
        <v>2437</v>
      </c>
      <c r="C122" s="74" t="s">
        <v>2438</v>
      </c>
      <c r="D122" s="87" t="s">
        <v>681</v>
      </c>
      <c r="E122" s="87" t="s">
        <v>162</v>
      </c>
      <c r="F122" s="97">
        <v>44098</v>
      </c>
      <c r="G122" s="84">
        <v>584094.92910000007</v>
      </c>
      <c r="H122" s="86">
        <v>0.84748900000000005</v>
      </c>
      <c r="I122" s="84">
        <v>4.9501416160000007</v>
      </c>
      <c r="J122" s="85">
        <v>-2.320866532514869E-3</v>
      </c>
      <c r="K122" s="85">
        <f>I122/'סכום נכסי הקרן'!$C$42</f>
        <v>4.2863058639069475E-6</v>
      </c>
    </row>
    <row r="123" spans="2:11">
      <c r="B123" s="77" t="s">
        <v>2439</v>
      </c>
      <c r="C123" s="74" t="s">
        <v>2440</v>
      </c>
      <c r="D123" s="87" t="s">
        <v>681</v>
      </c>
      <c r="E123" s="87" t="s">
        <v>162</v>
      </c>
      <c r="F123" s="97">
        <v>44098</v>
      </c>
      <c r="G123" s="84">
        <v>818393.14242000016</v>
      </c>
      <c r="H123" s="86">
        <v>0.88240399999999997</v>
      </c>
      <c r="I123" s="84">
        <v>7.2215337440000011</v>
      </c>
      <c r="J123" s="85">
        <v>-3.3858053526597126E-3</v>
      </c>
      <c r="K123" s="85">
        <f>I123/'סכום נכסי הקרן'!$C$42</f>
        <v>6.2530943222431415E-6</v>
      </c>
    </row>
    <row r="124" spans="2:11">
      <c r="B124" s="77" t="s">
        <v>2441</v>
      </c>
      <c r="C124" s="74" t="s">
        <v>2442</v>
      </c>
      <c r="D124" s="87" t="s">
        <v>681</v>
      </c>
      <c r="E124" s="87" t="s">
        <v>162</v>
      </c>
      <c r="F124" s="97">
        <v>44098</v>
      </c>
      <c r="G124" s="84">
        <v>292283.26515000005</v>
      </c>
      <c r="H124" s="86">
        <v>0.92745699999999998</v>
      </c>
      <c r="I124" s="84">
        <v>2.7108025040000006</v>
      </c>
      <c r="J124" s="85">
        <v>-1.2709557212375122E-3</v>
      </c>
      <c r="K124" s="85">
        <f>I124/'סכום נכסי הקרן'!$C$42</f>
        <v>2.3472719712164364E-6</v>
      </c>
    </row>
    <row r="125" spans="2:11">
      <c r="B125" s="77" t="s">
        <v>2443</v>
      </c>
      <c r="C125" s="74" t="s">
        <v>2444</v>
      </c>
      <c r="D125" s="87" t="s">
        <v>681</v>
      </c>
      <c r="E125" s="87" t="s">
        <v>162</v>
      </c>
      <c r="F125" s="97">
        <v>43941</v>
      </c>
      <c r="G125" s="84">
        <v>451371.05881200003</v>
      </c>
      <c r="H125" s="86">
        <v>2.2626529999999998</v>
      </c>
      <c r="I125" s="84">
        <v>10.212960610000001</v>
      </c>
      <c r="J125" s="85">
        <v>-4.7883313885462063E-3</v>
      </c>
      <c r="K125" s="85">
        <f>I125/'סכום נכסי הקרן'!$C$42</f>
        <v>8.8433576948586584E-6</v>
      </c>
    </row>
    <row r="126" spans="2:11">
      <c r="B126" s="77" t="s">
        <v>2445</v>
      </c>
      <c r="C126" s="74" t="s">
        <v>2446</v>
      </c>
      <c r="D126" s="87" t="s">
        <v>681</v>
      </c>
      <c r="E126" s="87" t="s">
        <v>162</v>
      </c>
      <c r="F126" s="97">
        <v>43920</v>
      </c>
      <c r="G126" s="84">
        <v>82337.640000000014</v>
      </c>
      <c r="H126" s="86">
        <v>2.8143699999999998</v>
      </c>
      <c r="I126" s="84">
        <v>2.3172860320000006</v>
      </c>
      <c r="J126" s="85">
        <v>-1.0864561087605418E-3</v>
      </c>
      <c r="K126" s="85">
        <f>I126/'סכום נכסי הקרן'!$C$42</f>
        <v>2.0065277880549553E-6</v>
      </c>
    </row>
    <row r="127" spans="2:11">
      <c r="B127" s="77" t="s">
        <v>2447</v>
      </c>
      <c r="C127" s="74" t="s">
        <v>2448</v>
      </c>
      <c r="D127" s="87" t="s">
        <v>681</v>
      </c>
      <c r="E127" s="87" t="s">
        <v>162</v>
      </c>
      <c r="F127" s="97">
        <v>43920</v>
      </c>
      <c r="G127" s="84">
        <v>476748.39024000004</v>
      </c>
      <c r="H127" s="86">
        <v>2.8308450000000001</v>
      </c>
      <c r="I127" s="84">
        <v>13.496008906</v>
      </c>
      <c r="J127" s="85">
        <v>-6.3275836980535398E-3</v>
      </c>
      <c r="K127" s="85">
        <f>I127/'סכום נכסי הקרן'!$C$42</f>
        <v>1.1686134781710086E-5</v>
      </c>
    </row>
    <row r="128" spans="2:11">
      <c r="B128" s="77" t="s">
        <v>2449</v>
      </c>
      <c r="C128" s="74" t="s">
        <v>2450</v>
      </c>
      <c r="D128" s="87" t="s">
        <v>681</v>
      </c>
      <c r="E128" s="87" t="s">
        <v>162</v>
      </c>
      <c r="F128" s="97">
        <v>43916</v>
      </c>
      <c r="G128" s="84">
        <v>595673.75000000012</v>
      </c>
      <c r="H128" s="86">
        <v>3.9730639999999999</v>
      </c>
      <c r="I128" s="84">
        <v>23.666500263000007</v>
      </c>
      <c r="J128" s="85">
        <v>-1.109600344051067E-2</v>
      </c>
      <c r="K128" s="85">
        <f>I128/'סכום נכסי הקרן'!$C$42</f>
        <v>2.0492718537095732E-5</v>
      </c>
    </row>
    <row r="129" spans="2:11">
      <c r="B129" s="77" t="s">
        <v>2451</v>
      </c>
      <c r="C129" s="74" t="s">
        <v>2452</v>
      </c>
      <c r="D129" s="87" t="s">
        <v>681</v>
      </c>
      <c r="E129" s="87" t="s">
        <v>162</v>
      </c>
      <c r="F129" s="97">
        <v>44011</v>
      </c>
      <c r="G129" s="84">
        <v>463651.35120000003</v>
      </c>
      <c r="H129" s="86">
        <v>0.41821700000000001</v>
      </c>
      <c r="I129" s="84">
        <v>1.9390672600000003</v>
      </c>
      <c r="J129" s="85">
        <v>-9.0912880017073592E-4</v>
      </c>
      <c r="K129" s="85">
        <f>I129/'סכום נכסי הקרן'!$C$42</f>
        <v>1.6790298160730391E-6</v>
      </c>
    </row>
    <row r="130" spans="2:11">
      <c r="B130" s="77" t="s">
        <v>2453</v>
      </c>
      <c r="C130" s="74" t="s">
        <v>2454</v>
      </c>
      <c r="D130" s="87" t="s">
        <v>681</v>
      </c>
      <c r="E130" s="87" t="s">
        <v>162</v>
      </c>
      <c r="F130" s="97">
        <v>43889</v>
      </c>
      <c r="G130" s="84">
        <v>579564.18900000001</v>
      </c>
      <c r="H130" s="86">
        <v>0.186581</v>
      </c>
      <c r="I130" s="84">
        <v>1.0813555800000001</v>
      </c>
      <c r="J130" s="85">
        <v>-5.0699195498939533E-4</v>
      </c>
      <c r="K130" s="85">
        <f>I130/'סכום נכסי הקרן'!$C$42</f>
        <v>9.3634104295946625E-7</v>
      </c>
    </row>
    <row r="131" spans="2:11">
      <c r="B131" s="77" t="s">
        <v>2455</v>
      </c>
      <c r="C131" s="74" t="s">
        <v>2456</v>
      </c>
      <c r="D131" s="87" t="s">
        <v>681</v>
      </c>
      <c r="E131" s="87" t="s">
        <v>162</v>
      </c>
      <c r="F131" s="97">
        <v>43985</v>
      </c>
      <c r="G131" s="84">
        <v>1159128.378</v>
      </c>
      <c r="H131" s="86">
        <v>-0.39024900000000001</v>
      </c>
      <c r="I131" s="84">
        <v>-4.5234871089999995</v>
      </c>
      <c r="J131" s="85">
        <v>2.1208302016264046E-3</v>
      </c>
      <c r="K131" s="85">
        <f>I131/'סכום נכסי הקרן'!$C$42</f>
        <v>-3.9168676019175487E-6</v>
      </c>
    </row>
    <row r="132" spans="2:11">
      <c r="B132" s="77" t="s">
        <v>2457</v>
      </c>
      <c r="C132" s="74" t="s">
        <v>2458</v>
      </c>
      <c r="D132" s="87" t="s">
        <v>681</v>
      </c>
      <c r="E132" s="87" t="s">
        <v>162</v>
      </c>
      <c r="F132" s="97">
        <v>43997</v>
      </c>
      <c r="G132" s="84">
        <v>463651.35120000003</v>
      </c>
      <c r="H132" s="86">
        <v>-0.929477</v>
      </c>
      <c r="I132" s="84">
        <v>-4.3095349170000006</v>
      </c>
      <c r="J132" s="85">
        <v>2.0205190346961467E-3</v>
      </c>
      <c r="K132" s="85">
        <f>I132/'סכום נכסי הקרן'!$C$42</f>
        <v>-3.7316073394230019E-6</v>
      </c>
    </row>
    <row r="133" spans="2:11">
      <c r="B133" s="77" t="s">
        <v>2459</v>
      </c>
      <c r="C133" s="74" t="s">
        <v>2460</v>
      </c>
      <c r="D133" s="87" t="s">
        <v>681</v>
      </c>
      <c r="E133" s="87" t="s">
        <v>162</v>
      </c>
      <c r="F133" s="97">
        <v>43997</v>
      </c>
      <c r="G133" s="84">
        <v>1159128.378</v>
      </c>
      <c r="H133" s="86">
        <v>-1.015263</v>
      </c>
      <c r="I133" s="84">
        <v>-11.768197896</v>
      </c>
      <c r="J133" s="85">
        <v>5.5175020764170182E-3</v>
      </c>
      <c r="K133" s="85">
        <f>I133/'סכום נכסי הקרן'!$C$42</f>
        <v>-1.0190030823805463E-5</v>
      </c>
    </row>
    <row r="134" spans="2:11">
      <c r="B134" s="77" t="s">
        <v>2461</v>
      </c>
      <c r="C134" s="74" t="s">
        <v>2462</v>
      </c>
      <c r="D134" s="87" t="s">
        <v>681</v>
      </c>
      <c r="E134" s="87" t="s">
        <v>162</v>
      </c>
      <c r="F134" s="97">
        <v>43978</v>
      </c>
      <c r="G134" s="84">
        <v>579564.18900000001</v>
      </c>
      <c r="H134" s="86">
        <v>-1.245919</v>
      </c>
      <c r="I134" s="84">
        <v>-7.2208986650000018</v>
      </c>
      <c r="J134" s="85">
        <v>3.385507596815347E-3</v>
      </c>
      <c r="K134" s="85">
        <f>I134/'סכום נכסי הקרן'!$C$42</f>
        <v>-6.2525444101289225E-6</v>
      </c>
    </row>
    <row r="135" spans="2:11">
      <c r="B135" s="77" t="s">
        <v>2463</v>
      </c>
      <c r="C135" s="74" t="s">
        <v>2464</v>
      </c>
      <c r="D135" s="87" t="s">
        <v>681</v>
      </c>
      <c r="E135" s="87" t="s">
        <v>162</v>
      </c>
      <c r="F135" s="97">
        <v>44104</v>
      </c>
      <c r="G135" s="84">
        <v>1733353.6490400005</v>
      </c>
      <c r="H135" s="86">
        <v>-0.26150400000000001</v>
      </c>
      <c r="I135" s="84">
        <v>-4.532793841000001</v>
      </c>
      <c r="J135" s="85">
        <v>2.1251936490793164E-3</v>
      </c>
      <c r="K135" s="85">
        <f>I135/'סכום נכסי הקרן'!$C$42</f>
        <v>-3.9249262602428938E-6</v>
      </c>
    </row>
    <row r="136" spans="2:11">
      <c r="B136" s="77" t="s">
        <v>2465</v>
      </c>
      <c r="C136" s="74" t="s">
        <v>2466</v>
      </c>
      <c r="D136" s="87" t="s">
        <v>681</v>
      </c>
      <c r="E136" s="87" t="s">
        <v>162</v>
      </c>
      <c r="F136" s="97">
        <v>44075</v>
      </c>
      <c r="G136" s="84">
        <v>6488136.0000000009</v>
      </c>
      <c r="H136" s="86">
        <v>-2.8405680000000002</v>
      </c>
      <c r="I136" s="84">
        <v>-184.29993000000005</v>
      </c>
      <c r="J136" s="85">
        <v>8.640874800415671E-2</v>
      </c>
      <c r="K136" s="85">
        <f>I136/'סכום נכסי הקרן'!$C$42</f>
        <v>-1.5958449918347548E-4</v>
      </c>
    </row>
    <row r="137" spans="2:11">
      <c r="B137" s="77" t="s">
        <v>2240</v>
      </c>
      <c r="C137" s="74" t="s">
        <v>2467</v>
      </c>
      <c r="D137" s="87" t="s">
        <v>681</v>
      </c>
      <c r="E137" s="87" t="s">
        <v>162</v>
      </c>
      <c r="F137" s="97">
        <v>44074</v>
      </c>
      <c r="G137" s="84">
        <v>9035550.0000000019</v>
      </c>
      <c r="H137" s="86">
        <v>-2.624892</v>
      </c>
      <c r="I137" s="84">
        <v>-237.17339000000004</v>
      </c>
      <c r="J137" s="85">
        <v>0.11119839106722168</v>
      </c>
      <c r="K137" s="85">
        <f>I137/'סכום נכסי הקרן'!$C$42</f>
        <v>-2.0536739575971141E-4</v>
      </c>
    </row>
    <row r="138" spans="2:11">
      <c r="B138" s="77" t="s">
        <v>2468</v>
      </c>
      <c r="C138" s="74" t="s">
        <v>2469</v>
      </c>
      <c r="D138" s="87" t="s">
        <v>681</v>
      </c>
      <c r="E138" s="87" t="s">
        <v>162</v>
      </c>
      <c r="F138" s="97">
        <v>44083</v>
      </c>
      <c r="G138" s="84">
        <v>4410900.0000000009</v>
      </c>
      <c r="H138" s="86">
        <v>-1.364239</v>
      </c>
      <c r="I138" s="84">
        <v>-60.175200000000011</v>
      </c>
      <c r="J138" s="85">
        <v>2.8213052999530336E-2</v>
      </c>
      <c r="K138" s="85">
        <f>I138/'סכום נכסי הקרן'!$C$42</f>
        <v>-5.2105441142953625E-5</v>
      </c>
    </row>
    <row r="139" spans="2:11">
      <c r="B139" s="77" t="s">
        <v>2470</v>
      </c>
      <c r="C139" s="74" t="s">
        <v>2471</v>
      </c>
      <c r="D139" s="87" t="s">
        <v>681</v>
      </c>
      <c r="E139" s="87" t="s">
        <v>162</v>
      </c>
      <c r="F139" s="97">
        <v>43788</v>
      </c>
      <c r="G139" s="84">
        <v>1900808.0000000002</v>
      </c>
      <c r="H139" s="86">
        <v>-1.3607359999999999</v>
      </c>
      <c r="I139" s="84">
        <v>-25.864980000000003</v>
      </c>
      <c r="J139" s="85">
        <v>1.212675739460429E-2</v>
      </c>
      <c r="K139" s="85">
        <f>I139/'סכום נכסי הקרן'!$C$42</f>
        <v>-2.2396372476596215E-5</v>
      </c>
    </row>
    <row r="140" spans="2:11">
      <c r="B140" s="77" t="s">
        <v>2472</v>
      </c>
      <c r="C140" s="74" t="s">
        <v>2473</v>
      </c>
      <c r="D140" s="87" t="s">
        <v>681</v>
      </c>
      <c r="E140" s="87" t="s">
        <v>162</v>
      </c>
      <c r="F140" s="97">
        <v>44054</v>
      </c>
      <c r="G140" s="84">
        <v>1697500.0000000002</v>
      </c>
      <c r="H140" s="86">
        <v>-1.325942</v>
      </c>
      <c r="I140" s="84">
        <v>-22.50787</v>
      </c>
      <c r="J140" s="85">
        <v>1.0552781365355474E-2</v>
      </c>
      <c r="K140" s="85">
        <f>I140/'סכום נכסי הקרן'!$C$42</f>
        <v>-1.9489465685834884E-5</v>
      </c>
    </row>
    <row r="141" spans="2:11">
      <c r="B141" s="77" t="s">
        <v>2474</v>
      </c>
      <c r="C141" s="74" t="s">
        <v>2475</v>
      </c>
      <c r="D141" s="87" t="s">
        <v>681</v>
      </c>
      <c r="E141" s="87" t="s">
        <v>162</v>
      </c>
      <c r="F141" s="97">
        <v>44055</v>
      </c>
      <c r="G141" s="84">
        <v>2038140.0000000002</v>
      </c>
      <c r="H141" s="86">
        <v>-1.254955</v>
      </c>
      <c r="I141" s="84">
        <v>-25.577740000000006</v>
      </c>
      <c r="J141" s="85">
        <v>1.1992085347920857E-2</v>
      </c>
      <c r="K141" s="85">
        <f>I141/'סכום נכסי הקרן'!$C$42</f>
        <v>-2.2147652623336035E-5</v>
      </c>
    </row>
    <row r="142" spans="2:11">
      <c r="B142" s="77" t="s">
        <v>2476</v>
      </c>
      <c r="C142" s="74" t="s">
        <v>2477</v>
      </c>
      <c r="D142" s="87" t="s">
        <v>681</v>
      </c>
      <c r="E142" s="87" t="s">
        <v>162</v>
      </c>
      <c r="F142" s="97">
        <v>43887</v>
      </c>
      <c r="G142" s="84">
        <v>4079400.0000000005</v>
      </c>
      <c r="H142" s="86">
        <v>-1.2012020000000001</v>
      </c>
      <c r="I142" s="84">
        <v>-49.001820000000009</v>
      </c>
      <c r="J142" s="85">
        <v>2.2974430408763836E-2</v>
      </c>
      <c r="K142" s="85">
        <f>I142/'סכום נכסי הקרן'!$C$42</f>
        <v>-4.2430460520407207E-5</v>
      </c>
    </row>
    <row r="143" spans="2:11">
      <c r="B143" s="77" t="s">
        <v>2478</v>
      </c>
      <c r="C143" s="74" t="s">
        <v>2479</v>
      </c>
      <c r="D143" s="87" t="s">
        <v>681</v>
      </c>
      <c r="E143" s="87" t="s">
        <v>162</v>
      </c>
      <c r="F143" s="97">
        <v>44039</v>
      </c>
      <c r="G143" s="84">
        <v>11731380.000000002</v>
      </c>
      <c r="H143" s="86">
        <v>-1.1622570000000001</v>
      </c>
      <c r="I143" s="84">
        <v>-136.34882999999999</v>
      </c>
      <c r="J143" s="85">
        <v>6.3926946104274698E-2</v>
      </c>
      <c r="K143" s="85">
        <f>I143/'סכום נכסי הקרן'!$C$42</f>
        <v>-1.180638524919832E-4</v>
      </c>
    </row>
    <row r="144" spans="2:11">
      <c r="B144" s="77" t="s">
        <v>2480</v>
      </c>
      <c r="C144" s="74" t="s">
        <v>2481</v>
      </c>
      <c r="D144" s="87" t="s">
        <v>681</v>
      </c>
      <c r="E144" s="87" t="s">
        <v>162</v>
      </c>
      <c r="F144" s="97">
        <v>44041</v>
      </c>
      <c r="G144" s="84">
        <v>1870880.0000000002</v>
      </c>
      <c r="H144" s="86">
        <v>-1.158323</v>
      </c>
      <c r="I144" s="84">
        <v>-21.670830000000006</v>
      </c>
      <c r="J144" s="85">
        <v>1.0160336406589626E-2</v>
      </c>
      <c r="K144" s="85">
        <f>I144/'סכום נכסי הקרן'!$C$42</f>
        <v>-1.8764676429558252E-5</v>
      </c>
    </row>
    <row r="145" spans="2:11">
      <c r="B145" s="77" t="s">
        <v>2482</v>
      </c>
      <c r="C145" s="74" t="s">
        <v>2483</v>
      </c>
      <c r="D145" s="87" t="s">
        <v>681</v>
      </c>
      <c r="E145" s="87" t="s">
        <v>162</v>
      </c>
      <c r="F145" s="97">
        <v>43893</v>
      </c>
      <c r="G145" s="84">
        <v>3405100.0000000005</v>
      </c>
      <c r="H145" s="86">
        <v>-0.97565800000000003</v>
      </c>
      <c r="I145" s="84">
        <v>-33.22213</v>
      </c>
      <c r="J145" s="85">
        <v>1.55761462271382E-2</v>
      </c>
      <c r="K145" s="85">
        <f>I145/'סכום נכסי הקרן'!$C$42</f>
        <v>-2.8766896318725216E-5</v>
      </c>
    </row>
    <row r="146" spans="2:11">
      <c r="B146" s="77" t="s">
        <v>2484</v>
      </c>
      <c r="C146" s="74" t="s">
        <v>2485</v>
      </c>
      <c r="D146" s="87" t="s">
        <v>681</v>
      </c>
      <c r="E146" s="87" t="s">
        <v>162</v>
      </c>
      <c r="F146" s="97">
        <v>44048</v>
      </c>
      <c r="G146" s="84">
        <v>1703800.0000000002</v>
      </c>
      <c r="H146" s="86">
        <v>-0.95592299999999997</v>
      </c>
      <c r="I146" s="84">
        <v>-16.287010000000002</v>
      </c>
      <c r="J146" s="85">
        <v>7.6361404089040092E-3</v>
      </c>
      <c r="K146" s="85">
        <f>I146/'סכום נכסי הקרן'!$C$42</f>
        <v>-1.410285035944537E-5</v>
      </c>
    </row>
    <row r="147" spans="2:11">
      <c r="B147" s="77" t="s">
        <v>2486</v>
      </c>
      <c r="C147" s="74" t="s">
        <v>2487</v>
      </c>
      <c r="D147" s="87" t="s">
        <v>681</v>
      </c>
      <c r="E147" s="87" t="s">
        <v>162</v>
      </c>
      <c r="F147" s="97">
        <v>43895</v>
      </c>
      <c r="G147" s="84">
        <v>2044800.0000000002</v>
      </c>
      <c r="H147" s="86">
        <v>-0.86854600000000004</v>
      </c>
      <c r="I147" s="84">
        <v>-17.760020000000004</v>
      </c>
      <c r="J147" s="85">
        <v>8.3267589560602831E-3</v>
      </c>
      <c r="K147" s="85">
        <f>I147/'סכום נכסי הקרן'!$C$42</f>
        <v>-1.5378323242925313E-5</v>
      </c>
    </row>
    <row r="148" spans="2:11">
      <c r="B148" s="77" t="s">
        <v>2488</v>
      </c>
      <c r="C148" s="74" t="s">
        <v>2489</v>
      </c>
      <c r="D148" s="87" t="s">
        <v>681</v>
      </c>
      <c r="E148" s="87" t="s">
        <v>162</v>
      </c>
      <c r="F148" s="97">
        <v>43894</v>
      </c>
      <c r="G148" s="84">
        <v>1364000.0000000002</v>
      </c>
      <c r="H148" s="86">
        <v>-0.82027099999999997</v>
      </c>
      <c r="I148" s="84">
        <v>-11.188500000000001</v>
      </c>
      <c r="J148" s="85">
        <v>5.2457115802730216E-3</v>
      </c>
      <c r="K148" s="85">
        <f>I148/'סכום נכסי הקרן'!$C$42</f>
        <v>-9.6880729640771709E-6</v>
      </c>
    </row>
    <row r="149" spans="2:11">
      <c r="B149" s="77" t="s">
        <v>2490</v>
      </c>
      <c r="C149" s="74" t="s">
        <v>2491</v>
      </c>
      <c r="D149" s="87" t="s">
        <v>681</v>
      </c>
      <c r="E149" s="87" t="s">
        <v>162</v>
      </c>
      <c r="F149" s="97">
        <v>44040</v>
      </c>
      <c r="G149" s="84">
        <v>3276768.0000000005</v>
      </c>
      <c r="H149" s="86">
        <v>-0.81132800000000005</v>
      </c>
      <c r="I149" s="84">
        <v>-26.585349999999998</v>
      </c>
      <c r="J149" s="85">
        <v>1.2464501797435881E-2</v>
      </c>
      <c r="K149" s="85">
        <f>I149/'סכום נכסי הקרן'!$C$42</f>
        <v>-2.3020137692767483E-5</v>
      </c>
    </row>
    <row r="150" spans="2:11">
      <c r="B150" s="77" t="s">
        <v>2492</v>
      </c>
      <c r="C150" s="74" t="s">
        <v>2493</v>
      </c>
      <c r="D150" s="87" t="s">
        <v>681</v>
      </c>
      <c r="E150" s="87" t="s">
        <v>162</v>
      </c>
      <c r="F150" s="97">
        <v>44034</v>
      </c>
      <c r="G150" s="84">
        <v>8881600.0000000019</v>
      </c>
      <c r="H150" s="86">
        <v>-0.73171399999999998</v>
      </c>
      <c r="I150" s="84">
        <v>-64.987920000000017</v>
      </c>
      <c r="J150" s="85">
        <v>3.0469489611820777E-2</v>
      </c>
      <c r="K150" s="85">
        <f>I150/'סכום נכסי הקרן'!$C$42</f>
        <v>-5.6272754233687278E-5</v>
      </c>
    </row>
    <row r="151" spans="2:11">
      <c r="B151" s="77" t="s">
        <v>2494</v>
      </c>
      <c r="C151" s="74" t="s">
        <v>2495</v>
      </c>
      <c r="D151" s="87" t="s">
        <v>681</v>
      </c>
      <c r="E151" s="87" t="s">
        <v>162</v>
      </c>
      <c r="F151" s="97">
        <v>44091</v>
      </c>
      <c r="G151" s="84">
        <v>3417000.0000000005</v>
      </c>
      <c r="H151" s="86">
        <v>-0.65658300000000003</v>
      </c>
      <c r="I151" s="84">
        <v>-22.435430000000004</v>
      </c>
      <c r="J151" s="85">
        <v>1.0518817979121846E-2</v>
      </c>
      <c r="K151" s="85">
        <f>I151/'סכום נכסי הקרן'!$C$42</f>
        <v>-1.9426740208289394E-5</v>
      </c>
    </row>
    <row r="152" spans="2:11">
      <c r="B152" s="77" t="s">
        <v>2496</v>
      </c>
      <c r="C152" s="74" t="s">
        <v>2497</v>
      </c>
      <c r="D152" s="87" t="s">
        <v>681</v>
      </c>
      <c r="E152" s="87" t="s">
        <v>162</v>
      </c>
      <c r="F152" s="97">
        <v>43676</v>
      </c>
      <c r="G152" s="84">
        <v>3400313.0000000005</v>
      </c>
      <c r="H152" s="86">
        <v>-0.68409200000000003</v>
      </c>
      <c r="I152" s="84">
        <v>-23.26126</v>
      </c>
      <c r="J152" s="85">
        <v>1.0906007146064408E-2</v>
      </c>
      <c r="K152" s="85">
        <f>I152/'סכום נכסי הקרן'!$C$42</f>
        <v>-2.0141822774846469E-5</v>
      </c>
    </row>
    <row r="153" spans="2:11">
      <c r="B153" s="77" t="s">
        <v>2498</v>
      </c>
      <c r="C153" s="74" t="s">
        <v>2499</v>
      </c>
      <c r="D153" s="87" t="s">
        <v>681</v>
      </c>
      <c r="E153" s="87" t="s">
        <v>162</v>
      </c>
      <c r="F153" s="97">
        <v>44033</v>
      </c>
      <c r="G153" s="84">
        <v>3075660.0000000005</v>
      </c>
      <c r="H153" s="86">
        <v>-0.68871199999999999</v>
      </c>
      <c r="I153" s="84">
        <v>-21.182430000000004</v>
      </c>
      <c r="J153" s="85">
        <v>9.9313507931646488E-3</v>
      </c>
      <c r="K153" s="85">
        <f>I153/'סכום נכסי הקרן'!$C$42</f>
        <v>-1.8341773016620386E-5</v>
      </c>
    </row>
    <row r="154" spans="2:11">
      <c r="B154" s="77" t="s">
        <v>2500</v>
      </c>
      <c r="C154" s="74" t="s">
        <v>2501</v>
      </c>
      <c r="D154" s="87" t="s">
        <v>681</v>
      </c>
      <c r="E154" s="87" t="s">
        <v>162</v>
      </c>
      <c r="F154" s="97">
        <v>44091</v>
      </c>
      <c r="G154" s="84">
        <v>3076020.0000000005</v>
      </c>
      <c r="H154" s="86">
        <v>-0.61101300000000003</v>
      </c>
      <c r="I154" s="84">
        <v>-18.794880000000006</v>
      </c>
      <c r="J154" s="85">
        <v>8.811951527536473E-3</v>
      </c>
      <c r="K154" s="85">
        <f>I154/'סכום נכסי הקרן'!$C$42</f>
        <v>-1.6274403967562655E-5</v>
      </c>
    </row>
    <row r="155" spans="2:11">
      <c r="B155" s="77" t="s">
        <v>2502</v>
      </c>
      <c r="C155" s="74" t="s">
        <v>2503</v>
      </c>
      <c r="D155" s="87" t="s">
        <v>681</v>
      </c>
      <c r="E155" s="87" t="s">
        <v>162</v>
      </c>
      <c r="F155" s="97">
        <v>44034</v>
      </c>
      <c r="G155" s="84">
        <v>2221700.0000000005</v>
      </c>
      <c r="H155" s="86">
        <v>-0.67285700000000004</v>
      </c>
      <c r="I155" s="84">
        <v>-14.948870000000003</v>
      </c>
      <c r="J155" s="85">
        <v>7.0087554606065132E-3</v>
      </c>
      <c r="K155" s="85">
        <f>I155/'סכום נכסי הקרן'!$C$42</f>
        <v>-1.2944160816061519E-5</v>
      </c>
    </row>
    <row r="156" spans="2:11">
      <c r="B156" s="77" t="s">
        <v>2504</v>
      </c>
      <c r="C156" s="74" t="s">
        <v>2505</v>
      </c>
      <c r="D156" s="87" t="s">
        <v>681</v>
      </c>
      <c r="E156" s="87" t="s">
        <v>162</v>
      </c>
      <c r="F156" s="97">
        <v>44032</v>
      </c>
      <c r="G156" s="84">
        <v>1197630.0000000002</v>
      </c>
      <c r="H156" s="86">
        <v>-0.560284</v>
      </c>
      <c r="I156" s="84">
        <v>-6.7101300000000013</v>
      </c>
      <c r="J156" s="85">
        <v>3.1460344680821748E-3</v>
      </c>
      <c r="K156" s="85">
        <f>I156/'סכום נכסי הקרן'!$C$42</f>
        <v>-5.8102720685027615E-6</v>
      </c>
    </row>
    <row r="157" spans="2:11">
      <c r="B157" s="77" t="s">
        <v>2506</v>
      </c>
      <c r="C157" s="74" t="s">
        <v>2507</v>
      </c>
      <c r="D157" s="87" t="s">
        <v>681</v>
      </c>
      <c r="E157" s="87" t="s">
        <v>162</v>
      </c>
      <c r="F157" s="97">
        <v>43675</v>
      </c>
      <c r="G157" s="84">
        <v>1029810.0000000001</v>
      </c>
      <c r="H157" s="86">
        <v>-0.23094700000000001</v>
      </c>
      <c r="I157" s="84">
        <v>-2.3783200000000004</v>
      </c>
      <c r="J157" s="85">
        <v>1.115071793859314E-3</v>
      </c>
      <c r="K157" s="85">
        <f>I157/'סכום נכסי הקרן'!$C$42</f>
        <v>-2.0593768326338669E-6</v>
      </c>
    </row>
    <row r="158" spans="2:11">
      <c r="B158" s="77" t="s">
        <v>2508</v>
      </c>
      <c r="C158" s="74" t="s">
        <v>2509</v>
      </c>
      <c r="D158" s="87" t="s">
        <v>681</v>
      </c>
      <c r="E158" s="87" t="s">
        <v>162</v>
      </c>
      <c r="F158" s="97">
        <v>44014</v>
      </c>
      <c r="G158" s="84">
        <v>8592000.0000000019</v>
      </c>
      <c r="H158" s="86">
        <v>-0.11806800000000001</v>
      </c>
      <c r="I158" s="84">
        <v>-10.144380000000002</v>
      </c>
      <c r="J158" s="85">
        <v>4.7561774715726007E-3</v>
      </c>
      <c r="K158" s="85">
        <f>I158/'סכום נכסי הקרן'!$C$42</f>
        <v>-8.7839740461478455E-6</v>
      </c>
    </row>
    <row r="159" spans="2:11">
      <c r="B159" s="77" t="s">
        <v>2510</v>
      </c>
      <c r="C159" s="74" t="s">
        <v>2511</v>
      </c>
      <c r="D159" s="87" t="s">
        <v>681</v>
      </c>
      <c r="E159" s="87" t="s">
        <v>162</v>
      </c>
      <c r="F159" s="97">
        <v>44104</v>
      </c>
      <c r="G159" s="84">
        <v>1893292.5000000002</v>
      </c>
      <c r="H159" s="86">
        <v>9.4073000000000004E-2</v>
      </c>
      <c r="I159" s="84">
        <v>1.7810700000000004</v>
      </c>
      <c r="J159" s="85">
        <v>-8.3505201986654794E-4</v>
      </c>
      <c r="K159" s="85">
        <f>I159/'סכום נכסי הקרן'!$C$42</f>
        <v>1.5422206832130248E-6</v>
      </c>
    </row>
    <row r="160" spans="2:11">
      <c r="B160" s="77" t="s">
        <v>2512</v>
      </c>
      <c r="C160" s="74" t="s">
        <v>2513</v>
      </c>
      <c r="D160" s="87" t="s">
        <v>681</v>
      </c>
      <c r="E160" s="87" t="s">
        <v>162</v>
      </c>
      <c r="F160" s="97">
        <v>44025</v>
      </c>
      <c r="G160" s="84">
        <v>5516160.0000000009</v>
      </c>
      <c r="H160" s="86">
        <v>0.19467300000000001</v>
      </c>
      <c r="I160" s="84">
        <v>10.738500000000002</v>
      </c>
      <c r="J160" s="85">
        <v>-5.0347297497217542E-3</v>
      </c>
      <c r="K160" s="85">
        <f>I160/'סכום נכסי הקרן'!$C$42</f>
        <v>9.2984199423285254E-6</v>
      </c>
    </row>
    <row r="161" spans="2:11">
      <c r="B161" s="77" t="s">
        <v>2514</v>
      </c>
      <c r="C161" s="74" t="s">
        <v>2515</v>
      </c>
      <c r="D161" s="87" t="s">
        <v>681</v>
      </c>
      <c r="E161" s="87" t="s">
        <v>162</v>
      </c>
      <c r="F161" s="97">
        <v>44019</v>
      </c>
      <c r="G161" s="84">
        <v>690120.00000000012</v>
      </c>
      <c r="H161" s="86">
        <v>0.28200500000000001</v>
      </c>
      <c r="I161" s="84">
        <v>1.9461700000000004</v>
      </c>
      <c r="J161" s="85">
        <v>-9.1245890925324648E-4</v>
      </c>
      <c r="K161" s="85">
        <f>I161/'סכום נכסי הקרן'!$C$42</f>
        <v>1.6851800474145836E-6</v>
      </c>
    </row>
    <row r="162" spans="2:11">
      <c r="B162" s="77" t="s">
        <v>2516</v>
      </c>
      <c r="C162" s="74" t="s">
        <v>2517</v>
      </c>
      <c r="D162" s="87" t="s">
        <v>681</v>
      </c>
      <c r="E162" s="87" t="s">
        <v>162</v>
      </c>
      <c r="F162" s="97">
        <v>43656</v>
      </c>
      <c r="G162" s="84">
        <v>3919626.7500000005</v>
      </c>
      <c r="H162" s="86">
        <v>0.88371999999999995</v>
      </c>
      <c r="I162" s="84">
        <v>34.638510000000004</v>
      </c>
      <c r="J162" s="85">
        <v>-1.624021388304088E-2</v>
      </c>
      <c r="K162" s="85">
        <f>I162/'סכום נכסי הקרן'!$C$42</f>
        <v>2.99933335341571E-5</v>
      </c>
    </row>
    <row r="163" spans="2:11">
      <c r="B163" s="77" t="s">
        <v>2518</v>
      </c>
      <c r="C163" s="74" t="s">
        <v>2519</v>
      </c>
      <c r="D163" s="87" t="s">
        <v>681</v>
      </c>
      <c r="E163" s="87" t="s">
        <v>162</v>
      </c>
      <c r="F163" s="97">
        <v>43642</v>
      </c>
      <c r="G163" s="84">
        <v>1402880.0000000002</v>
      </c>
      <c r="H163" s="86">
        <v>1.8892340000000001</v>
      </c>
      <c r="I163" s="84">
        <v>26.503680000000003</v>
      </c>
      <c r="J163" s="85">
        <v>-1.242621093943339E-2</v>
      </c>
      <c r="K163" s="85">
        <f>I163/'סכום נכסי הקרן'!$C$42</f>
        <v>2.2949419998798127E-5</v>
      </c>
    </row>
    <row r="164" spans="2:11">
      <c r="B164" s="77" t="s">
        <v>2463</v>
      </c>
      <c r="C164" s="74" t="s">
        <v>2520</v>
      </c>
      <c r="D164" s="87" t="s">
        <v>681</v>
      </c>
      <c r="E164" s="87" t="s">
        <v>162</v>
      </c>
      <c r="F164" s="97">
        <v>44104</v>
      </c>
      <c r="G164" s="84">
        <v>1892550.0000000002</v>
      </c>
      <c r="H164" s="86">
        <v>-0.29056599999999999</v>
      </c>
      <c r="I164" s="84">
        <v>-5.4991000000000012</v>
      </c>
      <c r="J164" s="85">
        <v>2.5782448541877266E-3</v>
      </c>
      <c r="K164" s="85">
        <f>I164/'סכום נכסי הקרן'!$C$42</f>
        <v>-4.7616465153288442E-6</v>
      </c>
    </row>
    <row r="165" spans="2:11">
      <c r="B165" s="73"/>
      <c r="C165" s="74"/>
      <c r="D165" s="74"/>
      <c r="E165" s="74"/>
      <c r="F165" s="74"/>
      <c r="G165" s="84"/>
      <c r="H165" s="86"/>
      <c r="I165" s="74"/>
      <c r="J165" s="85"/>
      <c r="K165" s="74"/>
    </row>
    <row r="166" spans="2:11">
      <c r="B166" s="92" t="s">
        <v>229</v>
      </c>
      <c r="C166" s="72"/>
      <c r="D166" s="72"/>
      <c r="E166" s="72"/>
      <c r="F166" s="72"/>
      <c r="G166" s="81"/>
      <c r="H166" s="83"/>
      <c r="I166" s="81">
        <v>-551.70574596600011</v>
      </c>
      <c r="J166" s="82">
        <v>0.25866641824346537</v>
      </c>
      <c r="K166" s="82">
        <f>I166/'סכום נכסי הקרן'!$C$42</f>
        <v>-4.7771958007053965E-4</v>
      </c>
    </row>
    <row r="167" spans="2:11">
      <c r="B167" s="77" t="s">
        <v>2521</v>
      </c>
      <c r="C167" s="74" t="s">
        <v>2522</v>
      </c>
      <c r="D167" s="87" t="s">
        <v>681</v>
      </c>
      <c r="E167" s="87" t="s">
        <v>164</v>
      </c>
      <c r="F167" s="97">
        <v>44098</v>
      </c>
      <c r="G167" s="84">
        <v>542449.17455999996</v>
      </c>
      <c r="H167" s="86">
        <v>0.45792899999999997</v>
      </c>
      <c r="I167" s="84">
        <v>2.4840305740000002</v>
      </c>
      <c r="J167" s="85">
        <v>-1.1646340392174144E-3</v>
      </c>
      <c r="K167" s="85">
        <f>I167/'סכום נכסי הקרן'!$C$42</f>
        <v>2.1509111539447197E-6</v>
      </c>
    </row>
    <row r="168" spans="2:11">
      <c r="B168" s="77" t="s">
        <v>2523</v>
      </c>
      <c r="C168" s="74" t="s">
        <v>2524</v>
      </c>
      <c r="D168" s="87" t="s">
        <v>681</v>
      </c>
      <c r="E168" s="87" t="s">
        <v>164</v>
      </c>
      <c r="F168" s="97">
        <v>44098</v>
      </c>
      <c r="G168" s="84">
        <v>203418.44046000004</v>
      </c>
      <c r="H168" s="86">
        <v>0.45743899999999998</v>
      </c>
      <c r="I168" s="84">
        <v>0.93051464300000009</v>
      </c>
      <c r="J168" s="85">
        <v>-4.3627040607755434E-4</v>
      </c>
      <c r="K168" s="85">
        <f>I168/'סכום נכסי הקרן'!$C$42</f>
        <v>8.0572853872513923E-7</v>
      </c>
    </row>
    <row r="169" spans="2:11">
      <c r="B169" s="77" t="s">
        <v>2525</v>
      </c>
      <c r="C169" s="74" t="s">
        <v>2526</v>
      </c>
      <c r="D169" s="87" t="s">
        <v>681</v>
      </c>
      <c r="E169" s="87" t="s">
        <v>164</v>
      </c>
      <c r="F169" s="97">
        <v>44098</v>
      </c>
      <c r="G169" s="84">
        <v>488204.25710400008</v>
      </c>
      <c r="H169" s="86">
        <v>0.45548</v>
      </c>
      <c r="I169" s="84">
        <v>2.2236712400000007</v>
      </c>
      <c r="J169" s="85">
        <v>-1.0425649527986836E-3</v>
      </c>
      <c r="K169" s="85">
        <f>I169/'סכום נכסי הקרן'!$C$42</f>
        <v>1.9254671512034645E-6</v>
      </c>
    </row>
    <row r="170" spans="2:11">
      <c r="B170" s="77" t="s">
        <v>2527</v>
      </c>
      <c r="C170" s="74" t="s">
        <v>2528</v>
      </c>
      <c r="D170" s="87" t="s">
        <v>681</v>
      </c>
      <c r="E170" s="87" t="s">
        <v>164</v>
      </c>
      <c r="F170" s="97">
        <v>44049</v>
      </c>
      <c r="G170" s="84">
        <v>342963.49061600008</v>
      </c>
      <c r="H170" s="86">
        <v>-1.2946390000000001</v>
      </c>
      <c r="I170" s="84">
        <v>-4.4401390420000011</v>
      </c>
      <c r="J170" s="85">
        <v>2.0817525844073616E-3</v>
      </c>
      <c r="K170" s="85">
        <f>I170/'סכום נכסי הקרן'!$C$42</f>
        <v>-3.8446968771098638E-6</v>
      </c>
    </row>
    <row r="171" spans="2:11">
      <c r="B171" s="77" t="s">
        <v>2529</v>
      </c>
      <c r="C171" s="74" t="s">
        <v>2530</v>
      </c>
      <c r="D171" s="87" t="s">
        <v>681</v>
      </c>
      <c r="E171" s="87" t="s">
        <v>165</v>
      </c>
      <c r="F171" s="97">
        <v>43983</v>
      </c>
      <c r="G171" s="84">
        <v>297162.65328000003</v>
      </c>
      <c r="H171" s="86">
        <v>2.8192560000000002</v>
      </c>
      <c r="I171" s="84">
        <v>8.3777764609999998</v>
      </c>
      <c r="J171" s="85">
        <v>-3.9279080304246705E-3</v>
      </c>
      <c r="K171" s="85">
        <f>I171/'סכום נכסי הקרן'!$C$42</f>
        <v>7.2542798079185067E-6</v>
      </c>
    </row>
    <row r="172" spans="2:11">
      <c r="B172" s="77" t="s">
        <v>2531</v>
      </c>
      <c r="C172" s="74" t="s">
        <v>2532</v>
      </c>
      <c r="D172" s="87" t="s">
        <v>681</v>
      </c>
      <c r="E172" s="87" t="s">
        <v>162</v>
      </c>
      <c r="F172" s="97">
        <v>44096</v>
      </c>
      <c r="G172" s="84">
        <v>197365.10220000002</v>
      </c>
      <c r="H172" s="86">
        <v>-1.2744450000000001</v>
      </c>
      <c r="I172" s="84">
        <v>-2.5153097590000009</v>
      </c>
      <c r="J172" s="85">
        <v>1.179299238571752E-3</v>
      </c>
      <c r="K172" s="85">
        <f>I172/'סכום נכסי הקרן'!$C$42</f>
        <v>-2.1779956627293533E-6</v>
      </c>
    </row>
    <row r="173" spans="2:11">
      <c r="B173" s="77" t="s">
        <v>2533</v>
      </c>
      <c r="C173" s="74" t="s">
        <v>2534</v>
      </c>
      <c r="D173" s="87" t="s">
        <v>681</v>
      </c>
      <c r="E173" s="87" t="s">
        <v>162</v>
      </c>
      <c r="F173" s="97">
        <v>44096</v>
      </c>
      <c r="G173" s="84">
        <v>142541.46270000003</v>
      </c>
      <c r="H173" s="86">
        <v>-1.1899679999999999</v>
      </c>
      <c r="I173" s="84">
        <v>-1.6961974920000003</v>
      </c>
      <c r="J173" s="85">
        <v>7.9525967075250983E-4</v>
      </c>
      <c r="K173" s="85">
        <f>I173/'סכום נכסי הקרן'!$C$42</f>
        <v>-1.4687299516450555E-6</v>
      </c>
    </row>
    <row r="174" spans="2:11">
      <c r="B174" s="77" t="s">
        <v>2535</v>
      </c>
      <c r="C174" s="74" t="s">
        <v>2536</v>
      </c>
      <c r="D174" s="87" t="s">
        <v>681</v>
      </c>
      <c r="E174" s="87" t="s">
        <v>162</v>
      </c>
      <c r="F174" s="97">
        <v>44096</v>
      </c>
      <c r="G174" s="84">
        <v>142541.46270000003</v>
      </c>
      <c r="H174" s="86">
        <v>-0.907142</v>
      </c>
      <c r="I174" s="84">
        <v>-1.2930531810000003</v>
      </c>
      <c r="J174" s="85">
        <v>6.0624606028337742E-4</v>
      </c>
      <c r="K174" s="85">
        <f>I174/'סכום נכסי הקרן'!$C$42</f>
        <v>-1.1196490650185535E-6</v>
      </c>
    </row>
    <row r="175" spans="2:11">
      <c r="B175" s="77" t="s">
        <v>2537</v>
      </c>
      <c r="C175" s="74" t="s">
        <v>2538</v>
      </c>
      <c r="D175" s="87" t="s">
        <v>681</v>
      </c>
      <c r="E175" s="87" t="s">
        <v>164</v>
      </c>
      <c r="F175" s="97">
        <v>43958</v>
      </c>
      <c r="G175" s="84">
        <v>376708.60895100003</v>
      </c>
      <c r="H175" s="86">
        <v>-8.0348269999999999</v>
      </c>
      <c r="I175" s="84">
        <v>-30.267886573000006</v>
      </c>
      <c r="J175" s="85">
        <v>1.41910535913104E-2</v>
      </c>
      <c r="K175" s="85">
        <f>I175/'סכום נכסי הקרן'!$C$42</f>
        <v>-2.6208829922477164E-5</v>
      </c>
    </row>
    <row r="176" spans="2:11">
      <c r="B176" s="77" t="s">
        <v>2539</v>
      </c>
      <c r="C176" s="74" t="s">
        <v>2540</v>
      </c>
      <c r="D176" s="87" t="s">
        <v>681</v>
      </c>
      <c r="E176" s="87" t="s">
        <v>164</v>
      </c>
      <c r="F176" s="97">
        <v>43955</v>
      </c>
      <c r="G176" s="84">
        <v>381886.43541600014</v>
      </c>
      <c r="H176" s="86">
        <v>-6.5972629999999999</v>
      </c>
      <c r="I176" s="84">
        <v>-25.194053260000004</v>
      </c>
      <c r="J176" s="85">
        <v>1.1812194390668747E-2</v>
      </c>
      <c r="K176" s="85">
        <f>I176/'סכום נכסי הקרן'!$C$42</f>
        <v>-2.1815419961900732E-5</v>
      </c>
    </row>
    <row r="177" spans="2:11">
      <c r="B177" s="77" t="s">
        <v>2541</v>
      </c>
      <c r="C177" s="74" t="s">
        <v>2542</v>
      </c>
      <c r="D177" s="87" t="s">
        <v>681</v>
      </c>
      <c r="E177" s="87" t="s">
        <v>164</v>
      </c>
      <c r="F177" s="97">
        <v>43977</v>
      </c>
      <c r="G177" s="84">
        <v>319122.53156800003</v>
      </c>
      <c r="H177" s="86">
        <v>-6.2749860000000002</v>
      </c>
      <c r="I177" s="84">
        <v>-20.024894926000005</v>
      </c>
      <c r="J177" s="85">
        <v>9.3886421957428325E-3</v>
      </c>
      <c r="K177" s="85">
        <f>I177/'סכום נכסי הקרן'!$C$42</f>
        <v>-1.733946848470007E-5</v>
      </c>
    </row>
    <row r="178" spans="2:11">
      <c r="B178" s="77" t="s">
        <v>2543</v>
      </c>
      <c r="C178" s="74" t="s">
        <v>2544</v>
      </c>
      <c r="D178" s="87" t="s">
        <v>681</v>
      </c>
      <c r="E178" s="87" t="s">
        <v>164</v>
      </c>
      <c r="F178" s="97">
        <v>43986</v>
      </c>
      <c r="G178" s="84">
        <v>195429.04453100002</v>
      </c>
      <c r="H178" s="86">
        <v>-4.1279969999999997</v>
      </c>
      <c r="I178" s="84">
        <v>-8.0673055930000004</v>
      </c>
      <c r="J178" s="85">
        <v>3.7823442258391577E-3</v>
      </c>
      <c r="K178" s="85">
        <f>I178/'סכום נכסי הקרן'!$C$42</f>
        <v>-6.9854444481826732E-6</v>
      </c>
    </row>
    <row r="179" spans="2:11">
      <c r="B179" s="77" t="s">
        <v>2545</v>
      </c>
      <c r="C179" s="74" t="s">
        <v>2546</v>
      </c>
      <c r="D179" s="87" t="s">
        <v>681</v>
      </c>
      <c r="E179" s="87" t="s">
        <v>164</v>
      </c>
      <c r="F179" s="97">
        <v>44004</v>
      </c>
      <c r="G179" s="84">
        <v>652148.80803000007</v>
      </c>
      <c r="H179" s="86">
        <v>-4.0675540000000003</v>
      </c>
      <c r="I179" s="84">
        <v>-26.526501782000004</v>
      </c>
      <c r="J179" s="85">
        <v>1.243691089797295E-2</v>
      </c>
      <c r="K179" s="85">
        <f>I179/'סכום נכסי הקרן'!$C$42</f>
        <v>-2.2969181279504767E-5</v>
      </c>
    </row>
    <row r="180" spans="2:11">
      <c r="B180" s="77" t="s">
        <v>2547</v>
      </c>
      <c r="C180" s="74" t="s">
        <v>2548</v>
      </c>
      <c r="D180" s="87" t="s">
        <v>681</v>
      </c>
      <c r="E180" s="87" t="s">
        <v>164</v>
      </c>
      <c r="F180" s="97">
        <v>44004</v>
      </c>
      <c r="G180" s="84">
        <v>391424.90283800004</v>
      </c>
      <c r="H180" s="86">
        <v>-4.0315079999999996</v>
      </c>
      <c r="I180" s="84">
        <v>-15.780327824000002</v>
      </c>
      <c r="J180" s="85">
        <v>7.3985832244591659E-3</v>
      </c>
      <c r="K180" s="85">
        <f>I180/'סכום נכסי הקרן'!$C$42</f>
        <v>-1.3664116490679639E-5</v>
      </c>
    </row>
    <row r="181" spans="2:11">
      <c r="B181" s="77" t="s">
        <v>2549</v>
      </c>
      <c r="C181" s="74" t="s">
        <v>2550</v>
      </c>
      <c r="D181" s="87" t="s">
        <v>681</v>
      </c>
      <c r="E181" s="87" t="s">
        <v>164</v>
      </c>
      <c r="F181" s="97">
        <v>43895</v>
      </c>
      <c r="G181" s="84">
        <v>522460.88858600007</v>
      </c>
      <c r="H181" s="86">
        <v>-3.8616830000000002</v>
      </c>
      <c r="I181" s="84">
        <v>-20.175785516000005</v>
      </c>
      <c r="J181" s="85">
        <v>9.4593870243898578E-3</v>
      </c>
      <c r="K181" s="85">
        <f>I181/'סכום נכסי הקרן'!$C$42</f>
        <v>-1.7470123983248819E-5</v>
      </c>
    </row>
    <row r="182" spans="2:11">
      <c r="B182" s="77" t="s">
        <v>2551</v>
      </c>
      <c r="C182" s="74" t="s">
        <v>2285</v>
      </c>
      <c r="D182" s="87" t="s">
        <v>681</v>
      </c>
      <c r="E182" s="87" t="s">
        <v>164</v>
      </c>
      <c r="F182" s="97">
        <v>43895</v>
      </c>
      <c r="G182" s="84">
        <v>523416.01037000009</v>
      </c>
      <c r="H182" s="86">
        <v>-3.6760619999999999</v>
      </c>
      <c r="I182" s="84">
        <v>-19.241095854000005</v>
      </c>
      <c r="J182" s="85">
        <v>9.021159166865177E-3</v>
      </c>
      <c r="K182" s="85">
        <f>I182/'סכום נכסי הקרן'!$C$42</f>
        <v>-1.6660780313925437E-5</v>
      </c>
    </row>
    <row r="183" spans="2:11">
      <c r="B183" s="77" t="s">
        <v>2552</v>
      </c>
      <c r="C183" s="74" t="s">
        <v>2553</v>
      </c>
      <c r="D183" s="87" t="s">
        <v>681</v>
      </c>
      <c r="E183" s="87" t="s">
        <v>164</v>
      </c>
      <c r="F183" s="97">
        <v>43895</v>
      </c>
      <c r="G183" s="84">
        <v>985287.05629400013</v>
      </c>
      <c r="H183" s="86">
        <v>-3.6668790000000002</v>
      </c>
      <c r="I183" s="84">
        <v>-36.129288535000008</v>
      </c>
      <c r="J183" s="85">
        <v>1.6939163181398296E-2</v>
      </c>
      <c r="K183" s="85">
        <f>I183/'סכום נכסי הקרן'!$C$42</f>
        <v>-3.1284192113981035E-5</v>
      </c>
    </row>
    <row r="184" spans="2:11">
      <c r="B184" s="77" t="s">
        <v>2554</v>
      </c>
      <c r="C184" s="74" t="s">
        <v>2555</v>
      </c>
      <c r="D184" s="87" t="s">
        <v>681</v>
      </c>
      <c r="E184" s="87" t="s">
        <v>164</v>
      </c>
      <c r="F184" s="97">
        <v>43990</v>
      </c>
      <c r="G184" s="84">
        <v>472605.84974600008</v>
      </c>
      <c r="H184" s="86">
        <v>-3.353898</v>
      </c>
      <c r="I184" s="84">
        <v>-15.850719592000001</v>
      </c>
      <c r="J184" s="85">
        <v>7.4315863001666767E-3</v>
      </c>
      <c r="K184" s="85">
        <f>I184/'סכום נכסי הקרן'!$C$42</f>
        <v>-1.3725068413140592E-5</v>
      </c>
    </row>
    <row r="185" spans="2:11">
      <c r="B185" s="77" t="s">
        <v>2556</v>
      </c>
      <c r="C185" s="74" t="s">
        <v>2557</v>
      </c>
      <c r="D185" s="87" t="s">
        <v>681</v>
      </c>
      <c r="E185" s="87" t="s">
        <v>164</v>
      </c>
      <c r="F185" s="97">
        <v>44005</v>
      </c>
      <c r="G185" s="84">
        <v>197438.97313800003</v>
      </c>
      <c r="H185" s="86">
        <v>-3.115958</v>
      </c>
      <c r="I185" s="84">
        <v>-6.1521163780000006</v>
      </c>
      <c r="J185" s="85">
        <v>2.8844106115441673E-3</v>
      </c>
      <c r="K185" s="85">
        <f>I185/'סכום נכסי הקרן'!$C$42</f>
        <v>-5.3270905263045244E-6</v>
      </c>
    </row>
    <row r="186" spans="2:11">
      <c r="B186" s="77" t="s">
        <v>2558</v>
      </c>
      <c r="C186" s="74" t="s">
        <v>2559</v>
      </c>
      <c r="D186" s="87" t="s">
        <v>681</v>
      </c>
      <c r="E186" s="87" t="s">
        <v>164</v>
      </c>
      <c r="F186" s="97">
        <v>44021</v>
      </c>
      <c r="G186" s="84">
        <v>118570.83508400002</v>
      </c>
      <c r="H186" s="86">
        <v>-3.0225390000000001</v>
      </c>
      <c r="I186" s="84">
        <v>-3.5838493410000005</v>
      </c>
      <c r="J186" s="85">
        <v>1.6802824319647441E-3</v>
      </c>
      <c r="K186" s="85">
        <f>I186/'סכום נכסי הקרן'!$C$42</f>
        <v>-3.103239389361209E-6</v>
      </c>
    </row>
    <row r="187" spans="2:11">
      <c r="B187" s="77" t="s">
        <v>2560</v>
      </c>
      <c r="C187" s="74" t="s">
        <v>2561</v>
      </c>
      <c r="D187" s="87" t="s">
        <v>681</v>
      </c>
      <c r="E187" s="87" t="s">
        <v>164</v>
      </c>
      <c r="F187" s="97">
        <v>44028</v>
      </c>
      <c r="G187" s="84">
        <v>796926.26069900009</v>
      </c>
      <c r="H187" s="86">
        <v>-2.232748</v>
      </c>
      <c r="I187" s="84">
        <v>-17.793354751000003</v>
      </c>
      <c r="J187" s="85">
        <v>8.3423879044757284E-3</v>
      </c>
      <c r="K187" s="85">
        <f>I187/'סכום נכסי הקרן'!$C$42</f>
        <v>-1.5407187657272842E-5</v>
      </c>
    </row>
    <row r="188" spans="2:11">
      <c r="B188" s="77" t="s">
        <v>2562</v>
      </c>
      <c r="C188" s="74" t="s">
        <v>2563</v>
      </c>
      <c r="D188" s="87" t="s">
        <v>681</v>
      </c>
      <c r="E188" s="87" t="s">
        <v>164</v>
      </c>
      <c r="F188" s="97">
        <v>44040</v>
      </c>
      <c r="G188" s="84">
        <v>272191.162235</v>
      </c>
      <c r="H188" s="86">
        <v>0.269598</v>
      </c>
      <c r="I188" s="84">
        <v>0.73382261700000018</v>
      </c>
      <c r="J188" s="85">
        <v>-3.4405164229907092E-4</v>
      </c>
      <c r="K188" s="85">
        <f>I188/'סכום נכסי הקרן'!$C$42</f>
        <v>6.3541377809233209E-7</v>
      </c>
    </row>
    <row r="189" spans="2:11">
      <c r="B189" s="77" t="s">
        <v>2564</v>
      </c>
      <c r="C189" s="74" t="s">
        <v>2565</v>
      </c>
      <c r="D189" s="87" t="s">
        <v>681</v>
      </c>
      <c r="E189" s="87" t="s">
        <v>164</v>
      </c>
      <c r="F189" s="97">
        <v>44095</v>
      </c>
      <c r="G189" s="84">
        <v>754438.69980300008</v>
      </c>
      <c r="H189" s="86">
        <v>1.084514</v>
      </c>
      <c r="I189" s="84">
        <v>8.181995232000002</v>
      </c>
      <c r="J189" s="85">
        <v>-3.8361162924646784E-3</v>
      </c>
      <c r="K189" s="85">
        <f>I189/'סכום נכסי הקרן'!$C$42</f>
        <v>7.0847537024040333E-6</v>
      </c>
    </row>
    <row r="190" spans="2:11">
      <c r="B190" s="77" t="s">
        <v>2566</v>
      </c>
      <c r="C190" s="74" t="s">
        <v>2567</v>
      </c>
      <c r="D190" s="87" t="s">
        <v>681</v>
      </c>
      <c r="E190" s="87" t="s">
        <v>164</v>
      </c>
      <c r="F190" s="97">
        <v>44060</v>
      </c>
      <c r="G190" s="84">
        <v>412956.87158800004</v>
      </c>
      <c r="H190" s="86">
        <v>1.391073</v>
      </c>
      <c r="I190" s="84">
        <v>5.7445329180000009</v>
      </c>
      <c r="J190" s="85">
        <v>-2.6933157126703467E-3</v>
      </c>
      <c r="K190" s="85">
        <f>I190/'סכום נכסי הקרן'!$C$42</f>
        <v>4.9741658000739275E-6</v>
      </c>
    </row>
    <row r="191" spans="2:11">
      <c r="B191" s="77" t="s">
        <v>2568</v>
      </c>
      <c r="C191" s="74" t="s">
        <v>2358</v>
      </c>
      <c r="D191" s="87" t="s">
        <v>681</v>
      </c>
      <c r="E191" s="87" t="s">
        <v>164</v>
      </c>
      <c r="F191" s="97">
        <v>44076</v>
      </c>
      <c r="G191" s="84">
        <v>275960.65262100002</v>
      </c>
      <c r="H191" s="86">
        <v>1.7373959999999999</v>
      </c>
      <c r="I191" s="84">
        <v>4.7945296560000008</v>
      </c>
      <c r="J191" s="85">
        <v>-2.2479080965671565E-3</v>
      </c>
      <c r="K191" s="85">
        <f>I191/'סכום נכסי הקרן'!$C$42</f>
        <v>4.1515621518308815E-6</v>
      </c>
    </row>
    <row r="192" spans="2:11">
      <c r="B192" s="77" t="s">
        <v>2569</v>
      </c>
      <c r="C192" s="74" t="s">
        <v>2570</v>
      </c>
      <c r="D192" s="87" t="s">
        <v>681</v>
      </c>
      <c r="E192" s="87" t="s">
        <v>165</v>
      </c>
      <c r="F192" s="97">
        <v>43969</v>
      </c>
      <c r="G192" s="84">
        <v>280903.17112500005</v>
      </c>
      <c r="H192" s="86">
        <v>-5.8002919999999998</v>
      </c>
      <c r="I192" s="84">
        <v>-16.293202989000005</v>
      </c>
      <c r="J192" s="85">
        <v>7.6390439825835751E-3</v>
      </c>
      <c r="K192" s="85">
        <f>I192/'סכום נכסי הקרן'!$C$42</f>
        <v>-1.4108212841395387E-5</v>
      </c>
    </row>
    <row r="193" spans="2:11">
      <c r="B193" s="77" t="s">
        <v>2569</v>
      </c>
      <c r="C193" s="74" t="s">
        <v>2571</v>
      </c>
      <c r="D193" s="87" t="s">
        <v>681</v>
      </c>
      <c r="E193" s="87" t="s">
        <v>165</v>
      </c>
      <c r="F193" s="97">
        <v>43969</v>
      </c>
      <c r="G193" s="84">
        <v>133752.18110500003</v>
      </c>
      <c r="H193" s="86">
        <v>-5.8002919999999998</v>
      </c>
      <c r="I193" s="84">
        <v>-7.7580165020000011</v>
      </c>
      <c r="J193" s="85">
        <v>3.6373344956420078E-3</v>
      </c>
      <c r="K193" s="85">
        <f>I193/'סכום נכסי הקרן'!$C$42</f>
        <v>-6.7176323839559141E-6</v>
      </c>
    </row>
    <row r="194" spans="2:11">
      <c r="B194" s="77" t="s">
        <v>2572</v>
      </c>
      <c r="C194" s="74" t="s">
        <v>2573</v>
      </c>
      <c r="D194" s="87" t="s">
        <v>681</v>
      </c>
      <c r="E194" s="87" t="s">
        <v>165</v>
      </c>
      <c r="F194" s="97">
        <v>44014</v>
      </c>
      <c r="G194" s="84">
        <v>207431.78381700002</v>
      </c>
      <c r="H194" s="86">
        <v>-2.3307579999999999</v>
      </c>
      <c r="I194" s="84">
        <v>-4.8347331690000006</v>
      </c>
      <c r="J194" s="85">
        <v>2.2667574538278936E-3</v>
      </c>
      <c r="K194" s="85">
        <f>I194/'סכום נכסי הקרן'!$C$42</f>
        <v>-4.1863741969983506E-6</v>
      </c>
    </row>
    <row r="195" spans="2:11">
      <c r="B195" s="77" t="s">
        <v>2574</v>
      </c>
      <c r="C195" s="74" t="s">
        <v>2575</v>
      </c>
      <c r="D195" s="87" t="s">
        <v>681</v>
      </c>
      <c r="E195" s="87" t="s">
        <v>165</v>
      </c>
      <c r="F195" s="97">
        <v>44088</v>
      </c>
      <c r="G195" s="84">
        <v>298575.24237600004</v>
      </c>
      <c r="H195" s="86">
        <v>0.41470200000000002</v>
      </c>
      <c r="I195" s="84">
        <v>1.2381986520000001</v>
      </c>
      <c r="J195" s="85">
        <v>-5.8052759596682716E-4</v>
      </c>
      <c r="K195" s="85">
        <f>I195/'סכום נכסי הקרן'!$C$42</f>
        <v>1.0721507695042227E-6</v>
      </c>
    </row>
    <row r="196" spans="2:11">
      <c r="B196" s="77" t="s">
        <v>2576</v>
      </c>
      <c r="C196" s="74" t="s">
        <v>2577</v>
      </c>
      <c r="D196" s="87" t="s">
        <v>681</v>
      </c>
      <c r="E196" s="87" t="s">
        <v>165</v>
      </c>
      <c r="F196" s="97">
        <v>44090</v>
      </c>
      <c r="G196" s="84">
        <v>449222.52115100005</v>
      </c>
      <c r="H196" s="86">
        <v>0.76197400000000004</v>
      </c>
      <c r="I196" s="84">
        <v>3.4229604690000004</v>
      </c>
      <c r="J196" s="85">
        <v>-1.6048499236761026E-3</v>
      </c>
      <c r="K196" s="85">
        <f>I196/'סכום נכסי הקרן'!$C$42</f>
        <v>2.9639264223822508E-6</v>
      </c>
    </row>
    <row r="197" spans="2:11">
      <c r="B197" s="77" t="s">
        <v>2578</v>
      </c>
      <c r="C197" s="74" t="s">
        <v>2579</v>
      </c>
      <c r="D197" s="87" t="s">
        <v>681</v>
      </c>
      <c r="E197" s="87" t="s">
        <v>165</v>
      </c>
      <c r="F197" s="97">
        <v>44091</v>
      </c>
      <c r="G197" s="84">
        <v>300673.26474000007</v>
      </c>
      <c r="H197" s="86">
        <v>1.068811</v>
      </c>
      <c r="I197" s="84">
        <v>3.2136290250000008</v>
      </c>
      <c r="J197" s="85">
        <v>-1.5067051875715246E-3</v>
      </c>
      <c r="K197" s="85">
        <f>I197/'סכום נכסי הקרן'!$C$42</f>
        <v>2.7826672452675677E-6</v>
      </c>
    </row>
    <row r="198" spans="2:11">
      <c r="B198" s="77" t="s">
        <v>2580</v>
      </c>
      <c r="C198" s="74" t="s">
        <v>2581</v>
      </c>
      <c r="D198" s="87" t="s">
        <v>681</v>
      </c>
      <c r="E198" s="87" t="s">
        <v>165</v>
      </c>
      <c r="F198" s="97">
        <v>44090</v>
      </c>
      <c r="G198" s="84">
        <v>150371.40622100004</v>
      </c>
      <c r="H198" s="86">
        <v>1.187962</v>
      </c>
      <c r="I198" s="84">
        <v>1.7863549760000004</v>
      </c>
      <c r="J198" s="85">
        <v>-8.3752987300188026E-4</v>
      </c>
      <c r="K198" s="85">
        <f>I198/'סכום נכסי הקרן'!$C$42</f>
        <v>1.5467969206980672E-6</v>
      </c>
    </row>
    <row r="199" spans="2:11">
      <c r="B199" s="77" t="s">
        <v>2582</v>
      </c>
      <c r="C199" s="74" t="s">
        <v>2583</v>
      </c>
      <c r="D199" s="87" t="s">
        <v>681</v>
      </c>
      <c r="E199" s="87" t="s">
        <v>165</v>
      </c>
      <c r="F199" s="97">
        <v>44090</v>
      </c>
      <c r="G199" s="84">
        <v>300789.17757700005</v>
      </c>
      <c r="H199" s="86">
        <v>1.203193</v>
      </c>
      <c r="I199" s="84">
        <v>3.6190731670000003</v>
      </c>
      <c r="J199" s="85">
        <v>-1.6967970703836313E-3</v>
      </c>
      <c r="K199" s="85">
        <f>I199/'סכום נכסי הקרן'!$C$42</f>
        <v>3.1337395454466497E-6</v>
      </c>
    </row>
    <row r="200" spans="2:11">
      <c r="B200" s="77" t="s">
        <v>2584</v>
      </c>
      <c r="C200" s="74" t="s">
        <v>2585</v>
      </c>
      <c r="D200" s="87" t="s">
        <v>681</v>
      </c>
      <c r="E200" s="87" t="s">
        <v>165</v>
      </c>
      <c r="F200" s="97">
        <v>44081</v>
      </c>
      <c r="G200" s="84">
        <v>291634.28446</v>
      </c>
      <c r="H200" s="86">
        <v>2.9056449999999998</v>
      </c>
      <c r="I200" s="84">
        <v>8.4738556630000019</v>
      </c>
      <c r="J200" s="85">
        <v>-3.972954621348816E-3</v>
      </c>
      <c r="K200" s="85">
        <f>I200/'סכום נכסי הקרן'!$C$42</f>
        <v>7.3374743665551717E-6</v>
      </c>
    </row>
    <row r="201" spans="2:11">
      <c r="B201" s="77" t="s">
        <v>2586</v>
      </c>
      <c r="C201" s="74" t="s">
        <v>2587</v>
      </c>
      <c r="D201" s="87" t="s">
        <v>681</v>
      </c>
      <c r="E201" s="87" t="s">
        <v>162</v>
      </c>
      <c r="F201" s="97">
        <v>44091</v>
      </c>
      <c r="G201" s="84">
        <v>444025.42731800006</v>
      </c>
      <c r="H201" s="86">
        <v>1.182099</v>
      </c>
      <c r="I201" s="84">
        <v>5.2488216800000007</v>
      </c>
      <c r="J201" s="85">
        <v>-2.4609022361857351E-3</v>
      </c>
      <c r="K201" s="85">
        <f>I201/'סכום נכסי הקרן'!$C$42</f>
        <v>4.5449316182929002E-6</v>
      </c>
    </row>
    <row r="202" spans="2:11">
      <c r="B202" s="77" t="s">
        <v>2588</v>
      </c>
      <c r="C202" s="74" t="s">
        <v>2589</v>
      </c>
      <c r="D202" s="87" t="s">
        <v>681</v>
      </c>
      <c r="E202" s="87" t="s">
        <v>162</v>
      </c>
      <c r="F202" s="97">
        <v>44091</v>
      </c>
      <c r="G202" s="84">
        <v>778465.24958600011</v>
      </c>
      <c r="H202" s="86">
        <v>1.161019</v>
      </c>
      <c r="I202" s="84">
        <v>9.0381311240000013</v>
      </c>
      <c r="J202" s="85">
        <v>-4.2375143317864615E-3</v>
      </c>
      <c r="K202" s="85">
        <f>I202/'סכום נכסי הקרן'!$C$42</f>
        <v>7.8260780076157505E-6</v>
      </c>
    </row>
    <row r="203" spans="2:11">
      <c r="B203" s="77" t="s">
        <v>2590</v>
      </c>
      <c r="C203" s="74" t="s">
        <v>2591</v>
      </c>
      <c r="D203" s="87" t="s">
        <v>681</v>
      </c>
      <c r="E203" s="87" t="s">
        <v>162</v>
      </c>
      <c r="F203" s="97">
        <v>44103</v>
      </c>
      <c r="G203" s="84">
        <v>517011.31941300014</v>
      </c>
      <c r="H203" s="86">
        <v>0.20193900000000001</v>
      </c>
      <c r="I203" s="84">
        <v>1.044045356</v>
      </c>
      <c r="J203" s="85">
        <v>-4.8949911197206683E-4</v>
      </c>
      <c r="K203" s="85">
        <f>I203/'סכום נכסי הקרן'!$C$42</f>
        <v>9.0403428401786869E-7</v>
      </c>
    </row>
    <row r="204" spans="2:11">
      <c r="B204" s="77" t="s">
        <v>2592</v>
      </c>
      <c r="C204" s="74" t="s">
        <v>2593</v>
      </c>
      <c r="D204" s="87" t="s">
        <v>681</v>
      </c>
      <c r="E204" s="87" t="s">
        <v>162</v>
      </c>
      <c r="F204" s="97">
        <v>44089</v>
      </c>
      <c r="G204" s="84">
        <v>439063.77957600006</v>
      </c>
      <c r="H204" s="86">
        <v>8.8013999999999995E-2</v>
      </c>
      <c r="I204" s="84">
        <v>0.38643790600000005</v>
      </c>
      <c r="J204" s="85">
        <v>-1.8118083733839724E-4</v>
      </c>
      <c r="K204" s="85">
        <f>I204/'סכום נכסי הקרן'!$C$42</f>
        <v>3.3461488398026502E-7</v>
      </c>
    </row>
    <row r="205" spans="2:11">
      <c r="B205" s="77" t="s">
        <v>2594</v>
      </c>
      <c r="C205" s="74" t="s">
        <v>2595</v>
      </c>
      <c r="D205" s="87" t="s">
        <v>681</v>
      </c>
      <c r="E205" s="87" t="s">
        <v>162</v>
      </c>
      <c r="F205" s="97">
        <v>44084</v>
      </c>
      <c r="G205" s="84">
        <v>496550.27078700007</v>
      </c>
      <c r="H205" s="86">
        <v>-0.20934900000000001</v>
      </c>
      <c r="I205" s="84">
        <v>-1.0395254290000002</v>
      </c>
      <c r="J205" s="85">
        <v>4.8737995092224885E-4</v>
      </c>
      <c r="K205" s="85">
        <f>I205/'סכום נכסי הקרן'!$C$42</f>
        <v>-9.0012049909868378E-7</v>
      </c>
    </row>
    <row r="206" spans="2:11">
      <c r="B206" s="77" t="s">
        <v>2596</v>
      </c>
      <c r="C206" s="74" t="s">
        <v>2597</v>
      </c>
      <c r="D206" s="87" t="s">
        <v>681</v>
      </c>
      <c r="E206" s="87" t="s">
        <v>162</v>
      </c>
      <c r="F206" s="97">
        <v>44028</v>
      </c>
      <c r="G206" s="84">
        <v>100902.269042</v>
      </c>
      <c r="H206" s="86">
        <v>-1.1024350000000001</v>
      </c>
      <c r="I206" s="84">
        <v>-1.1123816500000003</v>
      </c>
      <c r="J206" s="85">
        <v>5.2153848175253272E-4</v>
      </c>
      <c r="K206" s="85">
        <f>I206/'סכום נכסי הקרן'!$C$42</f>
        <v>-9.6320638057832213E-7</v>
      </c>
    </row>
    <row r="207" spans="2:11">
      <c r="B207" s="77" t="s">
        <v>2598</v>
      </c>
      <c r="C207" s="74" t="s">
        <v>2599</v>
      </c>
      <c r="D207" s="87" t="s">
        <v>681</v>
      </c>
      <c r="E207" s="87" t="s">
        <v>162</v>
      </c>
      <c r="F207" s="97">
        <v>44032</v>
      </c>
      <c r="G207" s="84">
        <v>86596.630928000013</v>
      </c>
      <c r="H207" s="86">
        <v>-1.291623</v>
      </c>
      <c r="I207" s="84">
        <v>-1.1185023260000002</v>
      </c>
      <c r="J207" s="85">
        <v>5.2440815158962429E-4</v>
      </c>
      <c r="K207" s="85">
        <f>I207/'סכום נכסי הקרן'!$C$42</f>
        <v>-9.6850624701953176E-7</v>
      </c>
    </row>
    <row r="208" spans="2:11">
      <c r="B208" s="77" t="s">
        <v>2600</v>
      </c>
      <c r="C208" s="74" t="s">
        <v>2601</v>
      </c>
      <c r="D208" s="87" t="s">
        <v>681</v>
      </c>
      <c r="E208" s="87" t="s">
        <v>162</v>
      </c>
      <c r="F208" s="97">
        <v>44019</v>
      </c>
      <c r="G208" s="84">
        <v>226548.18171300003</v>
      </c>
      <c r="H208" s="86">
        <v>-1.6804269999999999</v>
      </c>
      <c r="I208" s="84">
        <v>-3.8069758610000002</v>
      </c>
      <c r="J208" s="85">
        <v>1.7848949689294861E-3</v>
      </c>
      <c r="K208" s="85">
        <f>I208/'סכום נכסי הקרן'!$C$42</f>
        <v>-3.2964436621395636E-6</v>
      </c>
    </row>
    <row r="209" spans="2:11">
      <c r="B209" s="77" t="s">
        <v>2602</v>
      </c>
      <c r="C209" s="74" t="s">
        <v>2603</v>
      </c>
      <c r="D209" s="87" t="s">
        <v>681</v>
      </c>
      <c r="E209" s="87" t="s">
        <v>166</v>
      </c>
      <c r="F209" s="97">
        <v>44007</v>
      </c>
      <c r="G209" s="84">
        <v>1726725.8000000003</v>
      </c>
      <c r="H209" s="86">
        <v>-3.5255359999999998</v>
      </c>
      <c r="I209" s="84">
        <v>-60.876340000000013</v>
      </c>
      <c r="J209" s="85">
        <v>2.8541781445469705E-2</v>
      </c>
      <c r="K209" s="85">
        <f>I209/'סכום נכסי הקרן'!$C$42</f>
        <v>-5.2712555186662173E-5</v>
      </c>
    </row>
    <row r="210" spans="2:11">
      <c r="B210" s="77" t="s">
        <v>2604</v>
      </c>
      <c r="C210" s="74" t="s">
        <v>2605</v>
      </c>
      <c r="D210" s="87" t="s">
        <v>681</v>
      </c>
      <c r="E210" s="87" t="s">
        <v>164</v>
      </c>
      <c r="F210" s="97">
        <v>43941</v>
      </c>
      <c r="G210" s="84">
        <v>1536917.3200000003</v>
      </c>
      <c r="H210" s="86">
        <v>-7.1974989999999996</v>
      </c>
      <c r="I210" s="84">
        <v>-110.61961000000001</v>
      </c>
      <c r="J210" s="85">
        <v>5.1863839583705176E-2</v>
      </c>
      <c r="K210" s="85">
        <f>I210/'סכום נכסי הקרן'!$C$42</f>
        <v>-9.5785034002570553E-5</v>
      </c>
    </row>
    <row r="211" spans="2:11">
      <c r="B211" s="77" t="s">
        <v>2606</v>
      </c>
      <c r="C211" s="74" t="s">
        <v>2607</v>
      </c>
      <c r="D211" s="87" t="s">
        <v>681</v>
      </c>
      <c r="E211" s="87" t="s">
        <v>164</v>
      </c>
      <c r="F211" s="97">
        <v>43923</v>
      </c>
      <c r="G211" s="84">
        <v>546070.3600000001</v>
      </c>
      <c r="H211" s="86">
        <v>-6.9075379999999997</v>
      </c>
      <c r="I211" s="84">
        <v>-37.720019999999998</v>
      </c>
      <c r="J211" s="85">
        <v>1.7684975262289848E-2</v>
      </c>
      <c r="K211" s="85">
        <f>I211/'סכום נכסי הקרן'!$C$42</f>
        <v>-3.2661599496487477E-5</v>
      </c>
    </row>
    <row r="212" spans="2:11">
      <c r="B212" s="77" t="s">
        <v>2539</v>
      </c>
      <c r="C212" s="74" t="s">
        <v>2608</v>
      </c>
      <c r="D212" s="87" t="s">
        <v>681</v>
      </c>
      <c r="E212" s="87" t="s">
        <v>164</v>
      </c>
      <c r="F212" s="97">
        <v>43955</v>
      </c>
      <c r="G212" s="84">
        <v>358996.09000000008</v>
      </c>
      <c r="H212" s="86">
        <v>-6.597264</v>
      </c>
      <c r="I212" s="84">
        <v>-23.683919999999997</v>
      </c>
      <c r="J212" s="85">
        <v>1.1104170658288403E-2</v>
      </c>
      <c r="K212" s="85">
        <f>I212/'סכום נכסי הקרן'!$C$42</f>
        <v>-2.050780221078487E-5</v>
      </c>
    </row>
    <row r="213" spans="2:11">
      <c r="B213" s="77" t="s">
        <v>2609</v>
      </c>
      <c r="C213" s="74" t="s">
        <v>2610</v>
      </c>
      <c r="D213" s="87" t="s">
        <v>681</v>
      </c>
      <c r="E213" s="87" t="s">
        <v>164</v>
      </c>
      <c r="F213" s="97">
        <v>43986</v>
      </c>
      <c r="G213" s="84">
        <v>1888942.9400000004</v>
      </c>
      <c r="H213" s="86">
        <v>-4.1085479999999999</v>
      </c>
      <c r="I213" s="84">
        <v>-77.608130000000017</v>
      </c>
      <c r="J213" s="85">
        <v>3.6386456295690588E-2</v>
      </c>
      <c r="K213" s="85">
        <f>I213/'סכום נכסי הקרן'!$C$42</f>
        <v>-6.7200538592803908E-5</v>
      </c>
    </row>
    <row r="214" spans="2:11">
      <c r="B214" s="77" t="s">
        <v>2611</v>
      </c>
      <c r="C214" s="74" t="s">
        <v>2612</v>
      </c>
      <c r="D214" s="87" t="s">
        <v>681</v>
      </c>
      <c r="E214" s="87" t="s">
        <v>164</v>
      </c>
      <c r="F214" s="97">
        <v>43999</v>
      </c>
      <c r="G214" s="84">
        <v>194000.14000000004</v>
      </c>
      <c r="H214" s="86">
        <v>-3.8455180000000002</v>
      </c>
      <c r="I214" s="84">
        <v>-7.4603100000000016</v>
      </c>
      <c r="J214" s="85">
        <v>3.4977552450665087E-3</v>
      </c>
      <c r="K214" s="85">
        <f>I214/'סכום נכסי הקרן'!$C$42</f>
        <v>-6.4598496326258718E-6</v>
      </c>
    </row>
    <row r="215" spans="2:11">
      <c r="B215" s="77" t="s">
        <v>2613</v>
      </c>
      <c r="C215" s="74" t="s">
        <v>2614</v>
      </c>
      <c r="D215" s="87" t="s">
        <v>681</v>
      </c>
      <c r="E215" s="87" t="s">
        <v>164</v>
      </c>
      <c r="F215" s="97">
        <v>44025</v>
      </c>
      <c r="G215" s="84">
        <v>508904.97000000009</v>
      </c>
      <c r="H215" s="86">
        <v>-2.9695290000000001</v>
      </c>
      <c r="I215" s="84">
        <v>-15.112080000000002</v>
      </c>
      <c r="J215" s="85">
        <v>7.0852762263048964E-3</v>
      </c>
      <c r="K215" s="85">
        <f>I215/'סכום נכסי הקרן'!$C$42</f>
        <v>-1.3085483637571734E-5</v>
      </c>
    </row>
    <row r="216" spans="2:11">
      <c r="B216" s="77" t="s">
        <v>2560</v>
      </c>
      <c r="C216" s="74" t="s">
        <v>2615</v>
      </c>
      <c r="D216" s="87" t="s">
        <v>681</v>
      </c>
      <c r="E216" s="87" t="s">
        <v>164</v>
      </c>
      <c r="F216" s="97">
        <v>44028</v>
      </c>
      <c r="G216" s="84">
        <v>3217437.9500000007</v>
      </c>
      <c r="H216" s="86">
        <v>-2.232748</v>
      </c>
      <c r="I216" s="84">
        <v>-71.837280000000007</v>
      </c>
      <c r="J216" s="85">
        <v>3.3680801858275509E-2</v>
      </c>
      <c r="K216" s="85">
        <f>I216/'סכום נכסי הקרן'!$C$42</f>
        <v>-6.2203584947119063E-5</v>
      </c>
    </row>
    <row r="217" spans="2:11">
      <c r="B217" s="77" t="s">
        <v>2616</v>
      </c>
      <c r="C217" s="74" t="s">
        <v>2617</v>
      </c>
      <c r="D217" s="87" t="s">
        <v>681</v>
      </c>
      <c r="E217" s="87" t="s">
        <v>164</v>
      </c>
      <c r="F217" s="97">
        <v>44095</v>
      </c>
      <c r="G217" s="84">
        <v>1021460.8500000001</v>
      </c>
      <c r="H217" s="86">
        <v>1.482748</v>
      </c>
      <c r="I217" s="84">
        <v>15.145690000000002</v>
      </c>
      <c r="J217" s="85">
        <v>-7.1010342248045135E-3</v>
      </c>
      <c r="K217" s="85">
        <f>I217/'סכום נכסי הקרן'!$C$42</f>
        <v>1.3114586388818338E-5</v>
      </c>
    </row>
    <row r="218" spans="2:11">
      <c r="B218" s="77" t="s">
        <v>2618</v>
      </c>
      <c r="C218" s="74" t="s">
        <v>2619</v>
      </c>
      <c r="D218" s="87" t="s">
        <v>681</v>
      </c>
      <c r="E218" s="87" t="s">
        <v>164</v>
      </c>
      <c r="F218" s="97">
        <v>44084</v>
      </c>
      <c r="G218" s="84">
        <v>2770435.13</v>
      </c>
      <c r="H218" s="86">
        <v>1.487363</v>
      </c>
      <c r="I218" s="84">
        <v>41.206420000000008</v>
      </c>
      <c r="J218" s="85">
        <v>-1.9319568715698607E-2</v>
      </c>
      <c r="K218" s="85">
        <f>I218/'סכום נכסי הקרן'!$C$42</f>
        <v>3.5680457929875216E-5</v>
      </c>
    </row>
    <row r="219" spans="2:11">
      <c r="B219" s="77" t="s">
        <v>2620</v>
      </c>
      <c r="C219" s="74" t="s">
        <v>2621</v>
      </c>
      <c r="D219" s="87" t="s">
        <v>681</v>
      </c>
      <c r="E219" s="87" t="s">
        <v>164</v>
      </c>
      <c r="F219" s="97">
        <v>44049</v>
      </c>
      <c r="G219" s="84">
        <v>1480570.0800000003</v>
      </c>
      <c r="H219" s="86">
        <v>1.530583</v>
      </c>
      <c r="I219" s="84">
        <v>22.661360000000005</v>
      </c>
      <c r="J219" s="85">
        <v>-1.0624744923513953E-2</v>
      </c>
      <c r="K219" s="85">
        <f>I219/'סכום נכסי הקרן'!$C$42</f>
        <v>1.9622372002075333E-5</v>
      </c>
    </row>
    <row r="220" spans="2:11">
      <c r="B220" s="77" t="s">
        <v>2622</v>
      </c>
      <c r="C220" s="74" t="s">
        <v>2623</v>
      </c>
      <c r="D220" s="87" t="s">
        <v>681</v>
      </c>
      <c r="E220" s="87" t="s">
        <v>164</v>
      </c>
      <c r="F220" s="97">
        <v>44076</v>
      </c>
      <c r="G220" s="84">
        <v>3592639.7100000004</v>
      </c>
      <c r="H220" s="86">
        <v>1.739045</v>
      </c>
      <c r="I220" s="84">
        <v>62.477630000000012</v>
      </c>
      <c r="J220" s="85">
        <v>-2.9292543879788458E-2</v>
      </c>
      <c r="K220" s="85">
        <f>I220/'סכום נכסי הקרן'!$C$42</f>
        <v>5.4099105158208589E-5</v>
      </c>
    </row>
    <row r="221" spans="2:11">
      <c r="B221" s="77" t="s">
        <v>2624</v>
      </c>
      <c r="C221" s="74" t="s">
        <v>2625</v>
      </c>
      <c r="D221" s="87" t="s">
        <v>681</v>
      </c>
      <c r="E221" s="87" t="s">
        <v>165</v>
      </c>
      <c r="F221" s="97">
        <v>43965</v>
      </c>
      <c r="G221" s="84">
        <v>1281697.4900000002</v>
      </c>
      <c r="H221" s="86">
        <v>-4.973948</v>
      </c>
      <c r="I221" s="84">
        <v>-63.750970000000009</v>
      </c>
      <c r="J221" s="85">
        <v>2.9889547444486571E-2</v>
      </c>
      <c r="K221" s="85">
        <f>I221/'סכום נכסי הקרן'!$C$42</f>
        <v>-5.5201684666460634E-5</v>
      </c>
    </row>
    <row r="222" spans="2:11">
      <c r="B222" s="77" t="s">
        <v>2626</v>
      </c>
      <c r="C222" s="74" t="s">
        <v>2627</v>
      </c>
      <c r="D222" s="87" t="s">
        <v>681</v>
      </c>
      <c r="E222" s="87" t="s">
        <v>165</v>
      </c>
      <c r="F222" s="97">
        <v>43928</v>
      </c>
      <c r="G222" s="84">
        <v>318624.56000000006</v>
      </c>
      <c r="H222" s="86">
        <v>-3.8267799999999998</v>
      </c>
      <c r="I222" s="84">
        <v>-12.193060000000003</v>
      </c>
      <c r="J222" s="85">
        <v>5.716698041825426E-3</v>
      </c>
      <c r="K222" s="85">
        <f>I222/'סכום נכסי הקרן'!$C$42</f>
        <v>-1.0557917051916771E-5</v>
      </c>
    </row>
    <row r="223" spans="2:11">
      <c r="B223" s="77" t="s">
        <v>2628</v>
      </c>
      <c r="C223" s="74" t="s">
        <v>2629</v>
      </c>
      <c r="D223" s="87" t="s">
        <v>681</v>
      </c>
      <c r="E223" s="87" t="s">
        <v>165</v>
      </c>
      <c r="F223" s="97">
        <v>44091</v>
      </c>
      <c r="G223" s="84">
        <v>622817.56000000017</v>
      </c>
      <c r="H223" s="86">
        <v>0.75322199999999995</v>
      </c>
      <c r="I223" s="84">
        <v>4.6912000000000011</v>
      </c>
      <c r="J223" s="85">
        <v>-2.1994621410713505E-3</v>
      </c>
      <c r="K223" s="85">
        <f>I223/'סכום נכסי הקרן'!$C$42</f>
        <v>4.0620894569494421E-6</v>
      </c>
    </row>
    <row r="224" spans="2:11">
      <c r="B224" s="77" t="s">
        <v>2630</v>
      </c>
      <c r="C224" s="74" t="s">
        <v>2631</v>
      </c>
      <c r="D224" s="87" t="s">
        <v>681</v>
      </c>
      <c r="E224" s="87" t="s">
        <v>165</v>
      </c>
      <c r="F224" s="97">
        <v>44081</v>
      </c>
      <c r="G224" s="84">
        <v>699804.43000000017</v>
      </c>
      <c r="H224" s="86">
        <v>2.876261</v>
      </c>
      <c r="I224" s="84">
        <v>20.128200000000003</v>
      </c>
      <c r="J224" s="85">
        <v>-9.4370766260045078E-3</v>
      </c>
      <c r="K224" s="85">
        <f>I224/'סכום נכסי הקרן'!$C$42</f>
        <v>1.7428919894135776E-5</v>
      </c>
    </row>
    <row r="225" spans="2:11">
      <c r="B225" s="77" t="s">
        <v>2600</v>
      </c>
      <c r="C225" s="74" t="s">
        <v>2632</v>
      </c>
      <c r="D225" s="87" t="s">
        <v>681</v>
      </c>
      <c r="E225" s="87" t="s">
        <v>162</v>
      </c>
      <c r="F225" s="97">
        <v>44019</v>
      </c>
      <c r="G225" s="84">
        <v>384304.68000000005</v>
      </c>
      <c r="H225" s="86">
        <v>-1.6804250000000001</v>
      </c>
      <c r="I225" s="84">
        <v>-6.4579500000000003</v>
      </c>
      <c r="J225" s="85">
        <v>3.0278002502412442E-3</v>
      </c>
      <c r="K225" s="85">
        <f>I225/'סכום נכסי הקרן'!$C$42</f>
        <v>-5.5919105151148195E-6</v>
      </c>
    </row>
    <row r="226" spans="2:11">
      <c r="B226" s="77" t="s">
        <v>2633</v>
      </c>
      <c r="C226" s="74" t="s">
        <v>2634</v>
      </c>
      <c r="D226" s="87" t="s">
        <v>681</v>
      </c>
      <c r="E226" s="87" t="s">
        <v>162</v>
      </c>
      <c r="F226" s="97">
        <v>43976</v>
      </c>
      <c r="G226" s="84">
        <v>649439.06000000017</v>
      </c>
      <c r="H226" s="86">
        <v>-1.6851069999999999</v>
      </c>
      <c r="I226" s="84">
        <v>-10.943740000000002</v>
      </c>
      <c r="J226" s="85">
        <v>5.130956218393626E-3</v>
      </c>
      <c r="K226" s="85">
        <f>I226/'סכום נכסי הקרן'!$C$42</f>
        <v>-9.4761363560700631E-6</v>
      </c>
    </row>
    <row r="227" spans="2:11">
      <c r="B227" s="73"/>
      <c r="C227" s="74"/>
      <c r="D227" s="74"/>
      <c r="E227" s="74"/>
      <c r="F227" s="74"/>
      <c r="G227" s="84"/>
      <c r="H227" s="86"/>
      <c r="I227" s="74"/>
      <c r="J227" s="85"/>
      <c r="K227" s="74"/>
    </row>
    <row r="228" spans="2:11">
      <c r="B228" s="92" t="s">
        <v>227</v>
      </c>
      <c r="C228" s="72"/>
      <c r="D228" s="72"/>
      <c r="E228" s="72"/>
      <c r="F228" s="72"/>
      <c r="G228" s="81"/>
      <c r="H228" s="83"/>
      <c r="I228" s="81">
        <v>11.560209443000002</v>
      </c>
      <c r="J228" s="82">
        <v>-5.4199869996448711E-3</v>
      </c>
      <c r="K228" s="82">
        <f>I228/'סכום נכסי הקרן'!$C$42</f>
        <v>1.000993453669374E-5</v>
      </c>
    </row>
    <row r="229" spans="2:11">
      <c r="B229" s="77" t="s">
        <v>2635</v>
      </c>
      <c r="C229" s="74" t="s">
        <v>2636</v>
      </c>
      <c r="D229" s="87" t="s">
        <v>681</v>
      </c>
      <c r="E229" s="87" t="s">
        <v>163</v>
      </c>
      <c r="F229" s="97">
        <v>43626</v>
      </c>
      <c r="G229" s="84">
        <v>1366842.2</v>
      </c>
      <c r="H229" s="86">
        <v>0.84575999999999996</v>
      </c>
      <c r="I229" s="84">
        <v>11.560209443000002</v>
      </c>
      <c r="J229" s="85">
        <v>-5.4199869996448711E-3</v>
      </c>
      <c r="K229" s="85">
        <f>I229/'סכום נכסי הקרן'!$C$42</f>
        <v>1.000993453669374E-5</v>
      </c>
    </row>
    <row r="230" spans="2:11">
      <c r="B230" s="73"/>
      <c r="C230" s="74"/>
      <c r="D230" s="74"/>
      <c r="E230" s="74"/>
      <c r="F230" s="74"/>
      <c r="G230" s="84"/>
      <c r="H230" s="86"/>
      <c r="I230" s="74"/>
      <c r="J230" s="85"/>
      <c r="K230" s="74"/>
    </row>
    <row r="231" spans="2:11">
      <c r="B231" s="71" t="s">
        <v>236</v>
      </c>
      <c r="C231" s="72"/>
      <c r="D231" s="72"/>
      <c r="E231" s="72"/>
      <c r="F231" s="72"/>
      <c r="G231" s="81"/>
      <c r="H231" s="83"/>
      <c r="I231" s="81">
        <v>-154.22620481900006</v>
      </c>
      <c r="J231" s="82">
        <v>7.2308726692638645E-2</v>
      </c>
      <c r="K231" s="82">
        <f>I231/'סכום נכסי הקרן'!$C$42</f>
        <v>-1.335437927567755E-4</v>
      </c>
    </row>
    <row r="232" spans="2:11">
      <c r="B232" s="92" t="s">
        <v>226</v>
      </c>
      <c r="C232" s="72"/>
      <c r="D232" s="72"/>
      <c r="E232" s="72"/>
      <c r="F232" s="72"/>
      <c r="G232" s="81"/>
      <c r="H232" s="83"/>
      <c r="I232" s="81">
        <v>-141.99555106500006</v>
      </c>
      <c r="J232" s="82">
        <v>6.6574402875177185E-2</v>
      </c>
      <c r="K232" s="82">
        <f>I232/'סכום נכסי הקרן'!$C$42</f>
        <v>-1.2295332343853656E-4</v>
      </c>
    </row>
    <row r="233" spans="2:11">
      <c r="B233" s="77" t="s">
        <v>2637</v>
      </c>
      <c r="C233" s="74" t="s">
        <v>2638</v>
      </c>
      <c r="D233" s="87" t="s">
        <v>681</v>
      </c>
      <c r="E233" s="87" t="s">
        <v>162</v>
      </c>
      <c r="F233" s="97">
        <v>43971</v>
      </c>
      <c r="G233" s="84">
        <v>4056953.9944120003</v>
      </c>
      <c r="H233" s="86">
        <v>-0.22836899999999999</v>
      </c>
      <c r="I233" s="84">
        <v>-9.2648338630000016</v>
      </c>
      <c r="J233" s="85">
        <v>4.3438035737091421E-3</v>
      </c>
      <c r="K233" s="85">
        <f>I233/'סכום נכסי הקרן'!$C$42</f>
        <v>-8.0223789127047376E-6</v>
      </c>
    </row>
    <row r="234" spans="2:11">
      <c r="B234" s="77" t="s">
        <v>2637</v>
      </c>
      <c r="C234" s="74" t="s">
        <v>2639</v>
      </c>
      <c r="D234" s="87" t="s">
        <v>681</v>
      </c>
      <c r="E234" s="87" t="s">
        <v>162</v>
      </c>
      <c r="F234" s="97">
        <v>44014</v>
      </c>
      <c r="G234" s="84">
        <v>710066.73228000011</v>
      </c>
      <c r="H234" s="86">
        <v>12.557271999999999</v>
      </c>
      <c r="I234" s="84">
        <v>89.165013676000015</v>
      </c>
      <c r="J234" s="85">
        <v>-4.1804884014425128E-2</v>
      </c>
      <c r="K234" s="85">
        <f>I234/'סכום נכסי הקרן'!$C$42</f>
        <v>7.7207593362472798E-5</v>
      </c>
    </row>
    <row r="235" spans="2:11">
      <c r="B235" s="77" t="s">
        <v>2637</v>
      </c>
      <c r="C235" s="74" t="s">
        <v>2640</v>
      </c>
      <c r="D235" s="87" t="s">
        <v>681</v>
      </c>
      <c r="E235" s="87" t="s">
        <v>162</v>
      </c>
      <c r="F235" s="97">
        <v>43969</v>
      </c>
      <c r="G235" s="84">
        <v>2325319.2557810005</v>
      </c>
      <c r="H235" s="86">
        <v>-0.43234099999999998</v>
      </c>
      <c r="I235" s="84">
        <v>-10.053306233000001</v>
      </c>
      <c r="J235" s="85">
        <v>4.7134776714018011E-3</v>
      </c>
      <c r="K235" s="85">
        <f>I235/'סכום נכסי הקרן'!$C$42</f>
        <v>-8.7051136716732184E-6</v>
      </c>
    </row>
    <row r="236" spans="2:11">
      <c r="B236" s="77" t="s">
        <v>2637</v>
      </c>
      <c r="C236" s="74" t="s">
        <v>2641</v>
      </c>
      <c r="D236" s="87" t="s">
        <v>681</v>
      </c>
      <c r="E236" s="87" t="s">
        <v>164</v>
      </c>
      <c r="F236" s="97">
        <v>43962</v>
      </c>
      <c r="G236" s="84">
        <v>2056540.0912070004</v>
      </c>
      <c r="H236" s="86">
        <v>-0.73458000000000001</v>
      </c>
      <c r="I236" s="84">
        <v>-15.106934905000005</v>
      </c>
      <c r="J236" s="85">
        <v>7.082863956168319E-3</v>
      </c>
      <c r="K236" s="85">
        <f>I236/'סכום נכסי הקרן'!$C$42</f>
        <v>-1.308102852242966E-5</v>
      </c>
    </row>
    <row r="237" spans="2:11">
      <c r="B237" s="77" t="s">
        <v>2637</v>
      </c>
      <c r="C237" s="74" t="s">
        <v>2642</v>
      </c>
      <c r="D237" s="87" t="s">
        <v>681</v>
      </c>
      <c r="E237" s="87" t="s">
        <v>162</v>
      </c>
      <c r="F237" s="97">
        <v>43983</v>
      </c>
      <c r="G237" s="84">
        <v>5817662.4390080012</v>
      </c>
      <c r="H237" s="86">
        <v>-5.2683739999999997</v>
      </c>
      <c r="I237" s="84">
        <v>-306.49619438500002</v>
      </c>
      <c r="J237" s="85">
        <v>0.14370028477409891</v>
      </c>
      <c r="K237" s="85">
        <f>I237/'סכום נכסי הקרן'!$C$42</f>
        <v>-2.6539370732572371E-4</v>
      </c>
    </row>
    <row r="238" spans="2:11">
      <c r="B238" s="77" t="s">
        <v>2637</v>
      </c>
      <c r="C238" s="74" t="s">
        <v>2643</v>
      </c>
      <c r="D238" s="87" t="s">
        <v>681</v>
      </c>
      <c r="E238" s="87" t="s">
        <v>164</v>
      </c>
      <c r="F238" s="97">
        <v>43956</v>
      </c>
      <c r="G238" s="84">
        <v>2052511.0499630005</v>
      </c>
      <c r="H238" s="86">
        <v>-0.84021000000000001</v>
      </c>
      <c r="I238" s="84">
        <v>-17.245411793000002</v>
      </c>
      <c r="J238" s="85">
        <v>8.0854856637723582E-3</v>
      </c>
      <c r="K238" s="85">
        <f>I238/'סכום נכסי הקרן'!$C$42</f>
        <v>-1.4932726258760417E-5</v>
      </c>
    </row>
    <row r="239" spans="2:11">
      <c r="B239" s="77" t="s">
        <v>2637</v>
      </c>
      <c r="C239" s="74" t="s">
        <v>2644</v>
      </c>
      <c r="D239" s="87" t="s">
        <v>681</v>
      </c>
      <c r="E239" s="87" t="s">
        <v>164</v>
      </c>
      <c r="F239" s="97">
        <v>43955</v>
      </c>
      <c r="G239" s="84">
        <v>1356122.9364000002</v>
      </c>
      <c r="H239" s="86">
        <v>-0.326463</v>
      </c>
      <c r="I239" s="84">
        <v>-4.4272370440000017</v>
      </c>
      <c r="J239" s="85">
        <v>2.0757035018388976E-3</v>
      </c>
      <c r="K239" s="85">
        <f>I239/'סכום נכסי הקרן'!$C$42</f>
        <v>-3.8335250937603206E-6</v>
      </c>
    </row>
    <row r="240" spans="2:11">
      <c r="B240" s="77" t="s">
        <v>2637</v>
      </c>
      <c r="C240" s="74" t="s">
        <v>2645</v>
      </c>
      <c r="D240" s="87" t="s">
        <v>681</v>
      </c>
      <c r="E240" s="87" t="s">
        <v>162</v>
      </c>
      <c r="F240" s="97">
        <v>44027</v>
      </c>
      <c r="G240" s="84">
        <v>1953350.1926050002</v>
      </c>
      <c r="H240" s="86">
        <v>4.5111850000000002</v>
      </c>
      <c r="I240" s="84">
        <v>88.119248053000021</v>
      </c>
      <c r="J240" s="85">
        <v>-4.1314578357829299E-2</v>
      </c>
      <c r="K240" s="85">
        <f>I240/'סכום נכסי הקרן'!$C$42</f>
        <v>7.6302069506822121E-5</v>
      </c>
    </row>
    <row r="241" spans="2:11">
      <c r="B241" s="77" t="s">
        <v>2637</v>
      </c>
      <c r="C241" s="74" t="s">
        <v>2646</v>
      </c>
      <c r="D241" s="87" t="s">
        <v>681</v>
      </c>
      <c r="E241" s="87" t="s">
        <v>162</v>
      </c>
      <c r="F241" s="97">
        <v>44025</v>
      </c>
      <c r="G241" s="84">
        <v>802967.10459300014</v>
      </c>
      <c r="H241" s="86">
        <v>4.7183130000000002</v>
      </c>
      <c r="I241" s="84">
        <v>37.88650061100001</v>
      </c>
      <c r="J241" s="85">
        <v>-1.7763029449090015E-2</v>
      </c>
      <c r="K241" s="85">
        <f>I241/'סכום נכסי הקרן'!$C$42</f>
        <v>3.280575432568462E-5</v>
      </c>
    </row>
    <row r="242" spans="2:11">
      <c r="B242" s="77" t="s">
        <v>2637</v>
      </c>
      <c r="C242" s="74" t="s">
        <v>2647</v>
      </c>
      <c r="D242" s="87" t="s">
        <v>681</v>
      </c>
      <c r="E242" s="87" t="s">
        <v>162</v>
      </c>
      <c r="F242" s="97">
        <v>44056</v>
      </c>
      <c r="G242" s="84">
        <v>579564.18900000001</v>
      </c>
      <c r="H242" s="86">
        <v>0.67537000000000003</v>
      </c>
      <c r="I242" s="84">
        <v>3.9142026460000006</v>
      </c>
      <c r="J242" s="85">
        <v>-1.8351680875593247E-3</v>
      </c>
      <c r="K242" s="85">
        <f>I242/'סכום נכסי הקרן'!$C$42</f>
        <v>3.3892908638898804E-6</v>
      </c>
    </row>
    <row r="243" spans="2:11">
      <c r="B243" s="77" t="s">
        <v>2637</v>
      </c>
      <c r="C243" s="74" t="s">
        <v>2648</v>
      </c>
      <c r="D243" s="87" t="s">
        <v>681</v>
      </c>
      <c r="E243" s="87" t="s">
        <v>162</v>
      </c>
      <c r="F243" s="97">
        <v>44090</v>
      </c>
      <c r="G243" s="84">
        <v>1151602.1284720001</v>
      </c>
      <c r="H243" s="86">
        <v>0.13141700000000001</v>
      </c>
      <c r="I243" s="84">
        <v>1.5134021720000002</v>
      </c>
      <c r="J243" s="85">
        <v>-7.0955635690849925E-4</v>
      </c>
      <c r="K243" s="85">
        <f>I243/'סכום נכסי הקרן'!$C$42</f>
        <v>1.3104482876461427E-6</v>
      </c>
    </row>
    <row r="244" spans="2:11">
      <c r="B244" s="73"/>
      <c r="C244" s="74"/>
      <c r="D244" s="74"/>
      <c r="E244" s="74"/>
      <c r="F244" s="74"/>
      <c r="G244" s="84"/>
      <c r="H244" s="86"/>
      <c r="I244" s="74"/>
      <c r="J244" s="85"/>
      <c r="K244" s="74"/>
    </row>
    <row r="245" spans="2:11">
      <c r="B245" s="73" t="s">
        <v>227</v>
      </c>
      <c r="C245" s="74"/>
      <c r="D245" s="74"/>
      <c r="E245" s="74"/>
      <c r="F245" s="74"/>
      <c r="G245" s="84"/>
      <c r="H245" s="86"/>
      <c r="I245" s="84">
        <v>-12.230653754000002</v>
      </c>
      <c r="J245" s="85">
        <v>5.7343238174614565E-3</v>
      </c>
      <c r="K245" s="85">
        <f>I245/'סכום נכסי הקרן'!$C$42</f>
        <v>-1.0590469318238938E-5</v>
      </c>
    </row>
    <row r="246" spans="2:11">
      <c r="B246" s="77" t="s">
        <v>2637</v>
      </c>
      <c r="C246" s="74" t="s">
        <v>2649</v>
      </c>
      <c r="D246" s="87" t="s">
        <v>681</v>
      </c>
      <c r="E246" s="87" t="s">
        <v>162</v>
      </c>
      <c r="F246" s="97">
        <v>44089</v>
      </c>
      <c r="G246" s="84">
        <v>1101170.6796830003</v>
      </c>
      <c r="H246" s="86">
        <v>-1.1106959999999999</v>
      </c>
      <c r="I246" s="84">
        <v>-12.230653754000002</v>
      </c>
      <c r="J246" s="85">
        <v>5.7343238174614565E-3</v>
      </c>
      <c r="K246" s="85">
        <f>I246/'סכום נכסי הקרן'!$C$42</f>
        <v>-1.0590469318238938E-5</v>
      </c>
    </row>
    <row r="247" spans="2:11">
      <c r="C247" s="1"/>
      <c r="D247" s="1"/>
    </row>
    <row r="248" spans="2:11">
      <c r="C248" s="1"/>
      <c r="D248" s="1"/>
    </row>
    <row r="249" spans="2:11">
      <c r="C249" s="1"/>
      <c r="D249" s="1"/>
    </row>
    <row r="250" spans="2:11">
      <c r="B250" s="89" t="s">
        <v>255</v>
      </c>
      <c r="C250" s="1"/>
      <c r="D250" s="1"/>
    </row>
    <row r="251" spans="2:11">
      <c r="B251" s="89" t="s">
        <v>111</v>
      </c>
      <c r="C251" s="1"/>
      <c r="D251" s="1"/>
    </row>
    <row r="252" spans="2:11">
      <c r="B252" s="89" t="s">
        <v>238</v>
      </c>
      <c r="C252" s="1"/>
      <c r="D252" s="1"/>
    </row>
    <row r="253" spans="2:11">
      <c r="B253" s="89" t="s">
        <v>246</v>
      </c>
      <c r="C253" s="1"/>
      <c r="D253" s="1"/>
    </row>
    <row r="254" spans="2:11">
      <c r="C254" s="1"/>
      <c r="D254" s="1"/>
    </row>
    <row r="255" spans="2:11">
      <c r="C255" s="1"/>
      <c r="D255" s="1"/>
    </row>
    <row r="256" spans="2:11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D1:XFD40 D41:AF44 AH41:XFD44 C5:C1048576 A1:B1048576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7" t="s">
        <v>178</v>
      </c>
      <c r="C1" s="68" t="s" vm="1">
        <v>264</v>
      </c>
    </row>
    <row r="2" spans="2:78">
      <c r="B2" s="47" t="s">
        <v>177</v>
      </c>
      <c r="C2" s="68" t="s">
        <v>265</v>
      </c>
    </row>
    <row r="3" spans="2:78">
      <c r="B3" s="47" t="s">
        <v>179</v>
      </c>
      <c r="C3" s="68" t="s">
        <v>266</v>
      </c>
    </row>
    <row r="4" spans="2:78">
      <c r="B4" s="47" t="s">
        <v>180</v>
      </c>
      <c r="C4" s="68">
        <v>8803</v>
      </c>
    </row>
    <row r="6" spans="2:78" ht="26.25" customHeight="1">
      <c r="B6" s="121" t="s">
        <v>209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2:78" ht="26.25" customHeight="1">
      <c r="B7" s="121" t="s">
        <v>101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</row>
    <row r="8" spans="2:78" s="3" customFormat="1" ht="47.25">
      <c r="B8" s="22" t="s">
        <v>115</v>
      </c>
      <c r="C8" s="30" t="s">
        <v>45</v>
      </c>
      <c r="D8" s="30" t="s">
        <v>51</v>
      </c>
      <c r="E8" s="30" t="s">
        <v>14</v>
      </c>
      <c r="F8" s="30" t="s">
        <v>67</v>
      </c>
      <c r="G8" s="30" t="s">
        <v>103</v>
      </c>
      <c r="H8" s="30" t="s">
        <v>17</v>
      </c>
      <c r="I8" s="30" t="s">
        <v>102</v>
      </c>
      <c r="J8" s="30" t="s">
        <v>16</v>
      </c>
      <c r="K8" s="30" t="s">
        <v>18</v>
      </c>
      <c r="L8" s="30" t="s">
        <v>240</v>
      </c>
      <c r="M8" s="30" t="s">
        <v>239</v>
      </c>
      <c r="N8" s="30" t="s">
        <v>110</v>
      </c>
      <c r="O8" s="30" t="s">
        <v>59</v>
      </c>
      <c r="P8" s="30" t="s">
        <v>181</v>
      </c>
      <c r="Q8" s="31" t="s">
        <v>183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247</v>
      </c>
      <c r="M9" s="16"/>
      <c r="N9" s="16" t="s">
        <v>243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112</v>
      </c>
      <c r="R10" s="1"/>
      <c r="S10" s="1"/>
      <c r="T10" s="1"/>
      <c r="U10" s="1"/>
      <c r="V10" s="1"/>
    </row>
    <row r="11" spans="2:78" s="4" customFormat="1" ht="18" customHeight="1">
      <c r="B11" s="109" t="s">
        <v>2717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110">
        <v>0</v>
      </c>
      <c r="O11" s="91"/>
      <c r="P11" s="91"/>
      <c r="Q11" s="91"/>
      <c r="R11" s="1"/>
      <c r="S11" s="1"/>
      <c r="T11" s="1"/>
      <c r="U11" s="1"/>
      <c r="V11" s="1"/>
      <c r="BZ11" s="1"/>
    </row>
    <row r="12" spans="2:78" ht="18" customHeight="1">
      <c r="B12" s="89" t="s">
        <v>255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</row>
    <row r="13" spans="2:78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2:78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2:78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2:7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2:17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2:17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2:17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2:17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2:17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2:17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2:17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2:17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2:17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2:17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2:17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2:17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2:17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2:17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2:17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2:17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2:17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2:17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2:17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2:17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2:17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2:17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2:17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2:17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2:17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2:17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2:17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2:17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2:17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2:17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2:17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2:17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2:17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2:17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2:17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2:17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2:17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2:17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2:17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2:17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2:17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2:17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2:17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2:17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2:17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2:17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2:17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2:17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2:17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2:17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2:17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2:17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2:17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2:17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2:17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2:17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2:17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79" spans="2:17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</row>
    <row r="80" spans="2:17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</row>
    <row r="81" spans="2:17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</row>
    <row r="82" spans="2:17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</row>
    <row r="83" spans="2:17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</row>
    <row r="84" spans="2:17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</row>
    <row r="85" spans="2:17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</row>
    <row r="86" spans="2:17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</row>
    <row r="87" spans="2:17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</row>
    <row r="88" spans="2:17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</row>
    <row r="89" spans="2:17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</row>
    <row r="90" spans="2:17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</row>
    <row r="91" spans="2:17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</row>
    <row r="92" spans="2:17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</row>
    <row r="93" spans="2:17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</row>
    <row r="94" spans="2:17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</row>
    <row r="95" spans="2:17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</row>
    <row r="96" spans="2:17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2:17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</row>
    <row r="98" spans="2:17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</row>
    <row r="99" spans="2:17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</row>
    <row r="100" spans="2:17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</row>
    <row r="101" spans="2:17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</row>
    <row r="102" spans="2:17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</row>
    <row r="103" spans="2:17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</row>
    <row r="104" spans="2:17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</row>
    <row r="105" spans="2:17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</row>
    <row r="106" spans="2:17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</row>
    <row r="107" spans="2:17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</row>
    <row r="108" spans="2:17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</row>
    <row r="109" spans="2:17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</row>
    <row r="110" spans="2:17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14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E255"/>
  <sheetViews>
    <sheetView rightToLeft="1" zoomScale="70" zoomScaleNormal="70" workbookViewId="0">
      <selection activeCell="J18" sqref="J18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58.140625" style="2" bestFit="1" customWidth="1"/>
    <col min="4" max="4" width="11.140625" style="2" bestFit="1" customWidth="1"/>
    <col min="5" max="5" width="11.28515625" style="2" bestFit="1" customWidth="1"/>
    <col min="6" max="6" width="7.28515625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7.42578125" style="1" bestFit="1" customWidth="1"/>
    <col min="13" max="13" width="8" style="1" bestFit="1" customWidth="1"/>
    <col min="14" max="14" width="12.42578125" style="1" bestFit="1" customWidth="1"/>
    <col min="15" max="15" width="8.140625" style="1" bestFit="1" customWidth="1"/>
    <col min="16" max="16" width="11.140625" style="1" bestFit="1" customWidth="1"/>
    <col min="17" max="17" width="10" style="1" bestFit="1" customWidth="1"/>
    <col min="18" max="18" width="9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7">
      <c r="B1" s="47" t="s">
        <v>178</v>
      </c>
      <c r="C1" s="68" t="s" vm="1">
        <v>264</v>
      </c>
    </row>
    <row r="2" spans="2:57">
      <c r="B2" s="47" t="s">
        <v>177</v>
      </c>
      <c r="C2" s="68" t="s">
        <v>265</v>
      </c>
    </row>
    <row r="3" spans="2:57">
      <c r="B3" s="47" t="s">
        <v>179</v>
      </c>
      <c r="C3" s="68" t="s">
        <v>266</v>
      </c>
    </row>
    <row r="4" spans="2:57">
      <c r="B4" s="47" t="s">
        <v>180</v>
      </c>
      <c r="C4" s="68">
        <v>8803</v>
      </c>
    </row>
    <row r="6" spans="2:57" ht="26.25" customHeight="1">
      <c r="B6" s="121" t="s">
        <v>210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57" s="3" customFormat="1" ht="78.75">
      <c r="B7" s="48" t="s">
        <v>115</v>
      </c>
      <c r="C7" s="49" t="s">
        <v>222</v>
      </c>
      <c r="D7" s="49" t="s">
        <v>45</v>
      </c>
      <c r="E7" s="49" t="s">
        <v>116</v>
      </c>
      <c r="F7" s="49" t="s">
        <v>14</v>
      </c>
      <c r="G7" s="49" t="s">
        <v>103</v>
      </c>
      <c r="H7" s="49" t="s">
        <v>67</v>
      </c>
      <c r="I7" s="49" t="s">
        <v>17</v>
      </c>
      <c r="J7" s="49" t="s">
        <v>263</v>
      </c>
      <c r="K7" s="49" t="s">
        <v>102</v>
      </c>
      <c r="L7" s="49" t="s">
        <v>35</v>
      </c>
      <c r="M7" s="49" t="s">
        <v>18</v>
      </c>
      <c r="N7" s="49" t="s">
        <v>240</v>
      </c>
      <c r="O7" s="49" t="s">
        <v>239</v>
      </c>
      <c r="P7" s="49" t="s">
        <v>110</v>
      </c>
      <c r="Q7" s="49" t="s">
        <v>181</v>
      </c>
      <c r="R7" s="51" t="s">
        <v>183</v>
      </c>
      <c r="S7" s="1"/>
      <c r="BD7" s="3" t="s">
        <v>161</v>
      </c>
      <c r="BE7" s="3" t="s">
        <v>163</v>
      </c>
    </row>
    <row r="8" spans="2:57" s="3" customFormat="1" ht="24" customHeight="1">
      <c r="B8" s="15"/>
      <c r="C8" s="58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247</v>
      </c>
      <c r="O8" s="16"/>
      <c r="P8" s="16" t="s">
        <v>243</v>
      </c>
      <c r="Q8" s="16" t="s">
        <v>19</v>
      </c>
      <c r="R8" s="17" t="s">
        <v>19</v>
      </c>
      <c r="S8" s="1"/>
      <c r="BD8" s="3" t="s">
        <v>159</v>
      </c>
      <c r="BE8" s="3" t="s">
        <v>162</v>
      </c>
    </row>
    <row r="9" spans="2:57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112</v>
      </c>
      <c r="R9" s="20" t="s">
        <v>113</v>
      </c>
      <c r="S9" s="1"/>
      <c r="BD9" s="4" t="s">
        <v>160</v>
      </c>
      <c r="BE9" s="4" t="s">
        <v>164</v>
      </c>
    </row>
    <row r="10" spans="2:57" s="4" customFormat="1" ht="18" customHeight="1">
      <c r="B10" s="69" t="s">
        <v>40</v>
      </c>
      <c r="C10" s="70"/>
      <c r="D10" s="70"/>
      <c r="E10" s="70"/>
      <c r="F10" s="70"/>
      <c r="G10" s="70"/>
      <c r="H10" s="70"/>
      <c r="I10" s="78">
        <v>5.3167319918870772</v>
      </c>
      <c r="J10" s="70"/>
      <c r="K10" s="70"/>
      <c r="L10" s="70"/>
      <c r="M10" s="93">
        <v>2.6063035076355431E-2</v>
      </c>
      <c r="N10" s="78"/>
      <c r="O10" s="80"/>
      <c r="P10" s="78">
        <f>P11+P128</f>
        <v>43793.050180552018</v>
      </c>
      <c r="Q10" s="79">
        <f>P10/$P$10</f>
        <v>1</v>
      </c>
      <c r="R10" s="79">
        <f>P10/'סכום נכסי הקרן'!$C$42</f>
        <v>3.7920209632093742E-2</v>
      </c>
      <c r="S10" s="1"/>
      <c r="BD10" s="1" t="s">
        <v>28</v>
      </c>
      <c r="BE10" s="4" t="s">
        <v>165</v>
      </c>
    </row>
    <row r="11" spans="2:57" ht="21.75" customHeight="1">
      <c r="B11" s="71" t="s">
        <v>38</v>
      </c>
      <c r="C11" s="72"/>
      <c r="D11" s="72"/>
      <c r="E11" s="72"/>
      <c r="F11" s="72"/>
      <c r="G11" s="72"/>
      <c r="H11" s="72"/>
      <c r="I11" s="81">
        <v>6.5608800223033779</v>
      </c>
      <c r="J11" s="72"/>
      <c r="K11" s="72"/>
      <c r="L11" s="72"/>
      <c r="M11" s="94">
        <v>2.1814818711822163E-2</v>
      </c>
      <c r="N11" s="81"/>
      <c r="O11" s="83"/>
      <c r="P11" s="81">
        <f>P12+P33</f>
        <v>19376.658830552013</v>
      </c>
      <c r="Q11" s="82">
        <f t="shared" ref="Q11:Q31" si="0">P11/$P$10</f>
        <v>0.44245967683605103</v>
      </c>
      <c r="R11" s="82">
        <f>P11/'סכום נכסי הקרן'!$C$42</f>
        <v>1.6778163699371507E-2</v>
      </c>
      <c r="BE11" s="1" t="s">
        <v>171</v>
      </c>
    </row>
    <row r="12" spans="2:57">
      <c r="B12" s="92" t="s">
        <v>36</v>
      </c>
      <c r="C12" s="72"/>
      <c r="D12" s="72"/>
      <c r="E12" s="72"/>
      <c r="F12" s="72"/>
      <c r="G12" s="72"/>
      <c r="H12" s="72"/>
      <c r="I12" s="81">
        <v>7.9681769930377655</v>
      </c>
      <c r="J12" s="72"/>
      <c r="K12" s="72"/>
      <c r="L12" s="72"/>
      <c r="M12" s="94">
        <v>1.8241081512294387E-2</v>
      </c>
      <c r="N12" s="81"/>
      <c r="O12" s="83"/>
      <c r="P12" s="81">
        <f>SUM(P13:P31)</f>
        <v>5775.4579305280004</v>
      </c>
      <c r="Q12" s="82">
        <f t="shared" si="0"/>
        <v>0.1318806958345371</v>
      </c>
      <c r="R12" s="82">
        <f>P12/'סכום נכסי הקרן'!$C$42</f>
        <v>5.0009436324720382E-3</v>
      </c>
      <c r="BE12" s="1" t="s">
        <v>166</v>
      </c>
    </row>
    <row r="13" spans="2:57">
      <c r="B13" s="77" t="s">
        <v>2782</v>
      </c>
      <c r="C13" s="87" t="s">
        <v>2698</v>
      </c>
      <c r="D13" s="74">
        <v>6028</v>
      </c>
      <c r="E13" s="74"/>
      <c r="F13" s="74" t="s">
        <v>682</v>
      </c>
      <c r="G13" s="97">
        <v>43100</v>
      </c>
      <c r="H13" s="74"/>
      <c r="I13" s="84">
        <v>9.319999999982242</v>
      </c>
      <c r="J13" s="87" t="s">
        <v>28</v>
      </c>
      <c r="K13" s="87" t="s">
        <v>163</v>
      </c>
      <c r="L13" s="88">
        <v>3.0999999999959112E-2</v>
      </c>
      <c r="M13" s="88">
        <v>3.0999999999959112E-2</v>
      </c>
      <c r="N13" s="84">
        <v>168261.52269500002</v>
      </c>
      <c r="O13" s="86">
        <v>101.75</v>
      </c>
      <c r="P13" s="84">
        <v>171.20609934700005</v>
      </c>
      <c r="Q13" s="85">
        <f t="shared" si="0"/>
        <v>3.9094353702503843E-3</v>
      </c>
      <c r="R13" s="85">
        <f>P13/'סכום נכסי הקרן'!$C$42</f>
        <v>1.4824660878301658E-4</v>
      </c>
      <c r="BE13" s="1" t="s">
        <v>167</v>
      </c>
    </row>
    <row r="14" spans="2:57">
      <c r="B14" s="77" t="s">
        <v>2782</v>
      </c>
      <c r="C14" s="87" t="s">
        <v>2698</v>
      </c>
      <c r="D14" s="74">
        <v>6869</v>
      </c>
      <c r="E14" s="74"/>
      <c r="F14" s="74" t="s">
        <v>682</v>
      </c>
      <c r="G14" s="97">
        <v>43555</v>
      </c>
      <c r="H14" s="74"/>
      <c r="I14" s="84">
        <v>4.700000000019771</v>
      </c>
      <c r="J14" s="87" t="s">
        <v>28</v>
      </c>
      <c r="K14" s="87" t="s">
        <v>163</v>
      </c>
      <c r="L14" s="88">
        <v>3.0999999999999996E-2</v>
      </c>
      <c r="M14" s="88">
        <v>3.0999999999999996E-2</v>
      </c>
      <c r="N14" s="84">
        <v>44933.462561000008</v>
      </c>
      <c r="O14" s="86">
        <v>112.56</v>
      </c>
      <c r="P14" s="84">
        <v>50.577105450000012</v>
      </c>
      <c r="Q14" s="85">
        <f t="shared" si="0"/>
        <v>1.1549116867055017E-3</v>
      </c>
      <c r="R14" s="85">
        <f>P14/'סכום נכסי הקרן'!$C$42</f>
        <v>4.3794493266427596E-5</v>
      </c>
      <c r="BE14" s="1" t="s">
        <v>168</v>
      </c>
    </row>
    <row r="15" spans="2:57">
      <c r="B15" s="77" t="s">
        <v>2782</v>
      </c>
      <c r="C15" s="87" t="s">
        <v>2698</v>
      </c>
      <c r="D15" s="74">
        <v>6870</v>
      </c>
      <c r="E15" s="74"/>
      <c r="F15" s="74" t="s">
        <v>682</v>
      </c>
      <c r="G15" s="97">
        <v>43555</v>
      </c>
      <c r="H15" s="74"/>
      <c r="I15" s="84">
        <v>6.6300000000053618</v>
      </c>
      <c r="J15" s="87" t="s">
        <v>28</v>
      </c>
      <c r="K15" s="87" t="s">
        <v>163</v>
      </c>
      <c r="L15" s="88">
        <v>1.2200000000020078E-2</v>
      </c>
      <c r="M15" s="88">
        <v>1.2200000000020078E-2</v>
      </c>
      <c r="N15" s="84">
        <v>460254.79240700009</v>
      </c>
      <c r="O15" s="86">
        <v>101.72</v>
      </c>
      <c r="P15" s="84">
        <f>468.171174823-0.000016043</f>
        <v>468.17115877999998</v>
      </c>
      <c r="Q15" s="85">
        <f t="shared" si="0"/>
        <v>1.0690535526751442E-2</v>
      </c>
      <c r="R15" s="85">
        <f>P15/'סכום נכסי הקרן'!$C$42</f>
        <v>4.0538734825376036E-4</v>
      </c>
      <c r="BE15" s="1" t="s">
        <v>170</v>
      </c>
    </row>
    <row r="16" spans="2:57">
      <c r="B16" s="77" t="s">
        <v>2782</v>
      </c>
      <c r="C16" s="87" t="s">
        <v>2698</v>
      </c>
      <c r="D16" s="74">
        <v>6868</v>
      </c>
      <c r="E16" s="74"/>
      <c r="F16" s="74" t="s">
        <v>682</v>
      </c>
      <c r="G16" s="97">
        <v>43555</v>
      </c>
      <c r="H16" s="74"/>
      <c r="I16" s="84">
        <v>6.3599999999728087</v>
      </c>
      <c r="J16" s="87" t="s">
        <v>28</v>
      </c>
      <c r="K16" s="87" t="s">
        <v>163</v>
      </c>
      <c r="L16" s="88">
        <v>2.6299999999807401E-2</v>
      </c>
      <c r="M16" s="88">
        <v>2.6299999999807401E-2</v>
      </c>
      <c r="N16" s="84">
        <v>55975.581890000009</v>
      </c>
      <c r="O16" s="86">
        <v>110.38</v>
      </c>
      <c r="P16" s="84">
        <v>61.785840113000006</v>
      </c>
      <c r="Q16" s="85">
        <f t="shared" si="0"/>
        <v>1.4108594824582092E-3</v>
      </c>
      <c r="R16" s="85">
        <f>P16/'סכום נכסי הקרן'!$C$42</f>
        <v>5.3500087336242574E-5</v>
      </c>
      <c r="BE16" s="1" t="s">
        <v>169</v>
      </c>
    </row>
    <row r="17" spans="2:57">
      <c r="B17" s="77" t="s">
        <v>2782</v>
      </c>
      <c r="C17" s="87" t="s">
        <v>2698</v>
      </c>
      <c r="D17" s="74">
        <v>6867</v>
      </c>
      <c r="E17" s="74"/>
      <c r="F17" s="74" t="s">
        <v>682</v>
      </c>
      <c r="G17" s="97">
        <v>43555</v>
      </c>
      <c r="H17" s="74"/>
      <c r="I17" s="84">
        <v>6.4100000000070247</v>
      </c>
      <c r="J17" s="87" t="s">
        <v>28</v>
      </c>
      <c r="K17" s="87" t="s">
        <v>163</v>
      </c>
      <c r="L17" s="88">
        <v>1.7399999999998684E-2</v>
      </c>
      <c r="M17" s="88">
        <v>1.7399999999998684E-2</v>
      </c>
      <c r="N17" s="84">
        <v>142502.73724500003</v>
      </c>
      <c r="O17" s="86">
        <v>106.89</v>
      </c>
      <c r="P17" s="84">
        <v>152.321157873</v>
      </c>
      <c r="Q17" s="85">
        <f t="shared" si="0"/>
        <v>3.4782038986780612E-3</v>
      </c>
      <c r="R17" s="85">
        <f>P17/'סכום נכסי הקרן'!$C$42</f>
        <v>1.3189422098103782E-4</v>
      </c>
      <c r="BE17" s="1" t="s">
        <v>172</v>
      </c>
    </row>
    <row r="18" spans="2:57">
      <c r="B18" s="77" t="s">
        <v>2782</v>
      </c>
      <c r="C18" s="87" t="s">
        <v>2698</v>
      </c>
      <c r="D18" s="74">
        <v>6866</v>
      </c>
      <c r="E18" s="74"/>
      <c r="F18" s="74" t="s">
        <v>682</v>
      </c>
      <c r="G18" s="97">
        <v>43555</v>
      </c>
      <c r="H18" s="74"/>
      <c r="I18" s="84">
        <v>7.2200000000101738</v>
      </c>
      <c r="J18" s="87" t="s">
        <v>28</v>
      </c>
      <c r="K18" s="87" t="s">
        <v>163</v>
      </c>
      <c r="L18" s="88">
        <v>4.4000000000115171E-3</v>
      </c>
      <c r="M18" s="88">
        <v>4.4000000000115171E-3</v>
      </c>
      <c r="N18" s="84">
        <v>198546.15133000002</v>
      </c>
      <c r="O18" s="86">
        <v>104.96</v>
      </c>
      <c r="P18" s="84">
        <f>208.394016304-0.00001386</f>
        <v>208.39400244399999</v>
      </c>
      <c r="Q18" s="85">
        <f t="shared" si="0"/>
        <v>4.7586089935463174E-3</v>
      </c>
      <c r="R18" s="85">
        <f>P18/'סכום נכסי הקרן'!$C$42</f>
        <v>1.8044745059244294E-4</v>
      </c>
      <c r="BE18" s="1" t="s">
        <v>173</v>
      </c>
    </row>
    <row r="19" spans="2:57">
      <c r="B19" s="77" t="s">
        <v>2782</v>
      </c>
      <c r="C19" s="87" t="s">
        <v>2698</v>
      </c>
      <c r="D19" s="74">
        <v>6865</v>
      </c>
      <c r="E19" s="74"/>
      <c r="F19" s="74" t="s">
        <v>682</v>
      </c>
      <c r="G19" s="97">
        <v>43555</v>
      </c>
      <c r="H19" s="74"/>
      <c r="I19" s="84">
        <v>4.7999999999973788</v>
      </c>
      <c r="J19" s="87" t="s">
        <v>28</v>
      </c>
      <c r="K19" s="87" t="s">
        <v>163</v>
      </c>
      <c r="L19" s="88">
        <v>1.8500000000013103E-2</v>
      </c>
      <c r="M19" s="88">
        <v>1.8500000000013103E-2</v>
      </c>
      <c r="N19" s="84">
        <v>132524.17960000003</v>
      </c>
      <c r="O19" s="86">
        <v>115.15</v>
      </c>
      <c r="P19" s="84">
        <v>152.60160798800004</v>
      </c>
      <c r="Q19" s="85">
        <f t="shared" si="0"/>
        <v>3.4846078854714859E-3</v>
      </c>
      <c r="R19" s="85">
        <f>P19/'סכום נכסי הקרן'!$C$42</f>
        <v>1.3213706150272565E-4</v>
      </c>
      <c r="BE19" s="1" t="s">
        <v>174</v>
      </c>
    </row>
    <row r="20" spans="2:57">
      <c r="B20" s="77" t="s">
        <v>2782</v>
      </c>
      <c r="C20" s="87" t="s">
        <v>2698</v>
      </c>
      <c r="D20" s="74">
        <v>5212</v>
      </c>
      <c r="E20" s="74"/>
      <c r="F20" s="74" t="s">
        <v>682</v>
      </c>
      <c r="G20" s="97">
        <v>42643</v>
      </c>
      <c r="H20" s="74"/>
      <c r="I20" s="84">
        <v>8.4899999999935751</v>
      </c>
      <c r="J20" s="87" t="s">
        <v>28</v>
      </c>
      <c r="K20" s="87" t="s">
        <v>163</v>
      </c>
      <c r="L20" s="88">
        <v>1.7099999999992857E-2</v>
      </c>
      <c r="M20" s="88">
        <v>1.7099999999992857E-2</v>
      </c>
      <c r="N20" s="84">
        <v>420310.62273000012</v>
      </c>
      <c r="O20" s="86">
        <v>100</v>
      </c>
      <c r="P20" s="84">
        <v>420.31062273000009</v>
      </c>
      <c r="Q20" s="85">
        <f t="shared" si="0"/>
        <v>9.5976558151835492E-3</v>
      </c>
      <c r="R20" s="85">
        <f>P20/'סכום נכסי הקרן'!$C$42</f>
        <v>3.6394512048844378E-4</v>
      </c>
      <c r="BE20" s="1" t="s">
        <v>175</v>
      </c>
    </row>
    <row r="21" spans="2:57">
      <c r="B21" s="77" t="s">
        <v>2782</v>
      </c>
      <c r="C21" s="87" t="s">
        <v>2698</v>
      </c>
      <c r="D21" s="74">
        <v>5211</v>
      </c>
      <c r="E21" s="74"/>
      <c r="F21" s="74" t="s">
        <v>682</v>
      </c>
      <c r="G21" s="97">
        <v>42643</v>
      </c>
      <c r="H21" s="74"/>
      <c r="I21" s="84">
        <v>5.6499999999965116</v>
      </c>
      <c r="J21" s="87" t="s">
        <v>28</v>
      </c>
      <c r="K21" s="87" t="s">
        <v>163</v>
      </c>
      <c r="L21" s="88">
        <v>2.4599999999990862E-2</v>
      </c>
      <c r="M21" s="88">
        <v>2.4599999999990862E-2</v>
      </c>
      <c r="N21" s="84">
        <v>384803.48130400007</v>
      </c>
      <c r="O21" s="86">
        <v>108.03</v>
      </c>
      <c r="P21" s="84">
        <v>415.70320085300006</v>
      </c>
      <c r="Q21" s="85">
        <f t="shared" si="0"/>
        <v>9.4924468412024201E-3</v>
      </c>
      <c r="R21" s="85">
        <f>P21/'סכום נכסי הקרן'!$C$42</f>
        <v>3.5995557413990182E-4</v>
      </c>
      <c r="BE21" s="1" t="s">
        <v>176</v>
      </c>
    </row>
    <row r="22" spans="2:57">
      <c r="B22" s="77" t="s">
        <v>2782</v>
      </c>
      <c r="C22" s="87" t="s">
        <v>2698</v>
      </c>
      <c r="D22" s="74">
        <v>6027</v>
      </c>
      <c r="E22" s="74"/>
      <c r="F22" s="74" t="s">
        <v>682</v>
      </c>
      <c r="G22" s="97">
        <v>43100</v>
      </c>
      <c r="H22" s="74"/>
      <c r="I22" s="84">
        <v>10.070000000005015</v>
      </c>
      <c r="J22" s="87" t="s">
        <v>28</v>
      </c>
      <c r="K22" s="87" t="s">
        <v>163</v>
      </c>
      <c r="L22" s="88">
        <v>1.6800000000010272E-2</v>
      </c>
      <c r="M22" s="88">
        <v>1.6800000000010272E-2</v>
      </c>
      <c r="N22" s="84">
        <v>650084.9511200001</v>
      </c>
      <c r="O22" s="86">
        <v>101.83</v>
      </c>
      <c r="P22" s="84">
        <f>661.981505724-0.058981645</f>
        <v>661.92252407900003</v>
      </c>
      <c r="Q22" s="85">
        <f t="shared" si="0"/>
        <v>1.5114784682729226E-2</v>
      </c>
      <c r="R22" s="85">
        <f>P22/'סכום נכסי הקרן'!$C$42</f>
        <v>5.7315580371305173E-4</v>
      </c>
      <c r="BE22" s="1" t="s">
        <v>28</v>
      </c>
    </row>
    <row r="23" spans="2:57">
      <c r="B23" s="77" t="s">
        <v>2782</v>
      </c>
      <c r="C23" s="87" t="s">
        <v>2698</v>
      </c>
      <c r="D23" s="74">
        <v>5025</v>
      </c>
      <c r="E23" s="74"/>
      <c r="F23" s="74" t="s">
        <v>682</v>
      </c>
      <c r="G23" s="97">
        <v>42551</v>
      </c>
      <c r="H23" s="74"/>
      <c r="I23" s="84">
        <v>9.4500000000091866</v>
      </c>
      <c r="J23" s="87" t="s">
        <v>28</v>
      </c>
      <c r="K23" s="87" t="s">
        <v>163</v>
      </c>
      <c r="L23" s="88">
        <v>1.9600000000020306E-2</v>
      </c>
      <c r="M23" s="88">
        <v>1.9600000000020306E-2</v>
      </c>
      <c r="N23" s="84">
        <v>419923.21375300008</v>
      </c>
      <c r="O23" s="86">
        <v>98.52</v>
      </c>
      <c r="P23" s="84">
        <v>413.70835019600003</v>
      </c>
      <c r="Q23" s="85">
        <f t="shared" si="0"/>
        <v>9.4468950778798019E-3</v>
      </c>
      <c r="R23" s="85">
        <f>P23/'סכום נכסי הקרן'!$C$42</f>
        <v>3.5822824172559661E-4</v>
      </c>
    </row>
    <row r="24" spans="2:57">
      <c r="B24" s="77" t="s">
        <v>2782</v>
      </c>
      <c r="C24" s="87" t="s">
        <v>2698</v>
      </c>
      <c r="D24" s="74">
        <v>5024</v>
      </c>
      <c r="E24" s="74"/>
      <c r="F24" s="74" t="s">
        <v>682</v>
      </c>
      <c r="G24" s="97">
        <v>42551</v>
      </c>
      <c r="H24" s="74"/>
      <c r="I24" s="84">
        <v>6.8300000000064438</v>
      </c>
      <c r="J24" s="87" t="s">
        <v>28</v>
      </c>
      <c r="K24" s="87" t="s">
        <v>163</v>
      </c>
      <c r="L24" s="88">
        <v>2.5600000000019565E-2</v>
      </c>
      <c r="M24" s="88">
        <v>2.5600000000019565E-2</v>
      </c>
      <c r="N24" s="84">
        <v>308536.48764600005</v>
      </c>
      <c r="O24" s="86">
        <v>112.64</v>
      </c>
      <c r="P24" s="84">
        <v>347.53549967200007</v>
      </c>
      <c r="Q24" s="85">
        <f t="shared" si="0"/>
        <v>7.9358596452899395E-3</v>
      </c>
      <c r="R24" s="85">
        <f>P24/'סכום נכסי הקרן'!$C$42</f>
        <v>3.0092946136026761E-4</v>
      </c>
    </row>
    <row r="25" spans="2:57">
      <c r="B25" s="77" t="s">
        <v>2782</v>
      </c>
      <c r="C25" s="87" t="s">
        <v>2698</v>
      </c>
      <c r="D25" s="74">
        <v>6026</v>
      </c>
      <c r="E25" s="74"/>
      <c r="F25" s="74" t="s">
        <v>682</v>
      </c>
      <c r="G25" s="97">
        <v>43100</v>
      </c>
      <c r="H25" s="74"/>
      <c r="I25" s="84">
        <v>7.6199999999979307</v>
      </c>
      <c r="J25" s="87" t="s">
        <v>28</v>
      </c>
      <c r="K25" s="87" t="s">
        <v>163</v>
      </c>
      <c r="L25" s="88">
        <v>2.3499999999991548E-2</v>
      </c>
      <c r="M25" s="88">
        <v>2.3499999999991548E-2</v>
      </c>
      <c r="N25" s="84">
        <v>851947.97066400026</v>
      </c>
      <c r="O25" s="86">
        <v>111.13</v>
      </c>
      <c r="P25" s="84">
        <f>946.769779808-0.043537058</f>
        <v>946.72624274999998</v>
      </c>
      <c r="Q25" s="85">
        <f t="shared" si="0"/>
        <v>2.1618184594285921E-2</v>
      </c>
      <c r="R25" s="85">
        <f>P25/'סכום נכסי הקרן'!$C$42</f>
        <v>8.1976609168062163E-4</v>
      </c>
    </row>
    <row r="26" spans="2:57">
      <c r="B26" s="77" t="s">
        <v>2782</v>
      </c>
      <c r="C26" s="87" t="s">
        <v>2698</v>
      </c>
      <c r="D26" s="74">
        <v>5023</v>
      </c>
      <c r="E26" s="74"/>
      <c r="F26" s="74" t="s">
        <v>682</v>
      </c>
      <c r="G26" s="97">
        <v>42551</v>
      </c>
      <c r="H26" s="74"/>
      <c r="I26" s="84">
        <v>9.4700000000060953</v>
      </c>
      <c r="J26" s="87" t="s">
        <v>28</v>
      </c>
      <c r="K26" s="87" t="s">
        <v>163</v>
      </c>
      <c r="L26" s="88">
        <v>1.3999999999992083E-2</v>
      </c>
      <c r="M26" s="88">
        <v>1.3999999999992083E-2</v>
      </c>
      <c r="N26" s="84">
        <v>253415.27286100003</v>
      </c>
      <c r="O26" s="86">
        <v>99.69</v>
      </c>
      <c r="P26" s="84">
        <v>252.62957151800003</v>
      </c>
      <c r="Q26" s="85">
        <f t="shared" si="0"/>
        <v>5.7687137679711077E-3</v>
      </c>
      <c r="R26" s="85">
        <f>P26/'סכום נכסי הקרן'!$C$42</f>
        <v>2.1875083538900979E-4</v>
      </c>
    </row>
    <row r="27" spans="2:57">
      <c r="B27" s="77" t="s">
        <v>2782</v>
      </c>
      <c r="C27" s="87" t="s">
        <v>2698</v>
      </c>
      <c r="D27" s="74">
        <v>5210</v>
      </c>
      <c r="E27" s="74"/>
      <c r="F27" s="74" t="s">
        <v>682</v>
      </c>
      <c r="G27" s="97">
        <v>42643</v>
      </c>
      <c r="H27" s="74"/>
      <c r="I27" s="84">
        <v>8.6000000000055294</v>
      </c>
      <c r="J27" s="87" t="s">
        <v>28</v>
      </c>
      <c r="K27" s="87" t="s">
        <v>163</v>
      </c>
      <c r="L27" s="88">
        <v>7.2000000000018438E-3</v>
      </c>
      <c r="M27" s="88">
        <v>7.2000000000018438E-3</v>
      </c>
      <c r="N27" s="84">
        <v>205896.16606300004</v>
      </c>
      <c r="O27" s="86">
        <v>105.4</v>
      </c>
      <c r="P27" s="84">
        <v>217.01446751800003</v>
      </c>
      <c r="Q27" s="85">
        <f t="shared" si="0"/>
        <v>4.95545449844856E-3</v>
      </c>
      <c r="R27" s="85">
        <f>P27/'סכום נכסי הקרן'!$C$42</f>
        <v>1.8791187340347134E-4</v>
      </c>
    </row>
    <row r="28" spans="2:57">
      <c r="B28" s="77" t="s">
        <v>2782</v>
      </c>
      <c r="C28" s="87" t="s">
        <v>2698</v>
      </c>
      <c r="D28" s="74">
        <v>6025</v>
      </c>
      <c r="E28" s="74"/>
      <c r="F28" s="74" t="s">
        <v>682</v>
      </c>
      <c r="G28" s="97">
        <v>43100</v>
      </c>
      <c r="H28" s="74"/>
      <c r="I28" s="84">
        <v>10.040000000000001</v>
      </c>
      <c r="J28" s="87" t="s">
        <v>28</v>
      </c>
      <c r="K28" s="87" t="s">
        <v>163</v>
      </c>
      <c r="L28" s="88">
        <v>1.1000000000000001E-2</v>
      </c>
      <c r="M28" s="88">
        <v>1.1000000000000001E-2</v>
      </c>
      <c r="N28" s="84">
        <v>242811.07325200003</v>
      </c>
      <c r="O28" s="86">
        <v>107.92</v>
      </c>
      <c r="P28" s="84">
        <f>262.0416792-0.051665835</f>
        <v>261.99001336499998</v>
      </c>
      <c r="Q28" s="85">
        <f t="shared" si="0"/>
        <v>5.9824564008411248E-3</v>
      </c>
      <c r="R28" s="85">
        <f>P28/'סכום נכסי הקרן'!$C$42</f>
        <v>2.2685600083475647E-4</v>
      </c>
    </row>
    <row r="29" spans="2:57">
      <c r="B29" s="77" t="s">
        <v>2782</v>
      </c>
      <c r="C29" s="87" t="s">
        <v>2698</v>
      </c>
      <c r="D29" s="74">
        <v>5022</v>
      </c>
      <c r="E29" s="74"/>
      <c r="F29" s="74" t="s">
        <v>682</v>
      </c>
      <c r="G29" s="97">
        <v>42551</v>
      </c>
      <c r="H29" s="74"/>
      <c r="I29" s="84">
        <v>7.9500000000067894</v>
      </c>
      <c r="J29" s="87" t="s">
        <v>28</v>
      </c>
      <c r="K29" s="87" t="s">
        <v>163</v>
      </c>
      <c r="L29" s="88">
        <v>1.8500000000002514E-2</v>
      </c>
      <c r="M29" s="88">
        <v>1.8500000000002514E-2</v>
      </c>
      <c r="N29" s="84">
        <v>184477.60013400004</v>
      </c>
      <c r="O29" s="86">
        <v>107.78</v>
      </c>
      <c r="P29" s="84">
        <v>198.82990520700002</v>
      </c>
      <c r="Q29" s="85">
        <f t="shared" si="0"/>
        <v>4.5402159563504912E-3</v>
      </c>
      <c r="R29" s="85">
        <f>P29/'סכום נכסי הקרן'!$C$42</f>
        <v>1.7216594083978759E-4</v>
      </c>
    </row>
    <row r="30" spans="2:57">
      <c r="B30" s="77" t="s">
        <v>2782</v>
      </c>
      <c r="C30" s="87" t="s">
        <v>2698</v>
      </c>
      <c r="D30" s="74">
        <v>6024</v>
      </c>
      <c r="E30" s="74"/>
      <c r="F30" s="74" t="s">
        <v>682</v>
      </c>
      <c r="G30" s="97">
        <v>43100</v>
      </c>
      <c r="H30" s="74"/>
      <c r="I30" s="84">
        <v>8.6099999999822643</v>
      </c>
      <c r="J30" s="87" t="s">
        <v>28</v>
      </c>
      <c r="K30" s="87" t="s">
        <v>163</v>
      </c>
      <c r="L30" s="88">
        <v>1.299999999997635E-2</v>
      </c>
      <c r="M30" s="88">
        <v>1.299999999997635E-2</v>
      </c>
      <c r="N30" s="84">
        <v>186546.13699300002</v>
      </c>
      <c r="O30" s="86">
        <v>113.35</v>
      </c>
      <c r="P30" s="84">
        <f>211.450066775-0.020226325</f>
        <v>211.42984045</v>
      </c>
      <c r="Q30" s="85">
        <f t="shared" si="0"/>
        <v>4.8279313630429314E-3</v>
      </c>
      <c r="R30" s="85">
        <f>P30/'סכום נכסי הקרן'!$C$42</f>
        <v>1.8307616937594803E-4</v>
      </c>
    </row>
    <row r="31" spans="2:57">
      <c r="B31" s="77" t="s">
        <v>2782</v>
      </c>
      <c r="C31" s="87" t="s">
        <v>2698</v>
      </c>
      <c r="D31" s="74">
        <v>5209</v>
      </c>
      <c r="E31" s="74"/>
      <c r="F31" s="74" t="s">
        <v>682</v>
      </c>
      <c r="G31" s="97">
        <v>42643</v>
      </c>
      <c r="H31" s="74"/>
      <c r="I31" s="84">
        <v>6.7999999999815497</v>
      </c>
      <c r="J31" s="87" t="s">
        <v>28</v>
      </c>
      <c r="K31" s="87" t="s">
        <v>163</v>
      </c>
      <c r="L31" s="88">
        <v>1.5699999999929274E-2</v>
      </c>
      <c r="M31" s="88">
        <v>1.5699999999929274E-2</v>
      </c>
      <c r="N31" s="84">
        <v>150472.58264800004</v>
      </c>
      <c r="O31" s="86">
        <v>108.06</v>
      </c>
      <c r="P31" s="84">
        <v>162.60072019500004</v>
      </c>
      <c r="Q31" s="85">
        <f t="shared" si="0"/>
        <v>3.7129343474506171E-3</v>
      </c>
      <c r="R31" s="85">
        <f>P31/'סכום נכסי הקרן'!$C$42</f>
        <v>1.4079524880552857E-4</v>
      </c>
    </row>
    <row r="32" spans="2:57"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84"/>
      <c r="O32" s="86"/>
      <c r="P32" s="74"/>
      <c r="Q32" s="85"/>
      <c r="R32" s="74"/>
    </row>
    <row r="33" spans="2:18">
      <c r="B33" s="92" t="s">
        <v>37</v>
      </c>
      <c r="C33" s="72"/>
      <c r="D33" s="72"/>
      <c r="E33" s="72"/>
      <c r="F33" s="72"/>
      <c r="G33" s="72"/>
      <c r="H33" s="72"/>
      <c r="I33" s="81">
        <v>5.9632758661358238</v>
      </c>
      <c r="J33" s="72"/>
      <c r="K33" s="72"/>
      <c r="L33" s="72"/>
      <c r="M33" s="94">
        <v>2.3332394779916683E-2</v>
      </c>
      <c r="N33" s="81"/>
      <c r="O33" s="83"/>
      <c r="P33" s="81">
        <f>SUM(P34:P126)</f>
        <v>13601.20090002401</v>
      </c>
      <c r="Q33" s="82">
        <f t="shared" ref="Q33:Q96" si="1">P33/$P$10</f>
        <v>0.31057898100151393</v>
      </c>
      <c r="R33" s="82">
        <f>P33/'סכום נכסי הקרן'!$C$42</f>
        <v>1.1777220066899467E-2</v>
      </c>
    </row>
    <row r="34" spans="2:18">
      <c r="B34" s="77" t="s">
        <v>2783</v>
      </c>
      <c r="C34" s="87" t="s">
        <v>2697</v>
      </c>
      <c r="D34" s="74">
        <v>91102700</v>
      </c>
      <c r="E34" s="74"/>
      <c r="F34" s="74" t="s">
        <v>440</v>
      </c>
      <c r="G34" s="97">
        <v>43093</v>
      </c>
      <c r="H34" s="74" t="s">
        <v>159</v>
      </c>
      <c r="I34" s="84">
        <v>3.2199999999999998</v>
      </c>
      <c r="J34" s="87" t="s">
        <v>696</v>
      </c>
      <c r="K34" s="87" t="s">
        <v>163</v>
      </c>
      <c r="L34" s="88">
        <v>2.6089999999999999E-2</v>
      </c>
      <c r="M34" s="88">
        <v>2.5499999999999998E-2</v>
      </c>
      <c r="N34" s="84">
        <v>85277.7</v>
      </c>
      <c r="O34" s="86">
        <v>103.11</v>
      </c>
      <c r="P34" s="84">
        <v>87.929820000000021</v>
      </c>
      <c r="Q34" s="85">
        <f t="shared" si="1"/>
        <v>2.0078487257105611E-3</v>
      </c>
      <c r="R34" s="85">
        <f>P34/'סכום נכסי הקרן'!$C$42</f>
        <v>7.6138044588476759E-5</v>
      </c>
    </row>
    <row r="35" spans="2:18">
      <c r="B35" s="77" t="s">
        <v>2783</v>
      </c>
      <c r="C35" s="87" t="s">
        <v>2697</v>
      </c>
      <c r="D35" s="74">
        <v>91102701</v>
      </c>
      <c r="E35" s="74"/>
      <c r="F35" s="74" t="s">
        <v>440</v>
      </c>
      <c r="G35" s="97">
        <v>43363</v>
      </c>
      <c r="H35" s="74" t="s">
        <v>159</v>
      </c>
      <c r="I35" s="84">
        <v>3.2199999999999993</v>
      </c>
      <c r="J35" s="87" t="s">
        <v>696</v>
      </c>
      <c r="K35" s="87" t="s">
        <v>163</v>
      </c>
      <c r="L35" s="88">
        <v>2.6849999999999999E-2</v>
      </c>
      <c r="M35" s="88">
        <v>2.4399999999999995E-2</v>
      </c>
      <c r="N35" s="84">
        <v>119388.78000000001</v>
      </c>
      <c r="O35" s="86">
        <v>102.83</v>
      </c>
      <c r="P35" s="84">
        <v>122.76748000000002</v>
      </c>
      <c r="Q35" s="85">
        <f t="shared" si="1"/>
        <v>2.8033553153719269E-3</v>
      </c>
      <c r="R35" s="85">
        <f>P35/'סכום נכסי הקרן'!$C$42</f>
        <v>1.0630382123214773E-4</v>
      </c>
    </row>
    <row r="36" spans="2:18">
      <c r="B36" s="77" t="s">
        <v>2784</v>
      </c>
      <c r="C36" s="87" t="s">
        <v>2698</v>
      </c>
      <c r="D36" s="74">
        <v>6686</v>
      </c>
      <c r="E36" s="74"/>
      <c r="F36" s="74" t="s">
        <v>1895</v>
      </c>
      <c r="G36" s="97">
        <v>43471</v>
      </c>
      <c r="H36" s="74" t="s">
        <v>2696</v>
      </c>
      <c r="I36" s="84">
        <v>0.26999999999984203</v>
      </c>
      <c r="J36" s="87" t="s">
        <v>155</v>
      </c>
      <c r="K36" s="87" t="s">
        <v>163</v>
      </c>
      <c r="L36" s="88">
        <v>2.2970000000000001E-2</v>
      </c>
      <c r="M36" s="88">
        <v>1.3700000000003683E-2</v>
      </c>
      <c r="N36" s="84">
        <v>565464.75732500013</v>
      </c>
      <c r="O36" s="86">
        <v>100.79</v>
      </c>
      <c r="P36" s="84">
        <v>569.93195216700019</v>
      </c>
      <c r="Q36" s="85">
        <f t="shared" si="1"/>
        <v>1.3014210013170088E-2</v>
      </c>
      <c r="R36" s="85">
        <f>P36/'סכום נכסי הקרן'!$C$42</f>
        <v>4.9350157189550321E-4</v>
      </c>
    </row>
    <row r="37" spans="2:18">
      <c r="B37" s="77" t="s">
        <v>2785</v>
      </c>
      <c r="C37" s="87" t="s">
        <v>2697</v>
      </c>
      <c r="D37" s="74">
        <v>11898602</v>
      </c>
      <c r="E37" s="74"/>
      <c r="F37" s="74" t="s">
        <v>521</v>
      </c>
      <c r="G37" s="97">
        <v>43431</v>
      </c>
      <c r="H37" s="74" t="s">
        <v>352</v>
      </c>
      <c r="I37" s="84">
        <v>9.41</v>
      </c>
      <c r="J37" s="87" t="s">
        <v>468</v>
      </c>
      <c r="K37" s="87" t="s">
        <v>163</v>
      </c>
      <c r="L37" s="88">
        <v>3.9599999999999996E-2</v>
      </c>
      <c r="M37" s="88">
        <v>2.4899999999999999E-2</v>
      </c>
      <c r="N37" s="84">
        <v>35942.310000000005</v>
      </c>
      <c r="O37" s="86">
        <v>114.56</v>
      </c>
      <c r="P37" s="84">
        <v>41.17551000000001</v>
      </c>
      <c r="Q37" s="85">
        <f t="shared" si="1"/>
        <v>9.4022932474992508E-4</v>
      </c>
      <c r="R37" s="85">
        <f>P37/'סכום נכסי הקרן'!$C$42</f>
        <v>3.5653693096759102E-5</v>
      </c>
    </row>
    <row r="38" spans="2:18">
      <c r="B38" s="77" t="s">
        <v>2785</v>
      </c>
      <c r="C38" s="87" t="s">
        <v>2697</v>
      </c>
      <c r="D38" s="74">
        <v>11898601</v>
      </c>
      <c r="E38" s="74"/>
      <c r="F38" s="74" t="s">
        <v>521</v>
      </c>
      <c r="G38" s="97">
        <v>43276</v>
      </c>
      <c r="H38" s="74" t="s">
        <v>352</v>
      </c>
      <c r="I38" s="84">
        <v>9.4799999999999986</v>
      </c>
      <c r="J38" s="87" t="s">
        <v>468</v>
      </c>
      <c r="K38" s="87" t="s">
        <v>163</v>
      </c>
      <c r="L38" s="88">
        <v>3.56E-2</v>
      </c>
      <c r="M38" s="88">
        <v>2.6000000000000002E-2</v>
      </c>
      <c r="N38" s="84">
        <v>35847.019999999997</v>
      </c>
      <c r="O38" s="86">
        <v>109.51</v>
      </c>
      <c r="P38" s="84">
        <v>39.256080000000011</v>
      </c>
      <c r="Q38" s="85">
        <f t="shared" si="1"/>
        <v>8.9639976750085289E-4</v>
      </c>
      <c r="R38" s="85">
        <f>P38/'סכום נכסי הקרן'!$C$42</f>
        <v>3.3991667097792432E-5</v>
      </c>
    </row>
    <row r="39" spans="2:18">
      <c r="B39" s="77" t="s">
        <v>2785</v>
      </c>
      <c r="C39" s="87" t="s">
        <v>2697</v>
      </c>
      <c r="D39" s="74">
        <v>11898600</v>
      </c>
      <c r="E39" s="74"/>
      <c r="F39" s="74" t="s">
        <v>521</v>
      </c>
      <c r="G39" s="97">
        <v>43222</v>
      </c>
      <c r="H39" s="74" t="s">
        <v>352</v>
      </c>
      <c r="I39" s="84">
        <v>9.4799999999999986</v>
      </c>
      <c r="J39" s="87" t="s">
        <v>468</v>
      </c>
      <c r="K39" s="87" t="s">
        <v>163</v>
      </c>
      <c r="L39" s="88">
        <v>3.5200000000000002E-2</v>
      </c>
      <c r="M39" s="88">
        <v>2.6100000000000002E-2</v>
      </c>
      <c r="N39" s="84">
        <v>171318.11</v>
      </c>
      <c r="O39" s="86">
        <v>110.03</v>
      </c>
      <c r="P39" s="84">
        <v>188.50132000000005</v>
      </c>
      <c r="Q39" s="85">
        <f t="shared" si="1"/>
        <v>4.3043660860076667E-3</v>
      </c>
      <c r="R39" s="85">
        <f>P39/'סכום נכסי הקרן'!$C$42</f>
        <v>1.6322246431468558E-4</v>
      </c>
    </row>
    <row r="40" spans="2:18">
      <c r="B40" s="77" t="s">
        <v>2785</v>
      </c>
      <c r="C40" s="87" t="s">
        <v>2697</v>
      </c>
      <c r="D40" s="74">
        <v>11898611</v>
      </c>
      <c r="E40" s="74"/>
      <c r="F40" s="74" t="s">
        <v>521</v>
      </c>
      <c r="G40" s="97">
        <v>43922</v>
      </c>
      <c r="H40" s="74" t="s">
        <v>352</v>
      </c>
      <c r="I40" s="84">
        <v>9.7799999999999994</v>
      </c>
      <c r="J40" s="87" t="s">
        <v>468</v>
      </c>
      <c r="K40" s="87" t="s">
        <v>163</v>
      </c>
      <c r="L40" s="88">
        <v>3.0699999999999998E-2</v>
      </c>
      <c r="M40" s="88">
        <v>1.9900000000000001E-2</v>
      </c>
      <c r="N40" s="84">
        <v>41265.260000000009</v>
      </c>
      <c r="O40" s="86">
        <v>111</v>
      </c>
      <c r="P40" s="84">
        <v>45.804440000000007</v>
      </c>
      <c r="Q40" s="85">
        <f t="shared" si="1"/>
        <v>1.0459294296961581E-3</v>
      </c>
      <c r="R40" s="85">
        <f>P40/'סכום נכסי הקרן'!$C$42</f>
        <v>3.9661863234454572E-5</v>
      </c>
    </row>
    <row r="41" spans="2:18">
      <c r="B41" s="77" t="s">
        <v>2785</v>
      </c>
      <c r="C41" s="87" t="s">
        <v>2697</v>
      </c>
      <c r="D41" s="74">
        <v>11898612</v>
      </c>
      <c r="E41" s="74"/>
      <c r="F41" s="74" t="s">
        <v>521</v>
      </c>
      <c r="G41" s="97">
        <v>43978</v>
      </c>
      <c r="H41" s="74" t="s">
        <v>352</v>
      </c>
      <c r="I41" s="84">
        <v>9.7099999999999991</v>
      </c>
      <c r="J41" s="87" t="s">
        <v>468</v>
      </c>
      <c r="K41" s="87" t="s">
        <v>163</v>
      </c>
      <c r="L41" s="88">
        <v>2.6000000000000002E-2</v>
      </c>
      <c r="M41" s="88">
        <v>2.6699999999999998E-2</v>
      </c>
      <c r="N41" s="84">
        <v>17330.870000000003</v>
      </c>
      <c r="O41" s="86">
        <v>99.58</v>
      </c>
      <c r="P41" s="84">
        <v>17.258080000000007</v>
      </c>
      <c r="Q41" s="85">
        <f t="shared" si="1"/>
        <v>3.9408262107452197E-4</v>
      </c>
      <c r="R41" s="85">
        <f>P41/'סכום נכסי הקרן'!$C$42</f>
        <v>1.4943695603510836E-5</v>
      </c>
    </row>
    <row r="42" spans="2:18">
      <c r="B42" s="77" t="s">
        <v>2785</v>
      </c>
      <c r="C42" s="87" t="s">
        <v>2697</v>
      </c>
      <c r="D42" s="74">
        <v>11898613</v>
      </c>
      <c r="E42" s="74"/>
      <c r="F42" s="74" t="s">
        <v>521</v>
      </c>
      <c r="G42" s="97">
        <v>44010</v>
      </c>
      <c r="H42" s="74" t="s">
        <v>352</v>
      </c>
      <c r="I42" s="84">
        <v>9.83</v>
      </c>
      <c r="J42" s="87" t="s">
        <v>468</v>
      </c>
      <c r="K42" s="87" t="s">
        <v>163</v>
      </c>
      <c r="L42" s="88">
        <v>2.5000000000000001E-2</v>
      </c>
      <c r="M42" s="88">
        <v>2.3700000000000002E-2</v>
      </c>
      <c r="N42" s="84">
        <v>27181.490000000005</v>
      </c>
      <c r="O42" s="86">
        <v>101.54</v>
      </c>
      <c r="P42" s="84">
        <v>27.600090000000005</v>
      </c>
      <c r="Q42" s="85">
        <f t="shared" si="1"/>
        <v>6.3023904218155794E-4</v>
      </c>
      <c r="R42" s="85">
        <f>P42/'סכום נכסי הקרן'!$C$42</f>
        <v>2.3898796597854646E-5</v>
      </c>
    </row>
    <row r="43" spans="2:18">
      <c r="B43" s="77" t="s">
        <v>2785</v>
      </c>
      <c r="C43" s="87" t="s">
        <v>2697</v>
      </c>
      <c r="D43" s="74">
        <v>11898603</v>
      </c>
      <c r="E43" s="74"/>
      <c r="F43" s="74" t="s">
        <v>521</v>
      </c>
      <c r="G43" s="97">
        <v>43500</v>
      </c>
      <c r="H43" s="74" t="s">
        <v>352</v>
      </c>
      <c r="I43" s="84">
        <v>9.5299999999999994</v>
      </c>
      <c r="J43" s="87" t="s">
        <v>468</v>
      </c>
      <c r="K43" s="87" t="s">
        <v>163</v>
      </c>
      <c r="L43" s="88">
        <v>3.7499999999999999E-2</v>
      </c>
      <c r="M43" s="88">
        <v>2.2799999999999997E-2</v>
      </c>
      <c r="N43" s="84">
        <v>67500.880000000019</v>
      </c>
      <c r="O43" s="86">
        <v>114.69</v>
      </c>
      <c r="P43" s="84">
        <v>77.416770000000014</v>
      </c>
      <c r="Q43" s="85">
        <f t="shared" si="1"/>
        <v>1.7677866620576224E-3</v>
      </c>
      <c r="R43" s="85">
        <f>P43/'סכום נכסי הקרן'!$C$42</f>
        <v>6.7034840810044306E-5</v>
      </c>
    </row>
    <row r="44" spans="2:18">
      <c r="B44" s="77" t="s">
        <v>2785</v>
      </c>
      <c r="C44" s="87" t="s">
        <v>2697</v>
      </c>
      <c r="D44" s="74">
        <v>11898604</v>
      </c>
      <c r="E44" s="74"/>
      <c r="F44" s="74" t="s">
        <v>521</v>
      </c>
      <c r="G44" s="97">
        <v>43556</v>
      </c>
      <c r="H44" s="74" t="s">
        <v>352</v>
      </c>
      <c r="I44" s="84">
        <v>9.620000000000001</v>
      </c>
      <c r="J44" s="87" t="s">
        <v>468</v>
      </c>
      <c r="K44" s="87" t="s">
        <v>163</v>
      </c>
      <c r="L44" s="88">
        <v>3.3500000000000002E-2</v>
      </c>
      <c r="M44" s="88">
        <v>2.3E-2</v>
      </c>
      <c r="N44" s="84">
        <v>68137.49000000002</v>
      </c>
      <c r="O44" s="86">
        <v>110.59</v>
      </c>
      <c r="P44" s="84">
        <v>75.353260000000006</v>
      </c>
      <c r="Q44" s="85">
        <f t="shared" si="1"/>
        <v>1.7206670850587044E-3</v>
      </c>
      <c r="R44" s="85">
        <f>P44/'סכום נכסי הקרן'!$C$42</f>
        <v>6.5248056572469741E-5</v>
      </c>
    </row>
    <row r="45" spans="2:18">
      <c r="B45" s="77" t="s">
        <v>2785</v>
      </c>
      <c r="C45" s="87" t="s">
        <v>2697</v>
      </c>
      <c r="D45" s="74">
        <v>11898606</v>
      </c>
      <c r="E45" s="74"/>
      <c r="F45" s="74" t="s">
        <v>521</v>
      </c>
      <c r="G45" s="97">
        <v>43647</v>
      </c>
      <c r="H45" s="74" t="s">
        <v>352</v>
      </c>
      <c r="I45" s="84">
        <v>9.57</v>
      </c>
      <c r="J45" s="87" t="s">
        <v>468</v>
      </c>
      <c r="K45" s="87" t="s">
        <v>163</v>
      </c>
      <c r="L45" s="88">
        <v>3.2000000000000001E-2</v>
      </c>
      <c r="M45" s="88">
        <v>2.6399999999999996E-2</v>
      </c>
      <c r="N45" s="84">
        <v>63275.930000000008</v>
      </c>
      <c r="O45" s="86">
        <v>105.67</v>
      </c>
      <c r="P45" s="84">
        <v>66.863670000000013</v>
      </c>
      <c r="Q45" s="85">
        <f t="shared" si="1"/>
        <v>1.5268100697332424E-3</v>
      </c>
      <c r="R45" s="85">
        <f>P45/'סכום נכסי הקרן'!$C$42</f>
        <v>5.7896957912676219E-5</v>
      </c>
    </row>
    <row r="46" spans="2:18">
      <c r="B46" s="77" t="s">
        <v>2785</v>
      </c>
      <c r="C46" s="87" t="s">
        <v>2697</v>
      </c>
      <c r="D46" s="74">
        <v>11898607</v>
      </c>
      <c r="E46" s="74"/>
      <c r="F46" s="74" t="s">
        <v>521</v>
      </c>
      <c r="G46" s="97">
        <v>43703</v>
      </c>
      <c r="H46" s="74" t="s">
        <v>352</v>
      </c>
      <c r="I46" s="84">
        <v>9.73</v>
      </c>
      <c r="J46" s="87" t="s">
        <v>468</v>
      </c>
      <c r="K46" s="87" t="s">
        <v>163</v>
      </c>
      <c r="L46" s="88">
        <v>2.6800000000000001E-2</v>
      </c>
      <c r="M46" s="88">
        <v>2.5300000000000003E-2</v>
      </c>
      <c r="N46" s="84">
        <v>4499.1400000000012</v>
      </c>
      <c r="O46" s="86">
        <v>101.71</v>
      </c>
      <c r="P46" s="84">
        <v>4.576080000000001</v>
      </c>
      <c r="Q46" s="85">
        <f t="shared" si="1"/>
        <v>1.0449329245470516E-4</v>
      </c>
      <c r="R46" s="85">
        <f>P46/'סכום נכסי הקרן'!$C$42</f>
        <v>3.9624075550300993E-6</v>
      </c>
    </row>
    <row r="47" spans="2:18">
      <c r="B47" s="77" t="s">
        <v>2785</v>
      </c>
      <c r="C47" s="87" t="s">
        <v>2697</v>
      </c>
      <c r="D47" s="74">
        <v>11898608</v>
      </c>
      <c r="E47" s="74"/>
      <c r="F47" s="74" t="s">
        <v>521</v>
      </c>
      <c r="G47" s="97">
        <v>43740</v>
      </c>
      <c r="H47" s="74" t="s">
        <v>352</v>
      </c>
      <c r="I47" s="84">
        <v>9.6199999999999992</v>
      </c>
      <c r="J47" s="87" t="s">
        <v>468</v>
      </c>
      <c r="K47" s="87" t="s">
        <v>163</v>
      </c>
      <c r="L47" s="88">
        <v>2.7300000000000001E-2</v>
      </c>
      <c r="M47" s="88">
        <v>2.9099999999999997E-2</v>
      </c>
      <c r="N47" s="84">
        <v>66480.080000000016</v>
      </c>
      <c r="O47" s="86">
        <v>98.59</v>
      </c>
      <c r="P47" s="84">
        <v>65.542710000000028</v>
      </c>
      <c r="Q47" s="85">
        <f t="shared" si="1"/>
        <v>1.4966463795003432E-3</v>
      </c>
      <c r="R47" s="85">
        <f>P47/'סכום נכסי הקרן'!$C$42</f>
        <v>5.6753144455767135E-5</v>
      </c>
    </row>
    <row r="48" spans="2:18">
      <c r="B48" s="77" t="s">
        <v>2785</v>
      </c>
      <c r="C48" s="87" t="s">
        <v>2697</v>
      </c>
      <c r="D48" s="74">
        <v>11898609</v>
      </c>
      <c r="E48" s="74"/>
      <c r="F48" s="74" t="s">
        <v>521</v>
      </c>
      <c r="G48" s="97">
        <v>43831</v>
      </c>
      <c r="H48" s="74" t="s">
        <v>352</v>
      </c>
      <c r="I48" s="84">
        <v>9.56</v>
      </c>
      <c r="J48" s="87" t="s">
        <v>468</v>
      </c>
      <c r="K48" s="87" t="s">
        <v>163</v>
      </c>
      <c r="L48" s="88">
        <v>2.6800000000000001E-2</v>
      </c>
      <c r="M48" s="88">
        <v>3.15E-2</v>
      </c>
      <c r="N48" s="84">
        <v>69008.149999999994</v>
      </c>
      <c r="O48" s="86">
        <v>95.93</v>
      </c>
      <c r="P48" s="84">
        <v>66.199520000000007</v>
      </c>
      <c r="Q48" s="85">
        <f t="shared" si="1"/>
        <v>1.5116444213652521E-3</v>
      </c>
      <c r="R48" s="85">
        <f>P48/'סכום נכסי הקרן'!$C$42</f>
        <v>5.7321873347355408E-5</v>
      </c>
    </row>
    <row r="49" spans="2:18">
      <c r="B49" s="77" t="s">
        <v>2786</v>
      </c>
      <c r="C49" s="87" t="s">
        <v>2697</v>
      </c>
      <c r="D49" s="74">
        <v>7936</v>
      </c>
      <c r="E49" s="74"/>
      <c r="F49" s="74" t="s">
        <v>2699</v>
      </c>
      <c r="G49" s="97">
        <v>44087</v>
      </c>
      <c r="H49" s="74" t="s">
        <v>2696</v>
      </c>
      <c r="I49" s="84">
        <v>6.7400000000015821</v>
      </c>
      <c r="J49" s="87" t="s">
        <v>404</v>
      </c>
      <c r="K49" s="87" t="s">
        <v>163</v>
      </c>
      <c r="L49" s="88">
        <v>1.7947999999999999E-2</v>
      </c>
      <c r="M49" s="88">
        <v>1.8499999999990125E-2</v>
      </c>
      <c r="N49" s="84">
        <v>202814.58236100004</v>
      </c>
      <c r="O49" s="86">
        <v>99.83</v>
      </c>
      <c r="P49" s="84">
        <v>202.469795232</v>
      </c>
      <c r="Q49" s="85">
        <f t="shared" si="1"/>
        <v>4.6233316564443022E-3</v>
      </c>
      <c r="R49" s="85">
        <f>P49/'סכום נכסי הקרן'!$C$42</f>
        <v>1.7531770561106312E-4</v>
      </c>
    </row>
    <row r="50" spans="2:18">
      <c r="B50" s="77" t="s">
        <v>2786</v>
      </c>
      <c r="C50" s="87" t="s">
        <v>2697</v>
      </c>
      <c r="D50" s="74">
        <v>7937</v>
      </c>
      <c r="E50" s="74"/>
      <c r="F50" s="74" t="s">
        <v>2699</v>
      </c>
      <c r="G50" s="97">
        <v>44087</v>
      </c>
      <c r="H50" s="74" t="s">
        <v>2696</v>
      </c>
      <c r="I50" s="84">
        <v>10.279999999963254</v>
      </c>
      <c r="J50" s="87" t="s">
        <v>404</v>
      </c>
      <c r="K50" s="87" t="s">
        <v>163</v>
      </c>
      <c r="L50" s="88">
        <v>2.8999999999999998E-2</v>
      </c>
      <c r="M50" s="88">
        <v>2.9099999999917022E-2</v>
      </c>
      <c r="N50" s="84">
        <v>33624.60115200001</v>
      </c>
      <c r="O50" s="86">
        <v>100.36</v>
      </c>
      <c r="P50" s="84">
        <v>33.745650708000007</v>
      </c>
      <c r="Q50" s="85">
        <f t="shared" si="1"/>
        <v>7.7057091408047336E-4</v>
      </c>
      <c r="R50" s="85">
        <f>P50/'סכום נכסי הקרן'!$C$42</f>
        <v>2.9220210598325645E-5</v>
      </c>
    </row>
    <row r="51" spans="2:18">
      <c r="B51" s="77" t="s">
        <v>2787</v>
      </c>
      <c r="C51" s="87" t="s">
        <v>2698</v>
      </c>
      <c r="D51" s="74">
        <v>472710</v>
      </c>
      <c r="E51" s="74"/>
      <c r="F51" s="74" t="s">
        <v>2699</v>
      </c>
      <c r="G51" s="97">
        <v>42901</v>
      </c>
      <c r="H51" s="74" t="s">
        <v>2696</v>
      </c>
      <c r="I51" s="84">
        <v>2.0300000000008462</v>
      </c>
      <c r="J51" s="87" t="s">
        <v>190</v>
      </c>
      <c r="K51" s="87" t="s">
        <v>163</v>
      </c>
      <c r="L51" s="88">
        <v>0.04</v>
      </c>
      <c r="M51" s="88">
        <v>1.7500000000021144E-2</v>
      </c>
      <c r="N51" s="84">
        <v>446913.01657800004</v>
      </c>
      <c r="O51" s="86">
        <v>105.81</v>
      </c>
      <c r="P51" s="84">
        <v>472.87865292000009</v>
      </c>
      <c r="Q51" s="85">
        <f t="shared" si="1"/>
        <v>1.0798029618179005E-2</v>
      </c>
      <c r="R51" s="85">
        <f>P51/'סכום נכסי הקרן'!$C$42</f>
        <v>4.0946354673490501E-4</v>
      </c>
    </row>
    <row r="52" spans="2:18">
      <c r="B52" s="77" t="s">
        <v>2788</v>
      </c>
      <c r="C52" s="87" t="s">
        <v>2697</v>
      </c>
      <c r="D52" s="74">
        <v>74006127</v>
      </c>
      <c r="E52" s="74"/>
      <c r="F52" s="74" t="s">
        <v>2699</v>
      </c>
      <c r="G52" s="97">
        <v>44074</v>
      </c>
      <c r="H52" s="74" t="s">
        <v>2696</v>
      </c>
      <c r="I52" s="84">
        <v>11.48</v>
      </c>
      <c r="J52" s="87" t="s">
        <v>468</v>
      </c>
      <c r="K52" s="87" t="s">
        <v>163</v>
      </c>
      <c r="L52" s="88">
        <v>2.35E-2</v>
      </c>
      <c r="M52" s="88">
        <v>2.7099999999999999E-2</v>
      </c>
      <c r="N52" s="84">
        <v>489145.9800000001</v>
      </c>
      <c r="O52" s="86">
        <v>96.75</v>
      </c>
      <c r="P52" s="84">
        <v>473.24874000000005</v>
      </c>
      <c r="Q52" s="85">
        <f t="shared" si="1"/>
        <v>1.0806480435796736E-2</v>
      </c>
      <c r="R52" s="85">
        <f>P52/'סכום נכסי הקרן'!$C$42</f>
        <v>4.0978400351053193E-4</v>
      </c>
    </row>
    <row r="53" spans="2:18">
      <c r="B53" s="77" t="s">
        <v>2789</v>
      </c>
      <c r="C53" s="87" t="s">
        <v>2698</v>
      </c>
      <c r="D53" s="74">
        <v>7970</v>
      </c>
      <c r="E53" s="74"/>
      <c r="F53" s="74" t="s">
        <v>2699</v>
      </c>
      <c r="G53" s="97">
        <v>44098</v>
      </c>
      <c r="H53" s="74" t="s">
        <v>2696</v>
      </c>
      <c r="I53" s="84">
        <v>10.159999999982025</v>
      </c>
      <c r="J53" s="87" t="s">
        <v>404</v>
      </c>
      <c r="K53" s="87" t="s">
        <v>163</v>
      </c>
      <c r="L53" s="88">
        <v>1.8500000000000003E-2</v>
      </c>
      <c r="M53" s="88">
        <v>1.9399999999987157E-2</v>
      </c>
      <c r="N53" s="84">
        <v>78475.549704000019</v>
      </c>
      <c r="O53" s="86">
        <v>99.26</v>
      </c>
      <c r="P53" s="84">
        <v>77.894832615000027</v>
      </c>
      <c r="Q53" s="85">
        <f t="shared" si="1"/>
        <v>1.7787030657570458E-3</v>
      </c>
      <c r="R53" s="85">
        <f>P53/'סכום נכסי הקרן'!$C$42</f>
        <v>6.7448793126754995E-5</v>
      </c>
    </row>
    <row r="54" spans="2:18">
      <c r="B54" s="77" t="s">
        <v>2789</v>
      </c>
      <c r="C54" s="87" t="s">
        <v>2698</v>
      </c>
      <c r="D54" s="74">
        <v>7699</v>
      </c>
      <c r="E54" s="74"/>
      <c r="F54" s="74" t="s">
        <v>2699</v>
      </c>
      <c r="G54" s="97">
        <v>43977</v>
      </c>
      <c r="H54" s="74" t="s">
        <v>2696</v>
      </c>
      <c r="I54" s="84">
        <v>10.150000000035972</v>
      </c>
      <c r="J54" s="87" t="s">
        <v>404</v>
      </c>
      <c r="K54" s="87" t="s">
        <v>163</v>
      </c>
      <c r="L54" s="88">
        <v>1.908E-2</v>
      </c>
      <c r="M54" s="88">
        <v>1.8300000000071939E-2</v>
      </c>
      <c r="N54" s="84">
        <v>137810.72140500002</v>
      </c>
      <c r="O54" s="86">
        <v>100.86</v>
      </c>
      <c r="P54" s="84">
        <v>138.99589790000005</v>
      </c>
      <c r="Q54" s="85">
        <f t="shared" si="1"/>
        <v>3.1739259386350418E-3</v>
      </c>
      <c r="R54" s="85">
        <f>P54/'סכום נכסי הקרן'!$C$42</f>
        <v>1.2035593694978068E-4</v>
      </c>
    </row>
    <row r="55" spans="2:18">
      <c r="B55" s="77" t="s">
        <v>2789</v>
      </c>
      <c r="C55" s="87" t="s">
        <v>2698</v>
      </c>
      <c r="D55" s="74">
        <v>7567</v>
      </c>
      <c r="E55" s="74"/>
      <c r="F55" s="74" t="s">
        <v>2699</v>
      </c>
      <c r="G55" s="97">
        <v>43919</v>
      </c>
      <c r="H55" s="74" t="s">
        <v>2696</v>
      </c>
      <c r="I55" s="84">
        <v>9.840000000031635</v>
      </c>
      <c r="J55" s="87" t="s">
        <v>404</v>
      </c>
      <c r="K55" s="87" t="s">
        <v>163</v>
      </c>
      <c r="L55" s="88">
        <v>2.69E-2</v>
      </c>
      <c r="M55" s="88">
        <v>1.6600000000037776E-2</v>
      </c>
      <c r="N55" s="84">
        <v>76561.511947999999</v>
      </c>
      <c r="O55" s="86">
        <v>110.65</v>
      </c>
      <c r="P55" s="84">
        <v>84.715312748000017</v>
      </c>
      <c r="Q55" s="85">
        <f t="shared" si="1"/>
        <v>1.9344465023270084E-3</v>
      </c>
      <c r="R55" s="85">
        <f>P55/'סכום נכסי הקרן'!$C$42</f>
        <v>7.3354616890310674E-5</v>
      </c>
    </row>
    <row r="56" spans="2:18">
      <c r="B56" s="77" t="s">
        <v>2789</v>
      </c>
      <c r="C56" s="87" t="s">
        <v>2698</v>
      </c>
      <c r="D56" s="74">
        <v>7856</v>
      </c>
      <c r="E56" s="74"/>
      <c r="F56" s="74" t="s">
        <v>2699</v>
      </c>
      <c r="G56" s="97">
        <v>44041</v>
      </c>
      <c r="H56" s="74" t="s">
        <v>2696</v>
      </c>
      <c r="I56" s="84">
        <v>10.13999999999348</v>
      </c>
      <c r="J56" s="87" t="s">
        <v>404</v>
      </c>
      <c r="K56" s="87" t="s">
        <v>163</v>
      </c>
      <c r="L56" s="88">
        <v>1.9220000000000001E-2</v>
      </c>
      <c r="M56" s="88">
        <v>1.8999999999959244E-2</v>
      </c>
      <c r="N56" s="84">
        <v>97615.927665000025</v>
      </c>
      <c r="O56" s="86">
        <v>100.54</v>
      </c>
      <c r="P56" s="84">
        <v>98.143055576000009</v>
      </c>
      <c r="Q56" s="85">
        <f t="shared" si="1"/>
        <v>2.2410646248975869E-3</v>
      </c>
      <c r="R56" s="85">
        <f>P56/'סכום נכסי הקרן'!$C$42</f>
        <v>8.4981640375186016E-5</v>
      </c>
    </row>
    <row r="57" spans="2:18">
      <c r="B57" s="77" t="s">
        <v>2789</v>
      </c>
      <c r="C57" s="87" t="s">
        <v>2698</v>
      </c>
      <c r="D57" s="74">
        <v>7566</v>
      </c>
      <c r="E57" s="74"/>
      <c r="F57" s="74" t="s">
        <v>2699</v>
      </c>
      <c r="G57" s="97">
        <v>43919</v>
      </c>
      <c r="H57" s="74" t="s">
        <v>2696</v>
      </c>
      <c r="I57" s="84">
        <v>9.4599999999562012</v>
      </c>
      <c r="J57" s="87" t="s">
        <v>404</v>
      </c>
      <c r="K57" s="87" t="s">
        <v>163</v>
      </c>
      <c r="L57" s="88">
        <v>2.69E-2</v>
      </c>
      <c r="M57" s="88">
        <v>1.6499999999970413E-2</v>
      </c>
      <c r="N57" s="84">
        <v>76561.511927000014</v>
      </c>
      <c r="O57" s="86">
        <v>110.34</v>
      </c>
      <c r="P57" s="84">
        <v>84.477972045000001</v>
      </c>
      <c r="Q57" s="85">
        <f t="shared" si="1"/>
        <v>1.9290269048789774E-3</v>
      </c>
      <c r="R57" s="85">
        <f>P57/'סכום נכסי הקרן'!$C$42</f>
        <v>7.3149104618959777E-5</v>
      </c>
    </row>
    <row r="58" spans="2:18">
      <c r="B58" s="77" t="s">
        <v>2789</v>
      </c>
      <c r="C58" s="87" t="s">
        <v>2698</v>
      </c>
      <c r="D58" s="74">
        <v>7700</v>
      </c>
      <c r="E58" s="74"/>
      <c r="F58" s="74" t="s">
        <v>2699</v>
      </c>
      <c r="G58" s="97">
        <v>43977</v>
      </c>
      <c r="H58" s="74" t="s">
        <v>2696</v>
      </c>
      <c r="I58" s="84">
        <v>9.7599999999628064</v>
      </c>
      <c r="J58" s="87" t="s">
        <v>404</v>
      </c>
      <c r="K58" s="87" t="s">
        <v>163</v>
      </c>
      <c r="L58" s="88">
        <v>1.8769999999999998E-2</v>
      </c>
      <c r="M58" s="88">
        <v>1.8199999999937291E-2</v>
      </c>
      <c r="N58" s="84">
        <v>91873.814270000017</v>
      </c>
      <c r="O58" s="86">
        <v>100.67</v>
      </c>
      <c r="P58" s="84">
        <v>92.489367369000007</v>
      </c>
      <c r="Q58" s="85">
        <f t="shared" si="1"/>
        <v>2.1119645009352065E-3</v>
      </c>
      <c r="R58" s="85">
        <f>P58/'סכום נכסי הקרן'!$C$42</f>
        <v>8.0086136611003277E-5</v>
      </c>
    </row>
    <row r="59" spans="2:18">
      <c r="B59" s="77" t="s">
        <v>2789</v>
      </c>
      <c r="C59" s="87" t="s">
        <v>2698</v>
      </c>
      <c r="D59" s="74">
        <v>7855</v>
      </c>
      <c r="E59" s="74"/>
      <c r="F59" s="74" t="s">
        <v>2699</v>
      </c>
      <c r="G59" s="97">
        <v>44041</v>
      </c>
      <c r="H59" s="74" t="s">
        <v>2696</v>
      </c>
      <c r="I59" s="84">
        <v>9.7400000000706086</v>
      </c>
      <c r="J59" s="87" t="s">
        <v>404</v>
      </c>
      <c r="K59" s="87" t="s">
        <v>163</v>
      </c>
      <c r="L59" s="88">
        <v>1.9009999999999999E-2</v>
      </c>
      <c r="M59" s="88">
        <v>1.8800000000050179E-2</v>
      </c>
      <c r="N59" s="84">
        <v>55507.096126000004</v>
      </c>
      <c r="O59" s="86">
        <v>100.53</v>
      </c>
      <c r="P59" s="84">
        <v>55.801286319000006</v>
      </c>
      <c r="Q59" s="85">
        <f t="shared" si="1"/>
        <v>1.2742041508627482E-3</v>
      </c>
      <c r="R59" s="85">
        <f>P59/'סכום נכסי הקרן'!$C$42</f>
        <v>4.8318088514799413E-5</v>
      </c>
    </row>
    <row r="60" spans="2:18">
      <c r="B60" s="77" t="s">
        <v>2789</v>
      </c>
      <c r="C60" s="87" t="s">
        <v>2698</v>
      </c>
      <c r="D60" s="74">
        <v>7971</v>
      </c>
      <c r="E60" s="74"/>
      <c r="F60" s="74" t="s">
        <v>2699</v>
      </c>
      <c r="G60" s="97">
        <v>44098</v>
      </c>
      <c r="H60" s="74" t="s">
        <v>2696</v>
      </c>
      <c r="I60" s="84">
        <v>9.7699999998647105</v>
      </c>
      <c r="J60" s="87" t="s">
        <v>404</v>
      </c>
      <c r="K60" s="87" t="s">
        <v>163</v>
      </c>
      <c r="L60" s="88">
        <v>1.822E-2</v>
      </c>
      <c r="M60" s="88">
        <v>1.9099999999780192E-2</v>
      </c>
      <c r="N60" s="84">
        <v>32538.642548000003</v>
      </c>
      <c r="O60" s="86">
        <v>99.27</v>
      </c>
      <c r="P60" s="84">
        <v>32.301109481000005</v>
      </c>
      <c r="Q60" s="85">
        <f t="shared" si="1"/>
        <v>7.3758528688519054E-4</v>
      </c>
      <c r="R60" s="85">
        <f>P60/'סכום נכסי הקרן'!$C$42</f>
        <v>2.7969388700234427E-5</v>
      </c>
    </row>
    <row r="61" spans="2:18">
      <c r="B61" s="77" t="s">
        <v>2790</v>
      </c>
      <c r="C61" s="87" t="s">
        <v>2698</v>
      </c>
      <c r="D61" s="74">
        <v>22333</v>
      </c>
      <c r="E61" s="74"/>
      <c r="F61" s="74" t="s">
        <v>2699</v>
      </c>
      <c r="G61" s="97">
        <v>41639</v>
      </c>
      <c r="H61" s="74" t="s">
        <v>2696</v>
      </c>
      <c r="I61" s="84">
        <v>1.7099999999984217</v>
      </c>
      <c r="J61" s="87" t="s">
        <v>150</v>
      </c>
      <c r="K61" s="87" t="s">
        <v>163</v>
      </c>
      <c r="L61" s="88">
        <v>3.7000000000000005E-2</v>
      </c>
      <c r="M61" s="88">
        <v>9.2000000000078911E-3</v>
      </c>
      <c r="N61" s="84">
        <v>239649.84477700002</v>
      </c>
      <c r="O61" s="86">
        <v>105.75</v>
      </c>
      <c r="P61" s="84">
        <v>253.42971744000005</v>
      </c>
      <c r="Q61" s="85">
        <f t="shared" si="1"/>
        <v>5.7869848388077162E-3</v>
      </c>
      <c r="R61" s="85">
        <f>P61/'סכום נכסי הקרן'!$C$42</f>
        <v>2.1944367822533681E-4</v>
      </c>
    </row>
    <row r="62" spans="2:18">
      <c r="B62" s="77" t="s">
        <v>2790</v>
      </c>
      <c r="C62" s="87" t="s">
        <v>2698</v>
      </c>
      <c r="D62" s="74">
        <v>22334</v>
      </c>
      <c r="E62" s="74"/>
      <c r="F62" s="74" t="s">
        <v>2699</v>
      </c>
      <c r="G62" s="97">
        <v>42004</v>
      </c>
      <c r="H62" s="74" t="s">
        <v>2696</v>
      </c>
      <c r="I62" s="84">
        <v>2.1800000000021824</v>
      </c>
      <c r="J62" s="87" t="s">
        <v>150</v>
      </c>
      <c r="K62" s="87" t="s">
        <v>163</v>
      </c>
      <c r="L62" s="88">
        <v>3.7000000000000005E-2</v>
      </c>
      <c r="M62" s="88">
        <v>9.3999999999927249E-3</v>
      </c>
      <c r="N62" s="84">
        <v>102707.07656100001</v>
      </c>
      <c r="O62" s="86">
        <v>107.06</v>
      </c>
      <c r="P62" s="84">
        <v>109.95819898200001</v>
      </c>
      <c r="Q62" s="85">
        <f t="shared" si="1"/>
        <v>2.5108595662704301E-3</v>
      </c>
      <c r="R62" s="85">
        <f>P62/'סכום נכסי הקרן'!$C$42</f>
        <v>9.521232110972267E-5</v>
      </c>
    </row>
    <row r="63" spans="2:18">
      <c r="B63" s="77" t="s">
        <v>2790</v>
      </c>
      <c r="C63" s="87" t="s">
        <v>2698</v>
      </c>
      <c r="D63" s="74">
        <v>458870</v>
      </c>
      <c r="E63" s="74"/>
      <c r="F63" s="74" t="s">
        <v>2699</v>
      </c>
      <c r="G63" s="97">
        <v>42759</v>
      </c>
      <c r="H63" s="74" t="s">
        <v>2696</v>
      </c>
      <c r="I63" s="84">
        <v>3.2000000000015936</v>
      </c>
      <c r="J63" s="87" t="s">
        <v>150</v>
      </c>
      <c r="K63" s="87" t="s">
        <v>163</v>
      </c>
      <c r="L63" s="88">
        <v>2.4E-2</v>
      </c>
      <c r="M63" s="88">
        <v>1.0400000000019123E-2</v>
      </c>
      <c r="N63" s="84">
        <v>119679.68462400003</v>
      </c>
      <c r="O63" s="86">
        <v>104.86</v>
      </c>
      <c r="P63" s="84">
        <v>125.49611609400003</v>
      </c>
      <c r="Q63" s="85">
        <f t="shared" si="1"/>
        <v>2.8656628295265761E-3</v>
      </c>
      <c r="R63" s="85">
        <f>P63/'סכום נכסי הקרן'!$C$42</f>
        <v>1.0866653523054667E-4</v>
      </c>
    </row>
    <row r="64" spans="2:18">
      <c r="B64" s="77" t="s">
        <v>2790</v>
      </c>
      <c r="C64" s="87" t="s">
        <v>2698</v>
      </c>
      <c r="D64" s="74">
        <v>458869</v>
      </c>
      <c r="E64" s="74"/>
      <c r="F64" s="74" t="s">
        <v>2699</v>
      </c>
      <c r="G64" s="97">
        <v>42759</v>
      </c>
      <c r="H64" s="74" t="s">
        <v>2696</v>
      </c>
      <c r="I64" s="84">
        <v>3.1299999999914796</v>
      </c>
      <c r="J64" s="87" t="s">
        <v>150</v>
      </c>
      <c r="K64" s="87" t="s">
        <v>163</v>
      </c>
      <c r="L64" s="88">
        <v>3.8800000000000001E-2</v>
      </c>
      <c r="M64" s="88">
        <v>1.9399999999967169E-2</v>
      </c>
      <c r="N64" s="84">
        <v>119679.68462400003</v>
      </c>
      <c r="O64" s="86">
        <v>106.89</v>
      </c>
      <c r="P64" s="84">
        <v>127.92560939300002</v>
      </c>
      <c r="Q64" s="85">
        <f t="shared" si="1"/>
        <v>2.9211395156442032E-3</v>
      </c>
      <c r="R64" s="85">
        <f>P64/'סכום נכסי הקרן'!$C$42</f>
        <v>1.1077022279782096E-4</v>
      </c>
    </row>
    <row r="65" spans="2:18">
      <c r="B65" s="77" t="s">
        <v>2791</v>
      </c>
      <c r="C65" s="87" t="s">
        <v>2697</v>
      </c>
      <c r="D65" s="74">
        <v>9912270</v>
      </c>
      <c r="E65" s="74"/>
      <c r="F65" s="74" t="s">
        <v>793</v>
      </c>
      <c r="G65" s="97">
        <v>43801</v>
      </c>
      <c r="H65" s="74" t="s">
        <v>352</v>
      </c>
      <c r="I65" s="84">
        <v>6.4399999999999977</v>
      </c>
      <c r="J65" s="87" t="s">
        <v>468</v>
      </c>
      <c r="K65" s="87" t="s">
        <v>164</v>
      </c>
      <c r="L65" s="88">
        <v>2.3629999999999998E-2</v>
      </c>
      <c r="M65" s="88">
        <v>2.7799999999999995E-2</v>
      </c>
      <c r="N65" s="84">
        <v>668142.50000000012</v>
      </c>
      <c r="O65" s="86">
        <v>97.77</v>
      </c>
      <c r="P65" s="84">
        <v>2629.8254700000007</v>
      </c>
      <c r="Q65" s="85">
        <f t="shared" si="1"/>
        <v>6.005120582278773E-2</v>
      </c>
      <c r="R65" s="85">
        <f>P65/'סכום נכסי הקרן'!$C$42</f>
        <v>2.277154313460119E-3</v>
      </c>
    </row>
    <row r="66" spans="2:18">
      <c r="B66" s="77" t="s">
        <v>2792</v>
      </c>
      <c r="C66" s="87" t="s">
        <v>2698</v>
      </c>
      <c r="D66" s="74">
        <v>7497</v>
      </c>
      <c r="E66" s="74"/>
      <c r="F66" s="74" t="s">
        <v>340</v>
      </c>
      <c r="G66" s="97">
        <v>43902</v>
      </c>
      <c r="H66" s="74" t="s">
        <v>2696</v>
      </c>
      <c r="I66" s="84">
        <v>7.8299999999924639</v>
      </c>
      <c r="J66" s="87" t="s">
        <v>404</v>
      </c>
      <c r="K66" s="87" t="s">
        <v>163</v>
      </c>
      <c r="L66" s="88">
        <v>2.7000000000000003E-2</v>
      </c>
      <c r="M66" s="88">
        <v>1.5399999999972906E-2</v>
      </c>
      <c r="N66" s="84">
        <v>214358.69197700004</v>
      </c>
      <c r="O66" s="86">
        <v>110.19</v>
      </c>
      <c r="P66" s="84">
        <v>236.20183426600002</v>
      </c>
      <c r="Q66" s="85">
        <f t="shared" si="1"/>
        <v>5.3935917523939558E-3</v>
      </c>
      <c r="R66" s="85">
        <f>P66/'סכום נכסי הקרן'!$C$42</f>
        <v>2.0452612992071065E-4</v>
      </c>
    </row>
    <row r="67" spans="2:18">
      <c r="B67" s="77" t="s">
        <v>2792</v>
      </c>
      <c r="C67" s="87" t="s">
        <v>2698</v>
      </c>
      <c r="D67" s="74">
        <v>7583</v>
      </c>
      <c r="E67" s="74"/>
      <c r="F67" s="74" t="s">
        <v>340</v>
      </c>
      <c r="G67" s="97">
        <v>43926</v>
      </c>
      <c r="H67" s="74" t="s">
        <v>2696</v>
      </c>
      <c r="I67" s="84">
        <v>7.8099999997745169</v>
      </c>
      <c r="J67" s="87" t="s">
        <v>404</v>
      </c>
      <c r="K67" s="87" t="s">
        <v>163</v>
      </c>
      <c r="L67" s="88">
        <v>2.7000000000000003E-2</v>
      </c>
      <c r="M67" s="88">
        <v>1.8799999999183289E-2</v>
      </c>
      <c r="N67" s="84">
        <v>10491.497488000001</v>
      </c>
      <c r="O67" s="86">
        <v>107.37</v>
      </c>
      <c r="P67" s="84">
        <v>11.264720434000003</v>
      </c>
      <c r="Q67" s="85">
        <f t="shared" si="1"/>
        <v>2.5722621255101644E-4</v>
      </c>
      <c r="R67" s="85">
        <f>P67/'סכום נכסי הקרן'!$C$42</f>
        <v>9.7540719028040455E-6</v>
      </c>
    </row>
    <row r="68" spans="2:18">
      <c r="B68" s="77" t="s">
        <v>2792</v>
      </c>
      <c r="C68" s="87" t="s">
        <v>2698</v>
      </c>
      <c r="D68" s="74">
        <v>7658</v>
      </c>
      <c r="E68" s="74"/>
      <c r="F68" s="74" t="s">
        <v>340</v>
      </c>
      <c r="G68" s="97">
        <v>43956</v>
      </c>
      <c r="H68" s="74" t="s">
        <v>2696</v>
      </c>
      <c r="I68" s="84">
        <v>7.7799999998767175</v>
      </c>
      <c r="J68" s="87" t="s">
        <v>404</v>
      </c>
      <c r="K68" s="87" t="s">
        <v>163</v>
      </c>
      <c r="L68" s="88">
        <v>2.7000000000000003E-2</v>
      </c>
      <c r="M68" s="88">
        <v>2.3199999999849039E-2</v>
      </c>
      <c r="N68" s="84">
        <v>15311.870771000002</v>
      </c>
      <c r="O68" s="86">
        <v>103.83</v>
      </c>
      <c r="P68" s="84">
        <v>15.898314832000002</v>
      </c>
      <c r="Q68" s="85">
        <f t="shared" si="1"/>
        <v>3.6303282750239349E-4</v>
      </c>
      <c r="R68" s="85">
        <f>P68/'סכום נכסי הקרן'!$C$42</f>
        <v>1.3766280922222487E-5</v>
      </c>
    </row>
    <row r="69" spans="2:18">
      <c r="B69" s="77" t="s">
        <v>2792</v>
      </c>
      <c r="C69" s="87" t="s">
        <v>2698</v>
      </c>
      <c r="D69" s="74">
        <v>7716</v>
      </c>
      <c r="E69" s="74"/>
      <c r="F69" s="74" t="s">
        <v>340</v>
      </c>
      <c r="G69" s="97">
        <v>43986</v>
      </c>
      <c r="H69" s="74" t="s">
        <v>2696</v>
      </c>
      <c r="I69" s="84">
        <v>7.7800000001733709</v>
      </c>
      <c r="J69" s="87" t="s">
        <v>404</v>
      </c>
      <c r="K69" s="87" t="s">
        <v>163</v>
      </c>
      <c r="L69" s="88">
        <v>2.7000000000000003E-2</v>
      </c>
      <c r="M69" s="88">
        <v>2.4100000000483165E-2</v>
      </c>
      <c r="N69" s="84">
        <v>13646.761475000001</v>
      </c>
      <c r="O69" s="86">
        <v>103.13</v>
      </c>
      <c r="P69" s="84">
        <v>14.073904552000002</v>
      </c>
      <c r="Q69" s="85">
        <f t="shared" si="1"/>
        <v>3.2137301453028405E-4</v>
      </c>
      <c r="R69" s="85">
        <f>P69/'סכום נכסי הקרן'!$C$42</f>
        <v>1.218653208108628E-5</v>
      </c>
    </row>
    <row r="70" spans="2:18">
      <c r="B70" s="77" t="s">
        <v>2792</v>
      </c>
      <c r="C70" s="87" t="s">
        <v>2698</v>
      </c>
      <c r="D70" s="74">
        <v>7805</v>
      </c>
      <c r="E70" s="74"/>
      <c r="F70" s="74" t="s">
        <v>340</v>
      </c>
      <c r="G70" s="97">
        <v>44017</v>
      </c>
      <c r="H70" s="74" t="s">
        <v>2696</v>
      </c>
      <c r="I70" s="84">
        <v>7.8100000001518062</v>
      </c>
      <c r="J70" s="87" t="s">
        <v>404</v>
      </c>
      <c r="K70" s="87" t="s">
        <v>163</v>
      </c>
      <c r="L70" s="88">
        <v>2.7000000000000003E-2</v>
      </c>
      <c r="M70" s="88">
        <v>2.2800000000628162E-2</v>
      </c>
      <c r="N70" s="84">
        <v>9184.2533910000002</v>
      </c>
      <c r="O70" s="86">
        <v>104</v>
      </c>
      <c r="P70" s="84">
        <v>9.5516235550000026</v>
      </c>
      <c r="Q70" s="85">
        <f t="shared" si="1"/>
        <v>2.1810820474070945E-4</v>
      </c>
      <c r="R70" s="85">
        <f>P70/'סכום נכסי הקרן'!$C$42</f>
        <v>8.2707088462473247E-6</v>
      </c>
    </row>
    <row r="71" spans="2:18">
      <c r="B71" s="77" t="s">
        <v>2792</v>
      </c>
      <c r="C71" s="87" t="s">
        <v>2698</v>
      </c>
      <c r="D71" s="74">
        <v>7863</v>
      </c>
      <c r="E71" s="74"/>
      <c r="F71" s="74" t="s">
        <v>340</v>
      </c>
      <c r="G71" s="97">
        <v>44048</v>
      </c>
      <c r="H71" s="74" t="s">
        <v>2696</v>
      </c>
      <c r="I71" s="84">
        <v>7.800000000011738</v>
      </c>
      <c r="J71" s="87" t="s">
        <v>404</v>
      </c>
      <c r="K71" s="87" t="s">
        <v>163</v>
      </c>
      <c r="L71" s="88">
        <v>2.7000000000000003E-2</v>
      </c>
      <c r="M71" s="88">
        <v>2.5600000000023472E-2</v>
      </c>
      <c r="N71" s="84">
        <v>16770.427776000004</v>
      </c>
      <c r="O71" s="86">
        <v>101.59</v>
      </c>
      <c r="P71" s="84">
        <v>17.037077891000003</v>
      </c>
      <c r="Q71" s="85">
        <f t="shared" si="1"/>
        <v>3.8903611008501916E-4</v>
      </c>
      <c r="R71" s="85">
        <f>P71/'סכום נכסי הקרן'!$C$42</f>
        <v>1.4752330848878224E-5</v>
      </c>
    </row>
    <row r="72" spans="2:18">
      <c r="B72" s="77" t="s">
        <v>2792</v>
      </c>
      <c r="C72" s="87" t="s">
        <v>2698</v>
      </c>
      <c r="D72" s="74">
        <v>7919</v>
      </c>
      <c r="E72" s="74"/>
      <c r="F72" s="74" t="s">
        <v>340</v>
      </c>
      <c r="G72" s="97">
        <v>44080</v>
      </c>
      <c r="H72" s="74" t="s">
        <v>2696</v>
      </c>
      <c r="I72" s="84">
        <v>7.7999999998701774</v>
      </c>
      <c r="J72" s="87" t="s">
        <v>404</v>
      </c>
      <c r="K72" s="87" t="s">
        <v>163</v>
      </c>
      <c r="L72" s="88">
        <v>2.7000000000000003E-2</v>
      </c>
      <c r="M72" s="88">
        <v>2.7399999999457806E-2</v>
      </c>
      <c r="N72" s="84">
        <v>26189.692704000001</v>
      </c>
      <c r="O72" s="86">
        <v>100</v>
      </c>
      <c r="P72" s="84">
        <v>26.189691733000004</v>
      </c>
      <c r="Q72" s="85">
        <f t="shared" si="1"/>
        <v>5.9803305832829476E-4</v>
      </c>
      <c r="R72" s="85">
        <f>P72/'סכום נכסי הקרן'!$C$42</f>
        <v>2.2677538938731079E-5</v>
      </c>
    </row>
    <row r="73" spans="2:18">
      <c r="B73" s="77" t="s">
        <v>2793</v>
      </c>
      <c r="C73" s="87" t="s">
        <v>2698</v>
      </c>
      <c r="D73" s="74">
        <v>7490</v>
      </c>
      <c r="E73" s="74"/>
      <c r="F73" s="74" t="s">
        <v>340</v>
      </c>
      <c r="G73" s="97">
        <v>43899</v>
      </c>
      <c r="H73" s="74" t="s">
        <v>2696</v>
      </c>
      <c r="I73" s="84">
        <v>4.4600000000044533</v>
      </c>
      <c r="J73" s="87" t="s">
        <v>155</v>
      </c>
      <c r="K73" s="87" t="s">
        <v>163</v>
      </c>
      <c r="L73" s="88">
        <v>2.3889999999999998E-2</v>
      </c>
      <c r="M73" s="88">
        <v>1.8200000000014847E-2</v>
      </c>
      <c r="N73" s="84">
        <v>156674.40006300004</v>
      </c>
      <c r="O73" s="86">
        <v>103.18</v>
      </c>
      <c r="P73" s="84">
        <v>161.65664751800003</v>
      </c>
      <c r="Q73" s="85">
        <f t="shared" si="1"/>
        <v>3.6913767561636951E-3</v>
      </c>
      <c r="R73" s="85">
        <f>P73/'סכום נכסי הקרן'!$C$42</f>
        <v>1.3997778042476551E-4</v>
      </c>
    </row>
    <row r="74" spans="2:18">
      <c r="B74" s="77" t="s">
        <v>2793</v>
      </c>
      <c r="C74" s="87" t="s">
        <v>2698</v>
      </c>
      <c r="D74" s="74">
        <v>7491</v>
      </c>
      <c r="E74" s="74"/>
      <c r="F74" s="74" t="s">
        <v>340</v>
      </c>
      <c r="G74" s="97">
        <v>43899</v>
      </c>
      <c r="H74" s="74" t="s">
        <v>2696</v>
      </c>
      <c r="I74" s="84">
        <v>4.5999999999962888</v>
      </c>
      <c r="J74" s="87" t="s">
        <v>155</v>
      </c>
      <c r="K74" s="87" t="s">
        <v>163</v>
      </c>
      <c r="L74" s="88">
        <v>1.2969999999999999E-2</v>
      </c>
      <c r="M74" s="88">
        <v>7.9999999999814438E-3</v>
      </c>
      <c r="N74" s="84">
        <v>210004.00000000003</v>
      </c>
      <c r="O74" s="86">
        <v>102.64</v>
      </c>
      <c r="P74" s="84">
        <v>215.54809631800003</v>
      </c>
      <c r="Q74" s="85">
        <f t="shared" si="1"/>
        <v>4.9219703909485256E-3</v>
      </c>
      <c r="R74" s="85">
        <f>P74/'סכום נכסי הקרן'!$C$42</f>
        <v>1.8664214902772649E-4</v>
      </c>
    </row>
    <row r="75" spans="2:18">
      <c r="B75" s="77" t="s">
        <v>2794</v>
      </c>
      <c r="C75" s="87" t="s">
        <v>2697</v>
      </c>
      <c r="D75" s="74">
        <v>90840015</v>
      </c>
      <c r="E75" s="74"/>
      <c r="F75" s="74" t="s">
        <v>634</v>
      </c>
      <c r="G75" s="97">
        <v>43924</v>
      </c>
      <c r="H75" s="74" t="s">
        <v>159</v>
      </c>
      <c r="I75" s="84">
        <v>9.8000000000000007</v>
      </c>
      <c r="J75" s="87" t="s">
        <v>468</v>
      </c>
      <c r="K75" s="87" t="s">
        <v>163</v>
      </c>
      <c r="L75" s="88">
        <v>3.1400000000000004E-2</v>
      </c>
      <c r="M75" s="88">
        <v>1.67E-2</v>
      </c>
      <c r="N75" s="84">
        <v>20368.800000000003</v>
      </c>
      <c r="O75" s="86">
        <v>112.3</v>
      </c>
      <c r="P75" s="84">
        <v>22.874160000000003</v>
      </c>
      <c r="Q75" s="85">
        <f t="shared" si="1"/>
        <v>5.2232397391123377E-4</v>
      </c>
      <c r="R75" s="85">
        <f>P75/'סכום נכסי הקרן'!$C$42</f>
        <v>1.9806634586582246E-5</v>
      </c>
    </row>
    <row r="76" spans="2:18">
      <c r="B76" s="77" t="s">
        <v>2794</v>
      </c>
      <c r="C76" s="87" t="s">
        <v>2697</v>
      </c>
      <c r="D76" s="74">
        <v>90840016</v>
      </c>
      <c r="E76" s="74"/>
      <c r="F76" s="74" t="s">
        <v>634</v>
      </c>
      <c r="G76" s="97">
        <v>44015</v>
      </c>
      <c r="H76" s="74" t="s">
        <v>159</v>
      </c>
      <c r="I76" s="84">
        <v>9.5899999999999981</v>
      </c>
      <c r="J76" s="87" t="s">
        <v>468</v>
      </c>
      <c r="K76" s="87" t="s">
        <v>163</v>
      </c>
      <c r="L76" s="88">
        <v>3.1E-2</v>
      </c>
      <c r="M76" s="88">
        <v>2.5000000000000001E-2</v>
      </c>
      <c r="N76" s="84">
        <v>16799.970000000005</v>
      </c>
      <c r="O76" s="86">
        <v>103.5</v>
      </c>
      <c r="P76" s="84">
        <v>17.387970000000006</v>
      </c>
      <c r="Q76" s="85">
        <f t="shared" si="1"/>
        <v>3.9704861680819393E-4</v>
      </c>
      <c r="R76" s="85">
        <f>P76/'סכום נכסי הקרן'!$C$42</f>
        <v>1.5056166783499573E-5</v>
      </c>
    </row>
    <row r="77" spans="2:18">
      <c r="B77" s="77" t="s">
        <v>2794</v>
      </c>
      <c r="C77" s="87" t="s">
        <v>2697</v>
      </c>
      <c r="D77" s="74">
        <v>90840002</v>
      </c>
      <c r="E77" s="74"/>
      <c r="F77" s="74" t="s">
        <v>634</v>
      </c>
      <c r="G77" s="97">
        <v>43011</v>
      </c>
      <c r="H77" s="74" t="s">
        <v>159</v>
      </c>
      <c r="I77" s="84">
        <v>7.7900000000000009</v>
      </c>
      <c r="J77" s="87" t="s">
        <v>468</v>
      </c>
      <c r="K77" s="87" t="s">
        <v>163</v>
      </c>
      <c r="L77" s="88">
        <v>3.9E-2</v>
      </c>
      <c r="M77" s="88">
        <v>2.52E-2</v>
      </c>
      <c r="N77" s="84">
        <v>16608.870000000003</v>
      </c>
      <c r="O77" s="86">
        <v>112.49</v>
      </c>
      <c r="P77" s="84">
        <v>18.683320000000002</v>
      </c>
      <c r="Q77" s="85">
        <f t="shared" si="1"/>
        <v>4.2662751105418655E-4</v>
      </c>
      <c r="R77" s="85">
        <f>P77/'סכום נכסי הקרן'!$C$42</f>
        <v>1.6177804653993143E-5</v>
      </c>
    </row>
    <row r="78" spans="2:18">
      <c r="B78" s="77" t="s">
        <v>2794</v>
      </c>
      <c r="C78" s="87" t="s">
        <v>2697</v>
      </c>
      <c r="D78" s="74">
        <v>90840004</v>
      </c>
      <c r="E78" s="74"/>
      <c r="F78" s="74" t="s">
        <v>634</v>
      </c>
      <c r="G78" s="97">
        <v>43104</v>
      </c>
      <c r="H78" s="74" t="s">
        <v>159</v>
      </c>
      <c r="I78" s="84">
        <v>7.79</v>
      </c>
      <c r="J78" s="87" t="s">
        <v>468</v>
      </c>
      <c r="K78" s="87" t="s">
        <v>163</v>
      </c>
      <c r="L78" s="88">
        <v>3.8199999999999998E-2</v>
      </c>
      <c r="M78" s="88">
        <v>2.9499999999999998E-2</v>
      </c>
      <c r="N78" s="84">
        <v>29541.340000000004</v>
      </c>
      <c r="O78" s="86">
        <v>106.07</v>
      </c>
      <c r="P78" s="84">
        <v>31.334510000000005</v>
      </c>
      <c r="Q78" s="85">
        <f t="shared" si="1"/>
        <v>7.1551330338518631E-4</v>
      </c>
      <c r="R78" s="85">
        <f>P78/'סכום נכסי הקרן'!$C$42</f>
        <v>2.7132414458918154E-5</v>
      </c>
    </row>
    <row r="79" spans="2:18">
      <c r="B79" s="77" t="s">
        <v>2794</v>
      </c>
      <c r="C79" s="87" t="s">
        <v>2697</v>
      </c>
      <c r="D79" s="74">
        <v>90840006</v>
      </c>
      <c r="E79" s="74"/>
      <c r="F79" s="74" t="s">
        <v>634</v>
      </c>
      <c r="G79" s="97">
        <v>43194</v>
      </c>
      <c r="H79" s="74" t="s">
        <v>159</v>
      </c>
      <c r="I79" s="84">
        <v>7.8499999999999988</v>
      </c>
      <c r="J79" s="87" t="s">
        <v>468</v>
      </c>
      <c r="K79" s="87" t="s">
        <v>163</v>
      </c>
      <c r="L79" s="88">
        <v>3.7900000000000003E-2</v>
      </c>
      <c r="M79" s="88">
        <v>2.4399999999999995E-2</v>
      </c>
      <c r="N79" s="84">
        <v>19067.080000000005</v>
      </c>
      <c r="O79" s="86">
        <v>110.29</v>
      </c>
      <c r="P79" s="84">
        <v>21.029080000000004</v>
      </c>
      <c r="Q79" s="85">
        <f t="shared" si="1"/>
        <v>4.8019217463274056E-4</v>
      </c>
      <c r="R79" s="85">
        <f>P79/'סכום נכסי הקרן'!$C$42</f>
        <v>1.8208987925764486E-5</v>
      </c>
    </row>
    <row r="80" spans="2:18">
      <c r="B80" s="77" t="s">
        <v>2794</v>
      </c>
      <c r="C80" s="87" t="s">
        <v>2697</v>
      </c>
      <c r="D80" s="74">
        <v>90840008</v>
      </c>
      <c r="E80" s="74"/>
      <c r="F80" s="74" t="s">
        <v>634</v>
      </c>
      <c r="G80" s="97">
        <v>43285</v>
      </c>
      <c r="H80" s="74" t="s">
        <v>159</v>
      </c>
      <c r="I80" s="84">
        <v>7.82</v>
      </c>
      <c r="J80" s="87" t="s">
        <v>468</v>
      </c>
      <c r="K80" s="87" t="s">
        <v>163</v>
      </c>
      <c r="L80" s="88">
        <v>4.0099999999999997E-2</v>
      </c>
      <c r="M80" s="88">
        <v>2.4300000000000002E-2</v>
      </c>
      <c r="N80" s="84">
        <v>25367.680000000004</v>
      </c>
      <c r="O80" s="86">
        <v>110.91</v>
      </c>
      <c r="P80" s="84">
        <v>28.135290000000005</v>
      </c>
      <c r="Q80" s="85">
        <f t="shared" si="1"/>
        <v>6.4246015940891367E-4</v>
      </c>
      <c r="R80" s="85">
        <f>P80/'סכום נכסי הקרן'!$C$42</f>
        <v>2.436222392505437E-5</v>
      </c>
    </row>
    <row r="81" spans="2:18">
      <c r="B81" s="77" t="s">
        <v>2794</v>
      </c>
      <c r="C81" s="87" t="s">
        <v>2697</v>
      </c>
      <c r="D81" s="74">
        <v>90840010</v>
      </c>
      <c r="E81" s="74"/>
      <c r="F81" s="74" t="s">
        <v>634</v>
      </c>
      <c r="G81" s="97">
        <v>43377</v>
      </c>
      <c r="H81" s="74" t="s">
        <v>159</v>
      </c>
      <c r="I81" s="84">
        <v>7.8100000000000014</v>
      </c>
      <c r="J81" s="87" t="s">
        <v>468</v>
      </c>
      <c r="K81" s="87" t="s">
        <v>163</v>
      </c>
      <c r="L81" s="88">
        <v>3.9699999999999999E-2</v>
      </c>
      <c r="M81" s="88">
        <v>2.6099999999999998E-2</v>
      </c>
      <c r="N81" s="84">
        <v>50743.280000000006</v>
      </c>
      <c r="O81" s="86">
        <v>109.09</v>
      </c>
      <c r="P81" s="84">
        <v>55.355839999999993</v>
      </c>
      <c r="Q81" s="85">
        <f t="shared" si="1"/>
        <v>1.2640325296314455E-3</v>
      </c>
      <c r="R81" s="85">
        <f>P81/'סכום נכסי הקרן'!$C$42</f>
        <v>4.7932378505410155E-5</v>
      </c>
    </row>
    <row r="82" spans="2:18">
      <c r="B82" s="77" t="s">
        <v>2794</v>
      </c>
      <c r="C82" s="87" t="s">
        <v>2697</v>
      </c>
      <c r="D82" s="74">
        <v>90840012</v>
      </c>
      <c r="E82" s="74"/>
      <c r="F82" s="74" t="s">
        <v>634</v>
      </c>
      <c r="G82" s="97">
        <v>43469</v>
      </c>
      <c r="H82" s="74" t="s">
        <v>159</v>
      </c>
      <c r="I82" s="84">
        <v>9.5100000000000016</v>
      </c>
      <c r="J82" s="87" t="s">
        <v>468</v>
      </c>
      <c r="K82" s="87" t="s">
        <v>163</v>
      </c>
      <c r="L82" s="88">
        <v>4.1700000000000001E-2</v>
      </c>
      <c r="M82" s="88">
        <v>2.0600000000000004E-2</v>
      </c>
      <c r="N82" s="84">
        <v>35756.87000000001</v>
      </c>
      <c r="O82" s="86">
        <v>118.66</v>
      </c>
      <c r="P82" s="84">
        <v>42.429099999999998</v>
      </c>
      <c r="Q82" s="85">
        <f t="shared" si="1"/>
        <v>9.6885464303288617E-4</v>
      </c>
      <c r="R82" s="85">
        <f>P82/'סכום נכסי הקרן'!$C$42</f>
        <v>3.6739171166834397E-5</v>
      </c>
    </row>
    <row r="83" spans="2:18">
      <c r="B83" s="77" t="s">
        <v>2794</v>
      </c>
      <c r="C83" s="87" t="s">
        <v>2697</v>
      </c>
      <c r="D83" s="74">
        <v>90840013</v>
      </c>
      <c r="E83" s="74"/>
      <c r="F83" s="74" t="s">
        <v>634</v>
      </c>
      <c r="G83" s="97">
        <v>43559</v>
      </c>
      <c r="H83" s="74" t="s">
        <v>159</v>
      </c>
      <c r="I83" s="84">
        <v>9.49</v>
      </c>
      <c r="J83" s="87" t="s">
        <v>468</v>
      </c>
      <c r="K83" s="87" t="s">
        <v>163</v>
      </c>
      <c r="L83" s="88">
        <v>3.7200000000000004E-2</v>
      </c>
      <c r="M83" s="88">
        <v>2.4399999999999998E-2</v>
      </c>
      <c r="N83" s="84">
        <v>85378.890000000014</v>
      </c>
      <c r="O83" s="86">
        <v>110.02</v>
      </c>
      <c r="P83" s="84">
        <v>93.93386000000001</v>
      </c>
      <c r="Q83" s="85">
        <f t="shared" si="1"/>
        <v>2.144949018456699E-3</v>
      </c>
      <c r="R83" s="85">
        <f>P83/'סכום נכסי הקרן'!$C$42</f>
        <v>8.1336916430031723E-5</v>
      </c>
    </row>
    <row r="84" spans="2:18">
      <c r="B84" s="77" t="s">
        <v>2794</v>
      </c>
      <c r="C84" s="87" t="s">
        <v>2697</v>
      </c>
      <c r="D84" s="74">
        <v>90840014</v>
      </c>
      <c r="E84" s="74"/>
      <c r="F84" s="74" t="s">
        <v>634</v>
      </c>
      <c r="G84" s="97">
        <v>43742</v>
      </c>
      <c r="H84" s="74" t="s">
        <v>159</v>
      </c>
      <c r="I84" s="84">
        <v>9.32</v>
      </c>
      <c r="J84" s="87" t="s">
        <v>468</v>
      </c>
      <c r="K84" s="87" t="s">
        <v>163</v>
      </c>
      <c r="L84" s="88">
        <v>3.1E-2</v>
      </c>
      <c r="M84" s="88">
        <v>3.39E-2</v>
      </c>
      <c r="N84" s="84">
        <v>100165.10000000002</v>
      </c>
      <c r="O84" s="86">
        <v>97.77</v>
      </c>
      <c r="P84" s="84">
        <v>97.931410000000014</v>
      </c>
      <c r="Q84" s="85">
        <f t="shared" si="1"/>
        <v>2.2362317672837096E-3</v>
      </c>
      <c r="R84" s="85">
        <f>P84/'סכום נכסי הקרן'!$C$42</f>
        <v>8.4798377401345727E-5</v>
      </c>
    </row>
    <row r="85" spans="2:18">
      <c r="B85" s="77" t="s">
        <v>2794</v>
      </c>
      <c r="C85" s="87" t="s">
        <v>2697</v>
      </c>
      <c r="D85" s="74">
        <v>90840000</v>
      </c>
      <c r="E85" s="74"/>
      <c r="F85" s="74" t="s">
        <v>634</v>
      </c>
      <c r="G85" s="97">
        <v>42935</v>
      </c>
      <c r="H85" s="74" t="s">
        <v>159</v>
      </c>
      <c r="I85" s="84">
        <v>9.44</v>
      </c>
      <c r="J85" s="87" t="s">
        <v>468</v>
      </c>
      <c r="K85" s="87" t="s">
        <v>163</v>
      </c>
      <c r="L85" s="88">
        <v>4.0800000000000003E-2</v>
      </c>
      <c r="M85" s="88">
        <v>2.4E-2</v>
      </c>
      <c r="N85" s="84">
        <v>77623.49000000002</v>
      </c>
      <c r="O85" s="86">
        <v>115.44</v>
      </c>
      <c r="P85" s="84">
        <v>89.608560000000011</v>
      </c>
      <c r="Q85" s="85">
        <f t="shared" si="1"/>
        <v>2.0461822054083398E-3</v>
      </c>
      <c r="R85" s="85">
        <f>P85/'סכום נכסי הקרן'!$C$42</f>
        <v>7.7591658174544132E-5</v>
      </c>
    </row>
    <row r="86" spans="2:18">
      <c r="B86" s="77" t="s">
        <v>2795</v>
      </c>
      <c r="C86" s="87" t="s">
        <v>2697</v>
      </c>
      <c r="D86" s="74">
        <v>90136004</v>
      </c>
      <c r="E86" s="74"/>
      <c r="F86" s="74" t="s">
        <v>340</v>
      </c>
      <c r="G86" s="97">
        <v>42521</v>
      </c>
      <c r="H86" s="74" t="s">
        <v>2696</v>
      </c>
      <c r="I86" s="84">
        <v>3.100000000000001</v>
      </c>
      <c r="J86" s="87" t="s">
        <v>155</v>
      </c>
      <c r="K86" s="87" t="s">
        <v>163</v>
      </c>
      <c r="L86" s="88">
        <v>2.3E-2</v>
      </c>
      <c r="M86" s="88">
        <v>2.2900000000000004E-2</v>
      </c>
      <c r="N86" s="84">
        <v>5608.1600000000008</v>
      </c>
      <c r="O86" s="86">
        <v>101.82</v>
      </c>
      <c r="P86" s="84">
        <v>5.7102299999999993</v>
      </c>
      <c r="Q86" s="85">
        <f t="shared" si="1"/>
        <v>1.3039123734148679E-4</v>
      </c>
      <c r="R86" s="85">
        <f>P86/'סכום נכסי הקרן'!$C$42</f>
        <v>4.9444630541772686E-6</v>
      </c>
    </row>
    <row r="87" spans="2:18">
      <c r="B87" s="77" t="s">
        <v>2795</v>
      </c>
      <c r="C87" s="87" t="s">
        <v>2697</v>
      </c>
      <c r="D87" s="74">
        <v>90136001</v>
      </c>
      <c r="E87" s="74"/>
      <c r="F87" s="74" t="s">
        <v>340</v>
      </c>
      <c r="G87" s="97">
        <v>42474</v>
      </c>
      <c r="H87" s="74" t="s">
        <v>2696</v>
      </c>
      <c r="I87" s="84">
        <v>1.9700000000000002</v>
      </c>
      <c r="J87" s="87" t="s">
        <v>155</v>
      </c>
      <c r="K87" s="87" t="s">
        <v>163</v>
      </c>
      <c r="L87" s="88">
        <v>2.2000000000000002E-2</v>
      </c>
      <c r="M87" s="88">
        <v>2.2700000000000001E-2</v>
      </c>
      <c r="N87" s="84">
        <v>10298.590000000002</v>
      </c>
      <c r="O87" s="86">
        <v>99.99</v>
      </c>
      <c r="P87" s="84">
        <v>10.297560000000001</v>
      </c>
      <c r="Q87" s="85">
        <f t="shared" si="1"/>
        <v>2.3514141987243965E-4</v>
      </c>
      <c r="R87" s="85">
        <f>P87/'סכום נכסי הקרן'!$C$42</f>
        <v>8.9166119347510851E-6</v>
      </c>
    </row>
    <row r="88" spans="2:18">
      <c r="B88" s="77" t="s">
        <v>2795</v>
      </c>
      <c r="C88" s="87" t="s">
        <v>2697</v>
      </c>
      <c r="D88" s="74">
        <v>90136005</v>
      </c>
      <c r="E88" s="74"/>
      <c r="F88" s="74" t="s">
        <v>340</v>
      </c>
      <c r="G88" s="97">
        <v>42562</v>
      </c>
      <c r="H88" s="74" t="s">
        <v>2696</v>
      </c>
      <c r="I88" s="84">
        <v>3.0900000000000003</v>
      </c>
      <c r="J88" s="87" t="s">
        <v>155</v>
      </c>
      <c r="K88" s="87" t="s">
        <v>163</v>
      </c>
      <c r="L88" s="88">
        <v>3.3700000000000001E-2</v>
      </c>
      <c r="M88" s="88">
        <v>2.6099999999999998E-2</v>
      </c>
      <c r="N88" s="84">
        <v>2876.8300000000004</v>
      </c>
      <c r="O88" s="86">
        <v>102.58</v>
      </c>
      <c r="P88" s="84">
        <v>2.9510500000000008</v>
      </c>
      <c r="Q88" s="85">
        <f t="shared" si="1"/>
        <v>6.7386263067616324E-5</v>
      </c>
      <c r="R88" s="85">
        <f>P88/'סכום נכסי הקרן'!$C$42</f>
        <v>2.5553012218474272E-6</v>
      </c>
    </row>
    <row r="89" spans="2:18">
      <c r="B89" s="77" t="s">
        <v>2795</v>
      </c>
      <c r="C89" s="87" t="s">
        <v>2697</v>
      </c>
      <c r="D89" s="74">
        <v>90136035</v>
      </c>
      <c r="E89" s="74"/>
      <c r="F89" s="74" t="s">
        <v>340</v>
      </c>
      <c r="G89" s="97">
        <v>42717</v>
      </c>
      <c r="H89" s="74" t="s">
        <v>2696</v>
      </c>
      <c r="I89" s="84">
        <v>2.910000000000001</v>
      </c>
      <c r="J89" s="87" t="s">
        <v>155</v>
      </c>
      <c r="K89" s="87" t="s">
        <v>163</v>
      </c>
      <c r="L89" s="88">
        <v>3.85E-2</v>
      </c>
      <c r="M89" s="88">
        <v>3.1800000000000009E-2</v>
      </c>
      <c r="N89" s="84">
        <v>726.88000000000011</v>
      </c>
      <c r="O89" s="86">
        <v>102.26</v>
      </c>
      <c r="P89" s="84">
        <v>0.74329999999999996</v>
      </c>
      <c r="Q89" s="85">
        <f t="shared" si="1"/>
        <v>1.697301277110154E-5</v>
      </c>
      <c r="R89" s="85">
        <f>P89/'סכום נכסי הקרן'!$C$42</f>
        <v>6.4362020236837472E-7</v>
      </c>
    </row>
    <row r="90" spans="2:18">
      <c r="B90" s="77" t="s">
        <v>2795</v>
      </c>
      <c r="C90" s="87" t="s">
        <v>2697</v>
      </c>
      <c r="D90" s="74">
        <v>90136025</v>
      </c>
      <c r="E90" s="74"/>
      <c r="F90" s="74" t="s">
        <v>340</v>
      </c>
      <c r="G90" s="97">
        <v>42710</v>
      </c>
      <c r="H90" s="74" t="s">
        <v>2696</v>
      </c>
      <c r="I90" s="84">
        <v>2.9100000000000006</v>
      </c>
      <c r="J90" s="87" t="s">
        <v>155</v>
      </c>
      <c r="K90" s="87" t="s">
        <v>163</v>
      </c>
      <c r="L90" s="88">
        <v>3.8399999999999997E-2</v>
      </c>
      <c r="M90" s="88">
        <v>3.1600000000000003E-2</v>
      </c>
      <c r="N90" s="84">
        <v>2173.13</v>
      </c>
      <c r="O90" s="86">
        <v>102.26</v>
      </c>
      <c r="P90" s="84">
        <v>2.2222399999999998</v>
      </c>
      <c r="Q90" s="85">
        <f t="shared" si="1"/>
        <v>5.0744124714721759E-5</v>
      </c>
      <c r="R90" s="85">
        <f>P90/'סכום נכסי הקרן'!$C$42</f>
        <v>1.9242278467793581E-6</v>
      </c>
    </row>
    <row r="91" spans="2:18">
      <c r="B91" s="77" t="s">
        <v>2795</v>
      </c>
      <c r="C91" s="87" t="s">
        <v>2697</v>
      </c>
      <c r="D91" s="74">
        <v>90136003</v>
      </c>
      <c r="E91" s="74"/>
      <c r="F91" s="74" t="s">
        <v>340</v>
      </c>
      <c r="G91" s="97">
        <v>42474</v>
      </c>
      <c r="H91" s="74" t="s">
        <v>2696</v>
      </c>
      <c r="I91" s="84">
        <v>4.03</v>
      </c>
      <c r="J91" s="87" t="s">
        <v>155</v>
      </c>
      <c r="K91" s="87" t="s">
        <v>163</v>
      </c>
      <c r="L91" s="88">
        <v>3.6699999999999997E-2</v>
      </c>
      <c r="M91" s="88">
        <v>2.6600000000000002E-2</v>
      </c>
      <c r="N91" s="84">
        <v>10088.740000000002</v>
      </c>
      <c r="O91" s="86">
        <v>104.4</v>
      </c>
      <c r="P91" s="84">
        <v>10.53265</v>
      </c>
      <c r="Q91" s="85">
        <f t="shared" si="1"/>
        <v>2.4050962325244536E-4</v>
      </c>
      <c r="R91" s="85">
        <f>P91/'סכום נכסי הקרן'!$C$42</f>
        <v>9.1201753322686156E-6</v>
      </c>
    </row>
    <row r="92" spans="2:18">
      <c r="B92" s="77" t="s">
        <v>2795</v>
      </c>
      <c r="C92" s="87" t="s">
        <v>2697</v>
      </c>
      <c r="D92" s="74">
        <v>90136002</v>
      </c>
      <c r="E92" s="74"/>
      <c r="F92" s="74" t="s">
        <v>340</v>
      </c>
      <c r="G92" s="97">
        <v>42474</v>
      </c>
      <c r="H92" s="74" t="s">
        <v>2696</v>
      </c>
      <c r="I92" s="84">
        <v>1.9600000000000002</v>
      </c>
      <c r="J92" s="87" t="s">
        <v>155</v>
      </c>
      <c r="K92" s="87" t="s">
        <v>163</v>
      </c>
      <c r="L92" s="88">
        <v>3.1800000000000002E-2</v>
      </c>
      <c r="M92" s="88">
        <v>2.6100000000000002E-2</v>
      </c>
      <c r="N92" s="84">
        <v>10545.97</v>
      </c>
      <c r="O92" s="86">
        <v>101.3</v>
      </c>
      <c r="P92" s="84">
        <v>10.683070000000001</v>
      </c>
      <c r="Q92" s="85">
        <f t="shared" si="1"/>
        <v>2.4394441483192755E-4</v>
      </c>
      <c r="R92" s="85">
        <f>P92/'סכום נכסי הקרן'!$C$42</f>
        <v>9.2504233490051299E-6</v>
      </c>
    </row>
    <row r="93" spans="2:18">
      <c r="B93" s="77" t="s">
        <v>2796</v>
      </c>
      <c r="C93" s="87" t="s">
        <v>2698</v>
      </c>
      <c r="D93" s="74">
        <v>470540</v>
      </c>
      <c r="E93" s="74"/>
      <c r="F93" s="74" t="s">
        <v>340</v>
      </c>
      <c r="G93" s="97">
        <v>42884</v>
      </c>
      <c r="H93" s="74" t="s">
        <v>2696</v>
      </c>
      <c r="I93" s="84">
        <v>0.41000000000563969</v>
      </c>
      <c r="J93" s="87" t="s">
        <v>155</v>
      </c>
      <c r="K93" s="87" t="s">
        <v>163</v>
      </c>
      <c r="L93" s="88">
        <v>2.2099999999999998E-2</v>
      </c>
      <c r="M93" s="88">
        <v>1.7000000000187986E-2</v>
      </c>
      <c r="N93" s="84">
        <v>26491.714321000003</v>
      </c>
      <c r="O93" s="86">
        <v>100.4</v>
      </c>
      <c r="P93" s="84">
        <v>26.597682084999999</v>
      </c>
      <c r="Q93" s="85">
        <f t="shared" si="1"/>
        <v>6.0734938478461409E-4</v>
      </c>
      <c r="R93" s="85">
        <f>P93/'סכום נכסי הקרן'!$C$42</f>
        <v>2.3030815990955728E-5</v>
      </c>
    </row>
    <row r="94" spans="2:18">
      <c r="B94" s="77" t="s">
        <v>2796</v>
      </c>
      <c r="C94" s="87" t="s">
        <v>2698</v>
      </c>
      <c r="D94" s="74">
        <v>484097</v>
      </c>
      <c r="E94" s="74"/>
      <c r="F94" s="74" t="s">
        <v>340</v>
      </c>
      <c r="G94" s="97">
        <v>43006</v>
      </c>
      <c r="H94" s="74" t="s">
        <v>2696</v>
      </c>
      <c r="I94" s="84">
        <v>0.62000000001243805</v>
      </c>
      <c r="J94" s="87" t="s">
        <v>155</v>
      </c>
      <c r="K94" s="87" t="s">
        <v>163</v>
      </c>
      <c r="L94" s="88">
        <v>2.0799999999999999E-2</v>
      </c>
      <c r="M94" s="88">
        <v>1.8600000000090461E-2</v>
      </c>
      <c r="N94" s="84">
        <v>35322.285531000009</v>
      </c>
      <c r="O94" s="86">
        <v>100.15</v>
      </c>
      <c r="P94" s="84">
        <v>35.375267988000004</v>
      </c>
      <c r="Q94" s="85">
        <f t="shared" si="1"/>
        <v>8.0778269250835941E-4</v>
      </c>
      <c r="R94" s="85">
        <f>P94/'סכום נכסי הקרן'!$C$42</f>
        <v>3.063128903709411E-5</v>
      </c>
    </row>
    <row r="95" spans="2:18">
      <c r="B95" s="77" t="s">
        <v>2796</v>
      </c>
      <c r="C95" s="87" t="s">
        <v>2698</v>
      </c>
      <c r="D95" s="74">
        <v>523632</v>
      </c>
      <c r="E95" s="74"/>
      <c r="F95" s="74" t="s">
        <v>340</v>
      </c>
      <c r="G95" s="97">
        <v>43321</v>
      </c>
      <c r="H95" s="74" t="s">
        <v>2696</v>
      </c>
      <c r="I95" s="84">
        <v>0.97000000000492614</v>
      </c>
      <c r="J95" s="87" t="s">
        <v>155</v>
      </c>
      <c r="K95" s="87" t="s">
        <v>163</v>
      </c>
      <c r="L95" s="88">
        <v>2.3980000000000001E-2</v>
      </c>
      <c r="M95" s="88">
        <v>1.670000000003663E-2</v>
      </c>
      <c r="N95" s="84">
        <v>78337.200031000015</v>
      </c>
      <c r="O95" s="86">
        <v>101.06</v>
      </c>
      <c r="P95" s="84">
        <v>79.167576513000029</v>
      </c>
      <c r="Q95" s="85">
        <f t="shared" si="1"/>
        <v>1.8077657570460216E-3</v>
      </c>
      <c r="R95" s="85">
        <f>P95/'סכום נכסי הקרן'!$C$42</f>
        <v>6.855085647290578E-5</v>
      </c>
    </row>
    <row r="96" spans="2:18">
      <c r="B96" s="77" t="s">
        <v>2796</v>
      </c>
      <c r="C96" s="87" t="s">
        <v>2698</v>
      </c>
      <c r="D96" s="74">
        <v>524747</v>
      </c>
      <c r="E96" s="74"/>
      <c r="F96" s="74" t="s">
        <v>340</v>
      </c>
      <c r="G96" s="97">
        <v>43343</v>
      </c>
      <c r="H96" s="74" t="s">
        <v>2696</v>
      </c>
      <c r="I96" s="84">
        <v>1.0300000000041758</v>
      </c>
      <c r="J96" s="87" t="s">
        <v>155</v>
      </c>
      <c r="K96" s="87" t="s">
        <v>163</v>
      </c>
      <c r="L96" s="88">
        <v>2.3789999999999999E-2</v>
      </c>
      <c r="M96" s="88">
        <v>1.7200000000116417E-2</v>
      </c>
      <c r="N96" s="84">
        <v>78337.200031000015</v>
      </c>
      <c r="O96" s="86">
        <v>100.88</v>
      </c>
      <c r="P96" s="84">
        <v>79.026568989000026</v>
      </c>
      <c r="Q96" s="85">
        <f t="shared" si="1"/>
        <v>1.804545896282301E-3</v>
      </c>
      <c r="R96" s="85">
        <f>P96/'סכום נכסי הקרן'!$C$42</f>
        <v>6.8428758677759345E-5</v>
      </c>
    </row>
    <row r="97" spans="2:18">
      <c r="B97" s="77" t="s">
        <v>2796</v>
      </c>
      <c r="C97" s="87" t="s">
        <v>2698</v>
      </c>
      <c r="D97" s="74">
        <v>465782</v>
      </c>
      <c r="E97" s="74"/>
      <c r="F97" s="74" t="s">
        <v>340</v>
      </c>
      <c r="G97" s="97">
        <v>42828</v>
      </c>
      <c r="H97" s="74" t="s">
        <v>2696</v>
      </c>
      <c r="I97" s="84">
        <v>0.2600000000089947</v>
      </c>
      <c r="J97" s="87" t="s">
        <v>155</v>
      </c>
      <c r="K97" s="87" t="s">
        <v>163</v>
      </c>
      <c r="L97" s="88">
        <v>2.2700000000000001E-2</v>
      </c>
      <c r="M97" s="88">
        <v>1.6400000000134921E-2</v>
      </c>
      <c r="N97" s="84">
        <v>26491.714008000003</v>
      </c>
      <c r="O97" s="86">
        <v>100.72</v>
      </c>
      <c r="P97" s="84">
        <v>26.682453276000004</v>
      </c>
      <c r="Q97" s="85">
        <f t="shared" ref="Q97:Q125" si="2">P97/$P$10</f>
        <v>6.0928510724857817E-4</v>
      </c>
      <c r="R97" s="85">
        <f>P97/'סכום נכסי הקרן'!$C$42</f>
        <v>2.3104218992578802E-5</v>
      </c>
    </row>
    <row r="98" spans="2:18">
      <c r="B98" s="77" t="s">
        <v>2796</v>
      </c>
      <c r="C98" s="87" t="s">
        <v>2698</v>
      </c>
      <c r="D98" s="74">
        <v>467404</v>
      </c>
      <c r="E98" s="74"/>
      <c r="F98" s="74" t="s">
        <v>340</v>
      </c>
      <c r="G98" s="97">
        <v>42859</v>
      </c>
      <c r="H98" s="74" t="s">
        <v>2696</v>
      </c>
      <c r="I98" s="84">
        <v>0.34000000001201086</v>
      </c>
      <c r="J98" s="87" t="s">
        <v>155</v>
      </c>
      <c r="K98" s="87" t="s">
        <v>163</v>
      </c>
      <c r="L98" s="88">
        <v>2.2799999999999997E-2</v>
      </c>
      <c r="M98" s="88">
        <v>1.6700000000060052E-2</v>
      </c>
      <c r="N98" s="84">
        <v>26491.714321000003</v>
      </c>
      <c r="O98" s="86">
        <v>100.57</v>
      </c>
      <c r="P98" s="84">
        <v>26.642717451999999</v>
      </c>
      <c r="Q98" s="85">
        <f t="shared" si="2"/>
        <v>6.0837775268350039E-4</v>
      </c>
      <c r="R98" s="85">
        <f>P98/'סכום נכסי הקרן'!$C$42</f>
        <v>2.3069811917260416E-5</v>
      </c>
    </row>
    <row r="99" spans="2:18">
      <c r="B99" s="77" t="s">
        <v>2796</v>
      </c>
      <c r="C99" s="87" t="s">
        <v>2698</v>
      </c>
      <c r="D99" s="74">
        <v>545876</v>
      </c>
      <c r="E99" s="74"/>
      <c r="F99" s="74" t="s">
        <v>340</v>
      </c>
      <c r="G99" s="97">
        <v>43614</v>
      </c>
      <c r="H99" s="74" t="s">
        <v>2696</v>
      </c>
      <c r="I99" s="84">
        <v>1.3899999999933828</v>
      </c>
      <c r="J99" s="87" t="s">
        <v>155</v>
      </c>
      <c r="K99" s="87" t="s">
        <v>163</v>
      </c>
      <c r="L99" s="88">
        <v>2.427E-2</v>
      </c>
      <c r="M99" s="88">
        <v>1.8599999999882353E-2</v>
      </c>
      <c r="N99" s="84">
        <v>107713.65021900002</v>
      </c>
      <c r="O99" s="86">
        <v>101.01</v>
      </c>
      <c r="P99" s="84">
        <v>108.80155604800001</v>
      </c>
      <c r="Q99" s="85">
        <f t="shared" si="2"/>
        <v>2.4844480025809552E-3</v>
      </c>
      <c r="R99" s="85">
        <f>P99/'סכום נכסי הקרן'!$C$42</f>
        <v>9.4210789077906403E-5</v>
      </c>
    </row>
    <row r="100" spans="2:18">
      <c r="B100" s="77" t="s">
        <v>2796</v>
      </c>
      <c r="C100" s="87" t="s">
        <v>2698</v>
      </c>
      <c r="D100" s="74">
        <v>7355</v>
      </c>
      <c r="E100" s="74"/>
      <c r="F100" s="74" t="s">
        <v>340</v>
      </c>
      <c r="G100" s="97">
        <v>43842</v>
      </c>
      <c r="H100" s="74" t="s">
        <v>2696</v>
      </c>
      <c r="I100" s="84">
        <v>1.6099999999995618</v>
      </c>
      <c r="J100" s="87" t="s">
        <v>155</v>
      </c>
      <c r="K100" s="87" t="s">
        <v>163</v>
      </c>
      <c r="L100" s="88">
        <v>2.0838000000000002E-2</v>
      </c>
      <c r="M100" s="88">
        <v>2.4799999999994157E-2</v>
      </c>
      <c r="N100" s="84">
        <v>137090.10003100001</v>
      </c>
      <c r="O100" s="86">
        <v>99.85</v>
      </c>
      <c r="P100" s="84">
        <v>136.88446804600002</v>
      </c>
      <c r="Q100" s="85">
        <f t="shared" si="2"/>
        <v>3.1257121274185376E-3</v>
      </c>
      <c r="R100" s="85">
        <f>P100/'סכום נכסי הקרן'!$C$42</f>
        <v>1.1852765912128865E-4</v>
      </c>
    </row>
    <row r="101" spans="2:18">
      <c r="B101" s="77" t="s">
        <v>2797</v>
      </c>
      <c r="C101" s="87" t="s">
        <v>2697</v>
      </c>
      <c r="D101" s="74">
        <v>7127</v>
      </c>
      <c r="E101" s="74"/>
      <c r="F101" s="74" t="s">
        <v>340</v>
      </c>
      <c r="G101" s="97">
        <v>43631</v>
      </c>
      <c r="H101" s="74" t="s">
        <v>2696</v>
      </c>
      <c r="I101" s="84">
        <v>6.51</v>
      </c>
      <c r="J101" s="87" t="s">
        <v>404</v>
      </c>
      <c r="K101" s="87" t="s">
        <v>163</v>
      </c>
      <c r="L101" s="88">
        <v>3.1E-2</v>
      </c>
      <c r="M101" s="88">
        <v>1.8700000000000001E-2</v>
      </c>
      <c r="N101" s="84">
        <v>462781.45000000007</v>
      </c>
      <c r="O101" s="86">
        <v>108.39</v>
      </c>
      <c r="P101" s="84">
        <v>501.60879000000011</v>
      </c>
      <c r="Q101" s="85">
        <f t="shared" si="2"/>
        <v>1.1454072916408977E-2</v>
      </c>
      <c r="R101" s="85">
        <f>P101/'סכום נכסי הקרן'!$C$42</f>
        <v>4.3434084613151573E-4</v>
      </c>
    </row>
    <row r="102" spans="2:18">
      <c r="B102" s="77" t="s">
        <v>2797</v>
      </c>
      <c r="C102" s="87" t="s">
        <v>2697</v>
      </c>
      <c r="D102" s="74">
        <v>7128</v>
      </c>
      <c r="E102" s="74"/>
      <c r="F102" s="74" t="s">
        <v>340</v>
      </c>
      <c r="G102" s="97">
        <v>43634</v>
      </c>
      <c r="H102" s="74" t="s">
        <v>2696</v>
      </c>
      <c r="I102" s="84">
        <v>6.5399999999999991</v>
      </c>
      <c r="J102" s="87" t="s">
        <v>404</v>
      </c>
      <c r="K102" s="87" t="s">
        <v>163</v>
      </c>
      <c r="L102" s="88">
        <v>2.4900000000000002E-2</v>
      </c>
      <c r="M102" s="88">
        <v>1.84E-2</v>
      </c>
      <c r="N102" s="84">
        <v>196086.25000000003</v>
      </c>
      <c r="O102" s="86">
        <v>106.12</v>
      </c>
      <c r="P102" s="84">
        <v>208.08671000000004</v>
      </c>
      <c r="Q102" s="85">
        <f t="shared" si="2"/>
        <v>4.7515920709356963E-3</v>
      </c>
      <c r="R102" s="85">
        <f>P102/'סכום נכסי הקרן'!$C$42</f>
        <v>1.8018136741607604E-4</v>
      </c>
    </row>
    <row r="103" spans="2:18">
      <c r="B103" s="77" t="s">
        <v>2797</v>
      </c>
      <c r="C103" s="87" t="s">
        <v>2697</v>
      </c>
      <c r="D103" s="74">
        <v>7130</v>
      </c>
      <c r="E103" s="74"/>
      <c r="F103" s="74" t="s">
        <v>340</v>
      </c>
      <c r="G103" s="97">
        <v>43634</v>
      </c>
      <c r="H103" s="74" t="s">
        <v>2696</v>
      </c>
      <c r="I103" s="84">
        <v>6.89</v>
      </c>
      <c r="J103" s="87" t="s">
        <v>404</v>
      </c>
      <c r="K103" s="87" t="s">
        <v>163</v>
      </c>
      <c r="L103" s="88">
        <v>3.6000000000000004E-2</v>
      </c>
      <c r="M103" s="88">
        <v>1.8799999999999997E-2</v>
      </c>
      <c r="N103" s="84">
        <v>124018.77000000002</v>
      </c>
      <c r="O103" s="86">
        <v>112.53</v>
      </c>
      <c r="P103" s="84">
        <v>139.55832000000001</v>
      </c>
      <c r="Q103" s="85">
        <f t="shared" si="2"/>
        <v>3.186768663626363E-3</v>
      </c>
      <c r="R103" s="85">
        <f>P103/'סכום נכסי הקרן'!$C$42</f>
        <v>1.2084293577369891E-4</v>
      </c>
    </row>
    <row r="104" spans="2:18">
      <c r="B104" s="77" t="s">
        <v>2798</v>
      </c>
      <c r="C104" s="87" t="s">
        <v>2697</v>
      </c>
      <c r="D104" s="74">
        <v>84666730</v>
      </c>
      <c r="E104" s="74"/>
      <c r="F104" s="74" t="s">
        <v>644</v>
      </c>
      <c r="G104" s="97">
        <v>43530</v>
      </c>
      <c r="H104" s="74" t="s">
        <v>159</v>
      </c>
      <c r="I104" s="84">
        <v>6.3400000000000007</v>
      </c>
      <c r="J104" s="87" t="s">
        <v>468</v>
      </c>
      <c r="K104" s="87" t="s">
        <v>163</v>
      </c>
      <c r="L104" s="88">
        <v>3.4000000000000002E-2</v>
      </c>
      <c r="M104" s="88">
        <v>3.0299999999999997E-2</v>
      </c>
      <c r="N104" s="84">
        <v>370843.87000000005</v>
      </c>
      <c r="O104" s="86">
        <v>102.58</v>
      </c>
      <c r="P104" s="84">
        <v>380.41164000000009</v>
      </c>
      <c r="Q104" s="85">
        <f t="shared" si="2"/>
        <v>8.6865755737867388E-3</v>
      </c>
      <c r="R104" s="85">
        <f>P104/'סכום נכסי הקרן'!$C$42</f>
        <v>3.2939676674301812E-4</v>
      </c>
    </row>
    <row r="105" spans="2:18">
      <c r="B105" s="77" t="s">
        <v>2799</v>
      </c>
      <c r="C105" s="87" t="s">
        <v>2697</v>
      </c>
      <c r="D105" s="74">
        <v>90145980</v>
      </c>
      <c r="E105" s="74"/>
      <c r="F105" s="74" t="s">
        <v>2700</v>
      </c>
      <c r="G105" s="97">
        <v>42242</v>
      </c>
      <c r="H105" s="74" t="s">
        <v>2696</v>
      </c>
      <c r="I105" s="84">
        <v>4.3600000000043444</v>
      </c>
      <c r="J105" s="87" t="s">
        <v>696</v>
      </c>
      <c r="K105" s="87" t="s">
        <v>163</v>
      </c>
      <c r="L105" s="88">
        <v>2.6600000000000002E-2</v>
      </c>
      <c r="M105" s="88">
        <v>1.8300000000030774E-2</v>
      </c>
      <c r="N105" s="84">
        <v>264671.19495600008</v>
      </c>
      <c r="O105" s="86">
        <v>104.36</v>
      </c>
      <c r="P105" s="84">
        <v>276.21087800500004</v>
      </c>
      <c r="Q105" s="85">
        <f t="shared" si="2"/>
        <v>6.3071852009902261E-3</v>
      </c>
      <c r="R105" s="85">
        <f>P105/'סכום נכסי הקרן'!$C$42</f>
        <v>2.3916978500998867E-4</v>
      </c>
    </row>
    <row r="106" spans="2:18">
      <c r="B106" s="77" t="s">
        <v>2800</v>
      </c>
      <c r="C106" s="87" t="s">
        <v>2698</v>
      </c>
      <c r="D106" s="74">
        <v>482154</v>
      </c>
      <c r="E106" s="74"/>
      <c r="F106" s="74" t="s">
        <v>2700</v>
      </c>
      <c r="G106" s="97">
        <v>42978</v>
      </c>
      <c r="H106" s="74" t="s">
        <v>2696</v>
      </c>
      <c r="I106" s="84">
        <v>2.5299999999917127</v>
      </c>
      <c r="J106" s="87" t="s">
        <v>155</v>
      </c>
      <c r="K106" s="87" t="s">
        <v>163</v>
      </c>
      <c r="L106" s="88">
        <v>2.3E-2</v>
      </c>
      <c r="M106" s="88">
        <v>2.1399999999920198E-2</v>
      </c>
      <c r="N106" s="84">
        <v>32384.769224000003</v>
      </c>
      <c r="O106" s="86">
        <v>100.6</v>
      </c>
      <c r="P106" s="84">
        <v>32.579111658999999</v>
      </c>
      <c r="Q106" s="85">
        <f t="shared" si="2"/>
        <v>7.4393337583660707E-4</v>
      </c>
      <c r="R106" s="85">
        <f>P106/'סכום נכסי הקרן'!$C$42</f>
        <v>2.821010956403532E-5</v>
      </c>
    </row>
    <row r="107" spans="2:18">
      <c r="B107" s="77" t="s">
        <v>2800</v>
      </c>
      <c r="C107" s="87" t="s">
        <v>2698</v>
      </c>
      <c r="D107" s="74">
        <v>482153</v>
      </c>
      <c r="E107" s="74"/>
      <c r="F107" s="74" t="s">
        <v>2700</v>
      </c>
      <c r="G107" s="97">
        <v>42978</v>
      </c>
      <c r="H107" s="74" t="s">
        <v>2696</v>
      </c>
      <c r="I107" s="84">
        <v>2.5199999999900977</v>
      </c>
      <c r="J107" s="87" t="s">
        <v>155</v>
      </c>
      <c r="K107" s="87" t="s">
        <v>163</v>
      </c>
      <c r="L107" s="88">
        <v>2.76E-2</v>
      </c>
      <c r="M107" s="88">
        <v>2.2299999999838439E-2</v>
      </c>
      <c r="N107" s="84">
        <v>75564.461637000015</v>
      </c>
      <c r="O107" s="86">
        <v>101.57</v>
      </c>
      <c r="P107" s="84">
        <v>76.750823288000021</v>
      </c>
      <c r="Q107" s="85">
        <f t="shared" si="2"/>
        <v>1.7525799863578391E-3</v>
      </c>
      <c r="R107" s="85">
        <f>P107/'סכום נכסי הקרן'!$C$42</f>
        <v>6.6458200479701247E-5</v>
      </c>
    </row>
    <row r="108" spans="2:18">
      <c r="B108" s="77" t="s">
        <v>2801</v>
      </c>
      <c r="C108" s="87" t="s">
        <v>2697</v>
      </c>
      <c r="D108" s="74">
        <v>84666732</v>
      </c>
      <c r="E108" s="74"/>
      <c r="F108" s="74" t="s">
        <v>644</v>
      </c>
      <c r="G108" s="97">
        <v>43530</v>
      </c>
      <c r="H108" s="74" t="s">
        <v>159</v>
      </c>
      <c r="I108" s="84">
        <v>6.5199999999999987</v>
      </c>
      <c r="J108" s="87" t="s">
        <v>468</v>
      </c>
      <c r="K108" s="87" t="s">
        <v>163</v>
      </c>
      <c r="L108" s="88">
        <v>3.4000000000000002E-2</v>
      </c>
      <c r="M108" s="88">
        <v>3.0200000000000001E-2</v>
      </c>
      <c r="N108" s="84">
        <v>775385.58</v>
      </c>
      <c r="O108" s="86">
        <v>102.66</v>
      </c>
      <c r="P108" s="84">
        <v>796.01084000000014</v>
      </c>
      <c r="Q108" s="85">
        <f t="shared" si="2"/>
        <v>1.8176647589472981E-2</v>
      </c>
      <c r="R108" s="85">
        <f>P108/'סכום נכסי הקרן'!$C$42</f>
        <v>6.8926228700150682E-4</v>
      </c>
    </row>
    <row r="109" spans="2:18">
      <c r="B109" s="77" t="s">
        <v>2802</v>
      </c>
      <c r="C109" s="87" t="s">
        <v>2697</v>
      </c>
      <c r="D109" s="74">
        <v>90310010</v>
      </c>
      <c r="E109" s="74"/>
      <c r="F109" s="74" t="s">
        <v>644</v>
      </c>
      <c r="G109" s="97">
        <v>43779</v>
      </c>
      <c r="H109" s="74" t="s">
        <v>159</v>
      </c>
      <c r="I109" s="84">
        <v>8.5900000000000016</v>
      </c>
      <c r="J109" s="87" t="s">
        <v>468</v>
      </c>
      <c r="K109" s="87" t="s">
        <v>163</v>
      </c>
      <c r="L109" s="88">
        <v>2.7243E-2</v>
      </c>
      <c r="M109" s="88">
        <v>2.6399999999999996E-2</v>
      </c>
      <c r="N109" s="84">
        <v>33458.790000000008</v>
      </c>
      <c r="O109" s="86">
        <v>99.42</v>
      </c>
      <c r="P109" s="84">
        <v>33.264720000000004</v>
      </c>
      <c r="Q109" s="85">
        <f t="shared" si="2"/>
        <v>7.5958901841398742E-4</v>
      </c>
      <c r="R109" s="85">
        <f>P109/'סכום נכסי הקרן'!$C$42</f>
        <v>2.8803774812494717E-5</v>
      </c>
    </row>
    <row r="110" spans="2:18">
      <c r="B110" s="77" t="s">
        <v>2802</v>
      </c>
      <c r="C110" s="87" t="s">
        <v>2697</v>
      </c>
      <c r="D110" s="74">
        <v>90310011</v>
      </c>
      <c r="E110" s="74"/>
      <c r="F110" s="74" t="s">
        <v>644</v>
      </c>
      <c r="G110" s="97">
        <v>43835</v>
      </c>
      <c r="H110" s="74" t="s">
        <v>159</v>
      </c>
      <c r="I110" s="84">
        <v>8.5100000000000016</v>
      </c>
      <c r="J110" s="87" t="s">
        <v>468</v>
      </c>
      <c r="K110" s="87" t="s">
        <v>163</v>
      </c>
      <c r="L110" s="88">
        <v>2.7243E-2</v>
      </c>
      <c r="M110" s="88">
        <v>2.8900000000000006E-2</v>
      </c>
      <c r="N110" s="84">
        <v>18631.840000000004</v>
      </c>
      <c r="O110" s="86">
        <v>97.44</v>
      </c>
      <c r="P110" s="84">
        <v>18.154859999999999</v>
      </c>
      <c r="Q110" s="85">
        <f t="shared" si="2"/>
        <v>4.1456029952584484E-4</v>
      </c>
      <c r="R110" s="85">
        <f>P110/'סכום נכסי הקרן'!$C$42</f>
        <v>1.572021346316361E-5</v>
      </c>
    </row>
    <row r="111" spans="2:18">
      <c r="B111" s="77" t="s">
        <v>2802</v>
      </c>
      <c r="C111" s="87" t="s">
        <v>2697</v>
      </c>
      <c r="D111" s="74">
        <v>90310002</v>
      </c>
      <c r="E111" s="74"/>
      <c r="F111" s="74" t="s">
        <v>644</v>
      </c>
      <c r="G111" s="97">
        <v>43227</v>
      </c>
      <c r="H111" s="74" t="s">
        <v>159</v>
      </c>
      <c r="I111" s="84">
        <v>8.7399999999999984</v>
      </c>
      <c r="J111" s="87" t="s">
        <v>468</v>
      </c>
      <c r="K111" s="87" t="s">
        <v>163</v>
      </c>
      <c r="L111" s="88">
        <v>2.9805999999999999E-2</v>
      </c>
      <c r="M111" s="88">
        <v>1.8299999999999997E-2</v>
      </c>
      <c r="N111" s="84">
        <v>11005.31</v>
      </c>
      <c r="O111" s="86">
        <v>109.82</v>
      </c>
      <c r="P111" s="84">
        <v>12.086030000000003</v>
      </c>
      <c r="Q111" s="85">
        <f t="shared" si="2"/>
        <v>2.7598054828725468E-4</v>
      </c>
      <c r="R111" s="85">
        <f>P111/'סכום נכסי הקרן'!$C$42</f>
        <v>1.0465240245432866E-5</v>
      </c>
    </row>
    <row r="112" spans="2:18">
      <c r="B112" s="77" t="s">
        <v>2802</v>
      </c>
      <c r="C112" s="87" t="s">
        <v>2697</v>
      </c>
      <c r="D112" s="74">
        <v>90310003</v>
      </c>
      <c r="E112" s="74"/>
      <c r="F112" s="74" t="s">
        <v>644</v>
      </c>
      <c r="G112" s="97">
        <v>43279</v>
      </c>
      <c r="H112" s="74" t="s">
        <v>159</v>
      </c>
      <c r="I112" s="84">
        <v>8.7700000000000014</v>
      </c>
      <c r="J112" s="87" t="s">
        <v>468</v>
      </c>
      <c r="K112" s="87" t="s">
        <v>163</v>
      </c>
      <c r="L112" s="88">
        <v>2.9796999999999997E-2</v>
      </c>
      <c r="M112" s="88">
        <v>1.72E-2</v>
      </c>
      <c r="N112" s="84">
        <v>12871.030000000002</v>
      </c>
      <c r="O112" s="86">
        <v>109.88</v>
      </c>
      <c r="P112" s="84">
        <v>14.142690000000002</v>
      </c>
      <c r="Q112" s="85">
        <f t="shared" si="2"/>
        <v>3.2294370777307958E-4</v>
      </c>
      <c r="R112" s="85">
        <f>P112/'סכום נכסי הקרן'!$C$42</f>
        <v>1.22460930981208E-5</v>
      </c>
    </row>
    <row r="113" spans="2:18">
      <c r="B113" s="77" t="s">
        <v>2802</v>
      </c>
      <c r="C113" s="87" t="s">
        <v>2697</v>
      </c>
      <c r="D113" s="74">
        <v>90310004</v>
      </c>
      <c r="E113" s="74"/>
      <c r="F113" s="74" t="s">
        <v>644</v>
      </c>
      <c r="G113" s="97">
        <v>43321</v>
      </c>
      <c r="H113" s="74" t="s">
        <v>159</v>
      </c>
      <c r="I113" s="84">
        <v>8.7700000000000014</v>
      </c>
      <c r="J113" s="87" t="s">
        <v>468</v>
      </c>
      <c r="K113" s="87" t="s">
        <v>163</v>
      </c>
      <c r="L113" s="88">
        <v>3.0529000000000001E-2</v>
      </c>
      <c r="M113" s="88">
        <v>1.6800000000000002E-2</v>
      </c>
      <c r="N113" s="84">
        <v>72101.66</v>
      </c>
      <c r="O113" s="86">
        <v>110.89</v>
      </c>
      <c r="P113" s="84">
        <v>79.953530000000015</v>
      </c>
      <c r="Q113" s="85">
        <f t="shared" si="2"/>
        <v>1.8257127482640258E-3</v>
      </c>
      <c r="R113" s="85">
        <f>P113/'סכום נכסי הקרן'!$C$42</f>
        <v>6.9231410142157841E-5</v>
      </c>
    </row>
    <row r="114" spans="2:18">
      <c r="B114" s="77" t="s">
        <v>2802</v>
      </c>
      <c r="C114" s="87" t="s">
        <v>2697</v>
      </c>
      <c r="D114" s="74">
        <v>90310001</v>
      </c>
      <c r="E114" s="74"/>
      <c r="F114" s="74" t="s">
        <v>644</v>
      </c>
      <c r="G114" s="97">
        <v>43138</v>
      </c>
      <c r="H114" s="74" t="s">
        <v>159</v>
      </c>
      <c r="I114" s="84">
        <v>8.69</v>
      </c>
      <c r="J114" s="87" t="s">
        <v>468</v>
      </c>
      <c r="K114" s="87" t="s">
        <v>163</v>
      </c>
      <c r="L114" s="88">
        <v>2.8243000000000001E-2</v>
      </c>
      <c r="M114" s="88">
        <v>2.1499999999999995E-2</v>
      </c>
      <c r="N114" s="84">
        <v>69004.85000000002</v>
      </c>
      <c r="O114" s="86">
        <v>105.41</v>
      </c>
      <c r="P114" s="84">
        <v>72.73802000000002</v>
      </c>
      <c r="Q114" s="85">
        <f t="shared" si="2"/>
        <v>1.6609489336803977E-3</v>
      </c>
      <c r="R114" s="85">
        <f>P114/'סכום נכסי הקרן'!$C$42</f>
        <v>6.2983531753363242E-5</v>
      </c>
    </row>
    <row r="115" spans="2:18">
      <c r="B115" s="77" t="s">
        <v>2802</v>
      </c>
      <c r="C115" s="87" t="s">
        <v>2697</v>
      </c>
      <c r="D115" s="74">
        <v>90310005</v>
      </c>
      <c r="E115" s="74"/>
      <c r="F115" s="74" t="s">
        <v>644</v>
      </c>
      <c r="G115" s="97">
        <v>43417</v>
      </c>
      <c r="H115" s="74" t="s">
        <v>159</v>
      </c>
      <c r="I115" s="84">
        <v>8.69</v>
      </c>
      <c r="J115" s="87" t="s">
        <v>468</v>
      </c>
      <c r="K115" s="87" t="s">
        <v>163</v>
      </c>
      <c r="L115" s="88">
        <v>3.2797E-2</v>
      </c>
      <c r="M115" s="88">
        <v>1.7999999999999999E-2</v>
      </c>
      <c r="N115" s="84">
        <v>82091.010000000009</v>
      </c>
      <c r="O115" s="86">
        <v>111.76</v>
      </c>
      <c r="P115" s="84">
        <v>91.744910000000019</v>
      </c>
      <c r="Q115" s="85">
        <f t="shared" si="2"/>
        <v>2.094965060020936E-3</v>
      </c>
      <c r="R115" s="85">
        <f>P115/'סכום נכסי הקרן'!$C$42</f>
        <v>7.9441514247905734E-5</v>
      </c>
    </row>
    <row r="116" spans="2:18">
      <c r="B116" s="77" t="s">
        <v>2802</v>
      </c>
      <c r="C116" s="87" t="s">
        <v>2697</v>
      </c>
      <c r="D116" s="74">
        <v>90310006</v>
      </c>
      <c r="E116" s="74"/>
      <c r="F116" s="74" t="s">
        <v>644</v>
      </c>
      <c r="G116" s="97">
        <v>43485</v>
      </c>
      <c r="H116" s="74" t="s">
        <v>159</v>
      </c>
      <c r="I116" s="84">
        <v>8.75</v>
      </c>
      <c r="J116" s="87" t="s">
        <v>468</v>
      </c>
      <c r="K116" s="87" t="s">
        <v>163</v>
      </c>
      <c r="L116" s="88">
        <v>3.2190999999999997E-2</v>
      </c>
      <c r="M116" s="88">
        <v>1.61E-2</v>
      </c>
      <c r="N116" s="84">
        <v>103738.28000000001</v>
      </c>
      <c r="O116" s="86">
        <v>113.09</v>
      </c>
      <c r="P116" s="84">
        <v>117.31762000000002</v>
      </c>
      <c r="Q116" s="85">
        <f t="shared" si="2"/>
        <v>2.6789095419551159E-3</v>
      </c>
      <c r="R116" s="85">
        <f>P116/'סכום נכסי הקרן'!$C$42</f>
        <v>1.0158481141635423E-4</v>
      </c>
    </row>
    <row r="117" spans="2:18">
      <c r="B117" s="77" t="s">
        <v>2802</v>
      </c>
      <c r="C117" s="87" t="s">
        <v>2697</v>
      </c>
      <c r="D117" s="74">
        <v>90310008</v>
      </c>
      <c r="E117" s="74"/>
      <c r="F117" s="74" t="s">
        <v>644</v>
      </c>
      <c r="G117" s="97">
        <v>43613</v>
      </c>
      <c r="H117" s="74" t="s">
        <v>159</v>
      </c>
      <c r="I117" s="84">
        <v>8.81</v>
      </c>
      <c r="J117" s="87" t="s">
        <v>468</v>
      </c>
      <c r="K117" s="87" t="s">
        <v>163</v>
      </c>
      <c r="L117" s="88">
        <v>2.7243E-2</v>
      </c>
      <c r="M117" s="88">
        <v>1.7899999999999996E-2</v>
      </c>
      <c r="N117" s="84">
        <v>27380.120000000006</v>
      </c>
      <c r="O117" s="86">
        <v>106.93</v>
      </c>
      <c r="P117" s="84">
        <v>29.277560000000005</v>
      </c>
      <c r="Q117" s="85">
        <f t="shared" si="2"/>
        <v>6.685435218440625E-4</v>
      </c>
      <c r="R117" s="85">
        <f>P117/'סכום נכסי הקרן'!$C$42</f>
        <v>2.5351310496505092E-5</v>
      </c>
    </row>
    <row r="118" spans="2:18">
      <c r="B118" s="77" t="s">
        <v>2802</v>
      </c>
      <c r="C118" s="87" t="s">
        <v>2697</v>
      </c>
      <c r="D118" s="74">
        <v>90310009</v>
      </c>
      <c r="E118" s="74"/>
      <c r="F118" s="74" t="s">
        <v>644</v>
      </c>
      <c r="G118" s="97">
        <v>43657</v>
      </c>
      <c r="H118" s="74" t="s">
        <v>159</v>
      </c>
      <c r="I118" s="84">
        <v>8.7000000000000011</v>
      </c>
      <c r="J118" s="87" t="s">
        <v>468</v>
      </c>
      <c r="K118" s="87" t="s">
        <v>163</v>
      </c>
      <c r="L118" s="88">
        <v>2.7243E-2</v>
      </c>
      <c r="M118" s="88">
        <v>2.2099999999999995E-2</v>
      </c>
      <c r="N118" s="84">
        <v>27013.360000000004</v>
      </c>
      <c r="O118" s="86">
        <v>103.15</v>
      </c>
      <c r="P118" s="84">
        <v>27.864280000000004</v>
      </c>
      <c r="Q118" s="85">
        <f t="shared" si="2"/>
        <v>6.3627173455879096E-4</v>
      </c>
      <c r="R118" s="85">
        <f>P118/'סכום נכסי הקרן'!$C$42</f>
        <v>2.4127557557445256E-5</v>
      </c>
    </row>
    <row r="119" spans="2:18">
      <c r="B119" s="77" t="s">
        <v>2802</v>
      </c>
      <c r="C119" s="87" t="s">
        <v>2697</v>
      </c>
      <c r="D119" s="74">
        <v>90310007</v>
      </c>
      <c r="E119" s="74"/>
      <c r="F119" s="74" t="s">
        <v>644</v>
      </c>
      <c r="G119" s="97">
        <v>43541</v>
      </c>
      <c r="H119" s="74" t="s">
        <v>159</v>
      </c>
      <c r="I119" s="84">
        <v>8.7799999999999994</v>
      </c>
      <c r="J119" s="87" t="s">
        <v>468</v>
      </c>
      <c r="K119" s="87" t="s">
        <v>163</v>
      </c>
      <c r="L119" s="88">
        <v>2.9270999999999998E-2</v>
      </c>
      <c r="M119" s="88">
        <v>1.7199999999999997E-2</v>
      </c>
      <c r="N119" s="84">
        <v>8908.5000000000018</v>
      </c>
      <c r="O119" s="86">
        <v>109.34</v>
      </c>
      <c r="P119" s="84">
        <v>9.7405500000000007</v>
      </c>
      <c r="Q119" s="85">
        <f t="shared" si="2"/>
        <v>2.2242227841726505E-4</v>
      </c>
      <c r="R119" s="85">
        <f>P119/'סכום נכסי הקרן'!$C$42</f>
        <v>8.4342994244306107E-6</v>
      </c>
    </row>
    <row r="120" spans="2:18">
      <c r="B120" s="77" t="s">
        <v>2803</v>
      </c>
      <c r="C120" s="87" t="s">
        <v>2698</v>
      </c>
      <c r="D120" s="74">
        <v>7561</v>
      </c>
      <c r="E120" s="74"/>
      <c r="F120" s="74" t="s">
        <v>671</v>
      </c>
      <c r="G120" s="97">
        <v>43920</v>
      </c>
      <c r="H120" s="74" t="s">
        <v>159</v>
      </c>
      <c r="I120" s="84">
        <v>6.76</v>
      </c>
      <c r="J120" s="87" t="s">
        <v>190</v>
      </c>
      <c r="K120" s="87" t="s">
        <v>163</v>
      </c>
      <c r="L120" s="88">
        <v>5.5918000000000002E-2</v>
      </c>
      <c r="M120" s="88">
        <v>3.2399999999999998E-2</v>
      </c>
      <c r="N120" s="84">
        <v>381338.94000000006</v>
      </c>
      <c r="O120" s="86">
        <v>117.46</v>
      </c>
      <c r="P120" s="84">
        <v>447.92070000000007</v>
      </c>
      <c r="Q120" s="85">
        <f t="shared" si="2"/>
        <v>1.0228122913414156E-2</v>
      </c>
      <c r="R120" s="85">
        <f>P120/'סכום נכסי הקרן'!$C$42</f>
        <v>3.8785256501948622E-4</v>
      </c>
    </row>
    <row r="121" spans="2:18">
      <c r="B121" s="77" t="s">
        <v>2803</v>
      </c>
      <c r="C121" s="87" t="s">
        <v>2698</v>
      </c>
      <c r="D121" s="74">
        <v>7894</v>
      </c>
      <c r="E121" s="74"/>
      <c r="F121" s="74" t="s">
        <v>671</v>
      </c>
      <c r="G121" s="97">
        <v>44068</v>
      </c>
      <c r="H121" s="74" t="s">
        <v>159</v>
      </c>
      <c r="I121" s="84">
        <v>6.77</v>
      </c>
      <c r="J121" s="87" t="s">
        <v>190</v>
      </c>
      <c r="K121" s="87" t="s">
        <v>163</v>
      </c>
      <c r="L121" s="88">
        <v>4.5102999999999997E-2</v>
      </c>
      <c r="M121" s="88">
        <v>4.6799999999999994E-2</v>
      </c>
      <c r="N121" s="84">
        <v>477496.83000000007</v>
      </c>
      <c r="O121" s="86">
        <v>99.83</v>
      </c>
      <c r="P121" s="84">
        <v>476.68508000000008</v>
      </c>
      <c r="Q121" s="85">
        <f t="shared" si="2"/>
        <v>1.0884948137540106E-2</v>
      </c>
      <c r="R121" s="85">
        <f>P121/'סכום נכסי הקרן'!$C$42</f>
        <v>4.1275951520998916E-4</v>
      </c>
    </row>
    <row r="122" spans="2:18">
      <c r="B122" s="77" t="s">
        <v>2804</v>
      </c>
      <c r="C122" s="87" t="s">
        <v>2698</v>
      </c>
      <c r="D122" s="74">
        <v>90141407</v>
      </c>
      <c r="E122" s="74"/>
      <c r="F122" s="74" t="s">
        <v>883</v>
      </c>
      <c r="G122" s="97">
        <v>42372</v>
      </c>
      <c r="H122" s="74" t="s">
        <v>159</v>
      </c>
      <c r="I122" s="84">
        <v>8.810000000004667</v>
      </c>
      <c r="J122" s="87" t="s">
        <v>155</v>
      </c>
      <c r="K122" s="87" t="s">
        <v>163</v>
      </c>
      <c r="L122" s="88">
        <v>6.7000000000000004E-2</v>
      </c>
      <c r="M122" s="88">
        <v>2.1800000000022423E-2</v>
      </c>
      <c r="N122" s="84">
        <v>195057.59762200003</v>
      </c>
      <c r="O122" s="86">
        <v>141.75</v>
      </c>
      <c r="P122" s="84">
        <v>276.49416269100004</v>
      </c>
      <c r="Q122" s="85">
        <f t="shared" si="2"/>
        <v>6.3136539142867893E-3</v>
      </c>
      <c r="R122" s="85">
        <f>P122/'סכום נכסי הקרן'!$C$42</f>
        <v>2.3941507997424428E-4</v>
      </c>
    </row>
    <row r="123" spans="2:18">
      <c r="B123" s="77" t="s">
        <v>2805</v>
      </c>
      <c r="C123" s="87" t="s">
        <v>2698</v>
      </c>
      <c r="D123" s="74">
        <v>7202</v>
      </c>
      <c r="E123" s="74"/>
      <c r="F123" s="74" t="s">
        <v>682</v>
      </c>
      <c r="G123" s="97">
        <v>43734</v>
      </c>
      <c r="H123" s="74"/>
      <c r="I123" s="84">
        <v>1.5299999999999998</v>
      </c>
      <c r="J123" s="87" t="s">
        <v>643</v>
      </c>
      <c r="K123" s="87" t="s">
        <v>163</v>
      </c>
      <c r="L123" s="88">
        <v>2.1000000000000001E-2</v>
      </c>
      <c r="M123" s="88">
        <v>2.1399999999999995E-2</v>
      </c>
      <c r="N123" s="84">
        <v>254664.18000000005</v>
      </c>
      <c r="O123" s="86">
        <v>99.97</v>
      </c>
      <c r="P123" s="84">
        <v>254.58777000000003</v>
      </c>
      <c r="Q123" s="85">
        <f t="shared" si="2"/>
        <v>5.813428590846579E-3</v>
      </c>
      <c r="R123" s="85">
        <f>P123/'סכום נכסי הקרן'!$C$42</f>
        <v>2.2044643084610959E-4</v>
      </c>
    </row>
    <row r="124" spans="2:18">
      <c r="B124" s="77" t="s">
        <v>2805</v>
      </c>
      <c r="C124" s="87" t="s">
        <v>2698</v>
      </c>
      <c r="D124" s="74">
        <v>7372</v>
      </c>
      <c r="E124" s="74"/>
      <c r="F124" s="74" t="s">
        <v>682</v>
      </c>
      <c r="G124" s="97">
        <v>43853</v>
      </c>
      <c r="H124" s="74"/>
      <c r="I124" s="84">
        <v>1.53</v>
      </c>
      <c r="J124" s="87" t="s">
        <v>643</v>
      </c>
      <c r="K124" s="87" t="s">
        <v>163</v>
      </c>
      <c r="L124" s="88">
        <v>2.1000000000000001E-2</v>
      </c>
      <c r="M124" s="88">
        <v>2.5899999999999999E-2</v>
      </c>
      <c r="N124" s="84">
        <v>18440.120000000003</v>
      </c>
      <c r="O124" s="86">
        <v>99.3</v>
      </c>
      <c r="P124" s="84">
        <v>18.311040000000002</v>
      </c>
      <c r="Q124" s="85">
        <f t="shared" si="2"/>
        <v>4.1812661882436588E-4</v>
      </c>
      <c r="R124" s="85">
        <f>P124/'סכום נכסי הקרן'!$C$42</f>
        <v>1.5855449038578507E-5</v>
      </c>
    </row>
    <row r="125" spans="2:18">
      <c r="B125" s="77" t="s">
        <v>2805</v>
      </c>
      <c r="C125" s="87" t="s">
        <v>2698</v>
      </c>
      <c r="D125" s="74">
        <v>7250</v>
      </c>
      <c r="E125" s="74"/>
      <c r="F125" s="74" t="s">
        <v>682</v>
      </c>
      <c r="G125" s="97">
        <v>43768</v>
      </c>
      <c r="H125" s="74"/>
      <c r="I125" s="84">
        <v>1.5300000000000002</v>
      </c>
      <c r="J125" s="87" t="s">
        <v>643</v>
      </c>
      <c r="K125" s="87" t="s">
        <v>163</v>
      </c>
      <c r="L125" s="88">
        <v>2.1000000000000001E-2</v>
      </c>
      <c r="M125" s="88">
        <v>2.420000000000001E-2</v>
      </c>
      <c r="N125" s="84">
        <v>135829.04</v>
      </c>
      <c r="O125" s="86">
        <v>99.55</v>
      </c>
      <c r="P125" s="84">
        <v>135.21779999999998</v>
      </c>
      <c r="Q125" s="85">
        <f t="shared" si="2"/>
        <v>3.0876543068481819E-3</v>
      </c>
      <c r="R125" s="85">
        <f>P125/'סכום נכסי הקרן'!$C$42</f>
        <v>1.1708449858712015E-4</v>
      </c>
    </row>
    <row r="126" spans="2:18">
      <c r="B126" s="77" t="s">
        <v>2806</v>
      </c>
      <c r="C126" s="87" t="s">
        <v>2698</v>
      </c>
      <c r="D126" s="74">
        <v>6718</v>
      </c>
      <c r="E126" s="74"/>
      <c r="F126" s="74" t="s">
        <v>682</v>
      </c>
      <c r="G126" s="97">
        <v>43482</v>
      </c>
      <c r="H126" s="74"/>
      <c r="I126" s="84">
        <v>3.2699999999986789</v>
      </c>
      <c r="J126" s="87" t="s">
        <v>155</v>
      </c>
      <c r="K126" s="87" t="s">
        <v>163</v>
      </c>
      <c r="L126" s="88">
        <v>4.1299999999999996E-2</v>
      </c>
      <c r="M126" s="88">
        <v>1.7199999999998276E-2</v>
      </c>
      <c r="N126" s="84">
        <v>643254.33761900011</v>
      </c>
      <c r="O126" s="86">
        <v>108.21</v>
      </c>
      <c r="P126" s="84">
        <v>696.06549589600002</v>
      </c>
      <c r="Q126" s="85">
        <f>P126/$P$10</f>
        <v>1.5894428294586215E-2</v>
      </c>
      <c r="R126" s="85">
        <f>P126/'סכום נכסי הקרן'!$C$42</f>
        <v>6.0272005291299154E-4</v>
      </c>
    </row>
    <row r="127" spans="2:18">
      <c r="B127" s="73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84"/>
      <c r="O127" s="86"/>
      <c r="P127" s="74"/>
      <c r="Q127" s="85"/>
      <c r="R127" s="74"/>
    </row>
    <row r="128" spans="2:18">
      <c r="B128" s="71" t="s">
        <v>39</v>
      </c>
      <c r="C128" s="72"/>
      <c r="D128" s="72"/>
      <c r="E128" s="72"/>
      <c r="F128" s="72"/>
      <c r="G128" s="72"/>
      <c r="H128" s="72"/>
      <c r="I128" s="81">
        <v>4.329385763097215</v>
      </c>
      <c r="J128" s="72"/>
      <c r="K128" s="72"/>
      <c r="L128" s="72"/>
      <c r="M128" s="94">
        <v>2.9434386639080486E-2</v>
      </c>
      <c r="N128" s="81"/>
      <c r="O128" s="83"/>
      <c r="P128" s="81">
        <f>P129</f>
        <v>24416.391350000005</v>
      </c>
      <c r="Q128" s="82">
        <f t="shared" ref="Q128:Q191" si="3">P128/$P$10</f>
        <v>0.55754032316394897</v>
      </c>
      <c r="R128" s="82">
        <f>P128/'סכום נכסי הקרן'!$C$42</f>
        <v>2.1142045932722234E-2</v>
      </c>
    </row>
    <row r="129" spans="2:18">
      <c r="B129" s="92" t="s">
        <v>37</v>
      </c>
      <c r="C129" s="72"/>
      <c r="D129" s="72"/>
      <c r="E129" s="72"/>
      <c r="F129" s="72"/>
      <c r="G129" s="72"/>
      <c r="H129" s="72"/>
      <c r="I129" s="81">
        <v>4.329385763097215</v>
      </c>
      <c r="J129" s="72"/>
      <c r="K129" s="72"/>
      <c r="L129" s="72"/>
      <c r="M129" s="94">
        <v>2.9434386639080486E-2</v>
      </c>
      <c r="N129" s="81"/>
      <c r="O129" s="83"/>
      <c r="P129" s="81">
        <f>SUM(P130:P248)</f>
        <v>24416.391350000005</v>
      </c>
      <c r="Q129" s="82">
        <f t="shared" si="3"/>
        <v>0.55754032316394897</v>
      </c>
      <c r="R129" s="82">
        <f>P129/'סכום נכסי הקרן'!$C$42</f>
        <v>2.1142045932722234E-2</v>
      </c>
    </row>
    <row r="130" spans="2:18">
      <c r="B130" s="77" t="s">
        <v>2807</v>
      </c>
      <c r="C130" s="87" t="s">
        <v>2698</v>
      </c>
      <c r="D130" s="74">
        <v>508506</v>
      </c>
      <c r="E130" s="74"/>
      <c r="F130" s="74" t="s">
        <v>2699</v>
      </c>
      <c r="G130" s="97">
        <v>43186</v>
      </c>
      <c r="H130" s="74" t="s">
        <v>2696</v>
      </c>
      <c r="I130" s="84">
        <v>5.3</v>
      </c>
      <c r="J130" s="87" t="s">
        <v>189</v>
      </c>
      <c r="K130" s="87" t="s">
        <v>162</v>
      </c>
      <c r="L130" s="88">
        <v>4.8000000000000001E-2</v>
      </c>
      <c r="M130" s="88">
        <v>2.1000000000000001E-2</v>
      </c>
      <c r="N130" s="84">
        <v>370197.00000000006</v>
      </c>
      <c r="O130" s="86">
        <v>115.06</v>
      </c>
      <c r="P130" s="84">
        <v>1465.6893400000004</v>
      </c>
      <c r="Q130" s="85">
        <f t="shared" si="3"/>
        <v>3.3468537449599614E-2</v>
      </c>
      <c r="R130" s="85">
        <f>P130/'סכום נכסי הקרן'!$C$42</f>
        <v>1.2691339561683975E-3</v>
      </c>
    </row>
    <row r="131" spans="2:18">
      <c r="B131" s="77" t="s">
        <v>2807</v>
      </c>
      <c r="C131" s="87" t="s">
        <v>2698</v>
      </c>
      <c r="D131" s="74">
        <v>6831</v>
      </c>
      <c r="E131" s="74"/>
      <c r="F131" s="74" t="s">
        <v>2699</v>
      </c>
      <c r="G131" s="97">
        <v>43552</v>
      </c>
      <c r="H131" s="74" t="s">
        <v>2696</v>
      </c>
      <c r="I131" s="84">
        <v>5.2799999999999994</v>
      </c>
      <c r="J131" s="87" t="s">
        <v>189</v>
      </c>
      <c r="K131" s="87" t="s">
        <v>162</v>
      </c>
      <c r="L131" s="88">
        <v>4.5999999999999999E-2</v>
      </c>
      <c r="M131" s="88">
        <v>2.75E-2</v>
      </c>
      <c r="N131" s="84">
        <v>248761.08000000005</v>
      </c>
      <c r="O131" s="86">
        <v>110.19</v>
      </c>
      <c r="P131" s="84">
        <v>943.2119600000002</v>
      </c>
      <c r="Q131" s="85">
        <f t="shared" si="3"/>
        <v>2.1537937095298963E-2</v>
      </c>
      <c r="R131" s="85">
        <f>P131/'סכום נכסי הקרן'!$C$42</f>
        <v>8.1672308969658479E-4</v>
      </c>
    </row>
    <row r="132" spans="2:18">
      <c r="B132" s="77" t="s">
        <v>2807</v>
      </c>
      <c r="C132" s="87" t="s">
        <v>2697</v>
      </c>
      <c r="D132" s="74">
        <v>7598</v>
      </c>
      <c r="E132" s="74"/>
      <c r="F132" s="74" t="s">
        <v>2699</v>
      </c>
      <c r="G132" s="97">
        <v>43942</v>
      </c>
      <c r="H132" s="74" t="s">
        <v>2696</v>
      </c>
      <c r="I132" s="84">
        <v>5.1399999999999988</v>
      </c>
      <c r="J132" s="87" t="s">
        <v>189</v>
      </c>
      <c r="K132" s="87" t="s">
        <v>162</v>
      </c>
      <c r="L132" s="88">
        <v>5.4400000000000004E-2</v>
      </c>
      <c r="M132" s="88">
        <v>3.6399999999999988E-2</v>
      </c>
      <c r="N132" s="84">
        <v>314737.93000000005</v>
      </c>
      <c r="O132" s="86">
        <v>109.76</v>
      </c>
      <c r="P132" s="84">
        <v>1188.7153300000002</v>
      </c>
      <c r="Q132" s="85">
        <f t="shared" si="3"/>
        <v>2.7143926378708712E-2</v>
      </c>
      <c r="R132" s="85">
        <f>P132/'סכום נכסי הקרן'!$C$42</f>
        <v>1.0293033785187535E-3</v>
      </c>
    </row>
    <row r="133" spans="2:18">
      <c r="B133" s="77" t="s">
        <v>2808</v>
      </c>
      <c r="C133" s="87" t="s">
        <v>2697</v>
      </c>
      <c r="D133" s="74">
        <v>7088</v>
      </c>
      <c r="E133" s="74"/>
      <c r="F133" s="74" t="s">
        <v>906</v>
      </c>
      <c r="G133" s="97">
        <v>43684</v>
      </c>
      <c r="H133" s="74" t="s">
        <v>341</v>
      </c>
      <c r="I133" s="84">
        <v>8.2300000000000022</v>
      </c>
      <c r="J133" s="87" t="s">
        <v>910</v>
      </c>
      <c r="K133" s="87" t="s">
        <v>162</v>
      </c>
      <c r="L133" s="88">
        <v>4.36E-2</v>
      </c>
      <c r="M133" s="88">
        <v>4.0600000000000004E-2</v>
      </c>
      <c r="N133" s="84">
        <v>326691.59000000008</v>
      </c>
      <c r="O133" s="86">
        <v>103.86</v>
      </c>
      <c r="P133" s="84">
        <v>1167.5378000000001</v>
      </c>
      <c r="Q133" s="85">
        <f t="shared" si="3"/>
        <v>2.6660344396803169E-2</v>
      </c>
      <c r="R133" s="85">
        <f>P133/'סכום נכסי הקרן'!$C$42</f>
        <v>1.0109658483905919E-3</v>
      </c>
    </row>
    <row r="134" spans="2:18">
      <c r="B134" s="77" t="s">
        <v>2809</v>
      </c>
      <c r="C134" s="87" t="s">
        <v>2697</v>
      </c>
      <c r="D134" s="74">
        <v>67859</v>
      </c>
      <c r="E134" s="74"/>
      <c r="F134" s="74" t="s">
        <v>1013</v>
      </c>
      <c r="G134" s="97">
        <v>43811</v>
      </c>
      <c r="H134" s="74" t="s">
        <v>961</v>
      </c>
      <c r="I134" s="84">
        <v>9.81</v>
      </c>
      <c r="J134" s="87" t="s">
        <v>2701</v>
      </c>
      <c r="K134" s="87" t="s">
        <v>162</v>
      </c>
      <c r="L134" s="88">
        <v>4.4800000000000006E-2</v>
      </c>
      <c r="M134" s="88">
        <v>3.1599999999999996E-2</v>
      </c>
      <c r="N134" s="84">
        <v>113360.58000000002</v>
      </c>
      <c r="O134" s="86">
        <v>113.55</v>
      </c>
      <c r="P134" s="84">
        <v>442.92878000000007</v>
      </c>
      <c r="Q134" s="85">
        <f t="shared" si="3"/>
        <v>1.01141340503544E-2</v>
      </c>
      <c r="R134" s="85">
        <f>P134/'סכום נכסי הקרן'!$C$42</f>
        <v>3.835300834365362E-4</v>
      </c>
    </row>
    <row r="135" spans="2:18">
      <c r="B135" s="77" t="s">
        <v>2810</v>
      </c>
      <c r="C135" s="87" t="s">
        <v>2697</v>
      </c>
      <c r="D135" s="74">
        <v>7258</v>
      </c>
      <c r="E135" s="74"/>
      <c r="F135" s="74" t="s">
        <v>682</v>
      </c>
      <c r="G135" s="97">
        <v>43774</v>
      </c>
      <c r="H135" s="74"/>
      <c r="I135" s="84">
        <v>4.9899999999999993</v>
      </c>
      <c r="J135" s="87" t="s">
        <v>910</v>
      </c>
      <c r="K135" s="87" t="s">
        <v>162</v>
      </c>
      <c r="L135" s="88">
        <v>2.3965999999999998E-2</v>
      </c>
      <c r="M135" s="88">
        <v>2.1299999999999999E-2</v>
      </c>
      <c r="N135" s="84">
        <v>82172.35000000002</v>
      </c>
      <c r="O135" s="86">
        <v>102.5</v>
      </c>
      <c r="P135" s="84">
        <v>289.82393000000008</v>
      </c>
      <c r="Q135" s="85">
        <f t="shared" si="3"/>
        <v>6.6180347978754741E-3</v>
      </c>
      <c r="R135" s="85">
        <f>P135/'סכום נכסי הקרן'!$C$42</f>
        <v>2.5095726688792913E-4</v>
      </c>
    </row>
    <row r="136" spans="2:18">
      <c r="B136" s="77" t="s">
        <v>2811</v>
      </c>
      <c r="C136" s="87" t="s">
        <v>2697</v>
      </c>
      <c r="D136" s="74">
        <v>7030</v>
      </c>
      <c r="E136" s="74"/>
      <c r="F136" s="74" t="s">
        <v>682</v>
      </c>
      <c r="G136" s="97">
        <v>43649</v>
      </c>
      <c r="H136" s="74"/>
      <c r="I136" s="84">
        <v>0.62000000000000022</v>
      </c>
      <c r="J136" s="87" t="s">
        <v>2701</v>
      </c>
      <c r="K136" s="87" t="s">
        <v>162</v>
      </c>
      <c r="L136" s="88">
        <v>2.6499999999999999E-2</v>
      </c>
      <c r="M136" s="88">
        <v>2.6200000000000005E-2</v>
      </c>
      <c r="N136" s="84">
        <v>28946.060000000005</v>
      </c>
      <c r="O136" s="86">
        <v>100.12</v>
      </c>
      <c r="P136" s="84">
        <v>99.722929999999991</v>
      </c>
      <c r="Q136" s="85">
        <f t="shared" si="3"/>
        <v>2.2771405414525291E-3</v>
      </c>
      <c r="R136" s="85">
        <f>P136/'סכום נכסי הקרן'!$C$42</f>
        <v>8.6349646693619346E-5</v>
      </c>
    </row>
    <row r="137" spans="2:18">
      <c r="B137" s="77" t="s">
        <v>2811</v>
      </c>
      <c r="C137" s="87" t="s">
        <v>2697</v>
      </c>
      <c r="D137" s="74">
        <v>7059</v>
      </c>
      <c r="E137" s="74"/>
      <c r="F137" s="74" t="s">
        <v>682</v>
      </c>
      <c r="G137" s="97">
        <v>43668</v>
      </c>
      <c r="H137" s="74"/>
      <c r="I137" s="84">
        <v>0.61999999999999988</v>
      </c>
      <c r="J137" s="87" t="s">
        <v>2701</v>
      </c>
      <c r="K137" s="87" t="s">
        <v>162</v>
      </c>
      <c r="L137" s="88">
        <v>2.6563E-2</v>
      </c>
      <c r="M137" s="88">
        <v>2.6199999999999998E-2</v>
      </c>
      <c r="N137" s="84">
        <v>6502.3200000000015</v>
      </c>
      <c r="O137" s="86">
        <v>100.12</v>
      </c>
      <c r="P137" s="84">
        <v>22.401360000000004</v>
      </c>
      <c r="Q137" s="85">
        <f t="shared" si="3"/>
        <v>5.115277403067984E-4</v>
      </c>
      <c r="R137" s="85">
        <f>P137/'סכום נכסי הקרן'!$C$42</f>
        <v>1.9397239145065002E-5</v>
      </c>
    </row>
    <row r="138" spans="2:18">
      <c r="B138" s="77" t="s">
        <v>2811</v>
      </c>
      <c r="C138" s="87" t="s">
        <v>2697</v>
      </c>
      <c r="D138" s="74">
        <v>7107</v>
      </c>
      <c r="E138" s="74"/>
      <c r="F138" s="74" t="s">
        <v>682</v>
      </c>
      <c r="G138" s="97">
        <v>43697</v>
      </c>
      <c r="H138" s="74"/>
      <c r="I138" s="84">
        <v>0.61999999999999988</v>
      </c>
      <c r="J138" s="87" t="s">
        <v>2701</v>
      </c>
      <c r="K138" s="87" t="s">
        <v>162</v>
      </c>
      <c r="L138" s="88">
        <v>2.6563E-2</v>
      </c>
      <c r="M138" s="88">
        <v>2.6199999999999998E-2</v>
      </c>
      <c r="N138" s="84">
        <v>10006.500000000002</v>
      </c>
      <c r="O138" s="86">
        <v>100.12</v>
      </c>
      <c r="P138" s="84">
        <v>34.473690000000012</v>
      </c>
      <c r="Q138" s="85">
        <f t="shared" si="3"/>
        <v>7.8719545356786716E-4</v>
      </c>
      <c r="R138" s="85">
        <f>P138/'סכום נכסי הקרן'!$C$42</f>
        <v>2.9850616620724638E-5</v>
      </c>
    </row>
    <row r="139" spans="2:18">
      <c r="B139" s="77" t="s">
        <v>2811</v>
      </c>
      <c r="C139" s="87" t="s">
        <v>2697</v>
      </c>
      <c r="D139" s="74">
        <v>7182</v>
      </c>
      <c r="E139" s="74"/>
      <c r="F139" s="74" t="s">
        <v>682</v>
      </c>
      <c r="G139" s="97">
        <v>43728</v>
      </c>
      <c r="H139" s="74"/>
      <c r="I139" s="84">
        <v>0.62</v>
      </c>
      <c r="J139" s="87" t="s">
        <v>2701</v>
      </c>
      <c r="K139" s="87" t="s">
        <v>162</v>
      </c>
      <c r="L139" s="88">
        <v>2.6563E-2</v>
      </c>
      <c r="M139" s="88">
        <v>2.6200000000000001E-2</v>
      </c>
      <c r="N139" s="84">
        <v>14246.030000000002</v>
      </c>
      <c r="O139" s="86">
        <v>100.12</v>
      </c>
      <c r="P139" s="84">
        <v>49.079390000000004</v>
      </c>
      <c r="Q139" s="85">
        <f t="shared" si="3"/>
        <v>1.1207118434923627E-3</v>
      </c>
      <c r="R139" s="85">
        <f>P139/'סכום נכסי הקרן'!$C$42</f>
        <v>4.2497628042400627E-5</v>
      </c>
    </row>
    <row r="140" spans="2:18">
      <c r="B140" s="77" t="s">
        <v>2811</v>
      </c>
      <c r="C140" s="87" t="s">
        <v>2697</v>
      </c>
      <c r="D140" s="74">
        <v>7223</v>
      </c>
      <c r="E140" s="74"/>
      <c r="F140" s="74" t="s">
        <v>682</v>
      </c>
      <c r="G140" s="97">
        <v>43759</v>
      </c>
      <c r="H140" s="74"/>
      <c r="I140" s="84">
        <v>0.62</v>
      </c>
      <c r="J140" s="87" t="s">
        <v>2701</v>
      </c>
      <c r="K140" s="87" t="s">
        <v>162</v>
      </c>
      <c r="L140" s="88">
        <v>2.6563E-2</v>
      </c>
      <c r="M140" s="88">
        <v>2.6199999999999998E-2</v>
      </c>
      <c r="N140" s="84">
        <v>17840.410000000003</v>
      </c>
      <c r="O140" s="86">
        <v>100.12</v>
      </c>
      <c r="P140" s="84">
        <v>61.462520000000012</v>
      </c>
      <c r="Q140" s="85">
        <f t="shared" si="3"/>
        <v>1.4034765732599006E-3</v>
      </c>
      <c r="R140" s="85">
        <f>P140/'סכום נכסי הקרן'!$C$42</f>
        <v>5.3220125871747997E-5</v>
      </c>
    </row>
    <row r="141" spans="2:18">
      <c r="B141" s="77" t="s">
        <v>2811</v>
      </c>
      <c r="C141" s="87" t="s">
        <v>2697</v>
      </c>
      <c r="D141" s="74">
        <v>7503</v>
      </c>
      <c r="E141" s="74"/>
      <c r="F141" s="74" t="s">
        <v>682</v>
      </c>
      <c r="G141" s="97">
        <v>43910</v>
      </c>
      <c r="H141" s="74"/>
      <c r="I141" s="84">
        <v>0.61999999999999988</v>
      </c>
      <c r="J141" s="87" t="s">
        <v>2701</v>
      </c>
      <c r="K141" s="87" t="s">
        <v>162</v>
      </c>
      <c r="L141" s="88">
        <v>2.6563E-2</v>
      </c>
      <c r="M141" s="88">
        <v>2.6199999999999998E-2</v>
      </c>
      <c r="N141" s="84">
        <v>10962.360000000002</v>
      </c>
      <c r="O141" s="86">
        <v>100.12</v>
      </c>
      <c r="P141" s="84">
        <v>37.766760000000012</v>
      </c>
      <c r="Q141" s="85">
        <f t="shared" si="3"/>
        <v>8.623916316468815E-4</v>
      </c>
      <c r="R141" s="85">
        <f>P141/'סכום נכסי הקרן'!$C$42</f>
        <v>3.270207145701311E-5</v>
      </c>
    </row>
    <row r="142" spans="2:18">
      <c r="B142" s="77" t="s">
        <v>2811</v>
      </c>
      <c r="C142" s="87" t="s">
        <v>2697</v>
      </c>
      <c r="D142" s="74">
        <v>7602</v>
      </c>
      <c r="E142" s="74"/>
      <c r="F142" s="74" t="s">
        <v>682</v>
      </c>
      <c r="G142" s="97">
        <v>43941</v>
      </c>
      <c r="H142" s="74"/>
      <c r="I142" s="84">
        <v>0.62</v>
      </c>
      <c r="J142" s="87" t="s">
        <v>2701</v>
      </c>
      <c r="K142" s="87" t="s">
        <v>162</v>
      </c>
      <c r="L142" s="88">
        <v>2.6563E-2</v>
      </c>
      <c r="M142" s="88">
        <v>2.6200000000000001E-2</v>
      </c>
      <c r="N142" s="84">
        <v>8552.68</v>
      </c>
      <c r="O142" s="86">
        <v>100.12</v>
      </c>
      <c r="P142" s="84">
        <v>29.465070000000004</v>
      </c>
      <c r="Q142" s="85">
        <f t="shared" si="3"/>
        <v>6.728252514615914E-4</v>
      </c>
      <c r="R142" s="85">
        <f>P142/'סכום נכסי הקרן'!$C$42</f>
        <v>2.5513674581189734E-5</v>
      </c>
    </row>
    <row r="143" spans="2:18">
      <c r="B143" s="77" t="s">
        <v>2811</v>
      </c>
      <c r="C143" s="87" t="s">
        <v>2697</v>
      </c>
      <c r="D143" s="74">
        <v>7687</v>
      </c>
      <c r="E143" s="74"/>
      <c r="F143" s="74" t="s">
        <v>682</v>
      </c>
      <c r="G143" s="97">
        <v>43971</v>
      </c>
      <c r="H143" s="74"/>
      <c r="I143" s="84">
        <v>0.62</v>
      </c>
      <c r="J143" s="87" t="s">
        <v>2701</v>
      </c>
      <c r="K143" s="87" t="s">
        <v>162</v>
      </c>
      <c r="L143" s="88">
        <v>2.6563E-2</v>
      </c>
      <c r="M143" s="88">
        <v>2.6200000000000001E-2</v>
      </c>
      <c r="N143" s="84">
        <v>6835.9300000000012</v>
      </c>
      <c r="O143" s="86">
        <v>100.12</v>
      </c>
      <c r="P143" s="84">
        <v>23.550640000000001</v>
      </c>
      <c r="Q143" s="85">
        <f t="shared" si="3"/>
        <v>5.3777117380279132E-4</v>
      </c>
      <c r="R143" s="85">
        <f>P143/'סכום נכסי הקרן'!$C$42</f>
        <v>2.0392395644698966E-5</v>
      </c>
    </row>
    <row r="144" spans="2:18">
      <c r="B144" s="77" t="s">
        <v>2811</v>
      </c>
      <c r="C144" s="87" t="s">
        <v>2697</v>
      </c>
      <c r="D144" s="74">
        <v>7747</v>
      </c>
      <c r="E144" s="74"/>
      <c r="F144" s="74" t="s">
        <v>682</v>
      </c>
      <c r="G144" s="97">
        <v>44004</v>
      </c>
      <c r="H144" s="74"/>
      <c r="I144" s="84">
        <v>0.62</v>
      </c>
      <c r="J144" s="87" t="s">
        <v>2701</v>
      </c>
      <c r="K144" s="87" t="s">
        <v>162</v>
      </c>
      <c r="L144" s="88">
        <v>2.6563E-2</v>
      </c>
      <c r="M144" s="88">
        <v>2.6200000000000001E-2</v>
      </c>
      <c r="N144" s="84">
        <v>5194.6900000000005</v>
      </c>
      <c r="O144" s="86">
        <v>100.12</v>
      </c>
      <c r="P144" s="84">
        <v>17.896370000000001</v>
      </c>
      <c r="Q144" s="85">
        <f t="shared" si="3"/>
        <v>4.0865776478724405E-4</v>
      </c>
      <c r="R144" s="85">
        <f>P144/'סכום נכסי הקרן'!$C$42</f>
        <v>1.5496388108515149E-5</v>
      </c>
    </row>
    <row r="145" spans="2:18">
      <c r="B145" s="77" t="s">
        <v>2811</v>
      </c>
      <c r="C145" s="87" t="s">
        <v>2697</v>
      </c>
      <c r="D145" s="74">
        <v>7825</v>
      </c>
      <c r="E145" s="74"/>
      <c r="F145" s="74" t="s">
        <v>682</v>
      </c>
      <c r="G145" s="97">
        <v>44032</v>
      </c>
      <c r="H145" s="74"/>
      <c r="I145" s="84">
        <v>0.61999999999999988</v>
      </c>
      <c r="J145" s="87" t="s">
        <v>2701</v>
      </c>
      <c r="K145" s="87" t="s">
        <v>162</v>
      </c>
      <c r="L145" s="88">
        <v>2.6563E-2</v>
      </c>
      <c r="M145" s="88">
        <v>2.6200000000000001E-2</v>
      </c>
      <c r="N145" s="84">
        <v>10563.290000000003</v>
      </c>
      <c r="O145" s="86">
        <v>100.12</v>
      </c>
      <c r="P145" s="84">
        <v>36.391880000000008</v>
      </c>
      <c r="Q145" s="85">
        <f t="shared" si="3"/>
        <v>8.3099669582186852E-4</v>
      </c>
      <c r="R145" s="85">
        <f>P145/'סכום נכסי הקרן'!$C$42</f>
        <v>3.1511568909142489E-5</v>
      </c>
    </row>
    <row r="146" spans="2:18">
      <c r="B146" s="77" t="s">
        <v>2811</v>
      </c>
      <c r="C146" s="87" t="s">
        <v>2697</v>
      </c>
      <c r="D146" s="74">
        <v>7873</v>
      </c>
      <c r="E146" s="74"/>
      <c r="F146" s="74" t="s">
        <v>682</v>
      </c>
      <c r="G146" s="97">
        <v>44063</v>
      </c>
      <c r="H146" s="74"/>
      <c r="I146" s="84">
        <v>0.62000000000000011</v>
      </c>
      <c r="J146" s="87" t="s">
        <v>2701</v>
      </c>
      <c r="K146" s="87" t="s">
        <v>162</v>
      </c>
      <c r="L146" s="88">
        <v>2.6563E-2</v>
      </c>
      <c r="M146" s="88">
        <v>2.6200000000000001E-2</v>
      </c>
      <c r="N146" s="84">
        <v>5990.5000000000009</v>
      </c>
      <c r="O146" s="86">
        <v>100.12</v>
      </c>
      <c r="P146" s="84">
        <v>20.638050000000003</v>
      </c>
      <c r="Q146" s="85">
        <f t="shared" si="3"/>
        <v>4.7126313227584043E-4</v>
      </c>
      <c r="R146" s="85">
        <f>P146/'סכום נכסי הקרן'!$C$42</f>
        <v>1.7870396767776992E-5</v>
      </c>
    </row>
    <row r="147" spans="2:18">
      <c r="B147" s="77" t="s">
        <v>2811</v>
      </c>
      <c r="C147" s="87" t="s">
        <v>2697</v>
      </c>
      <c r="D147" s="74">
        <v>7953</v>
      </c>
      <c r="E147" s="74"/>
      <c r="F147" s="74" t="s">
        <v>682</v>
      </c>
      <c r="G147" s="97">
        <v>44095</v>
      </c>
      <c r="H147" s="74"/>
      <c r="I147" s="84">
        <v>0.62</v>
      </c>
      <c r="J147" s="87" t="s">
        <v>2701</v>
      </c>
      <c r="K147" s="87" t="s">
        <v>162</v>
      </c>
      <c r="L147" s="88">
        <v>2.6563E-2</v>
      </c>
      <c r="M147" s="88">
        <v>2.6400000000000007E-2</v>
      </c>
      <c r="N147" s="84">
        <v>14867.570000000002</v>
      </c>
      <c r="O147" s="86">
        <v>100.11</v>
      </c>
      <c r="P147" s="84">
        <v>51.215610000000005</v>
      </c>
      <c r="Q147" s="85">
        <f t="shared" si="3"/>
        <v>1.1694917295974113E-3</v>
      </c>
      <c r="R147" s="85">
        <f>P147/'סכום נכסי הקרן'!$C$42</f>
        <v>4.4347371549333727E-5</v>
      </c>
    </row>
    <row r="148" spans="2:18">
      <c r="B148" s="77" t="s">
        <v>2811</v>
      </c>
      <c r="C148" s="87" t="s">
        <v>2697</v>
      </c>
      <c r="D148" s="74">
        <v>7363</v>
      </c>
      <c r="E148" s="74"/>
      <c r="F148" s="74" t="s">
        <v>682</v>
      </c>
      <c r="G148" s="97">
        <v>43851</v>
      </c>
      <c r="H148" s="74"/>
      <c r="I148" s="84">
        <v>0.61999999999999977</v>
      </c>
      <c r="J148" s="87" t="s">
        <v>2701</v>
      </c>
      <c r="K148" s="87" t="s">
        <v>162</v>
      </c>
      <c r="L148" s="88">
        <v>2.6563E-2</v>
      </c>
      <c r="M148" s="88">
        <v>2.6199999999999998E-2</v>
      </c>
      <c r="N148" s="84">
        <v>20126.240000000005</v>
      </c>
      <c r="O148" s="86">
        <v>100.12</v>
      </c>
      <c r="P148" s="84">
        <v>69.337490000000017</v>
      </c>
      <c r="Q148" s="85">
        <f t="shared" si="3"/>
        <v>1.5832989415930656E-3</v>
      </c>
      <c r="R148" s="85">
        <f>P148/'סכום נכסי הקרן'!$C$42</f>
        <v>6.0039027775481187E-5</v>
      </c>
    </row>
    <row r="149" spans="2:18">
      <c r="B149" s="77" t="s">
        <v>2811</v>
      </c>
      <c r="C149" s="87" t="s">
        <v>2697</v>
      </c>
      <c r="D149" s="74">
        <v>7443</v>
      </c>
      <c r="E149" s="74"/>
      <c r="F149" s="74" t="s">
        <v>682</v>
      </c>
      <c r="G149" s="97">
        <v>43881</v>
      </c>
      <c r="H149" s="74"/>
      <c r="I149" s="84">
        <v>0.62</v>
      </c>
      <c r="J149" s="87" t="s">
        <v>2701</v>
      </c>
      <c r="K149" s="87" t="s">
        <v>162</v>
      </c>
      <c r="L149" s="88">
        <v>2.6563E-2</v>
      </c>
      <c r="M149" s="88">
        <v>2.6200000000000001E-2</v>
      </c>
      <c r="N149" s="84">
        <v>15281.700000000003</v>
      </c>
      <c r="O149" s="86">
        <v>100.12</v>
      </c>
      <c r="P149" s="84">
        <v>52.647430000000007</v>
      </c>
      <c r="Q149" s="85">
        <f t="shared" si="3"/>
        <v>1.2021868717283391E-3</v>
      </c>
      <c r="R149" s="85">
        <f>P149/'סכום נכסי הקרן'!$C$42</f>
        <v>4.5587178192889605E-5</v>
      </c>
    </row>
    <row r="150" spans="2:18">
      <c r="B150" s="77" t="s">
        <v>2811</v>
      </c>
      <c r="C150" s="87" t="s">
        <v>2697</v>
      </c>
      <c r="D150" s="74">
        <v>7272</v>
      </c>
      <c r="E150" s="74"/>
      <c r="F150" s="74" t="s">
        <v>682</v>
      </c>
      <c r="G150" s="97">
        <v>43789</v>
      </c>
      <c r="H150" s="74"/>
      <c r="I150" s="84">
        <v>0.62</v>
      </c>
      <c r="J150" s="87" t="s">
        <v>2701</v>
      </c>
      <c r="K150" s="87" t="s">
        <v>162</v>
      </c>
      <c r="L150" s="88">
        <v>2.6563E-2</v>
      </c>
      <c r="M150" s="88">
        <v>2.6200000000000001E-2</v>
      </c>
      <c r="N150" s="84">
        <v>23659.42</v>
      </c>
      <c r="O150" s="86">
        <v>100.12</v>
      </c>
      <c r="P150" s="84">
        <v>81.50979000000001</v>
      </c>
      <c r="Q150" s="85">
        <f t="shared" si="3"/>
        <v>1.8612494371583544E-3</v>
      </c>
      <c r="R150" s="85">
        <f>P150/'סכום נכסי הקרן'!$C$42</f>
        <v>7.0578968834661288E-5</v>
      </c>
    </row>
    <row r="151" spans="2:18">
      <c r="B151" s="77" t="s">
        <v>2811</v>
      </c>
      <c r="C151" s="87" t="s">
        <v>2697</v>
      </c>
      <c r="D151" s="74">
        <v>7313</v>
      </c>
      <c r="E151" s="74"/>
      <c r="F151" s="74" t="s">
        <v>682</v>
      </c>
      <c r="G151" s="97">
        <v>43819</v>
      </c>
      <c r="H151" s="74"/>
      <c r="I151" s="84">
        <v>0.62</v>
      </c>
      <c r="J151" s="87" t="s">
        <v>2701</v>
      </c>
      <c r="K151" s="87" t="s">
        <v>162</v>
      </c>
      <c r="L151" s="88">
        <v>2.6563E-2</v>
      </c>
      <c r="M151" s="88">
        <v>2.6200000000000001E-2</v>
      </c>
      <c r="N151" s="84">
        <v>22888.300000000003</v>
      </c>
      <c r="O151" s="86">
        <v>100.12</v>
      </c>
      <c r="P151" s="84">
        <v>78.853170000000006</v>
      </c>
      <c r="Q151" s="85">
        <f t="shared" si="3"/>
        <v>1.8005863869929248E-3</v>
      </c>
      <c r="R151" s="85">
        <f>P151/'סכום נכסי הקרן'!$C$42</f>
        <v>6.8278613255465966E-5</v>
      </c>
    </row>
    <row r="152" spans="2:18">
      <c r="B152" s="77" t="s">
        <v>2812</v>
      </c>
      <c r="C152" s="87" t="s">
        <v>2697</v>
      </c>
      <c r="D152" s="74">
        <v>7889</v>
      </c>
      <c r="E152" s="74"/>
      <c r="F152" s="74" t="s">
        <v>682</v>
      </c>
      <c r="G152" s="97">
        <v>44064</v>
      </c>
      <c r="H152" s="74"/>
      <c r="I152" s="84">
        <v>5.1499999999999995</v>
      </c>
      <c r="J152" s="87" t="s">
        <v>910</v>
      </c>
      <c r="K152" s="87" t="s">
        <v>162</v>
      </c>
      <c r="L152" s="88">
        <v>5.7500000000000002E-2</v>
      </c>
      <c r="M152" s="88">
        <v>6.1899999999999976E-2</v>
      </c>
      <c r="N152" s="84">
        <v>87812.630000000019</v>
      </c>
      <c r="O152" s="86">
        <v>97.97</v>
      </c>
      <c r="P152" s="84">
        <v>296.0293400000001</v>
      </c>
      <c r="Q152" s="85">
        <f t="shared" si="3"/>
        <v>6.7597333088130788E-3</v>
      </c>
      <c r="R152" s="85">
        <f>P152/'סכום נכסי הקרן'!$C$42</f>
        <v>2.5633050412723863E-4</v>
      </c>
    </row>
    <row r="153" spans="2:18">
      <c r="B153" s="77" t="s">
        <v>2812</v>
      </c>
      <c r="C153" s="87" t="s">
        <v>2697</v>
      </c>
      <c r="D153" s="74">
        <v>7979</v>
      </c>
      <c r="E153" s="74"/>
      <c r="F153" s="74" t="s">
        <v>682</v>
      </c>
      <c r="G153" s="97">
        <v>44104</v>
      </c>
      <c r="H153" s="74"/>
      <c r="I153" s="84">
        <v>5.16</v>
      </c>
      <c r="J153" s="87" t="s">
        <v>910</v>
      </c>
      <c r="K153" s="87" t="s">
        <v>162</v>
      </c>
      <c r="L153" s="88">
        <v>5.7500000000000002E-2</v>
      </c>
      <c r="M153" s="88">
        <v>6.1599999999999995E-2</v>
      </c>
      <c r="N153" s="84">
        <v>7311.3700000000008</v>
      </c>
      <c r="O153" s="86">
        <v>97.61</v>
      </c>
      <c r="P153" s="84">
        <v>24.557150000000004</v>
      </c>
      <c r="Q153" s="85">
        <f t="shared" si="3"/>
        <v>5.6075450097115064E-4</v>
      </c>
      <c r="R153" s="85">
        <f>P153/'סכום נכסי הקרן'!$C$42</f>
        <v>2.1263928228966143E-5</v>
      </c>
    </row>
    <row r="154" spans="2:18">
      <c r="B154" s="77" t="s">
        <v>2813</v>
      </c>
      <c r="C154" s="87" t="s">
        <v>2697</v>
      </c>
      <c r="D154" s="74">
        <v>7903</v>
      </c>
      <c r="E154" s="74"/>
      <c r="F154" s="74" t="s">
        <v>682</v>
      </c>
      <c r="G154" s="97">
        <v>44070</v>
      </c>
      <c r="H154" s="74"/>
      <c r="I154" s="84">
        <v>3.93</v>
      </c>
      <c r="J154" s="87" t="s">
        <v>971</v>
      </c>
      <c r="K154" s="87" t="s">
        <v>162</v>
      </c>
      <c r="L154" s="88">
        <v>2.802E-2</v>
      </c>
      <c r="M154" s="88">
        <v>3.3000000000000008E-2</v>
      </c>
      <c r="N154" s="84">
        <v>167621.69000000003</v>
      </c>
      <c r="O154" s="86">
        <v>98.36</v>
      </c>
      <c r="P154" s="84">
        <v>567.35269999999991</v>
      </c>
      <c r="Q154" s="85">
        <f t="shared" si="3"/>
        <v>1.2955313632206296E-2</v>
      </c>
      <c r="R154" s="85">
        <f>P154/'סכום נכסי הקרן'!$C$42</f>
        <v>4.9126820878278446E-4</v>
      </c>
    </row>
    <row r="155" spans="2:18">
      <c r="B155" s="77" t="s">
        <v>2814</v>
      </c>
      <c r="C155" s="87" t="s">
        <v>2697</v>
      </c>
      <c r="D155" s="74">
        <v>7364</v>
      </c>
      <c r="E155" s="74"/>
      <c r="F155" s="74" t="s">
        <v>682</v>
      </c>
      <c r="G155" s="97">
        <v>43846</v>
      </c>
      <c r="H155" s="74"/>
      <c r="I155" s="84">
        <v>2.3899999999999997</v>
      </c>
      <c r="J155" s="87" t="s">
        <v>2701</v>
      </c>
      <c r="K155" s="87" t="s">
        <v>164</v>
      </c>
      <c r="L155" s="88">
        <v>1.7500000000000002E-2</v>
      </c>
      <c r="M155" s="88">
        <v>1.9499999999999997E-2</v>
      </c>
      <c r="N155" s="84">
        <v>406626.93000000005</v>
      </c>
      <c r="O155" s="86">
        <v>99.61</v>
      </c>
      <c r="P155" s="84">
        <v>1630.6144200000003</v>
      </c>
      <c r="Q155" s="85">
        <f t="shared" si="3"/>
        <v>3.7234547794164317E-2</v>
      </c>
      <c r="R155" s="85">
        <f>P155/'סכום נכסי הקרן'!$C$42</f>
        <v>1.4119418579109245E-3</v>
      </c>
    </row>
    <row r="156" spans="2:18">
      <c r="B156" s="77" t="s">
        <v>2815</v>
      </c>
      <c r="C156" s="87" t="s">
        <v>2697</v>
      </c>
      <c r="D156" s="74">
        <v>7384</v>
      </c>
      <c r="E156" s="74"/>
      <c r="F156" s="74" t="s">
        <v>682</v>
      </c>
      <c r="G156" s="97">
        <v>43861</v>
      </c>
      <c r="H156" s="74"/>
      <c r="I156" s="84">
        <v>5.6899999999999995</v>
      </c>
      <c r="J156" s="87" t="s">
        <v>2701</v>
      </c>
      <c r="K156" s="87" t="s">
        <v>164</v>
      </c>
      <c r="L156" s="88">
        <v>2.6249999999999999E-2</v>
      </c>
      <c r="M156" s="88">
        <v>2.3599999999999999E-2</v>
      </c>
      <c r="N156" s="84">
        <v>1668.37</v>
      </c>
      <c r="O156" s="86">
        <v>101.81</v>
      </c>
      <c r="P156" s="84">
        <v>6.8381000000000016</v>
      </c>
      <c r="Q156" s="85">
        <f t="shared" si="3"/>
        <v>1.5614578047903871E-4</v>
      </c>
      <c r="R156" s="85">
        <f>P156/'סכום נכסי הקרן'!$C$42</f>
        <v>5.9210807289320381E-6</v>
      </c>
    </row>
    <row r="157" spans="2:18">
      <c r="B157" s="77" t="s">
        <v>2815</v>
      </c>
      <c r="C157" s="87" t="s">
        <v>2697</v>
      </c>
      <c r="D157" s="74">
        <v>76091</v>
      </c>
      <c r="E157" s="74"/>
      <c r="F157" s="74" t="s">
        <v>682</v>
      </c>
      <c r="G157" s="97">
        <v>43937</v>
      </c>
      <c r="H157" s="74"/>
      <c r="I157" s="84">
        <v>5.6899999999999995</v>
      </c>
      <c r="J157" s="87" t="s">
        <v>2701</v>
      </c>
      <c r="K157" s="87" t="s">
        <v>164</v>
      </c>
      <c r="L157" s="88">
        <v>2.6249999999999999E-2</v>
      </c>
      <c r="M157" s="88">
        <v>2.3899999999999998E-2</v>
      </c>
      <c r="N157" s="84">
        <v>5901.86</v>
      </c>
      <c r="O157" s="86">
        <v>101.68</v>
      </c>
      <c r="P157" s="84">
        <v>24.158870000000007</v>
      </c>
      <c r="Q157" s="85">
        <f t="shared" si="3"/>
        <v>5.5165990723177985E-4</v>
      </c>
      <c r="R157" s="85">
        <f>P157/'סכום נכסי הקרן'!$C$42</f>
        <v>2.0919059327850478E-5</v>
      </c>
    </row>
    <row r="158" spans="2:18">
      <c r="B158" s="77" t="s">
        <v>2815</v>
      </c>
      <c r="C158" s="87" t="s">
        <v>2697</v>
      </c>
      <c r="D158" s="74">
        <v>7824</v>
      </c>
      <c r="E158" s="74"/>
      <c r="F158" s="74" t="s">
        <v>682</v>
      </c>
      <c r="G158" s="97">
        <v>44027</v>
      </c>
      <c r="H158" s="74"/>
      <c r="I158" s="84">
        <v>5.69</v>
      </c>
      <c r="J158" s="87" t="s">
        <v>2701</v>
      </c>
      <c r="K158" s="87" t="s">
        <v>164</v>
      </c>
      <c r="L158" s="88">
        <v>2.6249999999999999E-2</v>
      </c>
      <c r="M158" s="88">
        <v>2.3799999999999998E-2</v>
      </c>
      <c r="N158" s="84">
        <v>445.11000000000007</v>
      </c>
      <c r="O158" s="86">
        <v>101.71</v>
      </c>
      <c r="P158" s="84">
        <v>1.8225600000000004</v>
      </c>
      <c r="Q158" s="85">
        <f t="shared" si="3"/>
        <v>4.1617562432529035E-5</v>
      </c>
      <c r="R158" s="85">
        <f>P158/'סכום נכסי הקרן'!$C$42</f>
        <v>1.57814669181825E-6</v>
      </c>
    </row>
    <row r="159" spans="2:18">
      <c r="B159" s="77" t="s">
        <v>2815</v>
      </c>
      <c r="C159" s="87" t="s">
        <v>2697</v>
      </c>
      <c r="D159" s="74">
        <v>7385</v>
      </c>
      <c r="E159" s="74"/>
      <c r="F159" s="74" t="s">
        <v>682</v>
      </c>
      <c r="G159" s="97">
        <v>43861</v>
      </c>
      <c r="H159" s="74"/>
      <c r="I159" s="84">
        <v>5.6400000000000006</v>
      </c>
      <c r="J159" s="87" t="s">
        <v>2701</v>
      </c>
      <c r="K159" s="87" t="s">
        <v>165</v>
      </c>
      <c r="L159" s="88">
        <v>2.9359000000000003E-2</v>
      </c>
      <c r="M159" s="88">
        <v>2.9000000000000005E-2</v>
      </c>
      <c r="N159" s="84">
        <v>5439.28</v>
      </c>
      <c r="O159" s="86">
        <v>100.4</v>
      </c>
      <c r="P159" s="84">
        <v>24.087550000000004</v>
      </c>
      <c r="Q159" s="85">
        <f t="shared" si="3"/>
        <v>5.5003133832173682E-4</v>
      </c>
      <c r="R159" s="85">
        <f>P159/'סכום נכסי הקרן'!$C$42</f>
        <v>2.0857303653381337E-5</v>
      </c>
    </row>
    <row r="160" spans="2:18">
      <c r="B160" s="77" t="s">
        <v>2815</v>
      </c>
      <c r="C160" s="87" t="s">
        <v>2697</v>
      </c>
      <c r="D160" s="74">
        <v>7610</v>
      </c>
      <c r="E160" s="74"/>
      <c r="F160" s="74" t="s">
        <v>682</v>
      </c>
      <c r="G160" s="97">
        <v>43937</v>
      </c>
      <c r="H160" s="74"/>
      <c r="I160" s="84">
        <v>5.6400000000000015</v>
      </c>
      <c r="J160" s="87" t="s">
        <v>2701</v>
      </c>
      <c r="K160" s="87" t="s">
        <v>165</v>
      </c>
      <c r="L160" s="88">
        <v>2.9359000000000003E-2</v>
      </c>
      <c r="M160" s="88">
        <v>2.9000000000000005E-2</v>
      </c>
      <c r="N160" s="84">
        <v>8424.5499999999993</v>
      </c>
      <c r="O160" s="86">
        <v>100.4</v>
      </c>
      <c r="P160" s="84">
        <v>37.307650000000002</v>
      </c>
      <c r="Q160" s="85">
        <f t="shared" si="3"/>
        <v>8.5190800472189753E-4</v>
      </c>
      <c r="R160" s="85">
        <f>P160/'סכום נכסי הקרן'!$C$42</f>
        <v>3.2304530126313061E-5</v>
      </c>
    </row>
    <row r="161" spans="2:18">
      <c r="B161" s="77" t="s">
        <v>2815</v>
      </c>
      <c r="C161" s="87" t="s">
        <v>2697</v>
      </c>
      <c r="D161" s="74">
        <v>7828</v>
      </c>
      <c r="E161" s="74"/>
      <c r="F161" s="74" t="s">
        <v>682</v>
      </c>
      <c r="G161" s="97">
        <v>44027</v>
      </c>
      <c r="H161" s="74"/>
      <c r="I161" s="84">
        <v>5.64</v>
      </c>
      <c r="J161" s="87" t="s">
        <v>2701</v>
      </c>
      <c r="K161" s="87" t="s">
        <v>165</v>
      </c>
      <c r="L161" s="88">
        <v>2.9365000000000002E-2</v>
      </c>
      <c r="M161" s="88">
        <v>2.9000000000000005E-2</v>
      </c>
      <c r="N161" s="84">
        <v>5594.4500000000007</v>
      </c>
      <c r="O161" s="86">
        <v>100.4</v>
      </c>
      <c r="P161" s="84">
        <v>24.774700000000003</v>
      </c>
      <c r="Q161" s="85">
        <f t="shared" si="3"/>
        <v>5.657221841789444E-4</v>
      </c>
      <c r="R161" s="85">
        <f>P161/'סכום נכסי הקרן'!$C$42</f>
        <v>2.1452303817591518E-5</v>
      </c>
    </row>
    <row r="162" spans="2:18">
      <c r="B162" s="77" t="s">
        <v>2815</v>
      </c>
      <c r="C162" s="87" t="s">
        <v>2697</v>
      </c>
      <c r="D162" s="74">
        <v>7276</v>
      </c>
      <c r="E162" s="74"/>
      <c r="F162" s="74" t="s">
        <v>682</v>
      </c>
      <c r="G162" s="97">
        <v>43788</v>
      </c>
      <c r="H162" s="74"/>
      <c r="I162" s="84">
        <v>5.6899999999999995</v>
      </c>
      <c r="J162" s="87" t="s">
        <v>2701</v>
      </c>
      <c r="K162" s="87" t="s">
        <v>164</v>
      </c>
      <c r="L162" s="88">
        <v>2.6249999999999999E-2</v>
      </c>
      <c r="M162" s="88">
        <v>2.3599999999999999E-2</v>
      </c>
      <c r="N162" s="84">
        <v>72751.05</v>
      </c>
      <c r="O162" s="86">
        <v>101.81</v>
      </c>
      <c r="P162" s="84">
        <v>298.18231000000003</v>
      </c>
      <c r="Q162" s="85">
        <f t="shared" si="3"/>
        <v>6.8088956756983164E-3</v>
      </c>
      <c r="R162" s="85">
        <f>P162/'סכום נכסי הקרן'!$C$42</f>
        <v>2.5819475138553675E-4</v>
      </c>
    </row>
    <row r="163" spans="2:18">
      <c r="B163" s="77" t="s">
        <v>2815</v>
      </c>
      <c r="C163" s="87" t="s">
        <v>2697</v>
      </c>
      <c r="D163" s="74">
        <v>7275</v>
      </c>
      <c r="E163" s="74"/>
      <c r="F163" s="74" t="s">
        <v>682</v>
      </c>
      <c r="G163" s="97">
        <v>43788</v>
      </c>
      <c r="H163" s="74"/>
      <c r="I163" s="84">
        <v>5.6400000000000006</v>
      </c>
      <c r="J163" s="87" t="s">
        <v>2701</v>
      </c>
      <c r="K163" s="87" t="s">
        <v>165</v>
      </c>
      <c r="L163" s="88">
        <v>2.9359000000000003E-2</v>
      </c>
      <c r="M163" s="88">
        <v>2.9000000000000005E-2</v>
      </c>
      <c r="N163" s="84">
        <v>68363.99000000002</v>
      </c>
      <c r="O163" s="86">
        <v>100.4</v>
      </c>
      <c r="P163" s="84">
        <v>302.74606000000006</v>
      </c>
      <c r="Q163" s="85">
        <f t="shared" si="3"/>
        <v>6.9131074166294548E-3</v>
      </c>
      <c r="R163" s="85">
        <f>P163/'סכום נכסי הקרן'!$C$42</f>
        <v>2.6214648244777096E-4</v>
      </c>
    </row>
    <row r="164" spans="2:18">
      <c r="B164" s="77" t="s">
        <v>2816</v>
      </c>
      <c r="C164" s="87" t="s">
        <v>2697</v>
      </c>
      <c r="D164" s="74">
        <v>72808</v>
      </c>
      <c r="E164" s="74"/>
      <c r="F164" s="74" t="s">
        <v>682</v>
      </c>
      <c r="G164" s="97">
        <v>43797</v>
      </c>
      <c r="H164" s="74"/>
      <c r="I164" s="84">
        <v>5.79</v>
      </c>
      <c r="J164" s="87" t="s">
        <v>910</v>
      </c>
      <c r="K164" s="87" t="s">
        <v>162</v>
      </c>
      <c r="L164" s="88">
        <v>3.1600000000000003E-2</v>
      </c>
      <c r="M164" s="88">
        <v>2.7699999999999995E-2</v>
      </c>
      <c r="N164" s="84">
        <v>6711.6000000000013</v>
      </c>
      <c r="O164" s="86">
        <v>103.69</v>
      </c>
      <c r="P164" s="84">
        <v>23.946810000000006</v>
      </c>
      <c r="Q164" s="85">
        <f t="shared" si="3"/>
        <v>5.4681758638119491E-4</v>
      </c>
      <c r="R164" s="85">
        <f>P164/'סכום נכסי הקרן'!$C$42</f>
        <v>2.0735437506090439E-5</v>
      </c>
    </row>
    <row r="165" spans="2:18">
      <c r="B165" s="77" t="s">
        <v>2816</v>
      </c>
      <c r="C165" s="87" t="s">
        <v>2697</v>
      </c>
      <c r="D165" s="74">
        <v>7847</v>
      </c>
      <c r="E165" s="74"/>
      <c r="F165" s="74" t="s">
        <v>682</v>
      </c>
      <c r="G165" s="97">
        <v>44043</v>
      </c>
      <c r="H165" s="74"/>
      <c r="I165" s="84">
        <v>5.7899999999999991</v>
      </c>
      <c r="J165" s="87" t="s">
        <v>910</v>
      </c>
      <c r="K165" s="87" t="s">
        <v>162</v>
      </c>
      <c r="L165" s="88">
        <v>3.1600000000000003E-2</v>
      </c>
      <c r="M165" s="88">
        <v>2.7699999999999995E-2</v>
      </c>
      <c r="N165" s="84">
        <v>27525.000000000004</v>
      </c>
      <c r="O165" s="86">
        <v>103.69</v>
      </c>
      <c r="P165" s="84">
        <v>98.20844000000001</v>
      </c>
      <c r="Q165" s="85">
        <f t="shared" si="3"/>
        <v>2.2425576568679663E-3</v>
      </c>
      <c r="R165" s="85">
        <f>P165/'סכום נכסי הקרן'!$C$42</f>
        <v>8.5038256460490236E-5</v>
      </c>
    </row>
    <row r="166" spans="2:18">
      <c r="B166" s="77" t="s">
        <v>2816</v>
      </c>
      <c r="C166" s="87" t="s">
        <v>2697</v>
      </c>
      <c r="D166" s="74">
        <v>7906</v>
      </c>
      <c r="E166" s="74"/>
      <c r="F166" s="74" t="s">
        <v>682</v>
      </c>
      <c r="G166" s="97">
        <v>44071</v>
      </c>
      <c r="H166" s="74"/>
      <c r="I166" s="84">
        <v>5.79</v>
      </c>
      <c r="J166" s="87" t="s">
        <v>910</v>
      </c>
      <c r="K166" s="87" t="s">
        <v>162</v>
      </c>
      <c r="L166" s="88">
        <v>3.1600000000000003E-2</v>
      </c>
      <c r="M166" s="88">
        <v>2.7699999999999999E-2</v>
      </c>
      <c r="N166" s="84">
        <v>31462.150000000005</v>
      </c>
      <c r="O166" s="86">
        <v>103.69</v>
      </c>
      <c r="P166" s="84">
        <v>112.25609000000003</v>
      </c>
      <c r="Q166" s="85">
        <f t="shared" si="3"/>
        <v>2.5633311572769062E-3</v>
      </c>
      <c r="R166" s="85">
        <f>P166/'סכום נכסי הקרן'!$C$42</f>
        <v>9.7202054840417738E-5</v>
      </c>
    </row>
    <row r="167" spans="2:18">
      <c r="B167" s="77" t="s">
        <v>2816</v>
      </c>
      <c r="C167" s="87" t="s">
        <v>2697</v>
      </c>
      <c r="D167" s="74">
        <v>7977</v>
      </c>
      <c r="E167" s="74"/>
      <c r="F167" s="74" t="s">
        <v>682</v>
      </c>
      <c r="G167" s="97">
        <v>44104</v>
      </c>
      <c r="H167" s="74"/>
      <c r="I167" s="84">
        <v>5.7899999999999991</v>
      </c>
      <c r="J167" s="87" t="s">
        <v>910</v>
      </c>
      <c r="K167" s="87" t="s">
        <v>162</v>
      </c>
      <c r="L167" s="88">
        <v>3.1489999999999997E-2</v>
      </c>
      <c r="M167" s="88">
        <v>2.8399999999999998E-2</v>
      </c>
      <c r="N167" s="84">
        <v>25839.310000000005</v>
      </c>
      <c r="O167" s="86">
        <v>103.29</v>
      </c>
      <c r="P167" s="84">
        <v>91.838300000000018</v>
      </c>
      <c r="Q167" s="85">
        <f t="shared" si="3"/>
        <v>2.0970975901738933E-3</v>
      </c>
      <c r="R167" s="85">
        <f>P167/'סכום נכסי הקרן'!$C$42</f>
        <v>7.9522380238352647E-5</v>
      </c>
    </row>
    <row r="168" spans="2:18">
      <c r="B168" s="77" t="s">
        <v>2816</v>
      </c>
      <c r="C168" s="87" t="s">
        <v>2697</v>
      </c>
      <c r="D168" s="74">
        <v>7386</v>
      </c>
      <c r="E168" s="74"/>
      <c r="F168" s="74" t="s">
        <v>682</v>
      </c>
      <c r="G168" s="97">
        <v>43861</v>
      </c>
      <c r="H168" s="74"/>
      <c r="I168" s="84">
        <v>5.79</v>
      </c>
      <c r="J168" s="87" t="s">
        <v>910</v>
      </c>
      <c r="K168" s="87" t="s">
        <v>162</v>
      </c>
      <c r="L168" s="88">
        <v>3.1600000000000003E-2</v>
      </c>
      <c r="M168" s="88">
        <v>2.7699999999999995E-2</v>
      </c>
      <c r="N168" s="84">
        <v>18046.160000000003</v>
      </c>
      <c r="O168" s="86">
        <v>103.69</v>
      </c>
      <c r="P168" s="84">
        <v>64.388200000000012</v>
      </c>
      <c r="Q168" s="85">
        <f t="shared" si="3"/>
        <v>1.4702835206622364E-3</v>
      </c>
      <c r="R168" s="85">
        <f>P168/'סכום נכסי הקרן'!$C$42</f>
        <v>5.5753459322124836E-5</v>
      </c>
    </row>
    <row r="169" spans="2:18">
      <c r="B169" s="77" t="s">
        <v>2816</v>
      </c>
      <c r="C169" s="87" t="s">
        <v>2697</v>
      </c>
      <c r="D169" s="74">
        <v>7535</v>
      </c>
      <c r="E169" s="74"/>
      <c r="F169" s="74" t="s">
        <v>682</v>
      </c>
      <c r="G169" s="97">
        <v>43921</v>
      </c>
      <c r="H169" s="74"/>
      <c r="I169" s="84">
        <v>5.7899999999999991</v>
      </c>
      <c r="J169" s="87" t="s">
        <v>910</v>
      </c>
      <c r="K169" s="87" t="s">
        <v>162</v>
      </c>
      <c r="L169" s="88">
        <v>3.1600000000000003E-2</v>
      </c>
      <c r="M169" s="88">
        <v>2.7699999999999992E-2</v>
      </c>
      <c r="N169" s="84">
        <v>19966.720000000005</v>
      </c>
      <c r="O169" s="86">
        <v>103.69</v>
      </c>
      <c r="P169" s="84">
        <v>71.240710000000021</v>
      </c>
      <c r="Q169" s="85">
        <f t="shared" si="3"/>
        <v>1.6267583487856068E-3</v>
      </c>
      <c r="R169" s="85">
        <f>P169/'סכום נכסי הקרן'!$C$42</f>
        <v>6.1687017606708877E-5</v>
      </c>
    </row>
    <row r="170" spans="2:18">
      <c r="B170" s="77" t="s">
        <v>2816</v>
      </c>
      <c r="C170" s="87" t="s">
        <v>2697</v>
      </c>
      <c r="D170" s="74">
        <v>7645</v>
      </c>
      <c r="E170" s="74"/>
      <c r="F170" s="74" t="s">
        <v>682</v>
      </c>
      <c r="G170" s="97">
        <v>43951</v>
      </c>
      <c r="H170" s="74"/>
      <c r="I170" s="84">
        <v>5.79</v>
      </c>
      <c r="J170" s="87" t="s">
        <v>910</v>
      </c>
      <c r="K170" s="87" t="s">
        <v>162</v>
      </c>
      <c r="L170" s="88">
        <v>3.1600000000000003E-2</v>
      </c>
      <c r="M170" s="88">
        <v>2.7699999999999995E-2</v>
      </c>
      <c r="N170" s="84">
        <v>17113.160000000003</v>
      </c>
      <c r="O170" s="86">
        <v>103.69</v>
      </c>
      <c r="P170" s="84">
        <v>61.059310000000011</v>
      </c>
      <c r="Q170" s="85">
        <f t="shared" si="3"/>
        <v>1.3942694045804495E-3</v>
      </c>
      <c r="R170" s="85">
        <f>P170/'סכום נכסי הקרן'!$C$42</f>
        <v>5.2870988105305165E-5</v>
      </c>
    </row>
    <row r="171" spans="2:18">
      <c r="B171" s="77" t="s">
        <v>2816</v>
      </c>
      <c r="C171" s="87" t="s">
        <v>2697</v>
      </c>
      <c r="D171" s="74">
        <v>7778</v>
      </c>
      <c r="E171" s="74"/>
      <c r="F171" s="74" t="s">
        <v>682</v>
      </c>
      <c r="G171" s="97">
        <v>44012</v>
      </c>
      <c r="H171" s="74"/>
      <c r="I171" s="84">
        <v>5.79</v>
      </c>
      <c r="J171" s="87" t="s">
        <v>910</v>
      </c>
      <c r="K171" s="87" t="s">
        <v>162</v>
      </c>
      <c r="L171" s="88">
        <v>3.1600000000000003E-2</v>
      </c>
      <c r="M171" s="88">
        <v>2.7699999999999999E-2</v>
      </c>
      <c r="N171" s="84">
        <v>26201.51</v>
      </c>
      <c r="O171" s="86">
        <v>103.69</v>
      </c>
      <c r="P171" s="84">
        <v>93.486300000000014</v>
      </c>
      <c r="Q171" s="85">
        <f t="shared" si="3"/>
        <v>2.134729132009996E-3</v>
      </c>
      <c r="R171" s="85">
        <f>P171/'סכום נכסי הקרן'!$C$42</f>
        <v>8.0949376193556572E-5</v>
      </c>
    </row>
    <row r="172" spans="2:18">
      <c r="B172" s="77" t="s">
        <v>2816</v>
      </c>
      <c r="C172" s="87" t="s">
        <v>2697</v>
      </c>
      <c r="D172" s="74">
        <v>7125</v>
      </c>
      <c r="E172" s="74"/>
      <c r="F172" s="74" t="s">
        <v>682</v>
      </c>
      <c r="G172" s="97">
        <v>43706</v>
      </c>
      <c r="H172" s="74"/>
      <c r="I172" s="84">
        <v>5.7899999999999991</v>
      </c>
      <c r="J172" s="87" t="s">
        <v>910</v>
      </c>
      <c r="K172" s="87" t="s">
        <v>162</v>
      </c>
      <c r="L172" s="88">
        <v>3.1600000000000003E-2</v>
      </c>
      <c r="M172" s="88">
        <v>2.7699999999999999E-2</v>
      </c>
      <c r="N172" s="84">
        <v>15670.430000000002</v>
      </c>
      <c r="O172" s="86">
        <v>103.69</v>
      </c>
      <c r="P172" s="84">
        <v>55.911670000000015</v>
      </c>
      <c r="Q172" s="85">
        <f t="shared" si="3"/>
        <v>1.2767247261719562E-3</v>
      </c>
      <c r="R172" s="85">
        <f>P172/'סכום נכסי הקרן'!$C$42</f>
        <v>4.8413669258918059E-5</v>
      </c>
    </row>
    <row r="173" spans="2:18">
      <c r="B173" s="77" t="s">
        <v>2816</v>
      </c>
      <c r="C173" s="87" t="s">
        <v>2697</v>
      </c>
      <c r="D173" s="74">
        <v>7204</v>
      </c>
      <c r="E173" s="74"/>
      <c r="F173" s="74" t="s">
        <v>682</v>
      </c>
      <c r="G173" s="97">
        <v>43738</v>
      </c>
      <c r="H173" s="74"/>
      <c r="I173" s="84">
        <v>5.7899999999999991</v>
      </c>
      <c r="J173" s="87" t="s">
        <v>910</v>
      </c>
      <c r="K173" s="87" t="s">
        <v>162</v>
      </c>
      <c r="L173" s="88">
        <v>3.1600000000000003E-2</v>
      </c>
      <c r="M173" s="88">
        <v>2.7699999999999999E-2</v>
      </c>
      <c r="N173" s="84">
        <v>7715.0200000000013</v>
      </c>
      <c r="O173" s="86">
        <v>103.69</v>
      </c>
      <c r="P173" s="84">
        <v>27.526960000000006</v>
      </c>
      <c r="Q173" s="85">
        <f t="shared" si="3"/>
        <v>6.2856914251258088E-4</v>
      </c>
      <c r="R173" s="85">
        <f>P173/'סכום נכסי הקרן'!$C$42</f>
        <v>2.3835473652342474E-5</v>
      </c>
    </row>
    <row r="174" spans="2:18">
      <c r="B174" s="77" t="s">
        <v>2816</v>
      </c>
      <c r="C174" s="87" t="s">
        <v>2697</v>
      </c>
      <c r="D174" s="74">
        <v>7246</v>
      </c>
      <c r="E174" s="74"/>
      <c r="F174" s="74" t="s">
        <v>682</v>
      </c>
      <c r="G174" s="97">
        <v>43769</v>
      </c>
      <c r="H174" s="74"/>
      <c r="I174" s="84">
        <v>5.79</v>
      </c>
      <c r="J174" s="87" t="s">
        <v>910</v>
      </c>
      <c r="K174" s="87" t="s">
        <v>162</v>
      </c>
      <c r="L174" s="88">
        <v>3.1600000000000003E-2</v>
      </c>
      <c r="M174" s="88">
        <v>2.7699999999999995E-2</v>
      </c>
      <c r="N174" s="84">
        <v>14603.870000000003</v>
      </c>
      <c r="O174" s="86">
        <v>103.69</v>
      </c>
      <c r="P174" s="84">
        <v>52.106210000000004</v>
      </c>
      <c r="Q174" s="85">
        <f t="shared" si="3"/>
        <v>1.1898282897668489E-3</v>
      </c>
      <c r="R174" s="85">
        <f>P174/'סכום נכסי הקרן'!$C$42</f>
        <v>4.5118538174154489E-5</v>
      </c>
    </row>
    <row r="175" spans="2:18">
      <c r="B175" s="77" t="s">
        <v>2816</v>
      </c>
      <c r="C175" s="87" t="s">
        <v>2697</v>
      </c>
      <c r="D175" s="74">
        <v>7280</v>
      </c>
      <c r="E175" s="74"/>
      <c r="F175" s="74" t="s">
        <v>682</v>
      </c>
      <c r="G175" s="97">
        <v>43798</v>
      </c>
      <c r="H175" s="74"/>
      <c r="I175" s="84">
        <v>5.7900000000000009</v>
      </c>
      <c r="J175" s="87" t="s">
        <v>910</v>
      </c>
      <c r="K175" s="87" t="s">
        <v>162</v>
      </c>
      <c r="L175" s="88">
        <v>3.1600000000000003E-2</v>
      </c>
      <c r="M175" s="88">
        <v>2.7700000000000013E-2</v>
      </c>
      <c r="N175" s="84">
        <v>2639.5600000000004</v>
      </c>
      <c r="O175" s="86">
        <v>103.69</v>
      </c>
      <c r="P175" s="84">
        <v>9.4178799999999985</v>
      </c>
      <c r="Q175" s="85">
        <f t="shared" si="3"/>
        <v>2.1505421433701299E-4</v>
      </c>
      <c r="R175" s="85">
        <f>P175/'סכום נכסי הקרן'!$C$42</f>
        <v>8.1549008899247514E-6</v>
      </c>
    </row>
    <row r="176" spans="2:18">
      <c r="B176" s="77" t="s">
        <v>2816</v>
      </c>
      <c r="C176" s="87" t="s">
        <v>2697</v>
      </c>
      <c r="D176" s="74">
        <v>7337</v>
      </c>
      <c r="E176" s="74"/>
      <c r="F176" s="74" t="s">
        <v>682</v>
      </c>
      <c r="G176" s="97">
        <v>43830</v>
      </c>
      <c r="H176" s="74"/>
      <c r="I176" s="84">
        <v>5.7899999999999991</v>
      </c>
      <c r="J176" s="87" t="s">
        <v>910</v>
      </c>
      <c r="K176" s="87" t="s">
        <v>162</v>
      </c>
      <c r="L176" s="88">
        <v>3.1600000000000003E-2</v>
      </c>
      <c r="M176" s="88">
        <v>2.7699999999999999E-2</v>
      </c>
      <c r="N176" s="84">
        <v>17711.36</v>
      </c>
      <c r="O176" s="86">
        <v>103.69</v>
      </c>
      <c r="P176" s="84">
        <v>63.193660000000008</v>
      </c>
      <c r="Q176" s="85">
        <f t="shared" si="3"/>
        <v>1.4430065898461573E-3</v>
      </c>
      <c r="R176" s="85">
        <f>P176/'סכום נכסי הקרן'!$C$42</f>
        <v>5.4719112387458995E-5</v>
      </c>
    </row>
    <row r="177" spans="2:18">
      <c r="B177" s="77" t="s">
        <v>2817</v>
      </c>
      <c r="C177" s="87" t="s">
        <v>2697</v>
      </c>
      <c r="D177" s="74">
        <v>7533</v>
      </c>
      <c r="E177" s="74"/>
      <c r="F177" s="74" t="s">
        <v>682</v>
      </c>
      <c r="G177" s="97">
        <v>43921</v>
      </c>
      <c r="H177" s="74"/>
      <c r="I177" s="84">
        <v>5.4300000000000015</v>
      </c>
      <c r="J177" s="87" t="s">
        <v>910</v>
      </c>
      <c r="K177" s="87" t="s">
        <v>162</v>
      </c>
      <c r="L177" s="88">
        <v>3.2178999999999999E-2</v>
      </c>
      <c r="M177" s="88">
        <v>2.6600000000000006E-2</v>
      </c>
      <c r="N177" s="84">
        <v>4861.2600000000011</v>
      </c>
      <c r="O177" s="86">
        <v>103.41</v>
      </c>
      <c r="P177" s="84">
        <v>17.298009999999998</v>
      </c>
      <c r="Q177" s="85">
        <f t="shared" si="3"/>
        <v>3.9499440958515016E-4</v>
      </c>
      <c r="R177" s="85">
        <f>P177/'סכום נכסי הקרן'!$C$42</f>
        <v>1.4978270814973992E-5</v>
      </c>
    </row>
    <row r="178" spans="2:18">
      <c r="B178" s="77" t="s">
        <v>2817</v>
      </c>
      <c r="C178" s="87" t="s">
        <v>2697</v>
      </c>
      <c r="D178" s="74">
        <v>7647</v>
      </c>
      <c r="E178" s="74"/>
      <c r="F178" s="74" t="s">
        <v>682</v>
      </c>
      <c r="G178" s="97">
        <v>43955</v>
      </c>
      <c r="H178" s="74"/>
      <c r="I178" s="84">
        <v>5.42</v>
      </c>
      <c r="J178" s="87" t="s">
        <v>910</v>
      </c>
      <c r="K178" s="87" t="s">
        <v>162</v>
      </c>
      <c r="L178" s="88">
        <v>3.1600000000000003E-2</v>
      </c>
      <c r="M178" s="88">
        <v>2.63E-2</v>
      </c>
      <c r="N178" s="84">
        <v>18472.770000000004</v>
      </c>
      <c r="O178" s="86">
        <v>103.41</v>
      </c>
      <c r="P178" s="84">
        <v>65.732360000000014</v>
      </c>
      <c r="Q178" s="85">
        <f t="shared" si="3"/>
        <v>1.5009769753190425E-3</v>
      </c>
      <c r="R178" s="85">
        <f>P178/'סכום נכסי הקרן'!$C$42</f>
        <v>5.6917361557044081E-5</v>
      </c>
    </row>
    <row r="179" spans="2:18">
      <c r="B179" s="77" t="s">
        <v>2817</v>
      </c>
      <c r="C179" s="87" t="s">
        <v>2697</v>
      </c>
      <c r="D179" s="74">
        <v>7713</v>
      </c>
      <c r="E179" s="74"/>
      <c r="F179" s="74" t="s">
        <v>682</v>
      </c>
      <c r="G179" s="97">
        <v>43987</v>
      </c>
      <c r="H179" s="74"/>
      <c r="I179" s="84">
        <v>5.42</v>
      </c>
      <c r="J179" s="87" t="s">
        <v>910</v>
      </c>
      <c r="K179" s="87" t="s">
        <v>162</v>
      </c>
      <c r="L179" s="88">
        <v>3.1600000000000003E-2</v>
      </c>
      <c r="M179" s="88">
        <v>2.629999999999999E-2</v>
      </c>
      <c r="N179" s="84">
        <v>28316.820000000003</v>
      </c>
      <c r="O179" s="86">
        <v>103.41</v>
      </c>
      <c r="P179" s="84">
        <v>100.76082000000002</v>
      </c>
      <c r="Q179" s="85">
        <f t="shared" si="3"/>
        <v>2.3008404206735691E-3</v>
      </c>
      <c r="R179" s="85">
        <f>P179/'סכום נכסי הקרן'!$C$42</f>
        <v>8.7248351081936488E-5</v>
      </c>
    </row>
    <row r="180" spans="2:18">
      <c r="B180" s="77" t="s">
        <v>2817</v>
      </c>
      <c r="C180" s="87" t="s">
        <v>2697</v>
      </c>
      <c r="D180" s="74">
        <v>7859</v>
      </c>
      <c r="E180" s="74"/>
      <c r="F180" s="74" t="s">
        <v>682</v>
      </c>
      <c r="G180" s="97">
        <v>44048</v>
      </c>
      <c r="H180" s="74"/>
      <c r="I180" s="84">
        <v>5.42</v>
      </c>
      <c r="J180" s="87" t="s">
        <v>910</v>
      </c>
      <c r="K180" s="87" t="s">
        <v>162</v>
      </c>
      <c r="L180" s="88">
        <v>3.1600000000000003E-2</v>
      </c>
      <c r="M180" s="88">
        <v>2.6300000000000004E-2</v>
      </c>
      <c r="N180" s="84">
        <v>33542.670000000006</v>
      </c>
      <c r="O180" s="86">
        <v>103.41</v>
      </c>
      <c r="P180" s="84">
        <v>119.35615000000003</v>
      </c>
      <c r="Q180" s="85">
        <f t="shared" si="3"/>
        <v>2.7254587088113972E-3</v>
      </c>
      <c r="R180" s="85">
        <f>P180/'סכום נכסי הקרן'!$C$42</f>
        <v>1.0334996558174371E-4</v>
      </c>
    </row>
    <row r="181" spans="2:18">
      <c r="B181" s="77" t="s">
        <v>2817</v>
      </c>
      <c r="C181" s="87" t="s">
        <v>2697</v>
      </c>
      <c r="D181" s="74">
        <v>7872</v>
      </c>
      <c r="E181" s="74"/>
      <c r="F181" s="74" t="s">
        <v>682</v>
      </c>
      <c r="G181" s="97">
        <v>44053</v>
      </c>
      <c r="H181" s="74"/>
      <c r="I181" s="84">
        <v>5.419999999999999</v>
      </c>
      <c r="J181" s="87" t="s">
        <v>910</v>
      </c>
      <c r="K181" s="87" t="s">
        <v>162</v>
      </c>
      <c r="L181" s="88">
        <v>3.1600000000000003E-2</v>
      </c>
      <c r="M181" s="88">
        <v>2.629999999999999E-2</v>
      </c>
      <c r="N181" s="84">
        <v>18594.300000000003</v>
      </c>
      <c r="O181" s="86">
        <v>103.41</v>
      </c>
      <c r="P181" s="84">
        <v>66.16482000000002</v>
      </c>
      <c r="Q181" s="85">
        <f t="shared" si="3"/>
        <v>1.5108520581967374E-3</v>
      </c>
      <c r="R181" s="85">
        <f>P181/'סכום נכסי הקרן'!$C$42</f>
        <v>5.7291826769900579E-5</v>
      </c>
    </row>
    <row r="182" spans="2:18">
      <c r="B182" s="77" t="s">
        <v>2817</v>
      </c>
      <c r="C182" s="87" t="s">
        <v>2697</v>
      </c>
      <c r="D182" s="74">
        <v>7921</v>
      </c>
      <c r="E182" s="74"/>
      <c r="F182" s="74" t="s">
        <v>682</v>
      </c>
      <c r="G182" s="97">
        <v>44078</v>
      </c>
      <c r="H182" s="74"/>
      <c r="I182" s="84">
        <v>5.42</v>
      </c>
      <c r="J182" s="87" t="s">
        <v>910</v>
      </c>
      <c r="K182" s="87" t="s">
        <v>162</v>
      </c>
      <c r="L182" s="88">
        <v>3.1600000000000003E-2</v>
      </c>
      <c r="M182" s="88">
        <v>2.63E-2</v>
      </c>
      <c r="N182" s="84">
        <v>46303.460000000006</v>
      </c>
      <c r="O182" s="86">
        <v>103.42</v>
      </c>
      <c r="P182" s="84">
        <v>164.77931000000004</v>
      </c>
      <c r="Q182" s="85">
        <f t="shared" si="3"/>
        <v>3.7626817342167368E-3</v>
      </c>
      <c r="R182" s="85">
        <f>P182/'סכום נכסי הקרן'!$C$42</f>
        <v>1.4268168014034869E-4</v>
      </c>
    </row>
    <row r="183" spans="2:18">
      <c r="B183" s="77" t="s">
        <v>2817</v>
      </c>
      <c r="C183" s="87" t="s">
        <v>2697</v>
      </c>
      <c r="D183" s="74">
        <v>7973</v>
      </c>
      <c r="E183" s="74"/>
      <c r="F183" s="74" t="s">
        <v>682</v>
      </c>
      <c r="G183" s="97">
        <v>44103</v>
      </c>
      <c r="H183" s="74"/>
      <c r="I183" s="84">
        <v>5.41</v>
      </c>
      <c r="J183" s="87" t="s">
        <v>910</v>
      </c>
      <c r="K183" s="87" t="s">
        <v>162</v>
      </c>
      <c r="L183" s="88">
        <v>3.2178999999999999E-2</v>
      </c>
      <c r="M183" s="88">
        <v>3.2300000000000002E-2</v>
      </c>
      <c r="N183" s="84">
        <v>4375.130000000001</v>
      </c>
      <c r="O183" s="86">
        <v>100</v>
      </c>
      <c r="P183" s="84">
        <v>15.054820000000001</v>
      </c>
      <c r="Q183" s="85">
        <f t="shared" si="3"/>
        <v>3.4377189846177171E-4</v>
      </c>
      <c r="R183" s="85">
        <f>P183/'סכום נכסי הקרן'!$C$42</f>
        <v>1.3035902455293227E-5</v>
      </c>
    </row>
    <row r="184" spans="2:18">
      <c r="B184" s="77" t="s">
        <v>2817</v>
      </c>
      <c r="C184" s="87" t="s">
        <v>2697</v>
      </c>
      <c r="D184" s="74">
        <v>6954</v>
      </c>
      <c r="E184" s="74"/>
      <c r="F184" s="74" t="s">
        <v>682</v>
      </c>
      <c r="G184" s="97">
        <v>43593</v>
      </c>
      <c r="H184" s="74"/>
      <c r="I184" s="84">
        <v>5.4300000000000015</v>
      </c>
      <c r="J184" s="87" t="s">
        <v>910</v>
      </c>
      <c r="K184" s="87" t="s">
        <v>162</v>
      </c>
      <c r="L184" s="88">
        <v>3.2178999999999999E-2</v>
      </c>
      <c r="M184" s="88">
        <v>2.6800000000000004E-2</v>
      </c>
      <c r="N184" s="84">
        <v>22604.85</v>
      </c>
      <c r="O184" s="86">
        <v>103.41</v>
      </c>
      <c r="P184" s="84">
        <v>80.435679999999991</v>
      </c>
      <c r="Q184" s="85">
        <f t="shared" si="3"/>
        <v>1.8367224860651643E-3</v>
      </c>
      <c r="R184" s="85">
        <f>P184/'סכום נכסי הקרן'!$C$42</f>
        <v>6.9648901707571398E-5</v>
      </c>
    </row>
    <row r="185" spans="2:18">
      <c r="B185" s="77" t="s">
        <v>2817</v>
      </c>
      <c r="C185" s="87" t="s">
        <v>2697</v>
      </c>
      <c r="D185" s="74">
        <v>7347</v>
      </c>
      <c r="E185" s="74"/>
      <c r="F185" s="74" t="s">
        <v>682</v>
      </c>
      <c r="G185" s="97">
        <v>43836</v>
      </c>
      <c r="H185" s="74"/>
      <c r="I185" s="84">
        <v>5.370000000000001</v>
      </c>
      <c r="J185" s="87" t="s">
        <v>910</v>
      </c>
      <c r="K185" s="87" t="s">
        <v>162</v>
      </c>
      <c r="L185" s="88">
        <v>4.2099999999999999E-2</v>
      </c>
      <c r="M185" s="88">
        <v>2.8400000000000002E-2</v>
      </c>
      <c r="N185" s="84">
        <v>86287.270000000019</v>
      </c>
      <c r="O185" s="86">
        <v>103.41</v>
      </c>
      <c r="P185" s="84">
        <v>307.03926000000001</v>
      </c>
      <c r="Q185" s="85">
        <f t="shared" si="3"/>
        <v>7.0111412366602533E-3</v>
      </c>
      <c r="R185" s="85">
        <f>P185/'סכום נכסי הקרן'!$C$42</f>
        <v>2.6586394545437378E-4</v>
      </c>
    </row>
    <row r="186" spans="2:18">
      <c r="B186" s="77" t="s">
        <v>2817</v>
      </c>
      <c r="C186" s="87" t="s">
        <v>2697</v>
      </c>
      <c r="D186" s="74">
        <v>7399</v>
      </c>
      <c r="E186" s="74"/>
      <c r="F186" s="74" t="s">
        <v>682</v>
      </c>
      <c r="G186" s="97">
        <v>43866</v>
      </c>
      <c r="H186" s="74"/>
      <c r="I186" s="84">
        <v>5.3700000000000019</v>
      </c>
      <c r="J186" s="87" t="s">
        <v>910</v>
      </c>
      <c r="K186" s="87" t="s">
        <v>162</v>
      </c>
      <c r="L186" s="88">
        <v>4.2099999999999999E-2</v>
      </c>
      <c r="M186" s="88">
        <v>2.8400000000000002E-2</v>
      </c>
      <c r="N186" s="84">
        <v>48734.09</v>
      </c>
      <c r="O186" s="86">
        <v>103.41</v>
      </c>
      <c r="P186" s="84">
        <v>173.41235999999998</v>
      </c>
      <c r="Q186" s="85">
        <f t="shared" si="3"/>
        <v>3.9598146117945073E-3</v>
      </c>
      <c r="R186" s="85">
        <f>P186/'סכום נכסי הקרן'!$C$42</f>
        <v>1.5015700018347562E-4</v>
      </c>
    </row>
    <row r="187" spans="2:18">
      <c r="B187" s="77" t="s">
        <v>2817</v>
      </c>
      <c r="C187" s="87" t="s">
        <v>2697</v>
      </c>
      <c r="D187" s="74">
        <v>7471</v>
      </c>
      <c r="E187" s="74"/>
      <c r="F187" s="74" t="s">
        <v>682</v>
      </c>
      <c r="G187" s="97">
        <v>43895</v>
      </c>
      <c r="H187" s="74"/>
      <c r="I187" s="84">
        <v>5.370000000000001</v>
      </c>
      <c r="J187" s="87" t="s">
        <v>910</v>
      </c>
      <c r="K187" s="87" t="s">
        <v>162</v>
      </c>
      <c r="L187" s="88">
        <v>4.2099999999999999E-2</v>
      </c>
      <c r="M187" s="88">
        <v>2.8400000000000009E-2</v>
      </c>
      <c r="N187" s="84">
        <v>19323.490000000005</v>
      </c>
      <c r="O187" s="86">
        <v>103.41</v>
      </c>
      <c r="P187" s="84">
        <v>68.759509999999992</v>
      </c>
      <c r="Q187" s="85">
        <f t="shared" si="3"/>
        <v>1.5701009570357647E-3</v>
      </c>
      <c r="R187" s="85">
        <f>P187/'סכום נכסי הקרן'!$C$42</f>
        <v>5.9538557434347208E-5</v>
      </c>
    </row>
    <row r="188" spans="2:18">
      <c r="B188" s="77" t="s">
        <v>2817</v>
      </c>
      <c r="C188" s="87" t="s">
        <v>2697</v>
      </c>
      <c r="D188" s="74">
        <v>7587</v>
      </c>
      <c r="E188" s="74"/>
      <c r="F188" s="74" t="s">
        <v>682</v>
      </c>
      <c r="G188" s="97">
        <v>43927</v>
      </c>
      <c r="H188" s="74"/>
      <c r="I188" s="84">
        <v>5.37</v>
      </c>
      <c r="J188" s="87" t="s">
        <v>910</v>
      </c>
      <c r="K188" s="87" t="s">
        <v>162</v>
      </c>
      <c r="L188" s="88">
        <v>4.2099999999999999E-2</v>
      </c>
      <c r="M188" s="88">
        <v>2.8399999999999998E-2</v>
      </c>
      <c r="N188" s="84">
        <v>21146.46</v>
      </c>
      <c r="O188" s="86">
        <v>103.41</v>
      </c>
      <c r="P188" s="84">
        <v>75.246280000000013</v>
      </c>
      <c r="Q188" s="85">
        <f t="shared" si="3"/>
        <v>1.7182242316936399E-3</v>
      </c>
      <c r="R188" s="85">
        <f>P188/'סכום נכסי הקרן'!$C$42</f>
        <v>6.5155423060766034E-5</v>
      </c>
    </row>
    <row r="189" spans="2:18">
      <c r="B189" s="77" t="s">
        <v>2817</v>
      </c>
      <c r="C189" s="87" t="s">
        <v>2697</v>
      </c>
      <c r="D189" s="74">
        <v>7779</v>
      </c>
      <c r="E189" s="74"/>
      <c r="F189" s="74" t="s">
        <v>682</v>
      </c>
      <c r="G189" s="97">
        <v>44012</v>
      </c>
      <c r="H189" s="74"/>
      <c r="I189" s="84">
        <v>5.4300000000000006</v>
      </c>
      <c r="J189" s="87" t="s">
        <v>910</v>
      </c>
      <c r="K189" s="87" t="s">
        <v>162</v>
      </c>
      <c r="L189" s="88">
        <v>3.2178999999999999E-2</v>
      </c>
      <c r="M189" s="88">
        <v>2.69E-2</v>
      </c>
      <c r="N189" s="84">
        <v>4253.6000000000013</v>
      </c>
      <c r="O189" s="86">
        <v>103.39</v>
      </c>
      <c r="P189" s="84">
        <v>15.132840000000002</v>
      </c>
      <c r="Q189" s="85">
        <f t="shared" si="3"/>
        <v>3.4555345968389112E-4</v>
      </c>
      <c r="R189" s="85">
        <f>P189/'סכום נכסי הקרן'!$C$42</f>
        <v>1.3103459630308404E-5</v>
      </c>
    </row>
    <row r="190" spans="2:18">
      <c r="B190" s="77" t="s">
        <v>2817</v>
      </c>
      <c r="C190" s="87" t="s">
        <v>2697</v>
      </c>
      <c r="D190" s="74">
        <v>7802</v>
      </c>
      <c r="E190" s="74"/>
      <c r="F190" s="74" t="s">
        <v>682</v>
      </c>
      <c r="G190" s="97">
        <v>44018</v>
      </c>
      <c r="H190" s="74"/>
      <c r="I190" s="84">
        <v>5.4200000000000008</v>
      </c>
      <c r="J190" s="87" t="s">
        <v>910</v>
      </c>
      <c r="K190" s="87" t="s">
        <v>162</v>
      </c>
      <c r="L190" s="88">
        <v>3.1600000000000003E-2</v>
      </c>
      <c r="M190" s="88">
        <v>2.6300000000000004E-2</v>
      </c>
      <c r="N190" s="84">
        <v>27587.630000000005</v>
      </c>
      <c r="O190" s="86">
        <v>103.41</v>
      </c>
      <c r="P190" s="84">
        <v>98.166119999999992</v>
      </c>
      <c r="Q190" s="85">
        <f t="shared" si="3"/>
        <v>2.2415912934878059E-3</v>
      </c>
      <c r="R190" s="85">
        <f>P190/'סכום נכסי הקרן'!$C$42</f>
        <v>8.5001611758533772E-5</v>
      </c>
    </row>
    <row r="191" spans="2:18">
      <c r="B191" s="77" t="s">
        <v>2817</v>
      </c>
      <c r="C191" s="87" t="s">
        <v>2697</v>
      </c>
      <c r="D191" s="74">
        <v>7020</v>
      </c>
      <c r="E191" s="74"/>
      <c r="F191" s="74" t="s">
        <v>682</v>
      </c>
      <c r="G191" s="97">
        <v>43643</v>
      </c>
      <c r="H191" s="74"/>
      <c r="I191" s="84">
        <v>5.38</v>
      </c>
      <c r="J191" s="87" t="s">
        <v>910</v>
      </c>
      <c r="K191" s="87" t="s">
        <v>162</v>
      </c>
      <c r="L191" s="88">
        <v>4.2099999999999999E-2</v>
      </c>
      <c r="M191" s="88">
        <v>2.7600000000000003E-2</v>
      </c>
      <c r="N191" s="84">
        <v>2673.6900000000005</v>
      </c>
      <c r="O191" s="86">
        <v>103.41</v>
      </c>
      <c r="P191" s="84">
        <v>9.5138900000000017</v>
      </c>
      <c r="Q191" s="85">
        <f t="shared" si="3"/>
        <v>2.1724657133439428E-4</v>
      </c>
      <c r="R191" s="85">
        <f>P191/'סכום נכסי הקרן'!$C$42</f>
        <v>8.2380355268538381E-6</v>
      </c>
    </row>
    <row r="192" spans="2:18">
      <c r="B192" s="77" t="s">
        <v>2817</v>
      </c>
      <c r="C192" s="87" t="s">
        <v>2697</v>
      </c>
      <c r="D192" s="74">
        <v>7301</v>
      </c>
      <c r="E192" s="74"/>
      <c r="F192" s="74" t="s">
        <v>682</v>
      </c>
      <c r="G192" s="97">
        <v>43804</v>
      </c>
      <c r="H192" s="74"/>
      <c r="I192" s="84">
        <v>5.36</v>
      </c>
      <c r="J192" s="87" t="s">
        <v>910</v>
      </c>
      <c r="K192" s="87" t="s">
        <v>162</v>
      </c>
      <c r="L192" s="88">
        <v>4.2099999999999999E-2</v>
      </c>
      <c r="M192" s="88">
        <v>2.8500000000000001E-2</v>
      </c>
      <c r="N192" s="84">
        <v>36459.410000000011</v>
      </c>
      <c r="O192" s="86">
        <v>103.41</v>
      </c>
      <c r="P192" s="84">
        <v>129.73492000000002</v>
      </c>
      <c r="Q192" s="85">
        <f t="shared" ref="Q192:Q248" si="4">P192/$P$10</f>
        <v>2.962454532514243E-3</v>
      </c>
      <c r="R192" s="85">
        <f>P192/'סכום נכסי הקרן'!$C$42</f>
        <v>1.1233689689848636E-4</v>
      </c>
    </row>
    <row r="193" spans="2:18">
      <c r="B193" s="77" t="s">
        <v>2817</v>
      </c>
      <c r="C193" s="87" t="s">
        <v>2697</v>
      </c>
      <c r="D193" s="74">
        <v>7336</v>
      </c>
      <c r="E193" s="74"/>
      <c r="F193" s="74" t="s">
        <v>682</v>
      </c>
      <c r="G193" s="97">
        <v>43830</v>
      </c>
      <c r="H193" s="74"/>
      <c r="I193" s="84">
        <v>5.3699999999999983</v>
      </c>
      <c r="J193" s="87" t="s">
        <v>910</v>
      </c>
      <c r="K193" s="87" t="s">
        <v>162</v>
      </c>
      <c r="L193" s="88">
        <v>4.2099999999999999E-2</v>
      </c>
      <c r="M193" s="88">
        <v>2.8399999999999998E-2</v>
      </c>
      <c r="N193" s="84">
        <v>2430.65</v>
      </c>
      <c r="O193" s="86">
        <v>103.41</v>
      </c>
      <c r="P193" s="84">
        <v>8.6490900000000028</v>
      </c>
      <c r="Q193" s="85">
        <f t="shared" si="4"/>
        <v>1.9749914573981793E-4</v>
      </c>
      <c r="R193" s="85">
        <f>P193/'סכום נכסי הקרן'!$C$42</f>
        <v>7.4892090086133296E-6</v>
      </c>
    </row>
    <row r="194" spans="2:18">
      <c r="B194" s="77" t="s">
        <v>2818</v>
      </c>
      <c r="C194" s="87" t="s">
        <v>2697</v>
      </c>
      <c r="D194" s="74">
        <v>7952</v>
      </c>
      <c r="E194" s="74"/>
      <c r="F194" s="74" t="s">
        <v>682</v>
      </c>
      <c r="G194" s="97">
        <v>44095</v>
      </c>
      <c r="H194" s="74"/>
      <c r="I194" s="84">
        <v>2.37</v>
      </c>
      <c r="J194" s="87" t="s">
        <v>971</v>
      </c>
      <c r="K194" s="87" t="s">
        <v>162</v>
      </c>
      <c r="L194" s="88">
        <v>3.6562999999999998E-2</v>
      </c>
      <c r="M194" s="88">
        <v>4.2300000000000004E-2</v>
      </c>
      <c r="N194" s="84">
        <v>6047.48</v>
      </c>
      <c r="O194" s="86">
        <v>99.02</v>
      </c>
      <c r="P194" s="84">
        <v>20.605430000000005</v>
      </c>
      <c r="Q194" s="85">
        <f t="shared" si="4"/>
        <v>4.7051826522808945E-4</v>
      </c>
      <c r="R194" s="85">
        <f>P194/'סכום נכסי הקרן'!$C$42</f>
        <v>1.7842151253178235E-5</v>
      </c>
    </row>
    <row r="195" spans="2:18">
      <c r="B195" s="77" t="s">
        <v>2818</v>
      </c>
      <c r="C195" s="87" t="s">
        <v>2697</v>
      </c>
      <c r="D195" s="74">
        <v>7902</v>
      </c>
      <c r="E195" s="74"/>
      <c r="F195" s="74" t="s">
        <v>682</v>
      </c>
      <c r="G195" s="97">
        <v>44063</v>
      </c>
      <c r="H195" s="74"/>
      <c r="I195" s="84">
        <v>2.3700000000000006</v>
      </c>
      <c r="J195" s="87" t="s">
        <v>971</v>
      </c>
      <c r="K195" s="87" t="s">
        <v>162</v>
      </c>
      <c r="L195" s="88">
        <v>3.6562999999999998E-2</v>
      </c>
      <c r="M195" s="88">
        <v>4.2200000000000008E-2</v>
      </c>
      <c r="N195" s="84">
        <v>13444.310000000003</v>
      </c>
      <c r="O195" s="86">
        <v>99.04</v>
      </c>
      <c r="P195" s="84">
        <v>45.817740000000001</v>
      </c>
      <c r="Q195" s="85">
        <f t="shared" si="4"/>
        <v>1.0462331308529664E-3</v>
      </c>
      <c r="R195" s="85">
        <f>P195/'סכום נכסי הקרן'!$C$42</f>
        <v>3.9673379645986243E-5</v>
      </c>
    </row>
    <row r="196" spans="2:18">
      <c r="B196" s="77" t="s">
        <v>2819</v>
      </c>
      <c r="C196" s="87" t="s">
        <v>2697</v>
      </c>
      <c r="D196" s="74">
        <v>7319</v>
      </c>
      <c r="E196" s="74"/>
      <c r="F196" s="74" t="s">
        <v>682</v>
      </c>
      <c r="G196" s="97">
        <v>43818</v>
      </c>
      <c r="H196" s="74"/>
      <c r="I196" s="84">
        <v>1.92</v>
      </c>
      <c r="J196" s="87" t="s">
        <v>966</v>
      </c>
      <c r="K196" s="87" t="s">
        <v>162</v>
      </c>
      <c r="L196" s="88">
        <v>2.1560000000000003E-2</v>
      </c>
      <c r="M196" s="88">
        <v>2.9900000000000003E-2</v>
      </c>
      <c r="N196" s="84">
        <v>594683.39000000013</v>
      </c>
      <c r="O196" s="86">
        <v>98.68</v>
      </c>
      <c r="P196" s="84">
        <v>2019.2942500000001</v>
      </c>
      <c r="Q196" s="85">
        <f t="shared" si="4"/>
        <v>4.6109924786575954E-2</v>
      </c>
      <c r="R196" s="85">
        <f>P196/'סכום נכסי הקרן'!$C$42</f>
        <v>1.7484980140270354E-3</v>
      </c>
    </row>
    <row r="197" spans="2:18">
      <c r="B197" s="77" t="s">
        <v>2819</v>
      </c>
      <c r="C197" s="87" t="s">
        <v>2697</v>
      </c>
      <c r="D197" s="74">
        <v>7320</v>
      </c>
      <c r="E197" s="74"/>
      <c r="F197" s="74" t="s">
        <v>682</v>
      </c>
      <c r="G197" s="97">
        <v>43819</v>
      </c>
      <c r="H197" s="74"/>
      <c r="I197" s="84">
        <v>1.92</v>
      </c>
      <c r="J197" s="87" t="s">
        <v>966</v>
      </c>
      <c r="K197" s="87" t="s">
        <v>162</v>
      </c>
      <c r="L197" s="88">
        <v>2.1568E-2</v>
      </c>
      <c r="M197" s="88">
        <v>2.9900000000000003E-2</v>
      </c>
      <c r="N197" s="84">
        <v>18152.810000000005</v>
      </c>
      <c r="O197" s="86">
        <v>98.68</v>
      </c>
      <c r="P197" s="84">
        <v>61.639320000000005</v>
      </c>
      <c r="Q197" s="85">
        <f t="shared" si="4"/>
        <v>1.4075137435248415E-3</v>
      </c>
      <c r="R197" s="85">
        <f>P197/'סכום נכסי הקרן'!$C$42</f>
        <v>5.3373216214515014E-5</v>
      </c>
    </row>
    <row r="198" spans="2:18">
      <c r="B198" s="77" t="s">
        <v>2819</v>
      </c>
      <c r="C198" s="87" t="s">
        <v>2697</v>
      </c>
      <c r="D198" s="74">
        <v>7441</v>
      </c>
      <c r="E198" s="74"/>
      <c r="F198" s="74" t="s">
        <v>682</v>
      </c>
      <c r="G198" s="97">
        <v>43885</v>
      </c>
      <c r="H198" s="74"/>
      <c r="I198" s="84">
        <v>1.9200000000000002</v>
      </c>
      <c r="J198" s="87" t="s">
        <v>966</v>
      </c>
      <c r="K198" s="87" t="s">
        <v>162</v>
      </c>
      <c r="L198" s="88">
        <v>2.1568E-2</v>
      </c>
      <c r="M198" s="88">
        <v>2.9899999999999996E-2</v>
      </c>
      <c r="N198" s="84">
        <v>5058.4400000000005</v>
      </c>
      <c r="O198" s="86">
        <v>98.68</v>
      </c>
      <c r="P198" s="84">
        <v>17.176340000000003</v>
      </c>
      <c r="Q198" s="85">
        <f t="shared" si="4"/>
        <v>3.9221611486718995E-4</v>
      </c>
      <c r="R198" s="85">
        <f>P198/'סכום נכסי הקרן'!$C$42</f>
        <v>1.4872917296849201E-5</v>
      </c>
    </row>
    <row r="199" spans="2:18">
      <c r="B199" s="77" t="s">
        <v>2819</v>
      </c>
      <c r="C199" s="87" t="s">
        <v>2697</v>
      </c>
      <c r="D199" s="74">
        <v>7568</v>
      </c>
      <c r="E199" s="74"/>
      <c r="F199" s="74" t="s">
        <v>682</v>
      </c>
      <c r="G199" s="97">
        <v>43922</v>
      </c>
      <c r="H199" s="74"/>
      <c r="I199" s="84">
        <v>1.92</v>
      </c>
      <c r="J199" s="87" t="s">
        <v>966</v>
      </c>
      <c r="K199" s="87" t="s">
        <v>162</v>
      </c>
      <c r="L199" s="88">
        <v>2.1568E-2</v>
      </c>
      <c r="M199" s="88">
        <v>2.9900000000000003E-2</v>
      </c>
      <c r="N199" s="84">
        <v>1670.0100000000002</v>
      </c>
      <c r="O199" s="86">
        <v>98.68</v>
      </c>
      <c r="P199" s="84">
        <v>5.6706300000000009</v>
      </c>
      <c r="Q199" s="85">
        <f t="shared" si="4"/>
        <v>1.2948698427309505E-4</v>
      </c>
      <c r="R199" s="85">
        <f>P199/'סכום נכסי הקרן'!$C$42</f>
        <v>4.9101735882633895E-6</v>
      </c>
    </row>
    <row r="200" spans="2:18">
      <c r="B200" s="77" t="s">
        <v>2819</v>
      </c>
      <c r="C200" s="87" t="s">
        <v>2697</v>
      </c>
      <c r="D200" s="74">
        <v>7639</v>
      </c>
      <c r="E200" s="74"/>
      <c r="F200" s="74" t="s">
        <v>682</v>
      </c>
      <c r="G200" s="97">
        <v>43949</v>
      </c>
      <c r="H200" s="74"/>
      <c r="I200" s="84">
        <v>1.9200000000000004</v>
      </c>
      <c r="J200" s="87" t="s">
        <v>966</v>
      </c>
      <c r="K200" s="87" t="s">
        <v>162</v>
      </c>
      <c r="L200" s="88">
        <v>2.1568E-2</v>
      </c>
      <c r="M200" s="88">
        <v>2.9900000000000006E-2</v>
      </c>
      <c r="N200" s="84">
        <v>2532.6600000000003</v>
      </c>
      <c r="O200" s="86">
        <v>98.68</v>
      </c>
      <c r="P200" s="84">
        <v>8.59985</v>
      </c>
      <c r="Q200" s="85">
        <f t="shared" si="4"/>
        <v>1.9637476641942361E-4</v>
      </c>
      <c r="R200" s="85">
        <f>P200/'סכום נכסי הקרן'!$C$42</f>
        <v>7.4465723090779866E-6</v>
      </c>
    </row>
    <row r="201" spans="2:18">
      <c r="B201" s="77" t="s">
        <v>2819</v>
      </c>
      <c r="C201" s="87" t="s">
        <v>2697</v>
      </c>
      <c r="D201" s="74">
        <v>7829</v>
      </c>
      <c r="E201" s="74"/>
      <c r="F201" s="74" t="s">
        <v>682</v>
      </c>
      <c r="G201" s="97">
        <v>44027</v>
      </c>
      <c r="H201" s="74"/>
      <c r="I201" s="84">
        <v>1.92</v>
      </c>
      <c r="J201" s="87" t="s">
        <v>966</v>
      </c>
      <c r="K201" s="87" t="s">
        <v>162</v>
      </c>
      <c r="L201" s="88">
        <v>2.1568E-2</v>
      </c>
      <c r="M201" s="88">
        <v>2.9900000000000003E-2</v>
      </c>
      <c r="N201" s="84">
        <v>26994.480000000003</v>
      </c>
      <c r="O201" s="86">
        <v>98.68</v>
      </c>
      <c r="P201" s="84">
        <v>91.66191000000002</v>
      </c>
      <c r="Q201" s="85">
        <f t="shared" si="4"/>
        <v>2.0930697821250643E-3</v>
      </c>
      <c r="R201" s="85">
        <f>P201/'סכום נכסי הקרן'!$C$42</f>
        <v>7.9369644912783216E-5</v>
      </c>
    </row>
    <row r="202" spans="2:18">
      <c r="B202" s="77" t="s">
        <v>2819</v>
      </c>
      <c r="C202" s="87" t="s">
        <v>2697</v>
      </c>
      <c r="D202" s="74">
        <v>7876</v>
      </c>
      <c r="E202" s="74"/>
      <c r="F202" s="74" t="s">
        <v>682</v>
      </c>
      <c r="G202" s="97">
        <v>44055</v>
      </c>
      <c r="H202" s="74"/>
      <c r="I202" s="84">
        <v>1.92</v>
      </c>
      <c r="J202" s="87" t="s">
        <v>966</v>
      </c>
      <c r="K202" s="87" t="s">
        <v>162</v>
      </c>
      <c r="L202" s="88">
        <v>2.1568E-2</v>
      </c>
      <c r="M202" s="88">
        <v>2.9900000000000003E-2</v>
      </c>
      <c r="N202" s="84">
        <v>7870.9900000000016</v>
      </c>
      <c r="O202" s="86">
        <v>98.68</v>
      </c>
      <c r="P202" s="84">
        <v>26.726590000000005</v>
      </c>
      <c r="Q202" s="85">
        <f t="shared" si="4"/>
        <v>6.1029295492801667E-4</v>
      </c>
      <c r="R202" s="85">
        <f>P202/'סכום נכסי הקרן'!$C$42</f>
        <v>2.3142436787860329E-5</v>
      </c>
    </row>
    <row r="203" spans="2:18">
      <c r="B203" s="77" t="s">
        <v>2820</v>
      </c>
      <c r="C203" s="87" t="s">
        <v>2697</v>
      </c>
      <c r="D203" s="74">
        <v>7407</v>
      </c>
      <c r="E203" s="74"/>
      <c r="F203" s="74" t="s">
        <v>682</v>
      </c>
      <c r="G203" s="97">
        <v>43866</v>
      </c>
      <c r="H203" s="74"/>
      <c r="I203" s="84">
        <v>3.9</v>
      </c>
      <c r="J203" s="87" t="s">
        <v>966</v>
      </c>
      <c r="K203" s="87" t="s">
        <v>162</v>
      </c>
      <c r="L203" s="88">
        <v>2.41E-2</v>
      </c>
      <c r="M203" s="88">
        <v>3.78E-2</v>
      </c>
      <c r="N203" s="84">
        <v>522839.35000000009</v>
      </c>
      <c r="O203" s="86">
        <v>95.22</v>
      </c>
      <c r="P203" s="84">
        <v>1713.0937600000002</v>
      </c>
      <c r="Q203" s="85">
        <f t="shared" si="4"/>
        <v>3.9117936588960525E-2</v>
      </c>
      <c r="R203" s="85">
        <f>P203/'סכום נכסי הקרן'!$C$42</f>
        <v>1.4833603558283331E-3</v>
      </c>
    </row>
    <row r="204" spans="2:18">
      <c r="B204" s="77" t="s">
        <v>2820</v>
      </c>
      <c r="C204" s="87" t="s">
        <v>2697</v>
      </c>
      <c r="D204" s="74">
        <v>7803</v>
      </c>
      <c r="E204" s="74"/>
      <c r="F204" s="74" t="s">
        <v>682</v>
      </c>
      <c r="G204" s="97">
        <v>44019</v>
      </c>
      <c r="H204" s="74"/>
      <c r="I204" s="84">
        <v>3.9000000000000004</v>
      </c>
      <c r="J204" s="87" t="s">
        <v>966</v>
      </c>
      <c r="K204" s="87" t="s">
        <v>162</v>
      </c>
      <c r="L204" s="88">
        <v>2.41E-2</v>
      </c>
      <c r="M204" s="88">
        <v>3.78E-2</v>
      </c>
      <c r="N204" s="84">
        <v>1219.4100000000003</v>
      </c>
      <c r="O204" s="86">
        <v>95.22</v>
      </c>
      <c r="P204" s="84">
        <v>3.9954200000000006</v>
      </c>
      <c r="Q204" s="85">
        <f t="shared" si="4"/>
        <v>9.1234110972574365E-5</v>
      </c>
      <c r="R204" s="85">
        <f>P204/'סכום נכסי הקרן'!$C$42</f>
        <v>3.4596166136777237E-6</v>
      </c>
    </row>
    <row r="205" spans="2:18">
      <c r="B205" s="77" t="s">
        <v>2820</v>
      </c>
      <c r="C205" s="87" t="s">
        <v>2697</v>
      </c>
      <c r="D205" s="74">
        <v>7819</v>
      </c>
      <c r="E205" s="74"/>
      <c r="F205" s="74" t="s">
        <v>682</v>
      </c>
      <c r="G205" s="97">
        <v>44021</v>
      </c>
      <c r="H205" s="74"/>
      <c r="I205" s="84">
        <v>3.8999999999999986</v>
      </c>
      <c r="J205" s="87" t="s">
        <v>966</v>
      </c>
      <c r="K205" s="87" t="s">
        <v>162</v>
      </c>
      <c r="L205" s="88">
        <v>2.41E-2</v>
      </c>
      <c r="M205" s="88">
        <v>3.78E-2</v>
      </c>
      <c r="N205" s="84">
        <v>722.07000000000016</v>
      </c>
      <c r="O205" s="86">
        <v>95.22</v>
      </c>
      <c r="P205" s="84">
        <v>2.3658600000000005</v>
      </c>
      <c r="Q205" s="85">
        <f t="shared" si="4"/>
        <v>5.4023640514783127E-5</v>
      </c>
      <c r="R205" s="85">
        <f>P205/'סכום נכסי הקרן'!$C$42</f>
        <v>2.0485877734094487E-6</v>
      </c>
    </row>
    <row r="206" spans="2:18">
      <c r="B206" s="77" t="s">
        <v>2820</v>
      </c>
      <c r="C206" s="87" t="s">
        <v>2697</v>
      </c>
      <c r="D206" s="74">
        <v>7871</v>
      </c>
      <c r="E206" s="74"/>
      <c r="F206" s="74" t="s">
        <v>682</v>
      </c>
      <c r="G206" s="97">
        <v>44050</v>
      </c>
      <c r="H206" s="74"/>
      <c r="I206" s="84">
        <v>3.9000000000000004</v>
      </c>
      <c r="J206" s="87" t="s">
        <v>966</v>
      </c>
      <c r="K206" s="87" t="s">
        <v>162</v>
      </c>
      <c r="L206" s="88">
        <v>2.41E-2</v>
      </c>
      <c r="M206" s="88">
        <v>3.78E-2</v>
      </c>
      <c r="N206" s="84">
        <v>1272.8400000000001</v>
      </c>
      <c r="O206" s="86">
        <v>95.22</v>
      </c>
      <c r="P206" s="84">
        <v>4.1704900000000009</v>
      </c>
      <c r="Q206" s="85">
        <f t="shared" si="4"/>
        <v>9.5231777252456986E-5</v>
      </c>
      <c r="R206" s="85">
        <f>P206/'סכום נכסי הקרן'!$C$42</f>
        <v>3.6112089570500249E-6</v>
      </c>
    </row>
    <row r="207" spans="2:18">
      <c r="B207" s="77" t="s">
        <v>2820</v>
      </c>
      <c r="C207" s="87" t="s">
        <v>2697</v>
      </c>
      <c r="D207" s="74">
        <v>7885</v>
      </c>
      <c r="E207" s="74"/>
      <c r="F207" s="74" t="s">
        <v>682</v>
      </c>
      <c r="G207" s="97">
        <v>44061</v>
      </c>
      <c r="H207" s="74"/>
      <c r="I207" s="84">
        <v>3.8899999999999992</v>
      </c>
      <c r="J207" s="87" t="s">
        <v>966</v>
      </c>
      <c r="K207" s="87" t="s">
        <v>162</v>
      </c>
      <c r="L207" s="88">
        <v>2.41E-2</v>
      </c>
      <c r="M207" s="88">
        <v>3.8199999999999998E-2</v>
      </c>
      <c r="N207" s="84">
        <v>1646.5000000000002</v>
      </c>
      <c r="O207" s="86">
        <v>95.22</v>
      </c>
      <c r="P207" s="84">
        <v>5.3948000000000009</v>
      </c>
      <c r="Q207" s="85">
        <f t="shared" si="4"/>
        <v>1.2318849629697109E-4</v>
      </c>
      <c r="R207" s="85">
        <f>P207/'סכום נכסי הקרן'!$C$42</f>
        <v>4.6713336038435471E-6</v>
      </c>
    </row>
    <row r="208" spans="2:18">
      <c r="B208" s="77" t="s">
        <v>2820</v>
      </c>
      <c r="C208" s="87" t="s">
        <v>2697</v>
      </c>
      <c r="D208" s="74">
        <v>7489</v>
      </c>
      <c r="E208" s="74"/>
      <c r="F208" s="74" t="s">
        <v>682</v>
      </c>
      <c r="G208" s="97">
        <v>43903</v>
      </c>
      <c r="H208" s="74"/>
      <c r="I208" s="84">
        <v>3.9</v>
      </c>
      <c r="J208" s="87" t="s">
        <v>966</v>
      </c>
      <c r="K208" s="87" t="s">
        <v>162</v>
      </c>
      <c r="L208" s="88">
        <v>2.41E-2</v>
      </c>
      <c r="M208" s="88">
        <v>3.78E-2</v>
      </c>
      <c r="N208" s="84">
        <v>4707.420000000001</v>
      </c>
      <c r="O208" s="86">
        <v>95.22</v>
      </c>
      <c r="P208" s="84">
        <v>15.423970000000002</v>
      </c>
      <c r="Q208" s="85">
        <f t="shared" si="4"/>
        <v>3.5220131816371191E-4</v>
      </c>
      <c r="R208" s="85">
        <f>P208/'סכום נכסי הקרן'!$C$42</f>
        <v>1.3355547817467701E-5</v>
      </c>
    </row>
    <row r="209" spans="2:18">
      <c r="B209" s="77" t="s">
        <v>2820</v>
      </c>
      <c r="C209" s="87" t="s">
        <v>2697</v>
      </c>
      <c r="D209" s="74">
        <v>7590</v>
      </c>
      <c r="E209" s="74"/>
      <c r="F209" s="74" t="s">
        <v>682</v>
      </c>
      <c r="G209" s="97">
        <v>43927</v>
      </c>
      <c r="H209" s="74"/>
      <c r="I209" s="84">
        <v>3.8999999999999995</v>
      </c>
      <c r="J209" s="87" t="s">
        <v>966</v>
      </c>
      <c r="K209" s="87" t="s">
        <v>162</v>
      </c>
      <c r="L209" s="88">
        <v>2.41E-2</v>
      </c>
      <c r="M209" s="88">
        <v>3.7799999999999993E-2</v>
      </c>
      <c r="N209" s="84">
        <v>2929.0700000000006</v>
      </c>
      <c r="O209" s="86">
        <v>95.22</v>
      </c>
      <c r="P209" s="84">
        <v>9.5971200000000021</v>
      </c>
      <c r="Q209" s="85">
        <f t="shared" si="4"/>
        <v>2.1914710120515815E-4</v>
      </c>
      <c r="R209" s="85">
        <f>P209/'סכום נכסי הקרן'!$C$42</f>
        <v>8.31010401796526E-6</v>
      </c>
    </row>
    <row r="210" spans="2:18">
      <c r="B210" s="77" t="s">
        <v>2820</v>
      </c>
      <c r="C210" s="87" t="s">
        <v>2697</v>
      </c>
      <c r="D210" s="74">
        <v>7594</v>
      </c>
      <c r="E210" s="74"/>
      <c r="F210" s="74" t="s">
        <v>682</v>
      </c>
      <c r="G210" s="97">
        <v>43929</v>
      </c>
      <c r="H210" s="74"/>
      <c r="I210" s="84">
        <v>3.9000000000000004</v>
      </c>
      <c r="J210" s="87" t="s">
        <v>966</v>
      </c>
      <c r="K210" s="87" t="s">
        <v>162</v>
      </c>
      <c r="L210" s="88">
        <v>2.41E-2</v>
      </c>
      <c r="M210" s="88">
        <v>3.78E-2</v>
      </c>
      <c r="N210" s="84">
        <v>705.8</v>
      </c>
      <c r="O210" s="86">
        <v>95.22</v>
      </c>
      <c r="P210" s="84">
        <v>2.3125600000000004</v>
      </c>
      <c r="Q210" s="85">
        <f t="shared" si="4"/>
        <v>5.2806552420205278E-5</v>
      </c>
      <c r="R210" s="85">
        <f>P210/'סכום נכסי הקרן'!$C$42</f>
        <v>2.0024355377223312E-6</v>
      </c>
    </row>
    <row r="211" spans="2:18">
      <c r="B211" s="77" t="s">
        <v>2820</v>
      </c>
      <c r="C211" s="87" t="s">
        <v>2697</v>
      </c>
      <c r="D211" s="74">
        <v>7651</v>
      </c>
      <c r="E211" s="74"/>
      <c r="F211" s="74" t="s">
        <v>682</v>
      </c>
      <c r="G211" s="97">
        <v>43955</v>
      </c>
      <c r="H211" s="74"/>
      <c r="I211" s="84">
        <v>3.9000000000000004</v>
      </c>
      <c r="J211" s="87" t="s">
        <v>966</v>
      </c>
      <c r="K211" s="87" t="s">
        <v>162</v>
      </c>
      <c r="L211" s="88">
        <v>2.41E-2</v>
      </c>
      <c r="M211" s="88">
        <v>3.78E-2</v>
      </c>
      <c r="N211" s="84">
        <v>2416.15</v>
      </c>
      <c r="O211" s="86">
        <v>95.22</v>
      </c>
      <c r="P211" s="84">
        <v>7.9165800000000006</v>
      </c>
      <c r="Q211" s="85">
        <f t="shared" si="4"/>
        <v>1.8077251909517965E-4</v>
      </c>
      <c r="R211" s="85">
        <f>P211/'סכום נכסי הקרן'!$C$42</f>
        <v>6.8549318198108813E-6</v>
      </c>
    </row>
    <row r="212" spans="2:18">
      <c r="B212" s="77" t="s">
        <v>2820</v>
      </c>
      <c r="C212" s="87" t="s">
        <v>2697</v>
      </c>
      <c r="D212" s="74">
        <v>7715</v>
      </c>
      <c r="E212" s="74"/>
      <c r="F212" s="74" t="s">
        <v>682</v>
      </c>
      <c r="G212" s="97">
        <v>43986</v>
      </c>
      <c r="H212" s="74"/>
      <c r="I212" s="84">
        <v>3.9</v>
      </c>
      <c r="J212" s="87" t="s">
        <v>966</v>
      </c>
      <c r="K212" s="87" t="s">
        <v>162</v>
      </c>
      <c r="L212" s="88">
        <v>2.41E-2</v>
      </c>
      <c r="M212" s="88">
        <v>3.78E-2</v>
      </c>
      <c r="N212" s="84">
        <v>2371.7199999999998</v>
      </c>
      <c r="O212" s="86">
        <v>95.22</v>
      </c>
      <c r="P212" s="84">
        <v>7.770970000000001</v>
      </c>
      <c r="Q212" s="85">
        <f t="shared" si="4"/>
        <v>1.7744756229496429E-4</v>
      </c>
      <c r="R212" s="85">
        <f>P212/'סכום נכסי הקרן'!$C$42</f>
        <v>6.7288487609290585E-6</v>
      </c>
    </row>
    <row r="213" spans="2:18">
      <c r="B213" s="77" t="s">
        <v>2820</v>
      </c>
      <c r="C213" s="87" t="s">
        <v>2697</v>
      </c>
      <c r="D213" s="74">
        <v>7738</v>
      </c>
      <c r="E213" s="74"/>
      <c r="F213" s="74" t="s">
        <v>682</v>
      </c>
      <c r="G213" s="97">
        <v>43991</v>
      </c>
      <c r="H213" s="74"/>
      <c r="I213" s="84">
        <v>3.8999999999999995</v>
      </c>
      <c r="J213" s="87" t="s">
        <v>966</v>
      </c>
      <c r="K213" s="87" t="s">
        <v>162</v>
      </c>
      <c r="L213" s="88">
        <v>2.41E-2</v>
      </c>
      <c r="M213" s="88">
        <v>3.78E-2</v>
      </c>
      <c r="N213" s="84">
        <v>485.21000000000009</v>
      </c>
      <c r="O213" s="86">
        <v>95.22</v>
      </c>
      <c r="P213" s="84">
        <v>1.5897700000000001</v>
      </c>
      <c r="Q213" s="85">
        <f t="shared" si="4"/>
        <v>3.6301878801445036E-5</v>
      </c>
      <c r="R213" s="85">
        <f>P213/'סכום נכסי הקרן'!$C$42</f>
        <v>1.3765748541896557E-6</v>
      </c>
    </row>
    <row r="214" spans="2:18">
      <c r="B214" s="77" t="s">
        <v>2821</v>
      </c>
      <c r="C214" s="87" t="s">
        <v>2697</v>
      </c>
      <c r="D214" s="74">
        <v>7323</v>
      </c>
      <c r="E214" s="74"/>
      <c r="F214" s="74" t="s">
        <v>682</v>
      </c>
      <c r="G214" s="97">
        <v>43822</v>
      </c>
      <c r="H214" s="74"/>
      <c r="I214" s="84">
        <v>3.2800000000000011</v>
      </c>
      <c r="J214" s="87" t="s">
        <v>910</v>
      </c>
      <c r="K214" s="87" t="s">
        <v>162</v>
      </c>
      <c r="L214" s="88">
        <v>4.2203999999999998E-2</v>
      </c>
      <c r="M214" s="88">
        <v>3.0200000000000005E-2</v>
      </c>
      <c r="N214" s="84">
        <v>48741.350000000006</v>
      </c>
      <c r="O214" s="86">
        <v>104.39</v>
      </c>
      <c r="P214" s="84">
        <v>175.08183</v>
      </c>
      <c r="Q214" s="85">
        <f t="shared" si="4"/>
        <v>3.997936414069459E-3</v>
      </c>
      <c r="R214" s="85">
        <f>P214/'סכום נכסי הקרן'!$C$42</f>
        <v>1.5160258691729499E-4</v>
      </c>
    </row>
    <row r="215" spans="2:18">
      <c r="B215" s="77" t="s">
        <v>2821</v>
      </c>
      <c r="C215" s="87" t="s">
        <v>2697</v>
      </c>
      <c r="D215" s="74">
        <v>7324</v>
      </c>
      <c r="E215" s="74"/>
      <c r="F215" s="74" t="s">
        <v>682</v>
      </c>
      <c r="G215" s="97">
        <v>43822</v>
      </c>
      <c r="H215" s="74"/>
      <c r="I215" s="84">
        <v>3.2700000000000009</v>
      </c>
      <c r="J215" s="87" t="s">
        <v>910</v>
      </c>
      <c r="K215" s="87" t="s">
        <v>162</v>
      </c>
      <c r="L215" s="88">
        <v>4.2558999999999993E-2</v>
      </c>
      <c r="M215" s="88">
        <v>2.9500000000000005E-2</v>
      </c>
      <c r="N215" s="84">
        <v>49594.390000000007</v>
      </c>
      <c r="O215" s="86">
        <v>104.74</v>
      </c>
      <c r="P215" s="84">
        <v>178.74329999999998</v>
      </c>
      <c r="Q215" s="85">
        <f t="shared" si="4"/>
        <v>4.0815448858453297E-3</v>
      </c>
      <c r="R215" s="85">
        <f>P215/'סכום נכסי הקרן'!$C$42</f>
        <v>1.5477303769405502E-4</v>
      </c>
    </row>
    <row r="216" spans="2:18">
      <c r="B216" s="77" t="s">
        <v>2821</v>
      </c>
      <c r="C216" s="87" t="s">
        <v>2697</v>
      </c>
      <c r="D216" s="74">
        <v>7325</v>
      </c>
      <c r="E216" s="74"/>
      <c r="F216" s="74" t="s">
        <v>682</v>
      </c>
      <c r="G216" s="97">
        <v>43822</v>
      </c>
      <c r="H216" s="74"/>
      <c r="I216" s="84">
        <v>3.25</v>
      </c>
      <c r="J216" s="87" t="s">
        <v>910</v>
      </c>
      <c r="K216" s="87" t="s">
        <v>162</v>
      </c>
      <c r="L216" s="88">
        <v>4.2606000000000005E-2</v>
      </c>
      <c r="M216" s="88">
        <v>3.04E-2</v>
      </c>
      <c r="N216" s="84">
        <v>49594.390000000007</v>
      </c>
      <c r="O216" s="86">
        <v>105.11</v>
      </c>
      <c r="P216" s="84">
        <v>179.37472000000002</v>
      </c>
      <c r="Q216" s="85">
        <f t="shared" si="4"/>
        <v>4.0959631553514906E-3</v>
      </c>
      <c r="R216" s="85">
        <f>P216/'סכום נכסי הקרן'!$C$42</f>
        <v>1.5531978149626067E-4</v>
      </c>
    </row>
    <row r="217" spans="2:18">
      <c r="B217" s="77" t="s">
        <v>2821</v>
      </c>
      <c r="C217" s="87" t="s">
        <v>2697</v>
      </c>
      <c r="D217" s="74">
        <v>7552</v>
      </c>
      <c r="E217" s="74"/>
      <c r="F217" s="74" t="s">
        <v>682</v>
      </c>
      <c r="G217" s="97">
        <v>43921</v>
      </c>
      <c r="H217" s="74"/>
      <c r="I217" s="84">
        <v>3.28</v>
      </c>
      <c r="J217" s="87" t="s">
        <v>910</v>
      </c>
      <c r="K217" s="87" t="s">
        <v>162</v>
      </c>
      <c r="L217" s="88">
        <v>4.2203999999999998E-2</v>
      </c>
      <c r="M217" s="88">
        <v>2.81E-2</v>
      </c>
      <c r="N217" s="84">
        <v>1091.4000000000003</v>
      </c>
      <c r="O217" s="86">
        <v>105.11</v>
      </c>
      <c r="P217" s="84">
        <v>3.947410000000001</v>
      </c>
      <c r="Q217" s="85">
        <f t="shared" si="4"/>
        <v>9.0137818300516548E-5</v>
      </c>
      <c r="R217" s="85">
        <f>P217/'סכום נכסי הקרן'!$C$42</f>
        <v>3.4180449657351629E-6</v>
      </c>
    </row>
    <row r="218" spans="2:18">
      <c r="B218" s="77" t="s">
        <v>2822</v>
      </c>
      <c r="C218" s="87" t="s">
        <v>2697</v>
      </c>
      <c r="D218" s="74">
        <v>7056</v>
      </c>
      <c r="E218" s="74"/>
      <c r="F218" s="74" t="s">
        <v>682</v>
      </c>
      <c r="G218" s="97">
        <v>43664</v>
      </c>
      <c r="H218" s="74"/>
      <c r="I218" s="84">
        <v>0.41</v>
      </c>
      <c r="J218" s="87" t="s">
        <v>966</v>
      </c>
      <c r="K218" s="87" t="s">
        <v>162</v>
      </c>
      <c r="L218" s="88">
        <v>2.1309999999999999E-2</v>
      </c>
      <c r="M218" s="88">
        <v>2.3399999999999997E-2</v>
      </c>
      <c r="N218" s="84">
        <v>348769.95000000007</v>
      </c>
      <c r="O218" s="86">
        <v>100.1</v>
      </c>
      <c r="P218" s="84">
        <v>1201.3167200000003</v>
      </c>
      <c r="Q218" s="85">
        <f t="shared" si="4"/>
        <v>2.743167500430219E-2</v>
      </c>
      <c r="R218" s="85">
        <f>P218/'סכום נכסי הקרן'!$C$42</f>
        <v>1.040214866722605E-3</v>
      </c>
    </row>
    <row r="219" spans="2:18">
      <c r="B219" s="77" t="s">
        <v>2822</v>
      </c>
      <c r="C219" s="87" t="s">
        <v>2697</v>
      </c>
      <c r="D219" s="74">
        <v>7504</v>
      </c>
      <c r="E219" s="74"/>
      <c r="F219" s="74" t="s">
        <v>682</v>
      </c>
      <c r="G219" s="97">
        <v>43914</v>
      </c>
      <c r="H219" s="74"/>
      <c r="I219" s="84">
        <v>0.41</v>
      </c>
      <c r="J219" s="87" t="s">
        <v>966</v>
      </c>
      <c r="K219" s="87" t="s">
        <v>162</v>
      </c>
      <c r="L219" s="88">
        <v>2.1316999999999999E-2</v>
      </c>
      <c r="M219" s="88">
        <v>2.3399999999999997E-2</v>
      </c>
      <c r="N219" s="84">
        <v>346.74000000000007</v>
      </c>
      <c r="O219" s="86">
        <v>100.1</v>
      </c>
      <c r="P219" s="84">
        <v>1.1943300000000001</v>
      </c>
      <c r="Q219" s="85">
        <f t="shared" si="4"/>
        <v>2.7272135534655865E-5</v>
      </c>
      <c r="R219" s="85">
        <f>P219/'סכום נכסי הקרן'!$C$42</f>
        <v>1.0341650965890233E-6</v>
      </c>
    </row>
    <row r="220" spans="2:18">
      <c r="B220" s="77" t="s">
        <v>2822</v>
      </c>
      <c r="C220" s="87" t="s">
        <v>2697</v>
      </c>
      <c r="D220" s="74">
        <v>7820</v>
      </c>
      <c r="E220" s="74"/>
      <c r="F220" s="74" t="s">
        <v>682</v>
      </c>
      <c r="G220" s="97">
        <v>44022</v>
      </c>
      <c r="H220" s="74"/>
      <c r="I220" s="84">
        <v>0.40999999999999986</v>
      </c>
      <c r="J220" s="87" t="s">
        <v>966</v>
      </c>
      <c r="K220" s="87" t="s">
        <v>162</v>
      </c>
      <c r="L220" s="88">
        <v>2.1309999999999999E-2</v>
      </c>
      <c r="M220" s="88">
        <v>2.3499999999999997E-2</v>
      </c>
      <c r="N220" s="84">
        <v>728.32000000000016</v>
      </c>
      <c r="O220" s="86">
        <v>100.1</v>
      </c>
      <c r="P220" s="84">
        <v>2.5086300000000006</v>
      </c>
      <c r="Q220" s="85">
        <f t="shared" si="4"/>
        <v>5.7283746842416876E-5</v>
      </c>
      <c r="R220" s="85">
        <f>P220/'סכום נכסי הקרן'!$C$42</f>
        <v>2.172211688776236E-6</v>
      </c>
    </row>
    <row r="221" spans="2:18">
      <c r="B221" s="77" t="s">
        <v>2822</v>
      </c>
      <c r="C221" s="87" t="s">
        <v>2697</v>
      </c>
      <c r="D221" s="74">
        <v>7954</v>
      </c>
      <c r="E221" s="74"/>
      <c r="F221" s="74" t="s">
        <v>682</v>
      </c>
      <c r="G221" s="97">
        <v>44095</v>
      </c>
      <c r="H221" s="74"/>
      <c r="I221" s="84">
        <v>0.42</v>
      </c>
      <c r="J221" s="87" t="s">
        <v>966</v>
      </c>
      <c r="K221" s="87" t="s">
        <v>162</v>
      </c>
      <c r="L221" s="88">
        <v>2.1309999999999999E-2</v>
      </c>
      <c r="M221" s="88">
        <v>2.3499999999999997E-2</v>
      </c>
      <c r="N221" s="84">
        <v>599.30000000000007</v>
      </c>
      <c r="O221" s="86">
        <v>99.98</v>
      </c>
      <c r="P221" s="84">
        <v>2.0617700000000005</v>
      </c>
      <c r="Q221" s="85">
        <f t="shared" si="4"/>
        <v>4.7079844667125023E-5</v>
      </c>
      <c r="R221" s="85">
        <f>P221/'סכום נכסי הקרן'!$C$42</f>
        <v>1.7852775792237916E-6</v>
      </c>
    </row>
    <row r="222" spans="2:18">
      <c r="B222" s="77" t="s">
        <v>2822</v>
      </c>
      <c r="C222" s="87" t="s">
        <v>2697</v>
      </c>
      <c r="D222" s="74">
        <v>7296</v>
      </c>
      <c r="E222" s="74"/>
      <c r="F222" s="74" t="s">
        <v>682</v>
      </c>
      <c r="G222" s="97">
        <v>43801</v>
      </c>
      <c r="H222" s="74"/>
      <c r="I222" s="84">
        <v>0.41000000000000003</v>
      </c>
      <c r="J222" s="87" t="s">
        <v>966</v>
      </c>
      <c r="K222" s="87" t="s">
        <v>162</v>
      </c>
      <c r="L222" s="88">
        <v>2.1316999999999999E-2</v>
      </c>
      <c r="M222" s="88">
        <v>2.3400000000000004E-2</v>
      </c>
      <c r="N222" s="84">
        <v>1489.4600000000003</v>
      </c>
      <c r="O222" s="86">
        <v>100.1</v>
      </c>
      <c r="P222" s="84">
        <v>5.1303600000000005</v>
      </c>
      <c r="Q222" s="85">
        <f t="shared" si="4"/>
        <v>1.1715009525137698E-4</v>
      </c>
      <c r="R222" s="85">
        <f>P222/'סכום נכסי הקרן'!$C$42</f>
        <v>4.4423561703519643E-6</v>
      </c>
    </row>
    <row r="223" spans="2:18">
      <c r="B223" s="77" t="s">
        <v>2823</v>
      </c>
      <c r="C223" s="87" t="s">
        <v>2697</v>
      </c>
      <c r="D223" s="74">
        <v>7373</v>
      </c>
      <c r="E223" s="74"/>
      <c r="F223" s="74" t="s">
        <v>682</v>
      </c>
      <c r="G223" s="97">
        <v>43857</v>
      </c>
      <c r="H223" s="74"/>
      <c r="I223" s="84">
        <v>4.5400000000000009</v>
      </c>
      <c r="J223" s="87" t="s">
        <v>2701</v>
      </c>
      <c r="K223" s="87" t="s">
        <v>162</v>
      </c>
      <c r="L223" s="88">
        <v>2.6466E-2</v>
      </c>
      <c r="M223" s="88">
        <v>3.1200000000000009E-2</v>
      </c>
      <c r="N223" s="84">
        <v>47143.830000000009</v>
      </c>
      <c r="O223" s="86">
        <v>98.22</v>
      </c>
      <c r="P223" s="84">
        <v>159.33435999999998</v>
      </c>
      <c r="Q223" s="85">
        <f t="shared" si="4"/>
        <v>3.6383480790465358E-3</v>
      </c>
      <c r="R223" s="85">
        <f>P223/'סכום נכסי הקרן'!$C$42</f>
        <v>1.379669218719702E-4</v>
      </c>
    </row>
    <row r="224" spans="2:18">
      <c r="B224" s="77" t="s">
        <v>2824</v>
      </c>
      <c r="C224" s="87" t="s">
        <v>2697</v>
      </c>
      <c r="D224" s="74">
        <v>7646</v>
      </c>
      <c r="E224" s="74"/>
      <c r="F224" s="74" t="s">
        <v>682</v>
      </c>
      <c r="G224" s="97">
        <v>43951</v>
      </c>
      <c r="H224" s="74"/>
      <c r="I224" s="84">
        <v>11.020000000000001</v>
      </c>
      <c r="J224" s="87" t="s">
        <v>910</v>
      </c>
      <c r="K224" s="87" t="s">
        <v>165</v>
      </c>
      <c r="L224" s="88">
        <v>2.9559000000000002E-2</v>
      </c>
      <c r="M224" s="88">
        <v>2.8699999999999996E-2</v>
      </c>
      <c r="N224" s="84">
        <v>1704.5000000000002</v>
      </c>
      <c r="O224" s="86">
        <v>101.43</v>
      </c>
      <c r="P224" s="84">
        <v>7.625700000000001</v>
      </c>
      <c r="Q224" s="85">
        <f t="shared" si="4"/>
        <v>1.7413036928371994E-4</v>
      </c>
      <c r="R224" s="85">
        <f>P224/'סכום נכסי הקרן'!$C$42</f>
        <v>6.6030601065525571E-6</v>
      </c>
    </row>
    <row r="225" spans="2:18">
      <c r="B225" s="77" t="s">
        <v>2824</v>
      </c>
      <c r="C225" s="87" t="s">
        <v>2697</v>
      </c>
      <c r="D225" s="74">
        <v>7701</v>
      </c>
      <c r="E225" s="74"/>
      <c r="F225" s="74" t="s">
        <v>682</v>
      </c>
      <c r="G225" s="97">
        <v>43979</v>
      </c>
      <c r="H225" s="74"/>
      <c r="I225" s="84">
        <v>11.02</v>
      </c>
      <c r="J225" s="87" t="s">
        <v>910</v>
      </c>
      <c r="K225" s="87" t="s">
        <v>165</v>
      </c>
      <c r="L225" s="88">
        <v>2.9559000000000002E-2</v>
      </c>
      <c r="M225" s="88">
        <v>2.8699999999999996E-2</v>
      </c>
      <c r="N225" s="84">
        <v>103.03000000000002</v>
      </c>
      <c r="O225" s="86">
        <v>101.43</v>
      </c>
      <c r="P225" s="84">
        <v>0.46093000000000006</v>
      </c>
      <c r="Q225" s="85">
        <f t="shared" si="4"/>
        <v>1.0525186030652271E-5</v>
      </c>
      <c r="R225" s="85">
        <f>P225/'סכום נכסי הקרן'!$C$42</f>
        <v>3.9911726069911876E-7</v>
      </c>
    </row>
    <row r="226" spans="2:18">
      <c r="B226" s="77" t="s">
        <v>2824</v>
      </c>
      <c r="C226" s="87" t="s">
        <v>2697</v>
      </c>
      <c r="D226" s="74">
        <v>77801</v>
      </c>
      <c r="E226" s="74"/>
      <c r="F226" s="74" t="s">
        <v>682</v>
      </c>
      <c r="G226" s="97">
        <v>44012</v>
      </c>
      <c r="H226" s="74"/>
      <c r="I226" s="84">
        <v>11.02</v>
      </c>
      <c r="J226" s="87" t="s">
        <v>910</v>
      </c>
      <c r="K226" s="87" t="s">
        <v>165</v>
      </c>
      <c r="L226" s="88">
        <v>2.9544000000000001E-2</v>
      </c>
      <c r="M226" s="88">
        <v>2.8700000000000007E-2</v>
      </c>
      <c r="N226" s="84">
        <v>6450.630000000001</v>
      </c>
      <c r="O226" s="86">
        <v>101.43</v>
      </c>
      <c r="P226" s="84">
        <v>28.859300000000005</v>
      </c>
      <c r="Q226" s="85">
        <f t="shared" si="4"/>
        <v>6.589926913292759E-4</v>
      </c>
      <c r="R226" s="85">
        <f>P226/'סכום נכסי הקרן'!$C$42</f>
        <v>2.4989141001223783E-5</v>
      </c>
    </row>
    <row r="227" spans="2:18">
      <c r="B227" s="77" t="s">
        <v>2824</v>
      </c>
      <c r="C227" s="87" t="s">
        <v>2697</v>
      </c>
      <c r="D227" s="74">
        <v>7846</v>
      </c>
      <c r="E227" s="74"/>
      <c r="F227" s="74" t="s">
        <v>682</v>
      </c>
      <c r="G227" s="97">
        <v>44043</v>
      </c>
      <c r="H227" s="74"/>
      <c r="I227" s="84">
        <v>11.019999999999998</v>
      </c>
      <c r="J227" s="87" t="s">
        <v>910</v>
      </c>
      <c r="K227" s="87" t="s">
        <v>165</v>
      </c>
      <c r="L227" s="88">
        <v>2.9559000000000002E-2</v>
      </c>
      <c r="M227" s="88">
        <v>2.8699999999999996E-2</v>
      </c>
      <c r="N227" s="84">
        <v>4069.6200000000008</v>
      </c>
      <c r="O227" s="86">
        <v>101.43</v>
      </c>
      <c r="P227" s="84">
        <v>18.206990000000005</v>
      </c>
      <c r="Q227" s="85">
        <f t="shared" si="4"/>
        <v>4.1575067105249308E-4</v>
      </c>
      <c r="R227" s="85">
        <f>P227/'סכום נכסי הקרן'!$C$42</f>
        <v>1.5765352600994184E-5</v>
      </c>
    </row>
    <row r="228" spans="2:18">
      <c r="B228" s="77" t="s">
        <v>2824</v>
      </c>
      <c r="C228" s="87" t="s">
        <v>2697</v>
      </c>
      <c r="D228" s="74">
        <v>7916</v>
      </c>
      <c r="E228" s="74"/>
      <c r="F228" s="74" t="s">
        <v>682</v>
      </c>
      <c r="G228" s="97">
        <v>44075</v>
      </c>
      <c r="H228" s="74"/>
      <c r="I228" s="84">
        <v>11.020000000000001</v>
      </c>
      <c r="J228" s="87" t="s">
        <v>910</v>
      </c>
      <c r="K228" s="87" t="s">
        <v>165</v>
      </c>
      <c r="L228" s="88">
        <v>3.2497999999999999E-2</v>
      </c>
      <c r="M228" s="88">
        <v>2.87E-2</v>
      </c>
      <c r="N228" s="84">
        <v>4906.880000000001</v>
      </c>
      <c r="O228" s="86">
        <v>101.43</v>
      </c>
      <c r="P228" s="84">
        <v>21.952770000000005</v>
      </c>
      <c r="Q228" s="85">
        <f t="shared" si="4"/>
        <v>5.0128433414644809E-4</v>
      </c>
      <c r="R228" s="85">
        <f>P228/'סכום נכסי הקרן'!$C$42</f>
        <v>1.9008807036117836E-5</v>
      </c>
    </row>
    <row r="229" spans="2:18">
      <c r="B229" s="77" t="s">
        <v>2824</v>
      </c>
      <c r="C229" s="87" t="s">
        <v>2697</v>
      </c>
      <c r="D229" s="74">
        <v>7978</v>
      </c>
      <c r="E229" s="74"/>
      <c r="F229" s="74" t="s">
        <v>682</v>
      </c>
      <c r="G229" s="97">
        <v>44104</v>
      </c>
      <c r="H229" s="74"/>
      <c r="I229" s="84">
        <v>10.98</v>
      </c>
      <c r="J229" s="87" t="s">
        <v>910</v>
      </c>
      <c r="K229" s="87" t="s">
        <v>165</v>
      </c>
      <c r="L229" s="88">
        <v>2.9453999999999998E-2</v>
      </c>
      <c r="M229" s="88">
        <v>3.0099999999999988E-2</v>
      </c>
      <c r="N229" s="84">
        <v>5469.0100000000011</v>
      </c>
      <c r="O229" s="86">
        <v>100</v>
      </c>
      <c r="P229" s="84">
        <v>24.122710000000005</v>
      </c>
      <c r="Q229" s="85">
        <f t="shared" si="4"/>
        <v>5.5083420544003623E-4</v>
      </c>
      <c r="R229" s="85">
        <f>P229/'סכום נכסי הקרן'!$C$42</f>
        <v>2.0887748542813964E-5</v>
      </c>
    </row>
    <row r="230" spans="2:18">
      <c r="B230" s="77" t="s">
        <v>2824</v>
      </c>
      <c r="C230" s="87" t="s">
        <v>2697</v>
      </c>
      <c r="D230" s="74">
        <v>7436</v>
      </c>
      <c r="E230" s="74"/>
      <c r="F230" s="74" t="s">
        <v>682</v>
      </c>
      <c r="G230" s="97">
        <v>43871</v>
      </c>
      <c r="H230" s="74"/>
      <c r="I230" s="84">
        <v>11.02</v>
      </c>
      <c r="J230" s="87" t="s">
        <v>910</v>
      </c>
      <c r="K230" s="87" t="s">
        <v>165</v>
      </c>
      <c r="L230" s="88">
        <v>2.9559000000000002E-2</v>
      </c>
      <c r="M230" s="88">
        <v>2.8699999999999996E-2</v>
      </c>
      <c r="N230" s="84">
        <v>12935.570000000002</v>
      </c>
      <c r="O230" s="86">
        <v>101.43</v>
      </c>
      <c r="P230" s="84">
        <v>57.87212000000001</v>
      </c>
      <c r="Q230" s="85">
        <f t="shared" si="4"/>
        <v>1.321490961725711E-3</v>
      </c>
      <c r="R230" s="85">
        <f>P230/'סכום נכסי הקרן'!$C$42</f>
        <v>5.0111214295556128E-5</v>
      </c>
    </row>
    <row r="231" spans="2:18">
      <c r="B231" s="77" t="s">
        <v>2824</v>
      </c>
      <c r="C231" s="87" t="s">
        <v>2697</v>
      </c>
      <c r="D231" s="74">
        <v>7455</v>
      </c>
      <c r="E231" s="74"/>
      <c r="F231" s="74" t="s">
        <v>682</v>
      </c>
      <c r="G231" s="97">
        <v>43889</v>
      </c>
      <c r="H231" s="74"/>
      <c r="I231" s="84">
        <v>11.020000000000001</v>
      </c>
      <c r="J231" s="87" t="s">
        <v>910</v>
      </c>
      <c r="K231" s="87" t="s">
        <v>165</v>
      </c>
      <c r="L231" s="88">
        <v>2.9544000000000001E-2</v>
      </c>
      <c r="M231" s="88">
        <v>2.87E-2</v>
      </c>
      <c r="N231" s="84">
        <v>8874.2500000000018</v>
      </c>
      <c r="O231" s="86">
        <v>101.43</v>
      </c>
      <c r="P231" s="84">
        <v>39.702270000000006</v>
      </c>
      <c r="Q231" s="85">
        <f t="shared" si="4"/>
        <v>9.0658837044493693E-4</v>
      </c>
      <c r="R231" s="85">
        <f>P231/'סכום נכסי הקרן'!$C$42</f>
        <v>3.4378021057290265E-5</v>
      </c>
    </row>
    <row r="232" spans="2:18">
      <c r="B232" s="77" t="s">
        <v>2824</v>
      </c>
      <c r="C232" s="87" t="s">
        <v>2697</v>
      </c>
      <c r="D232" s="74">
        <v>7536</v>
      </c>
      <c r="E232" s="74"/>
      <c r="F232" s="74" t="s">
        <v>682</v>
      </c>
      <c r="G232" s="97">
        <v>43921</v>
      </c>
      <c r="H232" s="74"/>
      <c r="I232" s="84">
        <v>11.020000000000001</v>
      </c>
      <c r="J232" s="87" t="s">
        <v>910</v>
      </c>
      <c r="K232" s="87" t="s">
        <v>165</v>
      </c>
      <c r="L232" s="88">
        <v>2.9559000000000002E-2</v>
      </c>
      <c r="M232" s="88">
        <v>2.8700000000000007E-2</v>
      </c>
      <c r="N232" s="84">
        <v>1374.1800000000003</v>
      </c>
      <c r="O232" s="86">
        <v>101.43</v>
      </c>
      <c r="P232" s="84">
        <v>6.1479100000000004</v>
      </c>
      <c r="Q232" s="85">
        <f t="shared" si="4"/>
        <v>1.4038551721456057E-4</v>
      </c>
      <c r="R232" s="85">
        <f>P232/'סכום נכסי הקרן'!$C$42</f>
        <v>5.3234482420860416E-6</v>
      </c>
    </row>
    <row r="233" spans="2:18">
      <c r="B233" s="77" t="s">
        <v>2825</v>
      </c>
      <c r="C233" s="87" t="s">
        <v>2697</v>
      </c>
      <c r="D233" s="74">
        <v>7770</v>
      </c>
      <c r="E233" s="74"/>
      <c r="F233" s="74" t="s">
        <v>682</v>
      </c>
      <c r="G233" s="97">
        <v>44004</v>
      </c>
      <c r="H233" s="74"/>
      <c r="I233" s="84">
        <v>4.26</v>
      </c>
      <c r="J233" s="87" t="s">
        <v>2701</v>
      </c>
      <c r="K233" s="87" t="s">
        <v>166</v>
      </c>
      <c r="L233" s="88">
        <v>4.6524000000000003E-2</v>
      </c>
      <c r="M233" s="88">
        <v>0.04</v>
      </c>
      <c r="N233" s="84">
        <v>709470.04000000015</v>
      </c>
      <c r="O233" s="86">
        <v>101.07</v>
      </c>
      <c r="P233" s="84">
        <v>1755.5812500000002</v>
      </c>
      <c r="Q233" s="85">
        <f t="shared" si="4"/>
        <v>4.0088124548575819E-2</v>
      </c>
      <c r="R233" s="85">
        <f>P233/'סכום נכסי הקרן'!$C$42</f>
        <v>1.5201500866394784E-3</v>
      </c>
    </row>
    <row r="234" spans="2:18">
      <c r="B234" s="77" t="s">
        <v>2825</v>
      </c>
      <c r="C234" s="87" t="s">
        <v>2697</v>
      </c>
      <c r="D234" s="74">
        <v>7771</v>
      </c>
      <c r="E234" s="74"/>
      <c r="F234" s="74" t="s">
        <v>682</v>
      </c>
      <c r="G234" s="97">
        <v>44004</v>
      </c>
      <c r="H234" s="74"/>
      <c r="I234" s="84">
        <v>4.2600000000000007</v>
      </c>
      <c r="J234" s="87" t="s">
        <v>2701</v>
      </c>
      <c r="K234" s="87" t="s">
        <v>166</v>
      </c>
      <c r="L234" s="88">
        <v>4.6524000000000003E-2</v>
      </c>
      <c r="M234" s="88">
        <v>0.04</v>
      </c>
      <c r="N234" s="84">
        <v>42958.910000000011</v>
      </c>
      <c r="O234" s="86">
        <v>101.07</v>
      </c>
      <c r="P234" s="84">
        <v>106.30167999999999</v>
      </c>
      <c r="Q234" s="85">
        <f t="shared" si="4"/>
        <v>2.4273641493738046E-3</v>
      </c>
      <c r="R234" s="85">
        <f>P234/'סכום נכסי הקרן'!$C$42</f>
        <v>9.2046157397683584E-5</v>
      </c>
    </row>
    <row r="235" spans="2:18">
      <c r="B235" s="77" t="s">
        <v>2826</v>
      </c>
      <c r="C235" s="87" t="s">
        <v>2697</v>
      </c>
      <c r="D235" s="74">
        <v>7382</v>
      </c>
      <c r="E235" s="74"/>
      <c r="F235" s="74" t="s">
        <v>682</v>
      </c>
      <c r="G235" s="97">
        <v>43860</v>
      </c>
      <c r="H235" s="74"/>
      <c r="I235" s="84">
        <v>4.7200000000000006</v>
      </c>
      <c r="J235" s="87" t="s">
        <v>910</v>
      </c>
      <c r="K235" s="87" t="s">
        <v>162</v>
      </c>
      <c r="L235" s="88">
        <v>2.8965999999999999E-2</v>
      </c>
      <c r="M235" s="88">
        <v>2.3800000000000002E-2</v>
      </c>
      <c r="N235" s="84">
        <v>455830.05000000005</v>
      </c>
      <c r="O235" s="86">
        <v>103.09</v>
      </c>
      <c r="P235" s="84">
        <v>1616.9781399999999</v>
      </c>
      <c r="Q235" s="85">
        <f t="shared" si="4"/>
        <v>3.6923167793370126E-2</v>
      </c>
      <c r="R235" s="85">
        <f>P235/'סכום נכסי הקרן'!$C$42</f>
        <v>1.4001342630055671E-3</v>
      </c>
    </row>
    <row r="236" spans="2:18">
      <c r="B236" s="77" t="s">
        <v>2827</v>
      </c>
      <c r="C236" s="87" t="s">
        <v>2697</v>
      </c>
      <c r="D236" s="74">
        <v>7901</v>
      </c>
      <c r="E236" s="74"/>
      <c r="F236" s="74" t="s">
        <v>682</v>
      </c>
      <c r="G236" s="97">
        <v>44070</v>
      </c>
      <c r="H236" s="74"/>
      <c r="I236" s="84">
        <v>4.5600000000000014</v>
      </c>
      <c r="J236" s="87" t="s">
        <v>971</v>
      </c>
      <c r="K236" s="87" t="s">
        <v>165</v>
      </c>
      <c r="L236" s="88">
        <v>3.0735999999999999E-2</v>
      </c>
      <c r="M236" s="88">
        <v>3.1400000000000011E-2</v>
      </c>
      <c r="N236" s="84">
        <v>89689.750000000015</v>
      </c>
      <c r="O236" s="86">
        <v>100.09</v>
      </c>
      <c r="P236" s="84">
        <v>395.95959999999997</v>
      </c>
      <c r="Q236" s="85">
        <f t="shared" si="4"/>
        <v>9.0416081631107988E-3</v>
      </c>
      <c r="R236" s="85">
        <f>P236/'סכום נכסי הקרן'!$C$42</f>
        <v>3.4285967695641149E-4</v>
      </c>
    </row>
    <row r="237" spans="2:18">
      <c r="B237" s="77" t="s">
        <v>2827</v>
      </c>
      <c r="C237" s="87" t="s">
        <v>2697</v>
      </c>
      <c r="D237" s="74">
        <v>7948</v>
      </c>
      <c r="E237" s="74"/>
      <c r="F237" s="74" t="s">
        <v>682</v>
      </c>
      <c r="G237" s="97">
        <v>44091</v>
      </c>
      <c r="H237" s="74"/>
      <c r="I237" s="84">
        <v>4.5599999999999996</v>
      </c>
      <c r="J237" s="87" t="s">
        <v>971</v>
      </c>
      <c r="K237" s="87" t="s">
        <v>165</v>
      </c>
      <c r="L237" s="88">
        <v>3.0748999999999999E-2</v>
      </c>
      <c r="M237" s="88">
        <v>3.1099999999999999E-2</v>
      </c>
      <c r="N237" s="84">
        <v>23063.080000000005</v>
      </c>
      <c r="O237" s="86">
        <v>100.09</v>
      </c>
      <c r="P237" s="84">
        <v>101.81819000000002</v>
      </c>
      <c r="Q237" s="85">
        <f t="shared" si="4"/>
        <v>2.3249851193333018E-3</v>
      </c>
      <c r="R237" s="85">
        <f>P237/'סכום נכסי הקרן'!$C$42</f>
        <v>8.8163923116617288E-5</v>
      </c>
    </row>
    <row r="238" spans="2:18">
      <c r="B238" s="77" t="s">
        <v>2827</v>
      </c>
      <c r="C238" s="87" t="s">
        <v>2697</v>
      </c>
      <c r="D238" s="74">
        <v>7900</v>
      </c>
      <c r="E238" s="74"/>
      <c r="F238" s="74" t="s">
        <v>682</v>
      </c>
      <c r="G238" s="97">
        <v>44070</v>
      </c>
      <c r="H238" s="74"/>
      <c r="I238" s="84">
        <v>4.5599999999999996</v>
      </c>
      <c r="J238" s="87" t="s">
        <v>971</v>
      </c>
      <c r="K238" s="87" t="s">
        <v>165</v>
      </c>
      <c r="L238" s="88">
        <v>3.0748999999999999E-2</v>
      </c>
      <c r="M238" s="88">
        <v>3.1199999999999995E-2</v>
      </c>
      <c r="N238" s="84">
        <v>145600.25000000003</v>
      </c>
      <c r="O238" s="86">
        <v>100.16</v>
      </c>
      <c r="P238" s="84">
        <v>643.24112000000014</v>
      </c>
      <c r="Q238" s="85">
        <f t="shared" si="4"/>
        <v>1.4688200921105423E-2</v>
      </c>
      <c r="R238" s="85">
        <f>P238/'סכום נכסי הקרן'!$C$42</f>
        <v>5.5697965804662997E-4</v>
      </c>
    </row>
    <row r="239" spans="2:18">
      <c r="B239" s="77" t="s">
        <v>2828</v>
      </c>
      <c r="C239" s="87" t="s">
        <v>2697</v>
      </c>
      <c r="D239" s="74">
        <v>7482</v>
      </c>
      <c r="E239" s="74"/>
      <c r="F239" s="74" t="s">
        <v>682</v>
      </c>
      <c r="G239" s="97">
        <v>43896</v>
      </c>
      <c r="H239" s="74"/>
      <c r="I239" s="84">
        <v>3.7499999999999996</v>
      </c>
      <c r="J239" s="87" t="s">
        <v>910</v>
      </c>
      <c r="K239" s="87" t="s">
        <v>162</v>
      </c>
      <c r="L239" s="88">
        <v>2.5306000000000002E-2</v>
      </c>
      <c r="M239" s="88">
        <v>2.1299999999999999E-2</v>
      </c>
      <c r="N239" s="84">
        <v>16406.349999999999</v>
      </c>
      <c r="O239" s="86">
        <v>101.76</v>
      </c>
      <c r="P239" s="84">
        <v>57.447840000000014</v>
      </c>
      <c r="Q239" s="85">
        <f t="shared" si="4"/>
        <v>1.3118026664767901E-3</v>
      </c>
      <c r="R239" s="85">
        <f>P239/'סכום נכסי הקרן'!$C$42</f>
        <v>4.9743832108739431E-5</v>
      </c>
    </row>
    <row r="240" spans="2:18">
      <c r="B240" s="77" t="s">
        <v>2828</v>
      </c>
      <c r="C240" s="87" t="s">
        <v>2697</v>
      </c>
      <c r="D240" s="74">
        <v>7505</v>
      </c>
      <c r="E240" s="74"/>
      <c r="F240" s="74" t="s">
        <v>682</v>
      </c>
      <c r="G240" s="97">
        <v>43914</v>
      </c>
      <c r="H240" s="74"/>
      <c r="I240" s="84">
        <v>3.75</v>
      </c>
      <c r="J240" s="87" t="s">
        <v>910</v>
      </c>
      <c r="K240" s="87" t="s">
        <v>162</v>
      </c>
      <c r="L240" s="88">
        <v>2.5306000000000002E-2</v>
      </c>
      <c r="M240" s="88">
        <v>2.1299999999999999E-2</v>
      </c>
      <c r="N240" s="84">
        <v>44547.040000000008</v>
      </c>
      <c r="O240" s="86">
        <v>101.76</v>
      </c>
      <c r="P240" s="84">
        <v>155.98421000000002</v>
      </c>
      <c r="Q240" s="85">
        <f t="shared" si="4"/>
        <v>3.5618484978073251E-3</v>
      </c>
      <c r="R240" s="85">
        <f>P240/'סכום נכסי הקרן'!$C$42</f>
        <v>1.3506604171461195E-4</v>
      </c>
    </row>
    <row r="241" spans="2:18">
      <c r="B241" s="77" t="s">
        <v>2828</v>
      </c>
      <c r="C241" s="87" t="s">
        <v>2697</v>
      </c>
      <c r="D241" s="74">
        <v>7615</v>
      </c>
      <c r="E241" s="74"/>
      <c r="F241" s="74" t="s">
        <v>682</v>
      </c>
      <c r="G241" s="97">
        <v>43943</v>
      </c>
      <c r="H241" s="74"/>
      <c r="I241" s="84">
        <v>3.7499999999999996</v>
      </c>
      <c r="J241" s="87" t="s">
        <v>910</v>
      </c>
      <c r="K241" s="87" t="s">
        <v>162</v>
      </c>
      <c r="L241" s="88">
        <v>2.5306000000000002E-2</v>
      </c>
      <c r="M241" s="88">
        <v>2.1299999999999999E-2</v>
      </c>
      <c r="N241" s="84">
        <v>48349.84</v>
      </c>
      <c r="O241" s="86">
        <v>101.76</v>
      </c>
      <c r="P241" s="84">
        <v>169.29992000000004</v>
      </c>
      <c r="Q241" s="85">
        <f t="shared" si="4"/>
        <v>3.86590838733549E-3</v>
      </c>
      <c r="R241" s="85">
        <f>P241/'סכום נכסי הקרן'!$C$42</f>
        <v>1.4659605646623124E-4</v>
      </c>
    </row>
    <row r="242" spans="2:18">
      <c r="B242" s="77" t="s">
        <v>2828</v>
      </c>
      <c r="C242" s="87" t="s">
        <v>2697</v>
      </c>
      <c r="D242" s="74">
        <v>7697</v>
      </c>
      <c r="E242" s="74"/>
      <c r="F242" s="74" t="s">
        <v>682</v>
      </c>
      <c r="G242" s="97">
        <v>43979</v>
      </c>
      <c r="H242" s="74"/>
      <c r="I242" s="84">
        <v>3.75</v>
      </c>
      <c r="J242" s="87" t="s">
        <v>910</v>
      </c>
      <c r="K242" s="87" t="s">
        <v>162</v>
      </c>
      <c r="L242" s="88">
        <v>2.5306000000000002E-2</v>
      </c>
      <c r="M242" s="88">
        <v>2.1300000000000003E-2</v>
      </c>
      <c r="N242" s="84">
        <v>7062.3400000000011</v>
      </c>
      <c r="O242" s="86">
        <v>101.76</v>
      </c>
      <c r="P242" s="84">
        <v>24.729200000000006</v>
      </c>
      <c r="Q242" s="85">
        <f t="shared" si="4"/>
        <v>5.6468320653723172E-4</v>
      </c>
      <c r="R242" s="85">
        <f>P242/'סכום נכסי הקרן'!$C$42</f>
        <v>2.1412905567614711E-5</v>
      </c>
    </row>
    <row r="243" spans="2:18">
      <c r="B243" s="77" t="s">
        <v>2828</v>
      </c>
      <c r="C243" s="87" t="s">
        <v>2697</v>
      </c>
      <c r="D243" s="74">
        <v>7754</v>
      </c>
      <c r="E243" s="74"/>
      <c r="F243" s="74" t="s">
        <v>682</v>
      </c>
      <c r="G243" s="97">
        <v>44000</v>
      </c>
      <c r="H243" s="74"/>
      <c r="I243" s="84">
        <v>3.75</v>
      </c>
      <c r="J243" s="87" t="s">
        <v>910</v>
      </c>
      <c r="K243" s="87" t="s">
        <v>162</v>
      </c>
      <c r="L243" s="88">
        <v>2.5306000000000002E-2</v>
      </c>
      <c r="M243" s="88">
        <v>2.1300000000000003E-2</v>
      </c>
      <c r="N243" s="84">
        <v>30965.630000000005</v>
      </c>
      <c r="O243" s="86">
        <v>101.76</v>
      </c>
      <c r="P243" s="84">
        <v>108.42805000000001</v>
      </c>
      <c r="Q243" s="85">
        <f t="shared" si="4"/>
        <v>2.4759191139454278E-3</v>
      </c>
      <c r="R243" s="85">
        <f>P243/'סכום נכסי הקרן'!$C$42</f>
        <v>9.3887371832918409E-5</v>
      </c>
    </row>
    <row r="244" spans="2:18">
      <c r="B244" s="77" t="s">
        <v>2828</v>
      </c>
      <c r="C244" s="87" t="s">
        <v>2697</v>
      </c>
      <c r="D244" s="74">
        <v>7836</v>
      </c>
      <c r="E244" s="74"/>
      <c r="F244" s="74" t="s">
        <v>682</v>
      </c>
      <c r="G244" s="97">
        <v>44032</v>
      </c>
      <c r="H244" s="74"/>
      <c r="I244" s="84">
        <v>3.7499999999999991</v>
      </c>
      <c r="J244" s="87" t="s">
        <v>910</v>
      </c>
      <c r="K244" s="87" t="s">
        <v>162</v>
      </c>
      <c r="L244" s="88">
        <v>2.5306000000000002E-2</v>
      </c>
      <c r="M244" s="88">
        <v>2.1299999999999999E-2</v>
      </c>
      <c r="N244" s="84">
        <v>28575.300000000003</v>
      </c>
      <c r="O244" s="86">
        <v>101.76</v>
      </c>
      <c r="P244" s="84">
        <v>100.05816000000002</v>
      </c>
      <c r="Q244" s="85">
        <f t="shared" si="4"/>
        <v>2.2847954090312412E-3</v>
      </c>
      <c r="R244" s="85">
        <f>P244/'סכום נכסי הקרן'!$C$42</f>
        <v>8.6639920876910027E-5</v>
      </c>
    </row>
    <row r="245" spans="2:18">
      <c r="B245" s="77" t="s">
        <v>2828</v>
      </c>
      <c r="C245" s="87" t="s">
        <v>2697</v>
      </c>
      <c r="D245" s="74">
        <v>7951</v>
      </c>
      <c r="E245" s="74"/>
      <c r="F245" s="74" t="s">
        <v>682</v>
      </c>
      <c r="G245" s="97">
        <v>44095</v>
      </c>
      <c r="H245" s="74"/>
      <c r="I245" s="84">
        <v>3.7499999999999991</v>
      </c>
      <c r="J245" s="87" t="s">
        <v>910</v>
      </c>
      <c r="K245" s="87" t="s">
        <v>162</v>
      </c>
      <c r="L245" s="88">
        <v>2.5312999999999999E-2</v>
      </c>
      <c r="M245" s="88">
        <v>2.0799999999999996E-2</v>
      </c>
      <c r="N245" s="84">
        <v>21947.570000000003</v>
      </c>
      <c r="O245" s="86">
        <v>101.76</v>
      </c>
      <c r="P245" s="84">
        <v>76.850770000000026</v>
      </c>
      <c r="Q245" s="85">
        <f t="shared" si="4"/>
        <v>1.7548622368881845E-3</v>
      </c>
      <c r="R245" s="85">
        <f>P245/'סכום נכסי הקרן'!$C$42</f>
        <v>6.6544743898244902E-5</v>
      </c>
    </row>
    <row r="246" spans="2:18">
      <c r="B246" s="77" t="s">
        <v>2828</v>
      </c>
      <c r="C246" s="87" t="s">
        <v>2697</v>
      </c>
      <c r="D246" s="74">
        <v>7210</v>
      </c>
      <c r="E246" s="74"/>
      <c r="F246" s="74" t="s">
        <v>682</v>
      </c>
      <c r="G246" s="97">
        <v>43741</v>
      </c>
      <c r="H246" s="74"/>
      <c r="I246" s="84">
        <v>3.75</v>
      </c>
      <c r="J246" s="87" t="s">
        <v>910</v>
      </c>
      <c r="K246" s="87" t="s">
        <v>162</v>
      </c>
      <c r="L246" s="88">
        <v>2.5306000000000002E-2</v>
      </c>
      <c r="M246" s="88">
        <v>2.1299999999999999E-2</v>
      </c>
      <c r="N246" s="84">
        <v>8148.8500000000013</v>
      </c>
      <c r="O246" s="86">
        <v>101.76</v>
      </c>
      <c r="P246" s="84">
        <v>28.533710000000006</v>
      </c>
      <c r="Q246" s="85">
        <f t="shared" si="4"/>
        <v>6.5155795000256672E-4</v>
      </c>
      <c r="R246" s="85">
        <f>P246/'סכום נכסי הקרן'!$C$42</f>
        <v>2.4707214051554584E-5</v>
      </c>
    </row>
    <row r="247" spans="2:18">
      <c r="B247" s="77" t="s">
        <v>2828</v>
      </c>
      <c r="C247" s="87" t="s">
        <v>2697</v>
      </c>
      <c r="D247" s="74">
        <v>7888</v>
      </c>
      <c r="E247" s="74"/>
      <c r="F247" s="74" t="s">
        <v>682</v>
      </c>
      <c r="G247" s="97">
        <v>44063</v>
      </c>
      <c r="H247" s="74"/>
      <c r="I247" s="84">
        <v>3.7499999999999991</v>
      </c>
      <c r="J247" s="87" t="s">
        <v>910</v>
      </c>
      <c r="K247" s="87" t="s">
        <v>162</v>
      </c>
      <c r="L247" s="88">
        <v>2.5306000000000002E-2</v>
      </c>
      <c r="M247" s="88">
        <v>2.1100000000000004E-2</v>
      </c>
      <c r="N247" s="84">
        <v>28792.600000000006</v>
      </c>
      <c r="O247" s="86">
        <v>101.76</v>
      </c>
      <c r="P247" s="84">
        <v>100.81906000000001</v>
      </c>
      <c r="Q247" s="85">
        <f t="shared" si="4"/>
        <v>2.3021703120549609E-3</v>
      </c>
      <c r="R247" s="85">
        <f>P247/'סכום נכסי הקרן'!$C$42</f>
        <v>8.7298780841906789E-5</v>
      </c>
    </row>
    <row r="248" spans="2:18">
      <c r="B248" s="77" t="s">
        <v>2829</v>
      </c>
      <c r="C248" s="87" t="s">
        <v>2697</v>
      </c>
      <c r="D248" s="74">
        <v>7823</v>
      </c>
      <c r="E248" s="74"/>
      <c r="F248" s="74" t="s">
        <v>682</v>
      </c>
      <c r="G248" s="97">
        <v>44027</v>
      </c>
      <c r="H248" s="74"/>
      <c r="I248" s="84">
        <v>6.0500000000000007</v>
      </c>
      <c r="J248" s="87" t="s">
        <v>2701</v>
      </c>
      <c r="K248" s="87" t="s">
        <v>164</v>
      </c>
      <c r="L248" s="88">
        <v>2.35E-2</v>
      </c>
      <c r="M248" s="88">
        <v>2.0100000000000003E-2</v>
      </c>
      <c r="N248" s="84">
        <v>229945.93000000005</v>
      </c>
      <c r="O248" s="86">
        <v>102.33</v>
      </c>
      <c r="P248" s="84">
        <v>947.28548000000012</v>
      </c>
      <c r="Q248" s="85">
        <f t="shared" si="4"/>
        <v>2.1630954594267528E-2</v>
      </c>
      <c r="R248" s="85">
        <f>P248/'סכום נכסי הקרן'!$C$42</f>
        <v>8.2025033275692587E-4</v>
      </c>
    </row>
    <row r="252" spans="2:18">
      <c r="B252" s="89" t="s">
        <v>255</v>
      </c>
    </row>
    <row r="253" spans="2:18">
      <c r="B253" s="89" t="s">
        <v>111</v>
      </c>
    </row>
    <row r="254" spans="2:18">
      <c r="B254" s="89" t="s">
        <v>238</v>
      </c>
    </row>
    <row r="255" spans="2:18">
      <c r="B255" s="89" t="s">
        <v>246</v>
      </c>
    </row>
  </sheetData>
  <sheetProtection sheet="1" objects="1" scenarios="1"/>
  <mergeCells count="1">
    <mergeCell ref="B6:R6"/>
  </mergeCells>
  <phoneticPr fontId="3" type="noConversion"/>
  <conditionalFormatting sqref="B127:B129">
    <cfRule type="cellIs" dxfId="13" priority="29" operator="equal">
      <formula>2958465</formula>
    </cfRule>
    <cfRule type="cellIs" dxfId="12" priority="30" operator="equal">
      <formula>"NR3"</formula>
    </cfRule>
    <cfRule type="cellIs" dxfId="11" priority="31" operator="equal">
      <formula>"דירוג פנימי"</formula>
    </cfRule>
  </conditionalFormatting>
  <conditionalFormatting sqref="B127:B129">
    <cfRule type="cellIs" dxfId="10" priority="28" operator="equal">
      <formula>2958465</formula>
    </cfRule>
  </conditionalFormatting>
  <conditionalFormatting sqref="B11:B33">
    <cfRule type="cellIs" dxfId="9" priority="27" operator="equal">
      <formula>"NR3"</formula>
    </cfRule>
  </conditionalFormatting>
  <conditionalFormatting sqref="B34:B111">
    <cfRule type="cellIs" dxfId="8" priority="7" operator="equal">
      <formula>"NR3"</formula>
    </cfRule>
  </conditionalFormatting>
  <conditionalFormatting sqref="B112:B126">
    <cfRule type="cellIs" dxfId="7" priority="6" operator="equal">
      <formula>"NR3"</formula>
    </cfRule>
  </conditionalFormatting>
  <conditionalFormatting sqref="B130:B151">
    <cfRule type="cellIs" dxfId="6" priority="5" operator="equal">
      <formula>"NR3"</formula>
    </cfRule>
  </conditionalFormatting>
  <conditionalFormatting sqref="B152:B177">
    <cfRule type="cellIs" dxfId="5" priority="4" operator="equal">
      <formula>"NR3"</formula>
    </cfRule>
  </conditionalFormatting>
  <conditionalFormatting sqref="B178:B209">
    <cfRule type="cellIs" dxfId="4" priority="3" operator="equal">
      <formula>"NR3"</formula>
    </cfRule>
  </conditionalFormatting>
  <conditionalFormatting sqref="B210:B244">
    <cfRule type="cellIs" dxfId="3" priority="2" operator="equal">
      <formula>"NR3"</formula>
    </cfRule>
  </conditionalFormatting>
  <conditionalFormatting sqref="B245:B248">
    <cfRule type="cellIs" dxfId="2" priority="1" operator="equal">
      <formula>"NR3"</formula>
    </cfRule>
  </conditionalFormatting>
  <dataValidations count="1">
    <dataValidation allowBlank="1" showInputMessage="1" showErrorMessage="1" sqref="C5 D1:R5 C7:R9 B1:B9 B249:R1048576 AC53:XFD56 A1:A1048576 S53:AA56 S57:XFD1048576 S1:XFD52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7" t="s">
        <v>178</v>
      </c>
      <c r="C1" s="68" t="s" vm="1">
        <v>264</v>
      </c>
    </row>
    <row r="2" spans="2:64">
      <c r="B2" s="47" t="s">
        <v>177</v>
      </c>
      <c r="C2" s="68" t="s">
        <v>265</v>
      </c>
    </row>
    <row r="3" spans="2:64">
      <c r="B3" s="47" t="s">
        <v>179</v>
      </c>
      <c r="C3" s="68" t="s">
        <v>266</v>
      </c>
    </row>
    <row r="4" spans="2:64">
      <c r="B4" s="47" t="s">
        <v>180</v>
      </c>
      <c r="C4" s="68">
        <v>8803</v>
      </c>
    </row>
    <row r="6" spans="2:64" ht="26.25" customHeight="1">
      <c r="B6" s="121" t="s">
        <v>211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2:64" s="3" customFormat="1" ht="78.75">
      <c r="B7" s="48" t="s">
        <v>115</v>
      </c>
      <c r="C7" s="49" t="s">
        <v>45</v>
      </c>
      <c r="D7" s="49" t="s">
        <v>116</v>
      </c>
      <c r="E7" s="49" t="s">
        <v>14</v>
      </c>
      <c r="F7" s="49" t="s">
        <v>67</v>
      </c>
      <c r="G7" s="49" t="s">
        <v>17</v>
      </c>
      <c r="H7" s="49" t="s">
        <v>102</v>
      </c>
      <c r="I7" s="49" t="s">
        <v>53</v>
      </c>
      <c r="J7" s="49" t="s">
        <v>18</v>
      </c>
      <c r="K7" s="49" t="s">
        <v>240</v>
      </c>
      <c r="L7" s="49" t="s">
        <v>239</v>
      </c>
      <c r="M7" s="49" t="s">
        <v>110</v>
      </c>
      <c r="N7" s="49" t="s">
        <v>181</v>
      </c>
      <c r="O7" s="51" t="s">
        <v>183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247</v>
      </c>
      <c r="L8" s="32"/>
      <c r="M8" s="32" t="s">
        <v>243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109" t="s">
        <v>2718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10">
        <v>0</v>
      </c>
      <c r="N10" s="91"/>
      <c r="O10" s="91"/>
      <c r="P10" s="1"/>
      <c r="Q10" s="1"/>
      <c r="R10" s="1"/>
      <c r="S10" s="1"/>
      <c r="T10" s="1"/>
      <c r="U10" s="1"/>
      <c r="BL10" s="1"/>
    </row>
    <row r="11" spans="2:64" ht="20.25" customHeight="1">
      <c r="B11" s="89" t="s">
        <v>255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2:64">
      <c r="B12" s="89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64">
      <c r="B13" s="89" t="s">
        <v>238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2:64">
      <c r="B14" s="89" t="s">
        <v>246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2:64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2:64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2: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2:1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2:1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2:1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2:1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2:1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2:1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2:1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2:15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2:1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2:1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2:1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2:1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2:1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2:1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2:1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2:1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2: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2:1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2:1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2: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2:1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2:1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2:1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2:1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2:1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2:1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2:1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2:1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2:1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2:1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2:1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2:1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2:1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2:1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2:1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2:1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2:1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2:1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2:1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2:1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2:1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2:1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2:1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2:1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2:1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2:1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2:1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2:1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2:1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2:1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2:1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2:1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2:1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2:1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2:1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2:1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2:1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2:1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2:1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2:1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2:1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2:1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2:1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2:1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2:1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2:1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2:1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2:1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2:1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2:1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2:1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2:1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2:1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2:1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2:1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2:1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2:1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2:1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2:1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B5" sqref="B5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58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9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7" t="s">
        <v>178</v>
      </c>
      <c r="C1" s="68" t="s" vm="1">
        <v>264</v>
      </c>
    </row>
    <row r="2" spans="2:56">
      <c r="B2" s="47" t="s">
        <v>177</v>
      </c>
      <c r="C2" s="68" t="s">
        <v>265</v>
      </c>
    </row>
    <row r="3" spans="2:56">
      <c r="B3" s="47" t="s">
        <v>179</v>
      </c>
      <c r="C3" s="68" t="s">
        <v>266</v>
      </c>
    </row>
    <row r="4" spans="2:56">
      <c r="B4" s="47" t="s">
        <v>180</v>
      </c>
      <c r="C4" s="68">
        <v>8803</v>
      </c>
    </row>
    <row r="6" spans="2:56" ht="26.25" customHeight="1">
      <c r="B6" s="121" t="s">
        <v>212</v>
      </c>
      <c r="C6" s="122"/>
      <c r="D6" s="122"/>
      <c r="E6" s="122"/>
      <c r="F6" s="122"/>
      <c r="G6" s="122"/>
      <c r="H6" s="122"/>
      <c r="I6" s="122"/>
      <c r="J6" s="123"/>
    </row>
    <row r="7" spans="2:56" s="3" customFormat="1" ht="78.75">
      <c r="B7" s="48" t="s">
        <v>115</v>
      </c>
      <c r="C7" s="50" t="s">
        <v>55</v>
      </c>
      <c r="D7" s="50" t="s">
        <v>85</v>
      </c>
      <c r="E7" s="50" t="s">
        <v>56</v>
      </c>
      <c r="F7" s="50" t="s">
        <v>102</v>
      </c>
      <c r="G7" s="50" t="s">
        <v>223</v>
      </c>
      <c r="H7" s="50" t="s">
        <v>181</v>
      </c>
      <c r="I7" s="50" t="s">
        <v>182</v>
      </c>
      <c r="J7" s="65" t="s">
        <v>250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244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91" t="s">
        <v>41</v>
      </c>
      <c r="C10" s="91"/>
      <c r="D10" s="91"/>
      <c r="E10" s="115">
        <v>2.6915352810484315E-2</v>
      </c>
      <c r="F10" s="74"/>
      <c r="G10" s="84">
        <v>8338.8845400000009</v>
      </c>
      <c r="H10" s="85">
        <f>G10/$G$10</f>
        <v>1</v>
      </c>
      <c r="I10" s="85">
        <f>G10/'סכום נכסי הקרן'!$C$42</f>
        <v>7.2206034644979305E-3</v>
      </c>
      <c r="J10" s="7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95" t="s">
        <v>237</v>
      </c>
      <c r="C11" s="91"/>
      <c r="D11" s="91"/>
      <c r="E11" s="115">
        <v>2.6915352810484315E-2</v>
      </c>
      <c r="F11" s="87" t="s">
        <v>163</v>
      </c>
      <c r="G11" s="84">
        <v>8338.8845400000009</v>
      </c>
      <c r="H11" s="85">
        <f t="shared" ref="H11:H15" si="0">G11/$G$10</f>
        <v>1</v>
      </c>
      <c r="I11" s="85">
        <f>G11/'סכום נכסי הקרן'!$C$42</f>
        <v>7.2206034644979305E-3</v>
      </c>
      <c r="J11" s="74"/>
    </row>
    <row r="12" spans="2:56">
      <c r="B12" s="92" t="s">
        <v>86</v>
      </c>
      <c r="C12" s="96"/>
      <c r="D12" s="96"/>
      <c r="E12" s="116">
        <v>5.3935299814436288E-2</v>
      </c>
      <c r="F12" s="108" t="s">
        <v>163</v>
      </c>
      <c r="G12" s="81">
        <v>4154.8561899999995</v>
      </c>
      <c r="H12" s="82">
        <f t="shared" si="0"/>
        <v>0.49825083559677147</v>
      </c>
      <c r="I12" s="82">
        <f>G12/'סכום נכסי הקרן'!$C$42</f>
        <v>3.5976717096990367E-3</v>
      </c>
      <c r="J12" s="72"/>
    </row>
    <row r="13" spans="2:56">
      <c r="B13" s="77" t="s">
        <v>2702</v>
      </c>
      <c r="C13" s="97">
        <v>43830</v>
      </c>
      <c r="D13" s="91" t="s">
        <v>2703</v>
      </c>
      <c r="E13" s="115">
        <v>2.1129613042875275E-2</v>
      </c>
      <c r="F13" s="87" t="s">
        <v>163</v>
      </c>
      <c r="G13" s="84">
        <v>983.44020000000023</v>
      </c>
      <c r="H13" s="85">
        <f t="shared" si="0"/>
        <v>0.1179342627041578</v>
      </c>
      <c r="I13" s="85">
        <f>G13/'סכום נכסי הקרן'!$C$42</f>
        <v>8.5155654586465096E-4</v>
      </c>
      <c r="J13" s="74" t="s">
        <v>2704</v>
      </c>
    </row>
    <row r="14" spans="2:56">
      <c r="B14" s="77" t="s">
        <v>2705</v>
      </c>
      <c r="C14" s="97">
        <v>43646</v>
      </c>
      <c r="D14" s="91" t="s">
        <v>2706</v>
      </c>
      <c r="E14" s="115">
        <v>6.6199430283628161E-3</v>
      </c>
      <c r="F14" s="87" t="s">
        <v>163</v>
      </c>
      <c r="G14" s="84">
        <v>412.05399000000006</v>
      </c>
      <c r="H14" s="85">
        <f t="shared" si="0"/>
        <v>4.9413562212482678E-2</v>
      </c>
      <c r="I14" s="85">
        <f>G14/'סכום נכסי הקרן'!$C$42</f>
        <v>3.5679573850463643E-4</v>
      </c>
      <c r="J14" s="74" t="s">
        <v>2707</v>
      </c>
    </row>
    <row r="15" spans="2:56">
      <c r="B15" s="77" t="s">
        <v>2708</v>
      </c>
      <c r="C15" s="97">
        <v>43738</v>
      </c>
      <c r="D15" s="91" t="s">
        <v>2706</v>
      </c>
      <c r="E15" s="115">
        <v>7.1999999999999995E-2</v>
      </c>
      <c r="F15" s="87" t="s">
        <v>163</v>
      </c>
      <c r="G15" s="84">
        <v>2759.3620000000005</v>
      </c>
      <c r="H15" s="85">
        <f t="shared" si="0"/>
        <v>0.33090301068013112</v>
      </c>
      <c r="I15" s="85">
        <f>G15/'סכום נכסי הקרן'!$C$42</f>
        <v>2.3893194253297506E-3</v>
      </c>
      <c r="J15" s="74" t="s">
        <v>2709</v>
      </c>
    </row>
    <row r="16" spans="2:56">
      <c r="B16" s="95"/>
      <c r="C16" s="91"/>
      <c r="D16" s="91"/>
      <c r="E16" s="74"/>
      <c r="F16" s="74"/>
      <c r="G16" s="74"/>
      <c r="H16" s="85"/>
      <c r="I16" s="74"/>
      <c r="J16" s="74"/>
    </row>
    <row r="17" spans="2:10">
      <c r="B17" s="92" t="s">
        <v>87</v>
      </c>
      <c r="C17" s="96"/>
      <c r="D17" s="96"/>
      <c r="E17" s="117">
        <v>0</v>
      </c>
      <c r="F17" s="108" t="s">
        <v>163</v>
      </c>
      <c r="G17" s="81">
        <v>4184.0283500000005</v>
      </c>
      <c r="H17" s="82">
        <f t="shared" ref="H17:H19" si="1">G17/$G$10</f>
        <v>0.50174916440322848</v>
      </c>
      <c r="I17" s="82">
        <f>G17/'סכום נכסי הקרן'!$C$42</f>
        <v>3.6229317547988929E-3</v>
      </c>
      <c r="J17" s="72"/>
    </row>
    <row r="18" spans="2:10">
      <c r="B18" s="77" t="s">
        <v>2710</v>
      </c>
      <c r="C18" s="97">
        <v>43738</v>
      </c>
      <c r="D18" s="91" t="s">
        <v>28</v>
      </c>
      <c r="E18" s="115">
        <v>0</v>
      </c>
      <c r="F18" s="87" t="s">
        <v>163</v>
      </c>
      <c r="G18" s="84">
        <v>2908.5243500000006</v>
      </c>
      <c r="H18" s="85">
        <f t="shared" si="1"/>
        <v>0.34879057697086191</v>
      </c>
      <c r="I18" s="85">
        <f>G18/'סכום נכסי הקרן'!$C$42</f>
        <v>2.5184784484600375E-3</v>
      </c>
      <c r="J18" s="74" t="s">
        <v>2711</v>
      </c>
    </row>
    <row r="19" spans="2:10">
      <c r="B19" s="77" t="s">
        <v>2712</v>
      </c>
      <c r="C19" s="97">
        <v>43738</v>
      </c>
      <c r="D19" s="91" t="s">
        <v>28</v>
      </c>
      <c r="E19" s="115">
        <v>0</v>
      </c>
      <c r="F19" s="87" t="s">
        <v>163</v>
      </c>
      <c r="G19" s="84">
        <v>1275.5040000000001</v>
      </c>
      <c r="H19" s="85">
        <f t="shared" si="1"/>
        <v>0.15295858743236659</v>
      </c>
      <c r="I19" s="85">
        <f>G19/'סכום נכסי הקרן'!$C$42</f>
        <v>1.1044533063388558E-3</v>
      </c>
      <c r="J19" s="74" t="s">
        <v>2713</v>
      </c>
    </row>
    <row r="20" spans="2:10">
      <c r="B20" s="95"/>
      <c r="C20" s="91"/>
      <c r="D20" s="91"/>
      <c r="E20" s="74"/>
      <c r="F20" s="74"/>
      <c r="G20" s="74"/>
      <c r="H20" s="85"/>
      <c r="I20" s="74"/>
      <c r="J20" s="74"/>
    </row>
    <row r="21" spans="2:10">
      <c r="B21" s="91"/>
      <c r="C21" s="91"/>
      <c r="D21" s="91"/>
      <c r="E21" s="91"/>
      <c r="F21" s="91"/>
      <c r="G21" s="91"/>
      <c r="H21" s="91"/>
      <c r="I21" s="91"/>
      <c r="J21" s="91"/>
    </row>
    <row r="22" spans="2:10">
      <c r="B22" s="91"/>
      <c r="C22" s="91"/>
      <c r="D22" s="91"/>
      <c r="E22" s="91"/>
      <c r="F22" s="91"/>
      <c r="G22" s="91"/>
      <c r="H22" s="91"/>
      <c r="I22" s="91"/>
      <c r="J22" s="91"/>
    </row>
    <row r="23" spans="2:10">
      <c r="B23" s="103"/>
      <c r="C23" s="91"/>
      <c r="D23" s="91"/>
      <c r="E23" s="91"/>
      <c r="F23" s="91"/>
      <c r="G23" s="91"/>
      <c r="H23" s="91"/>
      <c r="I23" s="91"/>
      <c r="J23" s="91"/>
    </row>
    <row r="24" spans="2:10">
      <c r="B24" s="103"/>
      <c r="C24" s="91"/>
      <c r="D24" s="91"/>
      <c r="E24" s="91"/>
      <c r="F24" s="91"/>
      <c r="G24" s="91"/>
      <c r="H24" s="91"/>
      <c r="I24" s="91"/>
      <c r="J24" s="91"/>
    </row>
    <row r="25" spans="2:10">
      <c r="B25" s="91"/>
      <c r="C25" s="91"/>
      <c r="D25" s="91"/>
      <c r="E25" s="91"/>
      <c r="F25" s="91"/>
      <c r="G25" s="91"/>
      <c r="H25" s="91"/>
      <c r="I25" s="91"/>
      <c r="J25" s="91"/>
    </row>
    <row r="26" spans="2:10">
      <c r="B26" s="91"/>
      <c r="C26" s="91"/>
      <c r="D26" s="91"/>
      <c r="E26" s="91"/>
      <c r="F26" s="91"/>
      <c r="G26" s="91"/>
      <c r="H26" s="91"/>
      <c r="I26" s="91"/>
      <c r="J26" s="91"/>
    </row>
    <row r="27" spans="2:10">
      <c r="B27" s="91"/>
      <c r="C27" s="91"/>
      <c r="D27" s="91"/>
      <c r="E27" s="91"/>
      <c r="F27" s="91"/>
      <c r="G27" s="91"/>
      <c r="H27" s="91"/>
      <c r="I27" s="91"/>
      <c r="J27" s="91"/>
    </row>
    <row r="28" spans="2:10">
      <c r="B28" s="91"/>
      <c r="C28" s="91"/>
      <c r="D28" s="91"/>
      <c r="E28" s="91"/>
      <c r="F28" s="91"/>
      <c r="G28" s="91"/>
      <c r="H28" s="91"/>
      <c r="I28" s="91"/>
      <c r="J28" s="91"/>
    </row>
    <row r="29" spans="2:10">
      <c r="B29" s="91"/>
      <c r="C29" s="91"/>
      <c r="D29" s="91"/>
      <c r="E29" s="91"/>
      <c r="F29" s="91"/>
      <c r="G29" s="91"/>
      <c r="H29" s="91"/>
      <c r="I29" s="91"/>
      <c r="J29" s="91"/>
    </row>
    <row r="30" spans="2:10">
      <c r="B30" s="91"/>
      <c r="C30" s="91"/>
      <c r="D30" s="91"/>
      <c r="E30" s="91"/>
      <c r="F30" s="91"/>
      <c r="G30" s="91"/>
      <c r="H30" s="91"/>
      <c r="I30" s="91"/>
      <c r="J30" s="91"/>
    </row>
    <row r="31" spans="2:10">
      <c r="B31" s="91"/>
      <c r="C31" s="91"/>
      <c r="D31" s="91"/>
      <c r="E31" s="91"/>
      <c r="F31" s="91"/>
      <c r="G31" s="91"/>
      <c r="H31" s="91"/>
      <c r="I31" s="91"/>
      <c r="J31" s="91"/>
    </row>
    <row r="32" spans="2:10">
      <c r="B32" s="91"/>
      <c r="C32" s="91"/>
      <c r="D32" s="91"/>
      <c r="E32" s="91"/>
      <c r="F32" s="91"/>
      <c r="G32" s="91"/>
      <c r="H32" s="91"/>
      <c r="I32" s="91"/>
      <c r="J32" s="91"/>
    </row>
    <row r="33" spans="2:10">
      <c r="B33" s="91"/>
      <c r="C33" s="91"/>
      <c r="D33" s="91"/>
      <c r="E33" s="91"/>
      <c r="F33" s="91"/>
      <c r="G33" s="91"/>
      <c r="H33" s="91"/>
      <c r="I33" s="91"/>
      <c r="J33" s="91"/>
    </row>
    <row r="34" spans="2:10">
      <c r="B34" s="91"/>
      <c r="C34" s="91"/>
      <c r="D34" s="91"/>
      <c r="E34" s="91"/>
      <c r="F34" s="91"/>
      <c r="G34" s="91"/>
      <c r="H34" s="91"/>
      <c r="I34" s="91"/>
      <c r="J34" s="91"/>
    </row>
    <row r="35" spans="2:10">
      <c r="B35" s="91"/>
      <c r="C35" s="91"/>
      <c r="D35" s="91"/>
      <c r="E35" s="91"/>
      <c r="F35" s="91"/>
      <c r="G35" s="91"/>
      <c r="H35" s="91"/>
      <c r="I35" s="91"/>
      <c r="J35" s="91"/>
    </row>
    <row r="36" spans="2:10">
      <c r="B36" s="91"/>
      <c r="C36" s="91"/>
      <c r="D36" s="91"/>
      <c r="E36" s="91"/>
      <c r="F36" s="91"/>
      <c r="G36" s="91"/>
      <c r="H36" s="91"/>
      <c r="I36" s="91"/>
      <c r="J36" s="91"/>
    </row>
    <row r="37" spans="2:10">
      <c r="B37" s="91"/>
      <c r="C37" s="91"/>
      <c r="D37" s="91"/>
      <c r="E37" s="91"/>
      <c r="F37" s="91"/>
      <c r="G37" s="91"/>
      <c r="H37" s="91"/>
      <c r="I37" s="91"/>
      <c r="J37" s="91"/>
    </row>
    <row r="38" spans="2:10">
      <c r="B38" s="91"/>
      <c r="C38" s="91"/>
      <c r="D38" s="91"/>
      <c r="E38" s="91"/>
      <c r="F38" s="91"/>
      <c r="G38" s="91"/>
      <c r="H38" s="91"/>
      <c r="I38" s="91"/>
      <c r="J38" s="91"/>
    </row>
    <row r="39" spans="2:10">
      <c r="B39" s="91"/>
      <c r="C39" s="91"/>
      <c r="D39" s="91"/>
      <c r="E39" s="91"/>
      <c r="F39" s="91"/>
      <c r="G39" s="91"/>
      <c r="H39" s="91"/>
      <c r="I39" s="91"/>
      <c r="J39" s="91"/>
    </row>
    <row r="40" spans="2:10">
      <c r="B40" s="91"/>
      <c r="C40" s="91"/>
      <c r="D40" s="91"/>
      <c r="E40" s="91"/>
      <c r="F40" s="91"/>
      <c r="G40" s="91"/>
      <c r="H40" s="91"/>
      <c r="I40" s="91"/>
      <c r="J40" s="91"/>
    </row>
    <row r="41" spans="2:10">
      <c r="B41" s="91"/>
      <c r="C41" s="91"/>
      <c r="D41" s="91"/>
      <c r="E41" s="91"/>
      <c r="F41" s="91"/>
      <c r="G41" s="91"/>
      <c r="H41" s="91"/>
      <c r="I41" s="91"/>
      <c r="J41" s="91"/>
    </row>
    <row r="42" spans="2:10">
      <c r="B42" s="91"/>
      <c r="C42" s="91"/>
      <c r="D42" s="91"/>
      <c r="E42" s="91"/>
      <c r="F42" s="91"/>
      <c r="G42" s="91"/>
      <c r="H42" s="91"/>
      <c r="I42" s="91"/>
      <c r="J42" s="91"/>
    </row>
    <row r="43" spans="2:10">
      <c r="B43" s="91"/>
      <c r="C43" s="91"/>
      <c r="D43" s="91"/>
      <c r="E43" s="91"/>
      <c r="F43" s="91"/>
      <c r="G43" s="91"/>
      <c r="H43" s="91"/>
      <c r="I43" s="91"/>
      <c r="J43" s="91"/>
    </row>
    <row r="44" spans="2:10">
      <c r="B44" s="91"/>
      <c r="C44" s="91"/>
      <c r="D44" s="91"/>
      <c r="E44" s="91"/>
      <c r="F44" s="91"/>
      <c r="G44" s="91"/>
      <c r="H44" s="91"/>
      <c r="I44" s="91"/>
      <c r="J44" s="91"/>
    </row>
    <row r="45" spans="2:10">
      <c r="B45" s="91"/>
      <c r="C45" s="91"/>
      <c r="D45" s="91"/>
      <c r="E45" s="91"/>
      <c r="F45" s="91"/>
      <c r="G45" s="91"/>
      <c r="H45" s="91"/>
      <c r="I45" s="91"/>
      <c r="J45" s="91"/>
    </row>
    <row r="46" spans="2:10">
      <c r="B46" s="91"/>
      <c r="C46" s="91"/>
      <c r="D46" s="91"/>
      <c r="E46" s="91"/>
      <c r="F46" s="91"/>
      <c r="G46" s="91"/>
      <c r="H46" s="91"/>
      <c r="I46" s="91"/>
      <c r="J46" s="91"/>
    </row>
    <row r="47" spans="2:10">
      <c r="B47" s="91"/>
      <c r="C47" s="91"/>
      <c r="D47" s="91"/>
      <c r="E47" s="91"/>
      <c r="F47" s="91"/>
      <c r="G47" s="91"/>
      <c r="H47" s="91"/>
      <c r="I47" s="91"/>
      <c r="J47" s="91"/>
    </row>
    <row r="48" spans="2:10">
      <c r="B48" s="91"/>
      <c r="C48" s="91"/>
      <c r="D48" s="91"/>
      <c r="E48" s="91"/>
      <c r="F48" s="91"/>
      <c r="G48" s="91"/>
      <c r="H48" s="91"/>
      <c r="I48" s="91"/>
      <c r="J48" s="91"/>
    </row>
    <row r="49" spans="2:10">
      <c r="B49" s="91"/>
      <c r="C49" s="91"/>
      <c r="D49" s="91"/>
      <c r="E49" s="91"/>
      <c r="F49" s="91"/>
      <c r="G49" s="91"/>
      <c r="H49" s="91"/>
      <c r="I49" s="91"/>
      <c r="J49" s="91"/>
    </row>
    <row r="50" spans="2:10">
      <c r="B50" s="91"/>
      <c r="C50" s="91"/>
      <c r="D50" s="91"/>
      <c r="E50" s="91"/>
      <c r="F50" s="91"/>
      <c r="G50" s="91"/>
      <c r="H50" s="91"/>
      <c r="I50" s="91"/>
      <c r="J50" s="91"/>
    </row>
    <row r="51" spans="2:10">
      <c r="B51" s="91"/>
      <c r="C51" s="91"/>
      <c r="D51" s="91"/>
      <c r="E51" s="91"/>
      <c r="F51" s="91"/>
      <c r="G51" s="91"/>
      <c r="H51" s="91"/>
      <c r="I51" s="91"/>
      <c r="J51" s="91"/>
    </row>
    <row r="52" spans="2:10">
      <c r="B52" s="91"/>
      <c r="C52" s="91"/>
      <c r="D52" s="91"/>
      <c r="E52" s="91"/>
      <c r="F52" s="91"/>
      <c r="G52" s="91"/>
      <c r="H52" s="91"/>
      <c r="I52" s="91"/>
      <c r="J52" s="91"/>
    </row>
    <row r="53" spans="2:10">
      <c r="B53" s="91"/>
      <c r="C53" s="91"/>
      <c r="D53" s="91"/>
      <c r="E53" s="91"/>
      <c r="F53" s="91"/>
      <c r="G53" s="91"/>
      <c r="H53" s="91"/>
      <c r="I53" s="91"/>
      <c r="J53" s="91"/>
    </row>
    <row r="54" spans="2:10">
      <c r="B54" s="91"/>
      <c r="C54" s="91"/>
      <c r="D54" s="91"/>
      <c r="E54" s="91"/>
      <c r="F54" s="91"/>
      <c r="G54" s="91"/>
      <c r="H54" s="91"/>
      <c r="I54" s="91"/>
      <c r="J54" s="91"/>
    </row>
    <row r="55" spans="2:10">
      <c r="B55" s="91"/>
      <c r="C55" s="91"/>
      <c r="D55" s="91"/>
      <c r="E55" s="91"/>
      <c r="F55" s="91"/>
      <c r="G55" s="91"/>
      <c r="H55" s="91"/>
      <c r="I55" s="91"/>
      <c r="J55" s="91"/>
    </row>
    <row r="56" spans="2:10">
      <c r="B56" s="91"/>
      <c r="C56" s="91"/>
      <c r="D56" s="91"/>
      <c r="E56" s="91"/>
      <c r="F56" s="91"/>
      <c r="G56" s="91"/>
      <c r="H56" s="91"/>
      <c r="I56" s="91"/>
      <c r="J56" s="91"/>
    </row>
    <row r="57" spans="2:10">
      <c r="B57" s="91"/>
      <c r="C57" s="91"/>
      <c r="D57" s="91"/>
      <c r="E57" s="91"/>
      <c r="F57" s="91"/>
      <c r="G57" s="91"/>
      <c r="H57" s="91"/>
      <c r="I57" s="91"/>
      <c r="J57" s="91"/>
    </row>
    <row r="58" spans="2:10">
      <c r="B58" s="91"/>
      <c r="C58" s="91"/>
      <c r="D58" s="91"/>
      <c r="E58" s="91"/>
      <c r="F58" s="91"/>
      <c r="G58" s="91"/>
      <c r="H58" s="91"/>
      <c r="I58" s="91"/>
      <c r="J58" s="91"/>
    </row>
    <row r="59" spans="2:10">
      <c r="B59" s="91"/>
      <c r="C59" s="91"/>
      <c r="D59" s="91"/>
      <c r="E59" s="91"/>
      <c r="F59" s="91"/>
      <c r="G59" s="91"/>
      <c r="H59" s="91"/>
      <c r="I59" s="91"/>
      <c r="J59" s="91"/>
    </row>
    <row r="60" spans="2:10">
      <c r="B60" s="91"/>
      <c r="C60" s="91"/>
      <c r="D60" s="91"/>
      <c r="E60" s="91"/>
      <c r="F60" s="91"/>
      <c r="G60" s="91"/>
      <c r="H60" s="91"/>
      <c r="I60" s="91"/>
      <c r="J60" s="91"/>
    </row>
    <row r="61" spans="2:10">
      <c r="B61" s="91"/>
      <c r="C61" s="91"/>
      <c r="D61" s="91"/>
      <c r="E61" s="91"/>
      <c r="F61" s="91"/>
      <c r="G61" s="91"/>
      <c r="H61" s="91"/>
      <c r="I61" s="91"/>
      <c r="J61" s="91"/>
    </row>
    <row r="62" spans="2:10">
      <c r="B62" s="91"/>
      <c r="C62" s="91"/>
      <c r="D62" s="91"/>
      <c r="E62" s="91"/>
      <c r="F62" s="91"/>
      <c r="G62" s="91"/>
      <c r="H62" s="91"/>
      <c r="I62" s="91"/>
      <c r="J62" s="91"/>
    </row>
    <row r="63" spans="2:10">
      <c r="B63" s="91"/>
      <c r="C63" s="91"/>
      <c r="D63" s="91"/>
      <c r="E63" s="91"/>
      <c r="F63" s="91"/>
      <c r="G63" s="91"/>
      <c r="H63" s="91"/>
      <c r="I63" s="91"/>
      <c r="J63" s="91"/>
    </row>
    <row r="64" spans="2:10">
      <c r="B64" s="91"/>
      <c r="C64" s="91"/>
      <c r="D64" s="91"/>
      <c r="E64" s="91"/>
      <c r="F64" s="91"/>
      <c r="G64" s="91"/>
      <c r="H64" s="91"/>
      <c r="I64" s="91"/>
      <c r="J64" s="91"/>
    </row>
    <row r="65" spans="2:10">
      <c r="B65" s="91"/>
      <c r="C65" s="91"/>
      <c r="D65" s="91"/>
      <c r="E65" s="91"/>
      <c r="F65" s="91"/>
      <c r="G65" s="91"/>
      <c r="H65" s="91"/>
      <c r="I65" s="91"/>
      <c r="J65" s="91"/>
    </row>
    <row r="66" spans="2:10">
      <c r="B66" s="91"/>
      <c r="C66" s="91"/>
      <c r="D66" s="91"/>
      <c r="E66" s="91"/>
      <c r="F66" s="91"/>
      <c r="G66" s="91"/>
      <c r="H66" s="91"/>
      <c r="I66" s="91"/>
      <c r="J66" s="91"/>
    </row>
    <row r="67" spans="2:10">
      <c r="B67" s="91"/>
      <c r="C67" s="91"/>
      <c r="D67" s="91"/>
      <c r="E67" s="91"/>
      <c r="F67" s="91"/>
      <c r="G67" s="91"/>
      <c r="H67" s="91"/>
      <c r="I67" s="91"/>
      <c r="J67" s="91"/>
    </row>
    <row r="68" spans="2:10">
      <c r="B68" s="91"/>
      <c r="C68" s="91"/>
      <c r="D68" s="91"/>
      <c r="E68" s="91"/>
      <c r="F68" s="91"/>
      <c r="G68" s="91"/>
      <c r="H68" s="91"/>
      <c r="I68" s="91"/>
      <c r="J68" s="91"/>
    </row>
    <row r="69" spans="2:10">
      <c r="B69" s="91"/>
      <c r="C69" s="91"/>
      <c r="D69" s="91"/>
      <c r="E69" s="91"/>
      <c r="F69" s="91"/>
      <c r="G69" s="91"/>
      <c r="H69" s="91"/>
      <c r="I69" s="91"/>
      <c r="J69" s="91"/>
    </row>
    <row r="70" spans="2:10">
      <c r="B70" s="91"/>
      <c r="C70" s="91"/>
      <c r="D70" s="91"/>
      <c r="E70" s="91"/>
      <c r="F70" s="91"/>
      <c r="G70" s="91"/>
      <c r="H70" s="91"/>
      <c r="I70" s="91"/>
      <c r="J70" s="91"/>
    </row>
    <row r="71" spans="2:10">
      <c r="B71" s="91"/>
      <c r="C71" s="91"/>
      <c r="D71" s="91"/>
      <c r="E71" s="91"/>
      <c r="F71" s="91"/>
      <c r="G71" s="91"/>
      <c r="H71" s="91"/>
      <c r="I71" s="91"/>
      <c r="J71" s="91"/>
    </row>
    <row r="72" spans="2:10">
      <c r="B72" s="91"/>
      <c r="C72" s="91"/>
      <c r="D72" s="91"/>
      <c r="E72" s="91"/>
      <c r="F72" s="91"/>
      <c r="G72" s="91"/>
      <c r="H72" s="91"/>
      <c r="I72" s="91"/>
      <c r="J72" s="91"/>
    </row>
    <row r="73" spans="2:10">
      <c r="B73" s="91"/>
      <c r="C73" s="91"/>
      <c r="D73" s="91"/>
      <c r="E73" s="91"/>
      <c r="F73" s="91"/>
      <c r="G73" s="91"/>
      <c r="H73" s="91"/>
      <c r="I73" s="91"/>
      <c r="J73" s="91"/>
    </row>
    <row r="74" spans="2:10">
      <c r="B74" s="91"/>
      <c r="C74" s="91"/>
      <c r="D74" s="91"/>
      <c r="E74" s="91"/>
      <c r="F74" s="91"/>
      <c r="G74" s="91"/>
      <c r="H74" s="91"/>
      <c r="I74" s="91"/>
      <c r="J74" s="91"/>
    </row>
    <row r="75" spans="2:10">
      <c r="B75" s="91"/>
      <c r="C75" s="91"/>
      <c r="D75" s="91"/>
      <c r="E75" s="91"/>
      <c r="F75" s="91"/>
      <c r="G75" s="91"/>
      <c r="H75" s="91"/>
      <c r="I75" s="91"/>
      <c r="J75" s="91"/>
    </row>
    <row r="76" spans="2:10">
      <c r="B76" s="91"/>
      <c r="C76" s="91"/>
      <c r="D76" s="91"/>
      <c r="E76" s="91"/>
      <c r="F76" s="91"/>
      <c r="G76" s="91"/>
      <c r="H76" s="91"/>
      <c r="I76" s="91"/>
      <c r="J76" s="91"/>
    </row>
    <row r="77" spans="2:10">
      <c r="B77" s="91"/>
      <c r="C77" s="91"/>
      <c r="D77" s="91"/>
      <c r="E77" s="91"/>
      <c r="F77" s="91"/>
      <c r="G77" s="91"/>
      <c r="H77" s="91"/>
      <c r="I77" s="91"/>
      <c r="J77" s="91"/>
    </row>
    <row r="78" spans="2:10">
      <c r="B78" s="91"/>
      <c r="C78" s="91"/>
      <c r="D78" s="91"/>
      <c r="E78" s="91"/>
      <c r="F78" s="91"/>
      <c r="G78" s="91"/>
      <c r="H78" s="91"/>
      <c r="I78" s="91"/>
      <c r="J78" s="91"/>
    </row>
    <row r="79" spans="2:10">
      <c r="B79" s="91"/>
      <c r="C79" s="91"/>
      <c r="D79" s="91"/>
      <c r="E79" s="91"/>
      <c r="F79" s="91"/>
      <c r="G79" s="91"/>
      <c r="H79" s="91"/>
      <c r="I79" s="91"/>
      <c r="J79" s="91"/>
    </row>
    <row r="80" spans="2:10">
      <c r="B80" s="91"/>
      <c r="C80" s="91"/>
      <c r="D80" s="91"/>
      <c r="E80" s="91"/>
      <c r="F80" s="91"/>
      <c r="G80" s="91"/>
      <c r="H80" s="91"/>
      <c r="I80" s="91"/>
      <c r="J80" s="91"/>
    </row>
    <row r="81" spans="2:10">
      <c r="B81" s="91"/>
      <c r="C81" s="91"/>
      <c r="D81" s="91"/>
      <c r="E81" s="91"/>
      <c r="F81" s="91"/>
      <c r="G81" s="91"/>
      <c r="H81" s="91"/>
      <c r="I81" s="91"/>
      <c r="J81" s="91"/>
    </row>
    <row r="82" spans="2:10">
      <c r="B82" s="91"/>
      <c r="C82" s="91"/>
      <c r="D82" s="91"/>
      <c r="E82" s="91"/>
      <c r="F82" s="91"/>
      <c r="G82" s="91"/>
      <c r="H82" s="91"/>
      <c r="I82" s="91"/>
      <c r="J82" s="91"/>
    </row>
    <row r="83" spans="2:10">
      <c r="B83" s="91"/>
      <c r="C83" s="91"/>
      <c r="D83" s="91"/>
      <c r="E83" s="91"/>
      <c r="F83" s="91"/>
      <c r="G83" s="91"/>
      <c r="H83" s="91"/>
      <c r="I83" s="91"/>
      <c r="J83" s="91"/>
    </row>
    <row r="84" spans="2:10">
      <c r="B84" s="91"/>
      <c r="C84" s="91"/>
      <c r="D84" s="91"/>
      <c r="E84" s="91"/>
      <c r="F84" s="91"/>
      <c r="G84" s="91"/>
      <c r="H84" s="91"/>
      <c r="I84" s="91"/>
      <c r="J84" s="91"/>
    </row>
    <row r="85" spans="2:10">
      <c r="B85" s="91"/>
      <c r="C85" s="91"/>
      <c r="D85" s="91"/>
      <c r="E85" s="91"/>
      <c r="F85" s="91"/>
      <c r="G85" s="91"/>
      <c r="H85" s="91"/>
      <c r="I85" s="91"/>
      <c r="J85" s="91"/>
    </row>
    <row r="86" spans="2:10">
      <c r="B86" s="91"/>
      <c r="C86" s="91"/>
      <c r="D86" s="91"/>
      <c r="E86" s="91"/>
      <c r="F86" s="91"/>
      <c r="G86" s="91"/>
      <c r="H86" s="91"/>
      <c r="I86" s="91"/>
      <c r="J86" s="91"/>
    </row>
    <row r="87" spans="2:10">
      <c r="B87" s="91"/>
      <c r="C87" s="91"/>
      <c r="D87" s="91"/>
      <c r="E87" s="91"/>
      <c r="F87" s="91"/>
      <c r="G87" s="91"/>
      <c r="H87" s="91"/>
      <c r="I87" s="91"/>
      <c r="J87" s="91"/>
    </row>
    <row r="88" spans="2:10">
      <c r="B88" s="91"/>
      <c r="C88" s="91"/>
      <c r="D88" s="91"/>
      <c r="E88" s="91"/>
      <c r="F88" s="91"/>
      <c r="G88" s="91"/>
      <c r="H88" s="91"/>
      <c r="I88" s="91"/>
      <c r="J88" s="91"/>
    </row>
    <row r="89" spans="2:10">
      <c r="B89" s="91"/>
      <c r="C89" s="91"/>
      <c r="D89" s="91"/>
      <c r="E89" s="91"/>
      <c r="F89" s="91"/>
      <c r="G89" s="91"/>
      <c r="H89" s="91"/>
      <c r="I89" s="91"/>
      <c r="J89" s="91"/>
    </row>
    <row r="90" spans="2:10">
      <c r="B90" s="91"/>
      <c r="C90" s="91"/>
      <c r="D90" s="91"/>
      <c r="E90" s="91"/>
      <c r="F90" s="91"/>
      <c r="G90" s="91"/>
      <c r="H90" s="91"/>
      <c r="I90" s="91"/>
      <c r="J90" s="91"/>
    </row>
    <row r="91" spans="2:10">
      <c r="B91" s="91"/>
      <c r="C91" s="91"/>
      <c r="D91" s="91"/>
      <c r="E91" s="91"/>
      <c r="F91" s="91"/>
      <c r="G91" s="91"/>
      <c r="H91" s="91"/>
      <c r="I91" s="91"/>
      <c r="J91" s="91"/>
    </row>
    <row r="92" spans="2:10">
      <c r="B92" s="91"/>
      <c r="C92" s="91"/>
      <c r="D92" s="91"/>
      <c r="E92" s="91"/>
      <c r="F92" s="91"/>
      <c r="G92" s="91"/>
      <c r="H92" s="91"/>
      <c r="I92" s="91"/>
      <c r="J92" s="91"/>
    </row>
    <row r="93" spans="2:10">
      <c r="B93" s="91"/>
      <c r="C93" s="91"/>
      <c r="D93" s="91"/>
      <c r="E93" s="91"/>
      <c r="F93" s="91"/>
      <c r="G93" s="91"/>
      <c r="H93" s="91"/>
      <c r="I93" s="91"/>
      <c r="J93" s="91"/>
    </row>
    <row r="94" spans="2:10">
      <c r="B94" s="91"/>
      <c r="C94" s="91"/>
      <c r="D94" s="91"/>
      <c r="E94" s="91"/>
      <c r="F94" s="91"/>
      <c r="G94" s="91"/>
      <c r="H94" s="91"/>
      <c r="I94" s="91"/>
      <c r="J94" s="91"/>
    </row>
    <row r="95" spans="2:10">
      <c r="B95" s="91"/>
      <c r="C95" s="91"/>
      <c r="D95" s="91"/>
      <c r="E95" s="91"/>
      <c r="F95" s="91"/>
      <c r="G95" s="91"/>
      <c r="H95" s="91"/>
      <c r="I95" s="91"/>
      <c r="J95" s="91"/>
    </row>
    <row r="96" spans="2:10">
      <c r="B96" s="91"/>
      <c r="C96" s="91"/>
      <c r="D96" s="91"/>
      <c r="E96" s="91"/>
      <c r="F96" s="91"/>
      <c r="G96" s="91"/>
      <c r="H96" s="91"/>
      <c r="I96" s="91"/>
      <c r="J96" s="91"/>
    </row>
    <row r="97" spans="2:10">
      <c r="B97" s="91"/>
      <c r="C97" s="91"/>
      <c r="D97" s="91"/>
      <c r="E97" s="91"/>
      <c r="F97" s="91"/>
      <c r="G97" s="91"/>
      <c r="H97" s="91"/>
      <c r="I97" s="91"/>
      <c r="J97" s="91"/>
    </row>
    <row r="98" spans="2:10">
      <c r="B98" s="91"/>
      <c r="C98" s="91"/>
      <c r="D98" s="91"/>
      <c r="E98" s="91"/>
      <c r="F98" s="91"/>
      <c r="G98" s="91"/>
      <c r="H98" s="91"/>
      <c r="I98" s="91"/>
      <c r="J98" s="91"/>
    </row>
    <row r="99" spans="2:10">
      <c r="B99" s="91"/>
      <c r="C99" s="91"/>
      <c r="D99" s="91"/>
      <c r="E99" s="91"/>
      <c r="F99" s="91"/>
      <c r="G99" s="91"/>
      <c r="H99" s="91"/>
      <c r="I99" s="91"/>
      <c r="J99" s="91"/>
    </row>
    <row r="100" spans="2:10">
      <c r="B100" s="91"/>
      <c r="C100" s="91"/>
      <c r="D100" s="91"/>
      <c r="E100" s="91"/>
      <c r="F100" s="91"/>
      <c r="G100" s="91"/>
      <c r="H100" s="91"/>
      <c r="I100" s="91"/>
      <c r="J100" s="91"/>
    </row>
    <row r="101" spans="2:10">
      <c r="B101" s="91"/>
      <c r="C101" s="91"/>
      <c r="D101" s="91"/>
      <c r="E101" s="91"/>
      <c r="F101" s="91"/>
      <c r="G101" s="91"/>
      <c r="H101" s="91"/>
      <c r="I101" s="91"/>
      <c r="J101" s="91"/>
    </row>
    <row r="102" spans="2:10">
      <c r="B102" s="91"/>
      <c r="C102" s="91"/>
      <c r="D102" s="91"/>
      <c r="E102" s="91"/>
      <c r="F102" s="91"/>
      <c r="G102" s="91"/>
      <c r="H102" s="91"/>
      <c r="I102" s="91"/>
      <c r="J102" s="91"/>
    </row>
    <row r="103" spans="2:10">
      <c r="B103" s="91"/>
      <c r="C103" s="91"/>
      <c r="D103" s="91"/>
      <c r="E103" s="91"/>
      <c r="F103" s="91"/>
      <c r="G103" s="91"/>
      <c r="H103" s="91"/>
      <c r="I103" s="91"/>
      <c r="J103" s="91"/>
    </row>
    <row r="104" spans="2:10">
      <c r="B104" s="91"/>
      <c r="C104" s="91"/>
      <c r="D104" s="91"/>
      <c r="E104" s="91"/>
      <c r="F104" s="91"/>
      <c r="G104" s="91"/>
      <c r="H104" s="91"/>
      <c r="I104" s="91"/>
      <c r="J104" s="91"/>
    </row>
    <row r="105" spans="2:10">
      <c r="B105" s="91"/>
      <c r="C105" s="91"/>
      <c r="D105" s="91"/>
      <c r="E105" s="91"/>
      <c r="F105" s="91"/>
      <c r="G105" s="91"/>
      <c r="H105" s="91"/>
      <c r="I105" s="91"/>
      <c r="J105" s="91"/>
    </row>
    <row r="106" spans="2:10">
      <c r="B106" s="91"/>
      <c r="C106" s="91"/>
      <c r="D106" s="91"/>
      <c r="E106" s="91"/>
      <c r="F106" s="91"/>
      <c r="G106" s="91"/>
      <c r="H106" s="91"/>
      <c r="I106" s="91"/>
      <c r="J106" s="91"/>
    </row>
    <row r="107" spans="2:10">
      <c r="B107" s="91"/>
      <c r="C107" s="91"/>
      <c r="D107" s="91"/>
      <c r="E107" s="91"/>
      <c r="F107" s="91"/>
      <c r="G107" s="91"/>
      <c r="H107" s="91"/>
      <c r="I107" s="91"/>
      <c r="J107" s="91"/>
    </row>
    <row r="108" spans="2:10">
      <c r="B108" s="91"/>
      <c r="C108" s="91"/>
      <c r="D108" s="91"/>
      <c r="E108" s="91"/>
      <c r="F108" s="91"/>
      <c r="G108" s="91"/>
      <c r="H108" s="91"/>
      <c r="I108" s="91"/>
      <c r="J108" s="91"/>
    </row>
    <row r="109" spans="2:10">
      <c r="B109" s="91"/>
      <c r="C109" s="91"/>
      <c r="D109" s="91"/>
      <c r="E109" s="91"/>
      <c r="F109" s="91"/>
      <c r="G109" s="91"/>
      <c r="H109" s="91"/>
      <c r="I109" s="91"/>
      <c r="J109" s="91"/>
    </row>
    <row r="110" spans="2:10">
      <c r="B110" s="91"/>
      <c r="C110" s="91"/>
      <c r="D110" s="91"/>
      <c r="E110" s="91"/>
      <c r="F110" s="91"/>
      <c r="G110" s="91"/>
      <c r="H110" s="91"/>
      <c r="I110" s="91"/>
      <c r="J110" s="91"/>
    </row>
    <row r="111" spans="2:10">
      <c r="B111" s="91"/>
      <c r="C111" s="91"/>
      <c r="D111" s="91"/>
      <c r="E111" s="91"/>
      <c r="F111" s="91"/>
      <c r="G111" s="91"/>
      <c r="H111" s="91"/>
      <c r="I111" s="91"/>
      <c r="J111" s="91"/>
    </row>
    <row r="112" spans="2:10">
      <c r="B112" s="91"/>
      <c r="C112" s="91"/>
      <c r="D112" s="91"/>
      <c r="E112" s="91"/>
      <c r="F112" s="91"/>
      <c r="G112" s="91"/>
      <c r="H112" s="91"/>
      <c r="I112" s="91"/>
      <c r="J112" s="91"/>
    </row>
    <row r="113" spans="2:10">
      <c r="B113" s="91"/>
      <c r="C113" s="91"/>
      <c r="D113" s="91"/>
      <c r="E113" s="91"/>
      <c r="F113" s="91"/>
      <c r="G113" s="91"/>
      <c r="H113" s="91"/>
      <c r="I113" s="91"/>
      <c r="J113" s="91"/>
    </row>
    <row r="114" spans="2:10">
      <c r="B114" s="91"/>
      <c r="C114" s="91"/>
      <c r="D114" s="91"/>
      <c r="E114" s="91"/>
      <c r="F114" s="91"/>
      <c r="G114" s="91"/>
      <c r="H114" s="91"/>
      <c r="I114" s="91"/>
      <c r="J114" s="91"/>
    </row>
    <row r="115" spans="2:10">
      <c r="B115" s="91"/>
      <c r="C115" s="91"/>
      <c r="D115" s="91"/>
      <c r="E115" s="91"/>
      <c r="F115" s="91"/>
      <c r="G115" s="91"/>
      <c r="H115" s="91"/>
      <c r="I115" s="91"/>
      <c r="J115" s="91"/>
    </row>
    <row r="116" spans="2:10">
      <c r="B116" s="91"/>
      <c r="C116" s="91"/>
      <c r="D116" s="91"/>
      <c r="E116" s="91"/>
      <c r="F116" s="91"/>
      <c r="G116" s="91"/>
      <c r="H116" s="91"/>
      <c r="I116" s="91"/>
      <c r="J116" s="91"/>
    </row>
    <row r="117" spans="2:10">
      <c r="B117" s="91"/>
      <c r="C117" s="91"/>
      <c r="D117" s="91"/>
      <c r="E117" s="91"/>
      <c r="F117" s="91"/>
      <c r="G117" s="91"/>
      <c r="H117" s="91"/>
      <c r="I117" s="91"/>
      <c r="J117" s="91"/>
    </row>
    <row r="118" spans="2:10">
      <c r="B118" s="91"/>
      <c r="C118" s="91"/>
      <c r="D118" s="91"/>
      <c r="E118" s="91"/>
      <c r="F118" s="91"/>
      <c r="G118" s="91"/>
      <c r="H118" s="91"/>
      <c r="I118" s="91"/>
      <c r="J118" s="91"/>
    </row>
    <row r="119" spans="2:10">
      <c r="B119" s="91"/>
      <c r="C119" s="91"/>
      <c r="D119" s="91"/>
      <c r="E119" s="91"/>
      <c r="F119" s="91"/>
      <c r="G119" s="91"/>
      <c r="H119" s="91"/>
      <c r="I119" s="91"/>
      <c r="J119" s="91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0:J1048576 B23:B24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>
      <selection activeCell="N25" sqref="N25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178</v>
      </c>
      <c r="C1" s="68" t="s" vm="1">
        <v>264</v>
      </c>
    </row>
    <row r="2" spans="2:60">
      <c r="B2" s="47" t="s">
        <v>177</v>
      </c>
      <c r="C2" s="68" t="s">
        <v>265</v>
      </c>
    </row>
    <row r="3" spans="2:60">
      <c r="B3" s="47" t="s">
        <v>179</v>
      </c>
      <c r="C3" s="68" t="s">
        <v>266</v>
      </c>
    </row>
    <row r="4" spans="2:60">
      <c r="B4" s="47" t="s">
        <v>180</v>
      </c>
      <c r="C4" s="68">
        <v>8803</v>
      </c>
    </row>
    <row r="6" spans="2:60" ht="26.25" customHeight="1">
      <c r="B6" s="121" t="s">
        <v>213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60" s="3" customFormat="1" ht="63">
      <c r="B7" s="48" t="s">
        <v>115</v>
      </c>
      <c r="C7" s="50" t="s">
        <v>116</v>
      </c>
      <c r="D7" s="50" t="s">
        <v>14</v>
      </c>
      <c r="E7" s="50" t="s">
        <v>15</v>
      </c>
      <c r="F7" s="50" t="s">
        <v>58</v>
      </c>
      <c r="G7" s="50" t="s">
        <v>102</v>
      </c>
      <c r="H7" s="50" t="s">
        <v>54</v>
      </c>
      <c r="I7" s="50" t="s">
        <v>110</v>
      </c>
      <c r="J7" s="50" t="s">
        <v>181</v>
      </c>
      <c r="K7" s="65" t="s">
        <v>182</v>
      </c>
    </row>
    <row r="8" spans="2:60" s="3" customFormat="1" ht="21.75" customHeight="1">
      <c r="B8" s="15"/>
      <c r="C8" s="58"/>
      <c r="D8" s="16"/>
      <c r="E8" s="16"/>
      <c r="F8" s="16" t="s">
        <v>19</v>
      </c>
      <c r="G8" s="16"/>
      <c r="H8" s="16" t="s">
        <v>19</v>
      </c>
      <c r="I8" s="16" t="s">
        <v>243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9" t="s">
        <v>2719</v>
      </c>
      <c r="C10" s="91"/>
      <c r="D10" s="91"/>
      <c r="E10" s="91"/>
      <c r="F10" s="91"/>
      <c r="G10" s="91"/>
      <c r="H10" s="91"/>
      <c r="I10" s="110">
        <v>0</v>
      </c>
      <c r="J10" s="91"/>
      <c r="K10" s="9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3"/>
      <c r="C11" s="91"/>
      <c r="D11" s="91"/>
      <c r="E11" s="91"/>
      <c r="F11" s="91"/>
      <c r="G11" s="91"/>
      <c r="H11" s="91"/>
      <c r="I11" s="91"/>
      <c r="J11" s="91"/>
      <c r="K11" s="91"/>
    </row>
    <row r="12" spans="2:60">
      <c r="B12" s="103"/>
      <c r="C12" s="91"/>
      <c r="D12" s="91"/>
      <c r="E12" s="91"/>
      <c r="F12" s="91"/>
      <c r="G12" s="91"/>
      <c r="H12" s="91"/>
      <c r="I12" s="91"/>
      <c r="J12" s="91"/>
      <c r="K12" s="9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91"/>
      <c r="C13" s="91"/>
      <c r="D13" s="91"/>
      <c r="E13" s="91"/>
      <c r="F13" s="91"/>
      <c r="G13" s="91"/>
      <c r="H13" s="91"/>
      <c r="I13" s="91"/>
      <c r="J13" s="91"/>
      <c r="K13" s="9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91"/>
      <c r="C14" s="91"/>
      <c r="D14" s="91"/>
      <c r="E14" s="91"/>
      <c r="F14" s="91"/>
      <c r="G14" s="91"/>
      <c r="H14" s="91"/>
      <c r="I14" s="91"/>
      <c r="J14" s="91"/>
      <c r="K14" s="91"/>
    </row>
    <row r="15" spans="2:60">
      <c r="B15" s="91"/>
      <c r="C15" s="91"/>
      <c r="D15" s="91"/>
      <c r="E15" s="91"/>
      <c r="F15" s="91"/>
      <c r="G15" s="91"/>
      <c r="H15" s="91"/>
      <c r="I15" s="91"/>
      <c r="J15" s="91"/>
      <c r="K15" s="9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2:11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1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11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11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11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11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11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11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11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11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11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11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11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11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11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D12" sqref="D12:H14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58.140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178</v>
      </c>
      <c r="C1" s="68" t="s" vm="1">
        <v>264</v>
      </c>
    </row>
    <row r="2" spans="2:60">
      <c r="B2" s="47" t="s">
        <v>177</v>
      </c>
      <c r="C2" s="68" t="s">
        <v>265</v>
      </c>
    </row>
    <row r="3" spans="2:60">
      <c r="B3" s="47" t="s">
        <v>179</v>
      </c>
      <c r="C3" s="68" t="s">
        <v>266</v>
      </c>
    </row>
    <row r="4" spans="2:60">
      <c r="B4" s="47" t="s">
        <v>180</v>
      </c>
      <c r="C4" s="68">
        <v>8803</v>
      </c>
    </row>
    <row r="6" spans="2:60" ht="26.25" customHeight="1">
      <c r="B6" s="121" t="s">
        <v>214</v>
      </c>
      <c r="C6" s="122"/>
      <c r="D6" s="122"/>
      <c r="E6" s="122"/>
      <c r="F6" s="122"/>
      <c r="G6" s="122"/>
      <c r="H6" s="122"/>
      <c r="I6" s="122"/>
      <c r="J6" s="122"/>
      <c r="K6" s="123"/>
    </row>
    <row r="7" spans="2:60" s="3" customFormat="1" ht="63">
      <c r="B7" s="48" t="s">
        <v>115</v>
      </c>
      <c r="C7" s="50" t="s">
        <v>45</v>
      </c>
      <c r="D7" s="50" t="s">
        <v>14</v>
      </c>
      <c r="E7" s="50" t="s">
        <v>15</v>
      </c>
      <c r="F7" s="50" t="s">
        <v>58</v>
      </c>
      <c r="G7" s="50" t="s">
        <v>102</v>
      </c>
      <c r="H7" s="50" t="s">
        <v>54</v>
      </c>
      <c r="I7" s="50" t="s">
        <v>110</v>
      </c>
      <c r="J7" s="50" t="s">
        <v>181</v>
      </c>
      <c r="K7" s="52" t="s">
        <v>182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243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91" t="s">
        <v>57</v>
      </c>
      <c r="C10" s="74"/>
      <c r="D10" s="74"/>
      <c r="E10" s="74"/>
      <c r="F10" s="74"/>
      <c r="G10" s="74"/>
      <c r="H10" s="113">
        <v>0</v>
      </c>
      <c r="I10" s="84">
        <f>I11</f>
        <v>-179.80570902900007</v>
      </c>
      <c r="J10" s="85">
        <f>I10/$I$10</f>
        <v>1</v>
      </c>
      <c r="K10" s="85">
        <f>I10/'סכום נכסי הקרן'!$C$42</f>
        <v>-1.5569297300179486E-4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5" t="s">
        <v>233</v>
      </c>
      <c r="C11" s="74"/>
      <c r="D11" s="74"/>
      <c r="E11" s="74"/>
      <c r="F11" s="74"/>
      <c r="G11" s="74"/>
      <c r="H11" s="113">
        <v>0</v>
      </c>
      <c r="I11" s="84">
        <f>I12+I13+I14</f>
        <v>-179.80570902900007</v>
      </c>
      <c r="J11" s="85">
        <f t="shared" ref="J11:J14" si="0">I11/$I$10</f>
        <v>1</v>
      </c>
      <c r="K11" s="85">
        <f>I11/'סכום נכסי הקרן'!$C$42</f>
        <v>-1.5569297300179486E-4</v>
      </c>
    </row>
    <row r="12" spans="2:60">
      <c r="B12" s="73" t="s">
        <v>2714</v>
      </c>
      <c r="C12" s="74" t="s">
        <v>2715</v>
      </c>
      <c r="D12" s="74" t="s">
        <v>682</v>
      </c>
      <c r="E12" s="74"/>
      <c r="F12" s="88">
        <v>0</v>
      </c>
      <c r="G12" s="87" t="s">
        <v>163</v>
      </c>
      <c r="H12" s="85">
        <v>0</v>
      </c>
      <c r="I12" s="84">
        <v>24.785050794000004</v>
      </c>
      <c r="J12" s="85">
        <f t="shared" si="0"/>
        <v>-0.13784351413448465</v>
      </c>
      <c r="K12" s="85">
        <f>I12/'סכום נכסי הקרן'!$C$42</f>
        <v>2.1461266524612845E-5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7" t="s">
        <v>679</v>
      </c>
      <c r="C13" s="74" t="s">
        <v>680</v>
      </c>
      <c r="D13" s="74" t="s">
        <v>682</v>
      </c>
      <c r="E13" s="74"/>
      <c r="F13" s="88">
        <v>0</v>
      </c>
      <c r="G13" s="87" t="s">
        <v>163</v>
      </c>
      <c r="H13" s="85">
        <v>0</v>
      </c>
      <c r="I13" s="114">
        <v>-143.25372007300004</v>
      </c>
      <c r="J13" s="85">
        <f t="shared" si="0"/>
        <v>0.79671396890904767</v>
      </c>
      <c r="K13" s="85">
        <f>I13/'סכום נכסי הקרן'!$C$42</f>
        <v>-1.2404276645150921E-4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7" t="s">
        <v>1427</v>
      </c>
      <c r="C14" s="74" t="s">
        <v>1428</v>
      </c>
      <c r="D14" s="74" t="s">
        <v>682</v>
      </c>
      <c r="E14" s="91"/>
      <c r="F14" s="88">
        <v>0</v>
      </c>
      <c r="G14" s="87" t="s">
        <v>163</v>
      </c>
      <c r="H14" s="85">
        <v>0</v>
      </c>
      <c r="I14" s="114">
        <v>-61.337039750000017</v>
      </c>
      <c r="J14" s="85">
        <f t="shared" si="0"/>
        <v>0.34112954522543681</v>
      </c>
      <c r="K14" s="85">
        <f>I14/'סכום נכסי הקרן'!$C$42</f>
        <v>-5.3111473074898496E-5</v>
      </c>
    </row>
    <row r="15" spans="2:60">
      <c r="D15" s="87"/>
      <c r="E15" s="87"/>
      <c r="F15" s="74"/>
      <c r="G15" s="87"/>
      <c r="H15" s="74"/>
      <c r="I15" s="74"/>
      <c r="J15" s="74"/>
      <c r="K15" s="74"/>
      <c r="L15" s="87"/>
      <c r="M15" s="88"/>
      <c r="N15" s="74"/>
      <c r="O15" s="84"/>
      <c r="P15" s="86"/>
      <c r="Q15" s="74"/>
      <c r="S15" s="74"/>
      <c r="T15" s="85"/>
      <c r="U15" s="85"/>
      <c r="V15" s="1"/>
      <c r="W15" s="1"/>
      <c r="X15" s="1"/>
      <c r="Y15" s="1"/>
      <c r="Z15" s="1"/>
    </row>
    <row r="16" spans="2:60">
      <c r="B16" s="103"/>
      <c r="C16" s="91"/>
      <c r="D16" s="91"/>
      <c r="E16" s="91"/>
      <c r="F16" s="91"/>
      <c r="G16" s="91"/>
      <c r="H16" s="91"/>
      <c r="I16" s="91"/>
      <c r="J16" s="91"/>
      <c r="K16" s="9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26">
      <c r="D17" s="87"/>
      <c r="E17" s="87"/>
      <c r="F17" s="74"/>
      <c r="G17" s="87"/>
      <c r="H17" s="87"/>
      <c r="I17" s="84"/>
      <c r="J17" s="86"/>
      <c r="K17" s="74"/>
      <c r="M17" s="74"/>
      <c r="N17" s="85"/>
      <c r="O17" s="8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26"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2:26"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2:26"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2:26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2:26"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2:26"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2:26"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2:26"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2:26"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2:26"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2:26"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2:26"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2:26"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2:26"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2:11"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2:11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2:11">
      <c r="B38" s="91"/>
      <c r="C38" s="91"/>
      <c r="D38" s="91"/>
      <c r="E38" s="91"/>
      <c r="F38" s="91"/>
      <c r="G38" s="91"/>
      <c r="H38" s="91"/>
      <c r="I38" s="91"/>
      <c r="J38" s="91"/>
      <c r="K38" s="91"/>
    </row>
    <row r="39" spans="2:11"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2:11"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2:11"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2:11"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2:11"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11"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2:11"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2:11"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2:11"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2:11"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2:11"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2:11"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2:11"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2:11"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2:11"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2:11"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spans="2:11"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2:11"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2:11">
      <c r="B57" s="91"/>
      <c r="C57" s="91"/>
      <c r="D57" s="91"/>
      <c r="E57" s="91"/>
      <c r="F57" s="91"/>
      <c r="G57" s="91"/>
      <c r="H57" s="91"/>
      <c r="I57" s="91"/>
      <c r="J57" s="91"/>
      <c r="K57" s="91"/>
    </row>
    <row r="58" spans="2:11">
      <c r="B58" s="91"/>
      <c r="C58" s="91"/>
      <c r="D58" s="91"/>
      <c r="E58" s="91"/>
      <c r="F58" s="91"/>
      <c r="G58" s="91"/>
      <c r="H58" s="91"/>
      <c r="I58" s="91"/>
      <c r="J58" s="91"/>
      <c r="K58" s="91"/>
    </row>
    <row r="59" spans="2:11">
      <c r="B59" s="91"/>
      <c r="C59" s="91"/>
      <c r="D59" s="91"/>
      <c r="E59" s="91"/>
      <c r="F59" s="91"/>
      <c r="G59" s="91"/>
      <c r="H59" s="91"/>
      <c r="I59" s="91"/>
      <c r="J59" s="91"/>
      <c r="K59" s="91"/>
    </row>
    <row r="60" spans="2:11">
      <c r="B60" s="91"/>
      <c r="C60" s="91"/>
      <c r="D60" s="91"/>
      <c r="E60" s="91"/>
      <c r="F60" s="91"/>
      <c r="G60" s="91"/>
      <c r="H60" s="91"/>
      <c r="I60" s="91"/>
      <c r="J60" s="91"/>
      <c r="K60" s="91"/>
    </row>
    <row r="61" spans="2:11">
      <c r="B61" s="91"/>
      <c r="C61" s="91"/>
      <c r="D61" s="91"/>
      <c r="E61" s="91"/>
      <c r="F61" s="91"/>
      <c r="G61" s="91"/>
      <c r="H61" s="91"/>
      <c r="I61" s="91"/>
      <c r="J61" s="91"/>
      <c r="K61" s="91"/>
    </row>
    <row r="62" spans="2:11">
      <c r="B62" s="91"/>
      <c r="C62" s="91"/>
      <c r="D62" s="91"/>
      <c r="E62" s="91"/>
      <c r="F62" s="91"/>
      <c r="G62" s="91"/>
      <c r="H62" s="91"/>
      <c r="I62" s="91"/>
      <c r="J62" s="91"/>
      <c r="K62" s="91"/>
    </row>
    <row r="63" spans="2:11"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4" spans="2:11"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2:11">
      <c r="B65" s="91"/>
      <c r="C65" s="91"/>
      <c r="D65" s="91"/>
      <c r="E65" s="91"/>
      <c r="F65" s="91"/>
      <c r="G65" s="91"/>
      <c r="H65" s="91"/>
      <c r="I65" s="91"/>
      <c r="J65" s="91"/>
      <c r="K65" s="91"/>
    </row>
    <row r="66" spans="2:11">
      <c r="B66" s="91"/>
      <c r="C66" s="91"/>
      <c r="D66" s="91"/>
      <c r="E66" s="91"/>
      <c r="F66" s="91"/>
      <c r="G66" s="91"/>
      <c r="H66" s="91"/>
      <c r="I66" s="91"/>
      <c r="J66" s="91"/>
      <c r="K66" s="91"/>
    </row>
    <row r="67" spans="2:11">
      <c r="B67" s="91"/>
      <c r="C67" s="91"/>
      <c r="D67" s="91"/>
      <c r="E67" s="91"/>
      <c r="F67" s="91"/>
      <c r="G67" s="91"/>
      <c r="H67" s="91"/>
      <c r="I67" s="91"/>
      <c r="J67" s="91"/>
      <c r="K67" s="91"/>
    </row>
    <row r="68" spans="2:11">
      <c r="B68" s="91"/>
      <c r="C68" s="91"/>
      <c r="D68" s="91"/>
      <c r="E68" s="91"/>
      <c r="F68" s="91"/>
      <c r="G68" s="91"/>
      <c r="H68" s="91"/>
      <c r="I68" s="91"/>
      <c r="J68" s="91"/>
      <c r="K68" s="91"/>
    </row>
    <row r="69" spans="2:11"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2:11">
      <c r="B70" s="91"/>
      <c r="C70" s="91"/>
      <c r="D70" s="91"/>
      <c r="E70" s="91"/>
      <c r="F70" s="91"/>
      <c r="G70" s="91"/>
      <c r="H70" s="91"/>
      <c r="I70" s="91"/>
      <c r="J70" s="91"/>
      <c r="K70" s="91"/>
    </row>
    <row r="71" spans="2:11"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2:11">
      <c r="B72" s="91"/>
      <c r="C72" s="91"/>
      <c r="D72" s="91"/>
      <c r="E72" s="91"/>
      <c r="F72" s="91"/>
      <c r="G72" s="91"/>
      <c r="H72" s="91"/>
      <c r="I72" s="91"/>
      <c r="J72" s="91"/>
      <c r="K72" s="91"/>
    </row>
    <row r="73" spans="2:11">
      <c r="B73" s="91"/>
      <c r="C73" s="91"/>
      <c r="D73" s="91"/>
      <c r="E73" s="91"/>
      <c r="F73" s="91"/>
      <c r="G73" s="91"/>
      <c r="H73" s="91"/>
      <c r="I73" s="91"/>
      <c r="J73" s="91"/>
      <c r="K73" s="91"/>
    </row>
    <row r="74" spans="2:11">
      <c r="B74" s="91"/>
      <c r="C74" s="91"/>
      <c r="D74" s="91"/>
      <c r="E74" s="91"/>
      <c r="F74" s="91"/>
      <c r="G74" s="91"/>
      <c r="H74" s="91"/>
      <c r="I74" s="91"/>
      <c r="J74" s="91"/>
      <c r="K74" s="91"/>
    </row>
    <row r="75" spans="2:11">
      <c r="B75" s="91"/>
      <c r="C75" s="91"/>
      <c r="D75" s="91"/>
      <c r="E75" s="91"/>
      <c r="F75" s="91"/>
      <c r="G75" s="91"/>
      <c r="H75" s="91"/>
      <c r="I75" s="91"/>
      <c r="J75" s="91"/>
      <c r="K75" s="91"/>
    </row>
    <row r="76" spans="2:11"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spans="2:11"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2:11">
      <c r="B78" s="91"/>
      <c r="C78" s="91"/>
      <c r="D78" s="91"/>
      <c r="E78" s="91"/>
      <c r="F78" s="91"/>
      <c r="G78" s="91"/>
      <c r="H78" s="91"/>
      <c r="I78" s="91"/>
      <c r="J78" s="91"/>
      <c r="K78" s="91"/>
    </row>
    <row r="79" spans="2:11">
      <c r="B79" s="91"/>
      <c r="C79" s="91"/>
      <c r="D79" s="91"/>
      <c r="E79" s="91"/>
      <c r="F79" s="91"/>
      <c r="G79" s="91"/>
      <c r="H79" s="91"/>
      <c r="I79" s="91"/>
      <c r="J79" s="91"/>
      <c r="K79" s="91"/>
    </row>
    <row r="80" spans="2:11"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2:11">
      <c r="B81" s="91"/>
      <c r="C81" s="91"/>
      <c r="D81" s="91"/>
      <c r="E81" s="91"/>
      <c r="F81" s="91"/>
      <c r="G81" s="91"/>
      <c r="H81" s="91"/>
      <c r="I81" s="91"/>
      <c r="J81" s="91"/>
      <c r="K81" s="91"/>
    </row>
    <row r="82" spans="2:11">
      <c r="B82" s="91"/>
      <c r="C82" s="91"/>
      <c r="D82" s="91"/>
      <c r="E82" s="91"/>
      <c r="F82" s="91"/>
      <c r="G82" s="91"/>
      <c r="H82" s="91"/>
      <c r="I82" s="91"/>
      <c r="J82" s="91"/>
      <c r="K82" s="91"/>
    </row>
    <row r="83" spans="2:11">
      <c r="B83" s="91"/>
      <c r="C83" s="91"/>
      <c r="D83" s="91"/>
      <c r="E83" s="91"/>
      <c r="F83" s="91"/>
      <c r="G83" s="91"/>
      <c r="H83" s="91"/>
      <c r="I83" s="91"/>
      <c r="J83" s="91"/>
      <c r="K83" s="91"/>
    </row>
    <row r="84" spans="2:11"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spans="2:11">
      <c r="B85" s="91"/>
      <c r="C85" s="91"/>
      <c r="D85" s="91"/>
      <c r="E85" s="91"/>
      <c r="F85" s="91"/>
      <c r="G85" s="91"/>
      <c r="H85" s="91"/>
      <c r="I85" s="91"/>
      <c r="J85" s="91"/>
      <c r="K85" s="91"/>
    </row>
    <row r="86" spans="2:11">
      <c r="B86" s="91"/>
      <c r="C86" s="91"/>
      <c r="D86" s="91"/>
      <c r="E86" s="91"/>
      <c r="F86" s="91"/>
      <c r="G86" s="91"/>
      <c r="H86" s="91"/>
      <c r="I86" s="91"/>
      <c r="J86" s="91"/>
      <c r="K86" s="91"/>
    </row>
    <row r="87" spans="2:11">
      <c r="B87" s="91"/>
      <c r="C87" s="91"/>
      <c r="D87" s="91"/>
      <c r="E87" s="91"/>
      <c r="F87" s="91"/>
      <c r="G87" s="91"/>
      <c r="H87" s="91"/>
      <c r="I87" s="91"/>
      <c r="J87" s="91"/>
      <c r="K87" s="91"/>
    </row>
    <row r="88" spans="2:11">
      <c r="B88" s="91"/>
      <c r="C88" s="91"/>
      <c r="D88" s="91"/>
      <c r="E88" s="91"/>
      <c r="F88" s="91"/>
      <c r="G88" s="91"/>
      <c r="H88" s="91"/>
      <c r="I88" s="91"/>
      <c r="J88" s="91"/>
      <c r="K88" s="91"/>
    </row>
    <row r="89" spans="2:11">
      <c r="B89" s="91"/>
      <c r="C89" s="91"/>
      <c r="D89" s="91"/>
      <c r="E89" s="91"/>
      <c r="F89" s="91"/>
      <c r="G89" s="91"/>
      <c r="H89" s="91"/>
      <c r="I89" s="91"/>
      <c r="J89" s="91"/>
      <c r="K89" s="91"/>
    </row>
    <row r="90" spans="2:11">
      <c r="B90" s="91"/>
      <c r="C90" s="91"/>
      <c r="D90" s="91"/>
      <c r="E90" s="91"/>
      <c r="F90" s="91"/>
      <c r="G90" s="91"/>
      <c r="H90" s="91"/>
      <c r="I90" s="91"/>
      <c r="J90" s="91"/>
      <c r="K90" s="91"/>
    </row>
    <row r="91" spans="2:11">
      <c r="B91" s="91"/>
      <c r="C91" s="91"/>
      <c r="D91" s="91"/>
      <c r="E91" s="91"/>
      <c r="F91" s="91"/>
      <c r="G91" s="91"/>
      <c r="H91" s="91"/>
      <c r="I91" s="91"/>
      <c r="J91" s="91"/>
      <c r="K91" s="91"/>
    </row>
    <row r="92" spans="2:11"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2:11">
      <c r="B93" s="91"/>
      <c r="C93" s="91"/>
      <c r="D93" s="91"/>
      <c r="E93" s="91"/>
      <c r="F93" s="91"/>
      <c r="G93" s="91"/>
      <c r="H93" s="91"/>
      <c r="I93" s="91"/>
      <c r="J93" s="91"/>
      <c r="K93" s="91"/>
    </row>
    <row r="94" spans="2:1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>
      <c r="B95" s="91"/>
      <c r="C95" s="91"/>
      <c r="D95" s="91"/>
      <c r="E95" s="91"/>
      <c r="F95" s="91"/>
      <c r="G95" s="91"/>
      <c r="H95" s="91"/>
      <c r="I95" s="91"/>
      <c r="J95" s="91"/>
      <c r="K95" s="91"/>
    </row>
    <row r="96" spans="2:11">
      <c r="B96" s="91"/>
      <c r="C96" s="91"/>
      <c r="D96" s="91"/>
      <c r="E96" s="91"/>
      <c r="F96" s="91"/>
      <c r="G96" s="91"/>
      <c r="H96" s="91"/>
      <c r="I96" s="91"/>
      <c r="J96" s="91"/>
      <c r="K96" s="91"/>
    </row>
    <row r="97" spans="2:11">
      <c r="B97" s="91"/>
      <c r="C97" s="91"/>
      <c r="D97" s="91"/>
      <c r="E97" s="91"/>
      <c r="F97" s="91"/>
      <c r="G97" s="91"/>
      <c r="H97" s="91"/>
      <c r="I97" s="91"/>
      <c r="J97" s="91"/>
      <c r="K97" s="91"/>
    </row>
    <row r="98" spans="2:11">
      <c r="B98" s="91"/>
      <c r="C98" s="91"/>
      <c r="D98" s="91"/>
      <c r="E98" s="91"/>
      <c r="F98" s="91"/>
      <c r="G98" s="91"/>
      <c r="H98" s="91"/>
      <c r="I98" s="91"/>
      <c r="J98" s="91"/>
      <c r="K98" s="91"/>
    </row>
    <row r="99" spans="2:11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spans="2:11"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2:11"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2:11">
      <c r="B105" s="91"/>
      <c r="C105" s="91"/>
      <c r="D105" s="91"/>
      <c r="E105" s="91"/>
      <c r="F105" s="91"/>
      <c r="G105" s="91"/>
      <c r="H105" s="91"/>
      <c r="I105" s="91"/>
      <c r="J105" s="91"/>
      <c r="K105" s="91"/>
    </row>
    <row r="106" spans="2:11"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2:11">
      <c r="B107" s="91"/>
      <c r="C107" s="91"/>
      <c r="D107" s="91"/>
      <c r="E107" s="91"/>
      <c r="F107" s="91"/>
      <c r="G107" s="91"/>
      <c r="H107" s="91"/>
      <c r="I107" s="91"/>
      <c r="J107" s="91"/>
      <c r="K107" s="91"/>
    </row>
    <row r="108" spans="2:11">
      <c r="B108" s="91"/>
      <c r="C108" s="91"/>
      <c r="D108" s="91"/>
      <c r="E108" s="91"/>
      <c r="F108" s="91"/>
      <c r="G108" s="91"/>
      <c r="H108" s="91"/>
      <c r="I108" s="91"/>
      <c r="J108" s="91"/>
      <c r="K108" s="91"/>
    </row>
    <row r="109" spans="2:11"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2:11"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  <row r="111" spans="2:11">
      <c r="B111" s="91"/>
      <c r="C111" s="91"/>
      <c r="D111" s="91"/>
      <c r="E111" s="91"/>
      <c r="F111" s="91"/>
      <c r="G111" s="91"/>
      <c r="H111" s="91"/>
      <c r="I111" s="91"/>
      <c r="J111" s="91"/>
      <c r="K111" s="91"/>
    </row>
    <row r="112" spans="2:11"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conditionalFormatting sqref="B13">
    <cfRule type="cellIs" dxfId="1" priority="2" operator="equal">
      <formula>"NR3"</formula>
    </cfRule>
  </conditionalFormatting>
  <conditionalFormatting sqref="B13">
    <cfRule type="containsText" dxfId="0" priority="1" operator="containsText" text="הפרשה ">
      <formula>NOT(ISERROR(SEARCH("הפרשה ",B13)))</formula>
    </cfRule>
  </conditionalFormatting>
  <dataValidations count="8">
    <dataValidation allowBlank="1" showInputMessage="1" showErrorMessage="1" sqref="A18:C1048576 AH28:XFD29 D30:XFD1048576 D28:AF29 A1:A14 B1:B12 D18:XFD27 A16:XFD16 C5:C12 D1:H14 J1:XFD14 I1:I12"/>
    <dataValidation type="list" allowBlank="1" showInputMessage="1" showErrorMessage="1" sqref="L15">
      <formula1>$BN$7:$BN$20</formula1>
    </dataValidation>
    <dataValidation type="list" allowBlank="1" showInputMessage="1" showErrorMessage="1" sqref="G15">
      <formula1>$BK$7:$BK$29</formula1>
    </dataValidation>
    <dataValidation type="list" allowBlank="1" showInputMessage="1" showErrorMessage="1" sqref="E15">
      <formula1>$BI$7:$BI$24</formula1>
    </dataValidation>
    <dataValidation type="list" allowBlank="1" showInputMessage="1" showErrorMessage="1" sqref="I15">
      <formula1>$BM$7:$BM$10</formula1>
    </dataValidation>
    <dataValidation type="list" allowBlank="1" showInputMessage="1" showErrorMessage="1" sqref="G17">
      <formula1>$BH$6:$BH$29</formula1>
    </dataValidation>
    <dataValidation type="list" allowBlank="1" showInputMessage="1" showErrorMessage="1" sqref="H17">
      <formula1>$BJ$6:$BJ$19</formula1>
    </dataValidation>
    <dataValidation type="list" allowBlank="1" showInputMessage="1" showErrorMessage="1" sqref="E17">
      <formula1>$BF$6:$BF$23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29"/>
  <sheetViews>
    <sheetView rightToLeft="1" workbookViewId="0">
      <selection activeCell="C25" sqref="C25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7" t="s">
        <v>178</v>
      </c>
      <c r="C1" s="68" t="s" vm="1">
        <v>264</v>
      </c>
    </row>
    <row r="2" spans="2:47">
      <c r="B2" s="47" t="s">
        <v>177</v>
      </c>
      <c r="C2" s="68" t="s">
        <v>265</v>
      </c>
    </row>
    <row r="3" spans="2:47">
      <c r="B3" s="47" t="s">
        <v>179</v>
      </c>
      <c r="C3" s="68" t="s">
        <v>266</v>
      </c>
    </row>
    <row r="4" spans="2:47">
      <c r="B4" s="47" t="s">
        <v>180</v>
      </c>
      <c r="C4" s="68">
        <v>8803</v>
      </c>
    </row>
    <row r="6" spans="2:47" ht="26.25" customHeight="1">
      <c r="B6" s="121" t="s">
        <v>215</v>
      </c>
      <c r="C6" s="122"/>
      <c r="D6" s="123"/>
    </row>
    <row r="7" spans="2:47" s="3" customFormat="1" ht="33">
      <c r="B7" s="48" t="s">
        <v>115</v>
      </c>
      <c r="C7" s="53" t="s">
        <v>107</v>
      </c>
      <c r="D7" s="54" t="s">
        <v>106</v>
      </c>
    </row>
    <row r="8" spans="2:47" s="3" customFormat="1">
      <c r="B8" s="15"/>
      <c r="C8" s="32" t="s">
        <v>243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96" t="s">
        <v>2720</v>
      </c>
      <c r="C10" s="81">
        <v>72388.561294801315</v>
      </c>
      <c r="D10" s="96"/>
      <c r="E1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71" t="s">
        <v>26</v>
      </c>
      <c r="C11" s="81">
        <v>11871.053473760494</v>
      </c>
      <c r="D11" s="112"/>
      <c r="E11"/>
    </row>
    <row r="12" spans="2:47">
      <c r="B12" s="77" t="s">
        <v>2724</v>
      </c>
      <c r="C12" s="84">
        <v>820.98299409000003</v>
      </c>
      <c r="D12" s="97">
        <v>47201</v>
      </c>
      <c r="E1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7" t="s">
        <v>2725</v>
      </c>
      <c r="C13" s="84">
        <v>586.46169996826336</v>
      </c>
      <c r="D13" s="97">
        <v>46772</v>
      </c>
      <c r="E1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77" t="s">
        <v>2142</v>
      </c>
      <c r="C14" s="84">
        <v>550.32026552999992</v>
      </c>
      <c r="D14" s="97">
        <v>47209</v>
      </c>
      <c r="E14"/>
    </row>
    <row r="15" spans="2:47">
      <c r="B15" s="77" t="s">
        <v>2830</v>
      </c>
      <c r="C15" s="84">
        <v>1534.81125</v>
      </c>
      <c r="D15" s="97">
        <v>44926</v>
      </c>
      <c r="E15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77" t="s">
        <v>2831</v>
      </c>
      <c r="C16" s="84">
        <v>405.23982000000001</v>
      </c>
      <c r="D16" s="97">
        <v>44255</v>
      </c>
      <c r="E16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5">
      <c r="B17" s="77" t="s">
        <v>2143</v>
      </c>
      <c r="C17" s="84">
        <v>757.90561017000005</v>
      </c>
      <c r="D17" s="97">
        <v>47209</v>
      </c>
      <c r="E17"/>
    </row>
    <row r="18" spans="2:5">
      <c r="B18" s="77" t="s">
        <v>2726</v>
      </c>
      <c r="C18" s="84">
        <v>1420.1502499999999</v>
      </c>
      <c r="D18" s="97">
        <v>50257</v>
      </c>
      <c r="E18"/>
    </row>
    <row r="19" spans="2:5">
      <c r="B19" s="77" t="s">
        <v>2727</v>
      </c>
      <c r="C19" s="84">
        <v>212.38724966253875</v>
      </c>
      <c r="D19" s="97">
        <v>46631</v>
      </c>
      <c r="E19"/>
    </row>
    <row r="20" spans="2:5">
      <c r="B20" s="77" t="s">
        <v>2728</v>
      </c>
      <c r="C20" s="84">
        <v>100.38174666</v>
      </c>
      <c r="D20" s="97">
        <v>48214</v>
      </c>
      <c r="E20"/>
    </row>
    <row r="21" spans="2:5">
      <c r="B21" s="77" t="s">
        <v>2729</v>
      </c>
      <c r="C21" s="84">
        <v>82.049991210000002</v>
      </c>
      <c r="D21" s="97">
        <v>48214</v>
      </c>
      <c r="E21"/>
    </row>
    <row r="22" spans="2:5">
      <c r="B22" s="77" t="s">
        <v>2730</v>
      </c>
      <c r="C22" s="84">
        <v>59.312297537287378</v>
      </c>
      <c r="D22" s="97">
        <v>48214</v>
      </c>
      <c r="E22"/>
    </row>
    <row r="23" spans="2:5">
      <c r="B23" s="77" t="s">
        <v>2731</v>
      </c>
      <c r="C23" s="84">
        <v>46.699118579999997</v>
      </c>
      <c r="D23" s="97">
        <v>48214</v>
      </c>
      <c r="E23"/>
    </row>
    <row r="24" spans="2:5">
      <c r="B24" s="77" t="s">
        <v>2732</v>
      </c>
      <c r="C24" s="84">
        <v>97.821234115806746</v>
      </c>
      <c r="D24" s="97">
        <v>48214</v>
      </c>
      <c r="E24"/>
    </row>
    <row r="25" spans="2:5">
      <c r="B25" s="77" t="s">
        <v>2156</v>
      </c>
      <c r="C25" s="84">
        <v>399.42660033714833</v>
      </c>
      <c r="D25" s="97">
        <v>48214</v>
      </c>
      <c r="E25"/>
    </row>
    <row r="26" spans="2:5">
      <c r="B26" s="77" t="s">
        <v>2150</v>
      </c>
      <c r="C26" s="84">
        <v>1394.5598199999999</v>
      </c>
      <c r="D26" s="97">
        <v>46661</v>
      </c>
      <c r="E26"/>
    </row>
    <row r="27" spans="2:5">
      <c r="B27" s="77" t="s">
        <v>2832</v>
      </c>
      <c r="C27" s="84">
        <v>134.45655985372559</v>
      </c>
      <c r="D27" s="97">
        <v>44196</v>
      </c>
      <c r="E27"/>
    </row>
    <row r="28" spans="2:5">
      <c r="B28" s="77" t="s">
        <v>2833</v>
      </c>
      <c r="C28" s="84">
        <v>1964.6875500000001</v>
      </c>
      <c r="D28" s="97">
        <v>51774</v>
      </c>
      <c r="E28"/>
    </row>
    <row r="29" spans="2:5">
      <c r="B29" s="77" t="s">
        <v>2834</v>
      </c>
      <c r="C29" s="84">
        <v>479.42349123153224</v>
      </c>
      <c r="D29" s="97">
        <v>46100</v>
      </c>
      <c r="E29"/>
    </row>
    <row r="30" spans="2:5">
      <c r="B30" s="77" t="s">
        <v>2835</v>
      </c>
      <c r="C30" s="84">
        <v>503.86108481419325</v>
      </c>
      <c r="D30" s="97">
        <v>44545</v>
      </c>
      <c r="E30"/>
    </row>
    <row r="31" spans="2:5">
      <c r="B31" s="77" t="s">
        <v>2836</v>
      </c>
      <c r="C31" s="84">
        <v>188.24242000000001</v>
      </c>
      <c r="D31" s="97">
        <v>44196</v>
      </c>
      <c r="E31"/>
    </row>
    <row r="32" spans="2:5">
      <c r="B32" s="77" t="s">
        <v>2837</v>
      </c>
      <c r="C32" s="84">
        <v>131.87242000000001</v>
      </c>
      <c r="D32" s="97">
        <v>44739</v>
      </c>
      <c r="E32"/>
    </row>
    <row r="33" spans="2:5">
      <c r="B33" s="71" t="s">
        <v>2733</v>
      </c>
      <c r="C33" s="81">
        <v>60517.507821040817</v>
      </c>
      <c r="D33" s="112"/>
      <c r="E33"/>
    </row>
    <row r="34" spans="2:5">
      <c r="B34" s="77" t="s">
        <v>2734</v>
      </c>
      <c r="C34" s="84">
        <v>472.32974950434522</v>
      </c>
      <c r="D34" s="97">
        <v>45778</v>
      </c>
      <c r="E34"/>
    </row>
    <row r="35" spans="2:5">
      <c r="B35" s="77" t="s">
        <v>2735</v>
      </c>
      <c r="C35" s="84">
        <v>3889.4412022660003</v>
      </c>
      <c r="D35" s="97">
        <v>46997</v>
      </c>
      <c r="E35"/>
    </row>
    <row r="36" spans="2:5">
      <c r="B36" s="77" t="s">
        <v>2736</v>
      </c>
      <c r="C36" s="84">
        <v>1262.6697840079291</v>
      </c>
      <c r="D36" s="97">
        <v>46326</v>
      </c>
      <c r="E36"/>
    </row>
    <row r="37" spans="2:5">
      <c r="B37" s="77" t="s">
        <v>2737</v>
      </c>
      <c r="C37" s="84">
        <v>809.86248863077014</v>
      </c>
      <c r="D37" s="97">
        <v>46326</v>
      </c>
      <c r="E37"/>
    </row>
    <row r="38" spans="2:5">
      <c r="B38" s="77" t="s">
        <v>2166</v>
      </c>
      <c r="C38" s="84">
        <v>690.6672912831433</v>
      </c>
      <c r="D38" s="97">
        <v>47270</v>
      </c>
      <c r="E38"/>
    </row>
    <row r="39" spans="2:5">
      <c r="B39" s="77" t="s">
        <v>2738</v>
      </c>
      <c r="C39" s="84">
        <v>434.75652038950608</v>
      </c>
      <c r="D39" s="97">
        <v>46601</v>
      </c>
      <c r="E39"/>
    </row>
    <row r="40" spans="2:5">
      <c r="B40" s="77" t="s">
        <v>2169</v>
      </c>
      <c r="C40" s="84">
        <v>907.25705366999989</v>
      </c>
      <c r="D40" s="97">
        <v>47209</v>
      </c>
      <c r="E40"/>
    </row>
    <row r="41" spans="2:5">
      <c r="B41" s="77" t="s">
        <v>2739</v>
      </c>
      <c r="C41" s="84">
        <v>2632.2103206287597</v>
      </c>
      <c r="D41" s="97">
        <v>46465</v>
      </c>
      <c r="E41"/>
    </row>
    <row r="42" spans="2:5">
      <c r="B42" s="77" t="s">
        <v>2740</v>
      </c>
      <c r="C42" s="84">
        <v>220.08970568100978</v>
      </c>
      <c r="D42" s="97">
        <v>45382</v>
      </c>
      <c r="E42"/>
    </row>
    <row r="43" spans="2:5">
      <c r="B43" s="77" t="s">
        <v>2171</v>
      </c>
      <c r="C43" s="84">
        <v>1756.7342506562973</v>
      </c>
      <c r="D43" s="97">
        <v>47119</v>
      </c>
      <c r="E43"/>
    </row>
    <row r="44" spans="2:5">
      <c r="B44" s="77" t="s">
        <v>2741</v>
      </c>
      <c r="C44" s="84">
        <v>59.006544498115858</v>
      </c>
      <c r="D44" s="97">
        <v>47119</v>
      </c>
      <c r="E44"/>
    </row>
    <row r="45" spans="2:5">
      <c r="B45" s="77" t="s">
        <v>2158</v>
      </c>
      <c r="C45" s="84">
        <v>869.21854531138661</v>
      </c>
      <c r="D45" s="97">
        <v>47119</v>
      </c>
      <c r="E45"/>
    </row>
    <row r="46" spans="2:5">
      <c r="B46" s="77" t="s">
        <v>2838</v>
      </c>
      <c r="C46" s="84">
        <v>100.26121000000001</v>
      </c>
      <c r="D46" s="97">
        <v>44332</v>
      </c>
      <c r="E46"/>
    </row>
    <row r="47" spans="2:5">
      <c r="B47" s="77" t="s">
        <v>2175</v>
      </c>
      <c r="C47" s="84">
        <v>1541.6759274620777</v>
      </c>
      <c r="D47" s="97">
        <v>47119</v>
      </c>
      <c r="E47"/>
    </row>
    <row r="48" spans="2:5">
      <c r="B48" s="77" t="s">
        <v>2742</v>
      </c>
      <c r="C48" s="84">
        <v>67.894439820000002</v>
      </c>
      <c r="D48" s="97">
        <v>47119</v>
      </c>
      <c r="E48"/>
    </row>
    <row r="49" spans="2:5">
      <c r="B49" s="77" t="s">
        <v>2743</v>
      </c>
      <c r="C49" s="84">
        <v>738.67916116527033</v>
      </c>
      <c r="D49" s="97">
        <v>46742</v>
      </c>
      <c r="E49"/>
    </row>
    <row r="50" spans="2:5">
      <c r="B50" s="77" t="s">
        <v>2744</v>
      </c>
      <c r="C50" s="84">
        <v>1257.9921619199999</v>
      </c>
      <c r="D50" s="97">
        <v>47715</v>
      </c>
      <c r="E50"/>
    </row>
    <row r="51" spans="2:5">
      <c r="B51" s="77" t="s">
        <v>2745</v>
      </c>
      <c r="C51" s="84">
        <v>1572.4901679899999</v>
      </c>
      <c r="D51" s="97">
        <v>47715</v>
      </c>
      <c r="E51"/>
    </row>
    <row r="52" spans="2:5">
      <c r="B52" s="77" t="s">
        <v>2178</v>
      </c>
      <c r="C52" s="84">
        <v>362.55911224546327</v>
      </c>
      <c r="D52" s="97">
        <v>45557</v>
      </c>
      <c r="E52"/>
    </row>
    <row r="53" spans="2:5">
      <c r="B53" s="77" t="s">
        <v>2746</v>
      </c>
      <c r="C53" s="84">
        <v>102.91555206151702</v>
      </c>
      <c r="D53" s="97">
        <v>46742</v>
      </c>
      <c r="E53"/>
    </row>
    <row r="54" spans="2:5">
      <c r="B54" s="77" t="s">
        <v>2180</v>
      </c>
      <c r="C54" s="84">
        <v>1282.8659537792487</v>
      </c>
      <c r="D54" s="97">
        <v>50041</v>
      </c>
      <c r="E54"/>
    </row>
    <row r="55" spans="2:5">
      <c r="B55" s="77" t="s">
        <v>2181</v>
      </c>
      <c r="C55" s="84">
        <v>373.97906947648681</v>
      </c>
      <c r="D55" s="97">
        <v>46971</v>
      </c>
      <c r="E55"/>
    </row>
    <row r="56" spans="2:5">
      <c r="B56" s="77" t="s">
        <v>2839</v>
      </c>
      <c r="C56" s="84">
        <v>1376.1138500000002</v>
      </c>
      <c r="D56" s="97">
        <v>46934</v>
      </c>
      <c r="E56"/>
    </row>
    <row r="57" spans="2:5">
      <c r="B57" s="77" t="s">
        <v>2747</v>
      </c>
      <c r="C57" s="84">
        <v>198.76523752362448</v>
      </c>
      <c r="D57" s="97">
        <v>46012</v>
      </c>
      <c r="E57"/>
    </row>
    <row r="58" spans="2:5">
      <c r="B58" s="77" t="s">
        <v>2748</v>
      </c>
      <c r="C58" s="84">
        <v>1757.0586789060001</v>
      </c>
      <c r="D58" s="97">
        <v>47849</v>
      </c>
      <c r="E58"/>
    </row>
    <row r="59" spans="2:5">
      <c r="B59" s="77" t="s">
        <v>2749</v>
      </c>
      <c r="C59" s="84">
        <v>5.442306701978108</v>
      </c>
      <c r="D59" s="97">
        <v>46326</v>
      </c>
      <c r="E59"/>
    </row>
    <row r="60" spans="2:5">
      <c r="B60" s="77" t="s">
        <v>2750</v>
      </c>
      <c r="C60" s="84">
        <v>1.1176234919781032</v>
      </c>
      <c r="D60" s="97">
        <v>46326</v>
      </c>
      <c r="E60"/>
    </row>
    <row r="61" spans="2:5">
      <c r="B61" s="77" t="s">
        <v>2840</v>
      </c>
      <c r="C61" s="84">
        <v>192.26209</v>
      </c>
      <c r="D61" s="97">
        <v>45531</v>
      </c>
      <c r="E61"/>
    </row>
    <row r="62" spans="2:5">
      <c r="B62" s="77" t="s">
        <v>2841</v>
      </c>
      <c r="C62" s="84">
        <v>1609.5716900000002</v>
      </c>
      <c r="D62" s="97">
        <v>45615</v>
      </c>
      <c r="E62"/>
    </row>
    <row r="63" spans="2:5">
      <c r="B63" s="77" t="s">
        <v>2751</v>
      </c>
      <c r="C63" s="84">
        <v>1919.3557340999996</v>
      </c>
      <c r="D63" s="97">
        <v>47392</v>
      </c>
      <c r="E63"/>
    </row>
    <row r="64" spans="2:5">
      <c r="B64" s="77" t="s">
        <v>2187</v>
      </c>
      <c r="C64" s="84">
        <v>15.446111859899998</v>
      </c>
      <c r="D64" s="97">
        <v>46199</v>
      </c>
      <c r="E64"/>
    </row>
    <row r="65" spans="2:5">
      <c r="B65" s="77" t="s">
        <v>2842</v>
      </c>
      <c r="C65" s="84">
        <v>744.06254000000001</v>
      </c>
      <c r="D65" s="97">
        <v>46626</v>
      </c>
      <c r="E65"/>
    </row>
    <row r="66" spans="2:5">
      <c r="B66" s="77" t="s">
        <v>2752</v>
      </c>
      <c r="C66" s="84">
        <v>64.3709947855656</v>
      </c>
      <c r="D66" s="97">
        <v>46201</v>
      </c>
      <c r="E66"/>
    </row>
    <row r="67" spans="2:5">
      <c r="B67" s="77" t="s">
        <v>2189</v>
      </c>
      <c r="C67" s="84">
        <v>102.07571479564619</v>
      </c>
      <c r="D67" s="97">
        <v>46201</v>
      </c>
      <c r="E67"/>
    </row>
    <row r="68" spans="2:5">
      <c r="B68" s="77" t="s">
        <v>2152</v>
      </c>
      <c r="C68" s="84">
        <v>147.98168288438077</v>
      </c>
      <c r="D68" s="97">
        <v>47262</v>
      </c>
      <c r="E68"/>
    </row>
    <row r="69" spans="2:5">
      <c r="B69" s="77" t="s">
        <v>2753</v>
      </c>
      <c r="C69" s="84">
        <v>307.53171906624965</v>
      </c>
      <c r="D69" s="97">
        <v>45485</v>
      </c>
      <c r="E69"/>
    </row>
    <row r="70" spans="2:5">
      <c r="B70" s="77" t="s">
        <v>2754</v>
      </c>
      <c r="C70" s="84">
        <v>2302.6863027322615</v>
      </c>
      <c r="D70" s="97">
        <v>46417</v>
      </c>
      <c r="E70"/>
    </row>
    <row r="71" spans="2:5">
      <c r="B71" s="77" t="s">
        <v>2755</v>
      </c>
      <c r="C71" s="84">
        <v>688.76400247316087</v>
      </c>
      <c r="D71" s="97">
        <v>45777</v>
      </c>
      <c r="E71"/>
    </row>
    <row r="72" spans="2:5">
      <c r="B72" s="77" t="s">
        <v>2192</v>
      </c>
      <c r="C72" s="84">
        <v>36.48216599147009</v>
      </c>
      <c r="D72" s="97">
        <v>46734</v>
      </c>
      <c r="E72"/>
    </row>
    <row r="73" spans="2:5">
      <c r="B73" s="77" t="s">
        <v>2843</v>
      </c>
      <c r="C73" s="84">
        <v>362.57035999999999</v>
      </c>
      <c r="D73" s="97">
        <v>44819</v>
      </c>
      <c r="E73"/>
    </row>
    <row r="74" spans="2:5">
      <c r="B74" s="77" t="s">
        <v>2756</v>
      </c>
      <c r="C74" s="84">
        <v>713.66034320979452</v>
      </c>
      <c r="D74" s="97">
        <v>47178</v>
      </c>
      <c r="E74"/>
    </row>
    <row r="75" spans="2:5">
      <c r="B75" s="77" t="s">
        <v>2194</v>
      </c>
      <c r="C75" s="84">
        <v>6.9623129400000154</v>
      </c>
      <c r="D75" s="97">
        <v>46201</v>
      </c>
      <c r="E75"/>
    </row>
    <row r="76" spans="2:5">
      <c r="B76" s="77" t="s">
        <v>2195</v>
      </c>
      <c r="C76" s="84">
        <v>679.05991707152054</v>
      </c>
      <c r="D76" s="97">
        <v>47447</v>
      </c>
      <c r="E76"/>
    </row>
    <row r="77" spans="2:5">
      <c r="B77" s="77" t="s">
        <v>2196</v>
      </c>
      <c r="C77" s="84">
        <v>82.493200361757644</v>
      </c>
      <c r="D77" s="97">
        <v>47363</v>
      </c>
      <c r="E77"/>
    </row>
    <row r="78" spans="2:5">
      <c r="B78" s="77" t="s">
        <v>2844</v>
      </c>
      <c r="C78" s="84">
        <v>834.74757999999997</v>
      </c>
      <c r="D78" s="97">
        <v>45008</v>
      </c>
      <c r="E78"/>
    </row>
    <row r="79" spans="2:5">
      <c r="B79" s="77" t="s">
        <v>2757</v>
      </c>
      <c r="C79" s="84">
        <v>105.83819923043183</v>
      </c>
      <c r="D79" s="97">
        <v>45047</v>
      </c>
      <c r="E79"/>
    </row>
    <row r="80" spans="2:5">
      <c r="B80" s="77" t="s">
        <v>2758</v>
      </c>
      <c r="C80" s="84">
        <v>151.9679176018532</v>
      </c>
      <c r="D80" s="97">
        <v>45710</v>
      </c>
      <c r="E80"/>
    </row>
    <row r="81" spans="2:5">
      <c r="B81" s="77" t="s">
        <v>2759</v>
      </c>
      <c r="C81" s="84">
        <v>959.6848579120001</v>
      </c>
      <c r="D81" s="97">
        <v>46573</v>
      </c>
      <c r="E81"/>
    </row>
    <row r="82" spans="2:5">
      <c r="B82" s="77" t="s">
        <v>2198</v>
      </c>
      <c r="C82" s="84">
        <v>612.72209007200013</v>
      </c>
      <c r="D82" s="97">
        <v>47255</v>
      </c>
      <c r="E82"/>
    </row>
    <row r="83" spans="2:5">
      <c r="B83" s="77" t="s">
        <v>2760</v>
      </c>
      <c r="C83" s="84">
        <v>76.340632175188901</v>
      </c>
      <c r="D83" s="97">
        <v>46734</v>
      </c>
      <c r="E83"/>
    </row>
    <row r="84" spans="2:5">
      <c r="B84" s="77" t="s">
        <v>2761</v>
      </c>
      <c r="C84" s="84">
        <v>335.45927</v>
      </c>
      <c r="D84" s="97">
        <v>46572</v>
      </c>
      <c r="E84"/>
    </row>
    <row r="85" spans="2:5">
      <c r="B85" s="77" t="s">
        <v>2762</v>
      </c>
      <c r="C85" s="84">
        <v>862.71887550000008</v>
      </c>
      <c r="D85" s="97">
        <v>46524</v>
      </c>
      <c r="E85"/>
    </row>
    <row r="86" spans="2:5">
      <c r="B86" s="77" t="s">
        <v>2845</v>
      </c>
      <c r="C86" s="84">
        <v>587.8693199999999</v>
      </c>
      <c r="D86" s="97">
        <v>44821</v>
      </c>
      <c r="E86"/>
    </row>
    <row r="87" spans="2:5">
      <c r="B87" s="77" t="s">
        <v>2204</v>
      </c>
      <c r="C87" s="84">
        <v>1048.5850297309707</v>
      </c>
      <c r="D87" s="97">
        <v>46844</v>
      </c>
      <c r="E87"/>
    </row>
    <row r="88" spans="2:5">
      <c r="B88" s="77" t="s">
        <v>2207</v>
      </c>
      <c r="C88" s="84">
        <v>541.44290600594661</v>
      </c>
      <c r="D88" s="97">
        <v>45869</v>
      </c>
      <c r="E88"/>
    </row>
    <row r="89" spans="2:5">
      <c r="B89" s="77" t="s">
        <v>2846</v>
      </c>
      <c r="C89" s="84">
        <v>101.57236999999999</v>
      </c>
      <c r="D89" s="97">
        <v>46059</v>
      </c>
      <c r="E89"/>
    </row>
    <row r="90" spans="2:5">
      <c r="B90" s="77" t="s">
        <v>2847</v>
      </c>
      <c r="C90" s="84">
        <v>149.82351</v>
      </c>
      <c r="D90" s="97">
        <v>44256</v>
      </c>
      <c r="E90"/>
    </row>
    <row r="91" spans="2:5">
      <c r="B91" s="77" t="s">
        <v>2208</v>
      </c>
      <c r="C91" s="84">
        <v>420.35121800999991</v>
      </c>
      <c r="D91" s="97">
        <v>47992</v>
      </c>
      <c r="E91"/>
    </row>
    <row r="92" spans="2:5">
      <c r="B92" s="77" t="s">
        <v>2209</v>
      </c>
      <c r="C92" s="84">
        <v>41.575824244378325</v>
      </c>
      <c r="D92" s="97">
        <v>47212</v>
      </c>
      <c r="E92"/>
    </row>
    <row r="93" spans="2:5">
      <c r="B93" s="77" t="s">
        <v>2763</v>
      </c>
      <c r="C93" s="84">
        <v>778.25058133796097</v>
      </c>
      <c r="D93" s="97">
        <v>46601</v>
      </c>
      <c r="E93"/>
    </row>
    <row r="94" spans="2:5">
      <c r="B94" s="77" t="s">
        <v>2211</v>
      </c>
      <c r="C94" s="84">
        <v>13.625887386821447</v>
      </c>
      <c r="D94" s="97">
        <v>46722</v>
      </c>
      <c r="E94"/>
    </row>
    <row r="95" spans="2:5">
      <c r="B95" s="77" t="s">
        <v>2764</v>
      </c>
      <c r="C95" s="84">
        <v>715.81079687307579</v>
      </c>
      <c r="D95" s="97">
        <v>46794</v>
      </c>
      <c r="E95"/>
    </row>
    <row r="96" spans="2:5">
      <c r="B96" s="77" t="s">
        <v>2212</v>
      </c>
      <c r="C96" s="84">
        <v>1264.342748</v>
      </c>
      <c r="D96" s="97">
        <v>47407</v>
      </c>
      <c r="E96"/>
    </row>
    <row r="97" spans="2:5">
      <c r="B97" s="77" t="s">
        <v>2765</v>
      </c>
      <c r="C97" s="84">
        <v>193.87792225857032</v>
      </c>
      <c r="D97" s="97">
        <v>48213</v>
      </c>
      <c r="E97"/>
    </row>
    <row r="98" spans="2:5">
      <c r="B98" s="77" t="s">
        <v>2161</v>
      </c>
      <c r="C98" s="84">
        <v>14.488192860000016</v>
      </c>
      <c r="D98" s="97">
        <v>45939</v>
      </c>
      <c r="E98"/>
    </row>
    <row r="99" spans="2:5">
      <c r="B99" s="77" t="s">
        <v>2766</v>
      </c>
      <c r="C99" s="84">
        <v>2079.1931645096101</v>
      </c>
      <c r="D99" s="97">
        <v>46539</v>
      </c>
      <c r="E99"/>
    </row>
    <row r="100" spans="2:5">
      <c r="B100" s="77" t="s">
        <v>2848</v>
      </c>
      <c r="C100" s="84">
        <v>162.83059</v>
      </c>
      <c r="D100" s="97">
        <v>44611</v>
      </c>
      <c r="E100"/>
    </row>
    <row r="101" spans="2:5">
      <c r="B101" s="77" t="s">
        <v>2849</v>
      </c>
      <c r="C101" s="84">
        <v>94.903649999999999</v>
      </c>
      <c r="D101" s="97">
        <v>45648</v>
      </c>
      <c r="E101"/>
    </row>
    <row r="102" spans="2:5">
      <c r="B102" s="77" t="s">
        <v>2767</v>
      </c>
      <c r="C102" s="84">
        <v>953.70676374293589</v>
      </c>
      <c r="D102" s="97">
        <v>48446</v>
      </c>
      <c r="E102"/>
    </row>
    <row r="103" spans="2:5">
      <c r="B103" s="77" t="s">
        <v>2768</v>
      </c>
      <c r="C103" s="84">
        <v>595.29986401359065</v>
      </c>
      <c r="D103" s="97">
        <v>48446</v>
      </c>
      <c r="E103"/>
    </row>
    <row r="104" spans="2:5">
      <c r="B104" s="77" t="s">
        <v>2769</v>
      </c>
      <c r="C104" s="84">
        <v>3.7739511599999624</v>
      </c>
      <c r="D104" s="97">
        <v>47741</v>
      </c>
      <c r="E104"/>
    </row>
    <row r="105" spans="2:5">
      <c r="B105" s="77" t="s">
        <v>2155</v>
      </c>
      <c r="C105" s="84">
        <v>955.01403887999982</v>
      </c>
      <c r="D105" s="97">
        <v>48268</v>
      </c>
      <c r="E105"/>
    </row>
    <row r="106" spans="2:5">
      <c r="B106" s="77" t="s">
        <v>2218</v>
      </c>
      <c r="C106" s="84">
        <v>69.059713823999985</v>
      </c>
      <c r="D106" s="97">
        <v>46827</v>
      </c>
      <c r="E106"/>
    </row>
    <row r="107" spans="2:5">
      <c r="B107" s="77" t="s">
        <v>2770</v>
      </c>
      <c r="C107" s="84">
        <v>369.51539334611283</v>
      </c>
      <c r="D107" s="97">
        <v>48723</v>
      </c>
      <c r="E107"/>
    </row>
    <row r="108" spans="2:5">
      <c r="B108" s="77" t="s">
        <v>2771</v>
      </c>
      <c r="C108" s="84">
        <v>14.682823610626118</v>
      </c>
      <c r="D108" s="97">
        <v>47031</v>
      </c>
      <c r="E108"/>
    </row>
    <row r="109" spans="2:5">
      <c r="B109" s="77" t="s">
        <v>2772</v>
      </c>
      <c r="C109" s="84">
        <v>252.67333538295111</v>
      </c>
      <c r="D109" s="97">
        <v>45869</v>
      </c>
      <c r="E109"/>
    </row>
    <row r="110" spans="2:5">
      <c r="B110" s="77" t="s">
        <v>2850</v>
      </c>
      <c r="C110" s="84">
        <v>511.06513000000001</v>
      </c>
      <c r="D110" s="97">
        <v>45602</v>
      </c>
      <c r="E110"/>
    </row>
    <row r="111" spans="2:5">
      <c r="B111" s="77" t="s">
        <v>2220</v>
      </c>
      <c r="C111" s="84">
        <v>647.57356757503396</v>
      </c>
      <c r="D111" s="97">
        <v>47107</v>
      </c>
      <c r="E111"/>
    </row>
    <row r="112" spans="2:5">
      <c r="B112" s="77" t="s">
        <v>2221</v>
      </c>
      <c r="C112" s="84">
        <v>36.31321710000001</v>
      </c>
      <c r="D112" s="97">
        <v>46734</v>
      </c>
      <c r="E112"/>
    </row>
    <row r="113" spans="2:5">
      <c r="B113" s="77" t="s">
        <v>2773</v>
      </c>
      <c r="C113" s="84">
        <v>482.26093299000007</v>
      </c>
      <c r="D113" s="97">
        <v>46637</v>
      </c>
      <c r="E113"/>
    </row>
    <row r="114" spans="2:5">
      <c r="B114" s="77" t="s">
        <v>2774</v>
      </c>
      <c r="C114" s="84">
        <v>964.56557680000003</v>
      </c>
      <c r="D114" s="97">
        <v>47574</v>
      </c>
      <c r="E114"/>
    </row>
    <row r="115" spans="2:5">
      <c r="B115" s="77" t="s">
        <v>2851</v>
      </c>
      <c r="C115" s="84">
        <v>915.53966000000003</v>
      </c>
      <c r="D115" s="97">
        <v>45165</v>
      </c>
      <c r="E115"/>
    </row>
    <row r="116" spans="2:5">
      <c r="B116" s="77" t="s">
        <v>2852</v>
      </c>
      <c r="C116" s="84">
        <v>1239.9199599999999</v>
      </c>
      <c r="D116" s="97">
        <v>46325</v>
      </c>
      <c r="E116"/>
    </row>
    <row r="117" spans="2:5">
      <c r="B117" s="77" t="s">
        <v>2775</v>
      </c>
      <c r="C117" s="84">
        <v>50.865343739999993</v>
      </c>
      <c r="D117" s="97">
        <v>48214</v>
      </c>
      <c r="E117"/>
    </row>
    <row r="118" spans="2:5">
      <c r="B118" s="77" t="s">
        <v>2776</v>
      </c>
      <c r="C118" s="84">
        <v>79.066368930000024</v>
      </c>
      <c r="D118" s="97">
        <v>48214</v>
      </c>
      <c r="E118"/>
    </row>
    <row r="119" spans="2:5">
      <c r="B119" s="77" t="s">
        <v>2777</v>
      </c>
      <c r="C119" s="84">
        <v>579.0221863071049</v>
      </c>
      <c r="D119" s="97">
        <v>48069</v>
      </c>
      <c r="E119"/>
    </row>
    <row r="120" spans="2:5">
      <c r="B120" s="77" t="s">
        <v>2853</v>
      </c>
      <c r="C120" s="84">
        <v>1851.4326899999999</v>
      </c>
      <c r="D120" s="97">
        <v>44286</v>
      </c>
      <c r="E120"/>
    </row>
    <row r="121" spans="2:5">
      <c r="B121" s="77" t="s">
        <v>2778</v>
      </c>
      <c r="C121" s="84">
        <v>3.3746277168185808</v>
      </c>
      <c r="D121" s="97">
        <v>47102</v>
      </c>
      <c r="E121"/>
    </row>
    <row r="122" spans="2:5">
      <c r="B122" s="77" t="s">
        <v>2223</v>
      </c>
      <c r="C122" s="84">
        <v>586.68588906000002</v>
      </c>
      <c r="D122" s="97">
        <v>48004</v>
      </c>
      <c r="E122"/>
    </row>
    <row r="123" spans="2:5">
      <c r="B123" s="77" t="s">
        <v>2779</v>
      </c>
      <c r="C123" s="84">
        <v>77.22868616017567</v>
      </c>
      <c r="D123" s="97">
        <v>46482</v>
      </c>
      <c r="E123"/>
    </row>
    <row r="124" spans="2:5">
      <c r="B124" s="77" t="s">
        <v>2780</v>
      </c>
      <c r="C124" s="84">
        <v>2411.4541756500334</v>
      </c>
      <c r="D124" s="97">
        <v>46643</v>
      </c>
      <c r="E124"/>
    </row>
    <row r="125" spans="2:5">
      <c r="B125" s="77"/>
      <c r="C125" s="84"/>
      <c r="D125" s="97"/>
      <c r="E125"/>
    </row>
    <row r="126" spans="2:5">
      <c r="B126" s="77"/>
      <c r="C126" s="84"/>
      <c r="D126" s="97"/>
      <c r="E126"/>
    </row>
    <row r="127" spans="2:5">
      <c r="B127" s="77"/>
      <c r="C127" s="84"/>
      <c r="D127" s="97"/>
      <c r="E127"/>
    </row>
    <row r="128" spans="2:5">
      <c r="B128" s="77"/>
      <c r="C128" s="84"/>
      <c r="D128" s="97"/>
      <c r="E128"/>
    </row>
    <row r="129" spans="2:5">
      <c r="B129" s="77"/>
      <c r="C129" s="84"/>
      <c r="D129" s="97"/>
      <c r="E12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178</v>
      </c>
      <c r="C1" s="68" t="s" vm="1">
        <v>264</v>
      </c>
    </row>
    <row r="2" spans="2:18">
      <c r="B2" s="47" t="s">
        <v>177</v>
      </c>
      <c r="C2" s="68" t="s">
        <v>265</v>
      </c>
    </row>
    <row r="3" spans="2:18">
      <c r="B3" s="47" t="s">
        <v>179</v>
      </c>
      <c r="C3" s="68" t="s">
        <v>266</v>
      </c>
    </row>
    <row r="4" spans="2:18">
      <c r="B4" s="47" t="s">
        <v>180</v>
      </c>
      <c r="C4" s="68">
        <v>8803</v>
      </c>
    </row>
    <row r="6" spans="2:18" ht="26.25" customHeight="1">
      <c r="B6" s="121" t="s">
        <v>218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18" s="3" customFormat="1" ht="78.75">
      <c r="B7" s="22" t="s">
        <v>115</v>
      </c>
      <c r="C7" s="30" t="s">
        <v>45</v>
      </c>
      <c r="D7" s="30" t="s">
        <v>66</v>
      </c>
      <c r="E7" s="30" t="s">
        <v>14</v>
      </c>
      <c r="F7" s="30" t="s">
        <v>67</v>
      </c>
      <c r="G7" s="30" t="s">
        <v>103</v>
      </c>
      <c r="H7" s="30" t="s">
        <v>17</v>
      </c>
      <c r="I7" s="30" t="s">
        <v>102</v>
      </c>
      <c r="J7" s="30" t="s">
        <v>16</v>
      </c>
      <c r="K7" s="30" t="s">
        <v>216</v>
      </c>
      <c r="L7" s="30" t="s">
        <v>245</v>
      </c>
      <c r="M7" s="30" t="s">
        <v>217</v>
      </c>
      <c r="N7" s="30" t="s">
        <v>59</v>
      </c>
      <c r="O7" s="30" t="s">
        <v>181</v>
      </c>
      <c r="P7" s="31" t="s">
        <v>183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247</v>
      </c>
      <c r="M8" s="32" t="s">
        <v>243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09" t="s">
        <v>2721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10">
        <v>0</v>
      </c>
      <c r="N10" s="91"/>
      <c r="O10" s="91"/>
      <c r="P10" s="91"/>
      <c r="Q10" s="5"/>
    </row>
    <row r="11" spans="2:18" ht="20.25" customHeight="1">
      <c r="B11" s="89" t="s">
        <v>255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246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>
      <selection activeCell="J24" sqref="J24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178</v>
      </c>
      <c r="C1" s="68" t="s" vm="1">
        <v>264</v>
      </c>
    </row>
    <row r="2" spans="2:18">
      <c r="B2" s="47" t="s">
        <v>177</v>
      </c>
      <c r="C2" s="68" t="s">
        <v>265</v>
      </c>
    </row>
    <row r="3" spans="2:18">
      <c r="B3" s="47" t="s">
        <v>179</v>
      </c>
      <c r="C3" s="68" t="s">
        <v>266</v>
      </c>
    </row>
    <row r="4" spans="2:18">
      <c r="B4" s="47" t="s">
        <v>180</v>
      </c>
      <c r="C4" s="68">
        <v>8803</v>
      </c>
    </row>
    <row r="6" spans="2:18" ht="26.25" customHeight="1">
      <c r="B6" s="121" t="s">
        <v>219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18" s="3" customFormat="1" ht="78.75">
      <c r="B7" s="22" t="s">
        <v>115</v>
      </c>
      <c r="C7" s="30" t="s">
        <v>45</v>
      </c>
      <c r="D7" s="30" t="s">
        <v>66</v>
      </c>
      <c r="E7" s="30" t="s">
        <v>14</v>
      </c>
      <c r="F7" s="30" t="s">
        <v>67</v>
      </c>
      <c r="G7" s="30" t="s">
        <v>103</v>
      </c>
      <c r="H7" s="30" t="s">
        <v>17</v>
      </c>
      <c r="I7" s="30" t="s">
        <v>102</v>
      </c>
      <c r="J7" s="30" t="s">
        <v>16</v>
      </c>
      <c r="K7" s="30" t="s">
        <v>216</v>
      </c>
      <c r="L7" s="30" t="s">
        <v>240</v>
      </c>
      <c r="M7" s="30" t="s">
        <v>217</v>
      </c>
      <c r="N7" s="30" t="s">
        <v>59</v>
      </c>
      <c r="O7" s="30" t="s">
        <v>181</v>
      </c>
      <c r="P7" s="31" t="s">
        <v>183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247</v>
      </c>
      <c r="M8" s="32" t="s">
        <v>243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09" t="s">
        <v>2722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10">
        <v>0</v>
      </c>
      <c r="N10" s="91"/>
      <c r="O10" s="91"/>
      <c r="P10" s="91"/>
      <c r="Q10" s="5"/>
    </row>
    <row r="11" spans="2:18" ht="20.25" customHeight="1">
      <c r="B11" s="89" t="s">
        <v>255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246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1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16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16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16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16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1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1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1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1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1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1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1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1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1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1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2:1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2:16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2:16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2:16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6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2:16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2:16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2:16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2:16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2:16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2:16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16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16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16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16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7"/>
  <sheetViews>
    <sheetView rightToLeft="1" zoomScale="90" zoomScaleNormal="90" workbookViewId="0">
      <selection activeCell="A57" sqref="A57:XFD57"/>
    </sheetView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58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7" t="s">
        <v>178</v>
      </c>
      <c r="C1" s="68" t="s" vm="1">
        <v>264</v>
      </c>
    </row>
    <row r="2" spans="2:53">
      <c r="B2" s="47" t="s">
        <v>177</v>
      </c>
      <c r="C2" s="68" t="s">
        <v>265</v>
      </c>
    </row>
    <row r="3" spans="2:53">
      <c r="B3" s="47" t="s">
        <v>179</v>
      </c>
      <c r="C3" s="68" t="s">
        <v>266</v>
      </c>
    </row>
    <row r="4" spans="2:53">
      <c r="B4" s="47" t="s">
        <v>180</v>
      </c>
      <c r="C4" s="68">
        <v>8803</v>
      </c>
    </row>
    <row r="6" spans="2:53" ht="21.75" customHeight="1">
      <c r="B6" s="124" t="s">
        <v>208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6"/>
    </row>
    <row r="7" spans="2:53" ht="27.75" customHeight="1">
      <c r="B7" s="127" t="s">
        <v>88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AU7" s="3"/>
      <c r="AV7" s="3"/>
    </row>
    <row r="8" spans="2:53" s="3" customFormat="1" ht="66" customHeight="1">
      <c r="B8" s="22" t="s">
        <v>114</v>
      </c>
      <c r="C8" s="30" t="s">
        <v>45</v>
      </c>
      <c r="D8" s="30" t="s">
        <v>118</v>
      </c>
      <c r="E8" s="30" t="s">
        <v>14</v>
      </c>
      <c r="F8" s="30" t="s">
        <v>67</v>
      </c>
      <c r="G8" s="30" t="s">
        <v>103</v>
      </c>
      <c r="H8" s="30" t="s">
        <v>17</v>
      </c>
      <c r="I8" s="30" t="s">
        <v>102</v>
      </c>
      <c r="J8" s="30" t="s">
        <v>16</v>
      </c>
      <c r="K8" s="30" t="s">
        <v>18</v>
      </c>
      <c r="L8" s="30" t="s">
        <v>240</v>
      </c>
      <c r="M8" s="30" t="s">
        <v>239</v>
      </c>
      <c r="N8" s="30" t="s">
        <v>254</v>
      </c>
      <c r="O8" s="30" t="s">
        <v>62</v>
      </c>
      <c r="P8" s="30" t="s">
        <v>242</v>
      </c>
      <c r="Q8" s="30" t="s">
        <v>181</v>
      </c>
      <c r="R8" s="60" t="s">
        <v>183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247</v>
      </c>
      <c r="M9" s="32"/>
      <c r="N9" s="16" t="s">
        <v>243</v>
      </c>
      <c r="O9" s="32" t="s">
        <v>248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20" t="s">
        <v>113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69" t="s">
        <v>27</v>
      </c>
      <c r="C11" s="70"/>
      <c r="D11" s="70"/>
      <c r="E11" s="70"/>
      <c r="F11" s="70"/>
      <c r="G11" s="70"/>
      <c r="H11" s="78">
        <v>8.284620070183335</v>
      </c>
      <c r="I11" s="70"/>
      <c r="J11" s="70"/>
      <c r="K11" s="79">
        <v>4.2080219816821307E-3</v>
      </c>
      <c r="L11" s="78"/>
      <c r="M11" s="80"/>
      <c r="N11" s="70"/>
      <c r="O11" s="78">
        <v>105223.62627112202</v>
      </c>
      <c r="P11" s="70"/>
      <c r="Q11" s="79">
        <f>O11/$O$11</f>
        <v>1</v>
      </c>
      <c r="R11" s="79">
        <f>O11/'סכום נכסי הקרן'!$C$42</f>
        <v>9.1112675413095368E-2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71" t="s">
        <v>233</v>
      </c>
      <c r="C12" s="72"/>
      <c r="D12" s="72"/>
      <c r="E12" s="72"/>
      <c r="F12" s="72"/>
      <c r="G12" s="72"/>
      <c r="H12" s="81">
        <v>8.1136566205290119</v>
      </c>
      <c r="I12" s="72"/>
      <c r="J12" s="72"/>
      <c r="K12" s="82">
        <v>3.9019637016123794E-3</v>
      </c>
      <c r="L12" s="81"/>
      <c r="M12" s="83"/>
      <c r="N12" s="72"/>
      <c r="O12" s="81">
        <v>103984.13821846806</v>
      </c>
      <c r="P12" s="72"/>
      <c r="Q12" s="82">
        <f t="shared" ref="Q12:Q25" si="0">O12/$O$11</f>
        <v>0.988220439680911</v>
      </c>
      <c r="R12" s="82">
        <f>O12/'סכום נכסי הקרן'!$C$42</f>
        <v>9.0039408157233228E-2</v>
      </c>
      <c r="AW12" s="4"/>
    </row>
    <row r="13" spans="2:53">
      <c r="B13" s="73" t="s">
        <v>25</v>
      </c>
      <c r="C13" s="74"/>
      <c r="D13" s="74"/>
      <c r="E13" s="74"/>
      <c r="F13" s="74"/>
      <c r="G13" s="74"/>
      <c r="H13" s="84">
        <v>7.4170216480941216</v>
      </c>
      <c r="I13" s="74"/>
      <c r="J13" s="74"/>
      <c r="K13" s="85">
        <v>-8.5776417785256211E-4</v>
      </c>
      <c r="L13" s="84"/>
      <c r="M13" s="86"/>
      <c r="N13" s="74"/>
      <c r="O13" s="84">
        <v>44066.724985369001</v>
      </c>
      <c r="P13" s="74"/>
      <c r="Q13" s="85">
        <f t="shared" si="0"/>
        <v>0.41879116456056642</v>
      </c>
      <c r="R13" s="85">
        <f>O13/'סכום נכסי הקרן'!$C$42</f>
        <v>3.8157183442479092E-2</v>
      </c>
    </row>
    <row r="14" spans="2:53">
      <c r="B14" s="75" t="s">
        <v>24</v>
      </c>
      <c r="C14" s="72"/>
      <c r="D14" s="72"/>
      <c r="E14" s="72"/>
      <c r="F14" s="72"/>
      <c r="G14" s="72"/>
      <c r="H14" s="81">
        <v>7.4170216480941216</v>
      </c>
      <c r="I14" s="72"/>
      <c r="J14" s="72"/>
      <c r="K14" s="82">
        <v>-8.5776417785256211E-4</v>
      </c>
      <c r="L14" s="81"/>
      <c r="M14" s="83"/>
      <c r="N14" s="72"/>
      <c r="O14" s="81">
        <v>44066.724985369001</v>
      </c>
      <c r="P14" s="72"/>
      <c r="Q14" s="82">
        <f t="shared" si="0"/>
        <v>0.41879116456056642</v>
      </c>
      <c r="R14" s="82">
        <f>O14/'סכום נכסי הקרן'!$C$42</f>
        <v>3.8157183442479092E-2</v>
      </c>
    </row>
    <row r="15" spans="2:53">
      <c r="B15" s="76" t="s">
        <v>267</v>
      </c>
      <c r="C15" s="74" t="s">
        <v>268</v>
      </c>
      <c r="D15" s="87" t="s">
        <v>119</v>
      </c>
      <c r="E15" s="74" t="s">
        <v>269</v>
      </c>
      <c r="F15" s="74"/>
      <c r="G15" s="74"/>
      <c r="H15" s="84">
        <v>0.82999999999999641</v>
      </c>
      <c r="I15" s="87" t="s">
        <v>163</v>
      </c>
      <c r="J15" s="88">
        <v>0.04</v>
      </c>
      <c r="K15" s="85">
        <v>7.7000000000011478E-3</v>
      </c>
      <c r="L15" s="84">
        <v>4001547.7168070008</v>
      </c>
      <c r="M15" s="86">
        <v>134.9</v>
      </c>
      <c r="N15" s="74"/>
      <c r="O15" s="84">
        <v>5398.0877394940007</v>
      </c>
      <c r="P15" s="85">
        <v>2.5737055501184192E-4</v>
      </c>
      <c r="Q15" s="85">
        <f t="shared" si="0"/>
        <v>5.1301099674945082E-2</v>
      </c>
      <c r="R15" s="85">
        <f>O15/'סכום נכסי הקרן'!$C$42</f>
        <v>4.6741804430181231E-3</v>
      </c>
    </row>
    <row r="16" spans="2:53" ht="20.25">
      <c r="B16" s="76" t="s">
        <v>270</v>
      </c>
      <c r="C16" s="74" t="s">
        <v>271</v>
      </c>
      <c r="D16" s="87" t="s">
        <v>119</v>
      </c>
      <c r="E16" s="74" t="s">
        <v>269</v>
      </c>
      <c r="F16" s="74"/>
      <c r="G16" s="74"/>
      <c r="H16" s="84">
        <v>3.6299999999998231</v>
      </c>
      <c r="I16" s="87" t="s">
        <v>163</v>
      </c>
      <c r="J16" s="88">
        <v>0.04</v>
      </c>
      <c r="K16" s="85">
        <v>-3.1000000000013035E-3</v>
      </c>
      <c r="L16" s="84">
        <v>2064048.5900350001</v>
      </c>
      <c r="M16" s="86">
        <v>144.97</v>
      </c>
      <c r="N16" s="74"/>
      <c r="O16" s="84">
        <v>2992.2512711310005</v>
      </c>
      <c r="P16" s="85">
        <v>1.6650193715562984E-4</v>
      </c>
      <c r="Q16" s="85">
        <f t="shared" si="0"/>
        <v>2.8437066628183728E-2</v>
      </c>
      <c r="R16" s="85">
        <f>O16/'סכום נכסי הקרן'!$C$42</f>
        <v>2.5909772213942701E-3</v>
      </c>
      <c r="AU16" s="4"/>
    </row>
    <row r="17" spans="2:48" ht="20.25">
      <c r="B17" s="76" t="s">
        <v>272</v>
      </c>
      <c r="C17" s="74" t="s">
        <v>273</v>
      </c>
      <c r="D17" s="87" t="s">
        <v>119</v>
      </c>
      <c r="E17" s="74" t="s">
        <v>269</v>
      </c>
      <c r="F17" s="74"/>
      <c r="G17" s="74"/>
      <c r="H17" s="84">
        <v>6.5200000000001346</v>
      </c>
      <c r="I17" s="87" t="s">
        <v>163</v>
      </c>
      <c r="J17" s="88">
        <v>7.4999999999999997E-3</v>
      </c>
      <c r="K17" s="85">
        <v>-4.499999999999906E-3</v>
      </c>
      <c r="L17" s="84">
        <v>4877601.2162600011</v>
      </c>
      <c r="M17" s="86">
        <v>109.57</v>
      </c>
      <c r="N17" s="74"/>
      <c r="O17" s="84">
        <v>5344.3877764890003</v>
      </c>
      <c r="P17" s="85">
        <v>2.5143878062333798E-4</v>
      </c>
      <c r="Q17" s="85">
        <f t="shared" si="0"/>
        <v>5.0790758367503012E-2</v>
      </c>
      <c r="R17" s="85">
        <f>O17/'סכום נכסי הקרן'!$C$42</f>
        <v>4.6276818811232592E-3</v>
      </c>
      <c r="AV17" s="4"/>
    </row>
    <row r="18" spans="2:48">
      <c r="B18" s="76" t="s">
        <v>274</v>
      </c>
      <c r="C18" s="74" t="s">
        <v>275</v>
      </c>
      <c r="D18" s="87" t="s">
        <v>119</v>
      </c>
      <c r="E18" s="74" t="s">
        <v>269</v>
      </c>
      <c r="F18" s="74"/>
      <c r="G18" s="74"/>
      <c r="H18" s="84">
        <v>12.780000000000134</v>
      </c>
      <c r="I18" s="87" t="s">
        <v>163</v>
      </c>
      <c r="J18" s="88">
        <v>0.04</v>
      </c>
      <c r="K18" s="85">
        <v>-1.8999999999997092E-3</v>
      </c>
      <c r="L18" s="84">
        <v>1032209.2137900001</v>
      </c>
      <c r="M18" s="86">
        <v>200</v>
      </c>
      <c r="N18" s="74"/>
      <c r="O18" s="84">
        <v>2064.4183890740005</v>
      </c>
      <c r="P18" s="85">
        <v>6.2816431528479565E-5</v>
      </c>
      <c r="Q18" s="85">
        <f t="shared" si="0"/>
        <v>1.9619342748697567E-2</v>
      </c>
      <c r="R18" s="85">
        <f>O18/'סכום נכסי הקרן'!$C$42</f>
        <v>1.7875708076803476E-3</v>
      </c>
      <c r="AU18" s="3"/>
    </row>
    <row r="19" spans="2:48">
      <c r="B19" s="76" t="s">
        <v>276</v>
      </c>
      <c r="C19" s="74" t="s">
        <v>277</v>
      </c>
      <c r="D19" s="87" t="s">
        <v>119</v>
      </c>
      <c r="E19" s="74" t="s">
        <v>269</v>
      </c>
      <c r="F19" s="74"/>
      <c r="G19" s="74"/>
      <c r="H19" s="84">
        <v>17.250000000001293</v>
      </c>
      <c r="I19" s="87" t="s">
        <v>163</v>
      </c>
      <c r="J19" s="88">
        <v>2.75E-2</v>
      </c>
      <c r="K19" s="85">
        <v>3.9999999999914805E-4</v>
      </c>
      <c r="L19" s="84">
        <v>1959439.6458380006</v>
      </c>
      <c r="M19" s="86">
        <v>167.72</v>
      </c>
      <c r="N19" s="74"/>
      <c r="O19" s="84">
        <v>3286.3723030070005</v>
      </c>
      <c r="P19" s="85">
        <v>1.1085896567396325E-4</v>
      </c>
      <c r="Q19" s="85">
        <f t="shared" si="0"/>
        <v>3.123226616937954E-2</v>
      </c>
      <c r="R19" s="85">
        <f>O19/'סכום נכסי הקרן'!$C$42</f>
        <v>2.8456553299060772E-3</v>
      </c>
      <c r="AV19" s="3"/>
    </row>
    <row r="20" spans="2:48">
      <c r="B20" s="76" t="s">
        <v>278</v>
      </c>
      <c r="C20" s="74" t="s">
        <v>279</v>
      </c>
      <c r="D20" s="87" t="s">
        <v>119</v>
      </c>
      <c r="E20" s="74" t="s">
        <v>269</v>
      </c>
      <c r="F20" s="74"/>
      <c r="G20" s="74"/>
      <c r="H20" s="84">
        <v>2.9399999999996309</v>
      </c>
      <c r="I20" s="87" t="s">
        <v>163</v>
      </c>
      <c r="J20" s="88">
        <v>1.7500000000000002E-2</v>
      </c>
      <c r="K20" s="85">
        <v>-2.4000000000000002E-3</v>
      </c>
      <c r="L20" s="84">
        <v>3765022.1673640008</v>
      </c>
      <c r="M20" s="86">
        <v>107.9</v>
      </c>
      <c r="N20" s="74"/>
      <c r="O20" s="84">
        <v>4062.4589363750006</v>
      </c>
      <c r="P20" s="85">
        <v>2.1372010071203857E-4</v>
      </c>
      <c r="Q20" s="85">
        <f t="shared" si="0"/>
        <v>3.8607859093427933E-2</v>
      </c>
      <c r="R20" s="85">
        <f>O20/'סכום נכסי הקרן'!$C$42</f>
        <v>3.5176653339740213E-3</v>
      </c>
    </row>
    <row r="21" spans="2:48">
      <c r="B21" s="76" t="s">
        <v>280</v>
      </c>
      <c r="C21" s="74" t="s">
        <v>281</v>
      </c>
      <c r="D21" s="87" t="s">
        <v>119</v>
      </c>
      <c r="E21" s="74" t="s">
        <v>269</v>
      </c>
      <c r="F21" s="74"/>
      <c r="G21" s="74"/>
      <c r="H21" s="84">
        <v>7.9999999975602074E-2</v>
      </c>
      <c r="I21" s="87" t="s">
        <v>163</v>
      </c>
      <c r="J21" s="88">
        <v>1E-3</v>
      </c>
      <c r="K21" s="85">
        <v>1.9800000000060995E-2</v>
      </c>
      <c r="L21" s="84">
        <v>13006.620921000002</v>
      </c>
      <c r="M21" s="86">
        <v>100.84</v>
      </c>
      <c r="N21" s="74"/>
      <c r="O21" s="84">
        <v>13.115876354000001</v>
      </c>
      <c r="P21" s="85">
        <v>1.994986935483265E-6</v>
      </c>
      <c r="Q21" s="85">
        <f t="shared" si="0"/>
        <v>1.2464763683590682E-4</v>
      </c>
      <c r="R21" s="85">
        <f>O21/'סכום נכסי הקרן'!$C$42</f>
        <v>1.1356979676039366E-5</v>
      </c>
    </row>
    <row r="22" spans="2:48">
      <c r="B22" s="76" t="s">
        <v>282</v>
      </c>
      <c r="C22" s="74" t="s">
        <v>283</v>
      </c>
      <c r="D22" s="87" t="s">
        <v>119</v>
      </c>
      <c r="E22" s="74" t="s">
        <v>269</v>
      </c>
      <c r="F22" s="74"/>
      <c r="G22" s="74"/>
      <c r="H22" s="84">
        <v>4.9799999999997846</v>
      </c>
      <c r="I22" s="87" t="s">
        <v>163</v>
      </c>
      <c r="J22" s="88">
        <v>7.4999999999999997E-3</v>
      </c>
      <c r="K22" s="85">
        <v>-4.1000000000008625E-3</v>
      </c>
      <c r="L22" s="84">
        <v>4436134.7649850007</v>
      </c>
      <c r="M22" s="86">
        <v>107.2</v>
      </c>
      <c r="N22" s="74"/>
      <c r="O22" s="84">
        <v>4755.5364303990009</v>
      </c>
      <c r="P22" s="85">
        <v>2.1445009486769352E-4</v>
      </c>
      <c r="Q22" s="85">
        <f t="shared" si="0"/>
        <v>4.5194568928329446E-2</v>
      </c>
      <c r="R22" s="85">
        <f>O22/'סכום נכסי הקרן'!$C$42</f>
        <v>4.1177980892016458E-3</v>
      </c>
    </row>
    <row r="23" spans="2:48">
      <c r="B23" s="76" t="s">
        <v>284</v>
      </c>
      <c r="C23" s="74" t="s">
        <v>285</v>
      </c>
      <c r="D23" s="87" t="s">
        <v>119</v>
      </c>
      <c r="E23" s="74" t="s">
        <v>269</v>
      </c>
      <c r="F23" s="74"/>
      <c r="G23" s="74"/>
      <c r="H23" s="84">
        <v>8.5000000000003624</v>
      </c>
      <c r="I23" s="87" t="s">
        <v>163</v>
      </c>
      <c r="J23" s="88">
        <v>5.0000000000000001E-3</v>
      </c>
      <c r="K23" s="85">
        <v>-4.6000000000003616E-3</v>
      </c>
      <c r="L23" s="84">
        <v>5076619.6156390011</v>
      </c>
      <c r="M23" s="86">
        <v>108.8</v>
      </c>
      <c r="N23" s="74"/>
      <c r="O23" s="84">
        <v>5523.362149980001</v>
      </c>
      <c r="P23" s="85">
        <v>3.2313290774694891E-4</v>
      </c>
      <c r="Q23" s="85">
        <f t="shared" si="0"/>
        <v>5.2491653687626746E-2</v>
      </c>
      <c r="R23" s="85">
        <f>O23/'סכום נכסי הקרן'!$C$42</f>
        <v>4.7826550043373458E-3</v>
      </c>
    </row>
    <row r="24" spans="2:48">
      <c r="B24" s="76" t="s">
        <v>286</v>
      </c>
      <c r="C24" s="74" t="s">
        <v>287</v>
      </c>
      <c r="D24" s="87" t="s">
        <v>119</v>
      </c>
      <c r="E24" s="74" t="s">
        <v>269</v>
      </c>
      <c r="F24" s="74"/>
      <c r="G24" s="74"/>
      <c r="H24" s="84">
        <v>22.190000000001966</v>
      </c>
      <c r="I24" s="87" t="s">
        <v>163</v>
      </c>
      <c r="J24" s="88">
        <v>0.01</v>
      </c>
      <c r="K24" s="85">
        <v>2.6000000000000897E-3</v>
      </c>
      <c r="L24" s="84">
        <v>3739295.8175200005</v>
      </c>
      <c r="M24" s="86">
        <v>119.13</v>
      </c>
      <c r="N24" s="74"/>
      <c r="O24" s="84">
        <v>4454.6229600960005</v>
      </c>
      <c r="P24" s="85">
        <v>2.1329591571604719E-4</v>
      </c>
      <c r="Q24" s="85">
        <f t="shared" si="0"/>
        <v>4.2334816979393008E-2</v>
      </c>
      <c r="R24" s="85">
        <f>O24/'סכום נכסי הקרן'!$C$42</f>
        <v>3.8572384381162332E-3</v>
      </c>
    </row>
    <row r="25" spans="2:48">
      <c r="B25" s="76" t="s">
        <v>288</v>
      </c>
      <c r="C25" s="74" t="s">
        <v>289</v>
      </c>
      <c r="D25" s="87" t="s">
        <v>119</v>
      </c>
      <c r="E25" s="74" t="s">
        <v>269</v>
      </c>
      <c r="F25" s="74"/>
      <c r="G25" s="74"/>
      <c r="H25" s="84">
        <v>1.9700000000000164</v>
      </c>
      <c r="I25" s="87" t="s">
        <v>163</v>
      </c>
      <c r="J25" s="88">
        <v>2.75E-2</v>
      </c>
      <c r="K25" s="85">
        <v>-1.0000000000048607E-4</v>
      </c>
      <c r="L25" s="84">
        <v>5641783.5202860013</v>
      </c>
      <c r="M25" s="86">
        <v>109.4</v>
      </c>
      <c r="N25" s="74"/>
      <c r="O25" s="84">
        <v>6172.1111529700001</v>
      </c>
      <c r="P25" s="85">
        <v>3.3230748281771284E-4</v>
      </c>
      <c r="Q25" s="85">
        <f t="shared" si="0"/>
        <v>5.8657084646244494E-2</v>
      </c>
      <c r="R25" s="85">
        <f>O25/'סכום נכסי הקרן'!$C$42</f>
        <v>5.3444039140517338E-3</v>
      </c>
    </row>
    <row r="26" spans="2:48">
      <c r="B26" s="77"/>
      <c r="C26" s="74"/>
      <c r="D26" s="74"/>
      <c r="E26" s="74"/>
      <c r="F26" s="74"/>
      <c r="G26" s="74"/>
      <c r="H26" s="74"/>
      <c r="I26" s="74"/>
      <c r="J26" s="74"/>
      <c r="K26" s="85"/>
      <c r="L26" s="84"/>
      <c r="M26" s="86"/>
      <c r="N26" s="74"/>
      <c r="O26" s="74"/>
      <c r="P26" s="74"/>
      <c r="Q26" s="85"/>
      <c r="R26" s="74"/>
    </row>
    <row r="27" spans="2:48">
      <c r="B27" s="73" t="s">
        <v>46</v>
      </c>
      <c r="C27" s="74"/>
      <c r="D27" s="74"/>
      <c r="E27" s="74"/>
      <c r="F27" s="74"/>
      <c r="G27" s="74"/>
      <c r="H27" s="84">
        <v>8.6260021990347369</v>
      </c>
      <c r="I27" s="74"/>
      <c r="J27" s="74"/>
      <c r="K27" s="85">
        <v>7.4064622890082652E-3</v>
      </c>
      <c r="L27" s="84"/>
      <c r="M27" s="86"/>
      <c r="N27" s="74"/>
      <c r="O27" s="84">
        <v>59917.413233099003</v>
      </c>
      <c r="P27" s="74"/>
      <c r="Q27" s="85">
        <f t="shared" ref="Q27:Q35" si="1">O27/$O$11</f>
        <v>0.56942927512034403</v>
      </c>
      <c r="R27" s="85">
        <f>O27/'סכום נכסי הקרן'!$C$42</f>
        <v>5.1882224714754087E-2</v>
      </c>
    </row>
    <row r="28" spans="2:48">
      <c r="B28" s="75" t="s">
        <v>22</v>
      </c>
      <c r="C28" s="72"/>
      <c r="D28" s="72"/>
      <c r="E28" s="72"/>
      <c r="F28" s="72"/>
      <c r="G28" s="72"/>
      <c r="H28" s="81">
        <v>0.34335496216726069</v>
      </c>
      <c r="I28" s="72"/>
      <c r="J28" s="72"/>
      <c r="K28" s="82">
        <v>1.3271732054226442E-3</v>
      </c>
      <c r="L28" s="81"/>
      <c r="M28" s="83"/>
      <c r="N28" s="72"/>
      <c r="O28" s="81">
        <v>328.52356413900009</v>
      </c>
      <c r="P28" s="72"/>
      <c r="Q28" s="82">
        <f t="shared" si="1"/>
        <v>3.1221463827193854E-3</v>
      </c>
      <c r="R28" s="82">
        <f>O28/'סכום נכסי הקרן'!$C$42</f>
        <v>2.8446710996088117E-4</v>
      </c>
    </row>
    <row r="29" spans="2:48">
      <c r="B29" s="76" t="s">
        <v>290</v>
      </c>
      <c r="C29" s="74" t="s">
        <v>291</v>
      </c>
      <c r="D29" s="87" t="s">
        <v>119</v>
      </c>
      <c r="E29" s="74" t="s">
        <v>269</v>
      </c>
      <c r="F29" s="74"/>
      <c r="G29" s="74"/>
      <c r="H29" s="84">
        <v>3.9999999994916949E-2</v>
      </c>
      <c r="I29" s="87" t="s">
        <v>163</v>
      </c>
      <c r="J29" s="88">
        <v>0</v>
      </c>
      <c r="K29" s="85">
        <v>2.7999999999618773E-3</v>
      </c>
      <c r="L29" s="84">
        <v>94440.898502000011</v>
      </c>
      <c r="M29" s="86">
        <v>99.99</v>
      </c>
      <c r="N29" s="74"/>
      <c r="O29" s="84">
        <v>94.431454412000008</v>
      </c>
      <c r="P29" s="85">
        <v>8.5855362274545463E-6</v>
      </c>
      <c r="Q29" s="85">
        <f t="shared" si="1"/>
        <v>8.9743584932803393E-4</v>
      </c>
      <c r="R29" s="85">
        <f>O29/'סכום נכסי הקרן'!$C$42</f>
        <v>8.1767781243900699E-5</v>
      </c>
    </row>
    <row r="30" spans="2:48">
      <c r="B30" s="76" t="s">
        <v>292</v>
      </c>
      <c r="C30" s="74" t="s">
        <v>293</v>
      </c>
      <c r="D30" s="87" t="s">
        <v>119</v>
      </c>
      <c r="E30" s="74" t="s">
        <v>269</v>
      </c>
      <c r="F30" s="74"/>
      <c r="G30" s="74"/>
      <c r="H30" s="84">
        <v>0.2699999999976973</v>
      </c>
      <c r="I30" s="87" t="s">
        <v>163</v>
      </c>
      <c r="J30" s="88">
        <v>0</v>
      </c>
      <c r="K30" s="85">
        <v>3.9999999995394615E-4</v>
      </c>
      <c r="L30" s="84">
        <v>43431.742505000009</v>
      </c>
      <c r="M30" s="86">
        <v>99.99</v>
      </c>
      <c r="N30" s="74"/>
      <c r="O30" s="84">
        <v>43.42739933</v>
      </c>
      <c r="P30" s="85">
        <v>5.4289678131250009E-6</v>
      </c>
      <c r="Q30" s="85">
        <f t="shared" si="1"/>
        <v>4.1271528903692977E-4</v>
      </c>
      <c r="R30" s="85">
        <f>O30/'סכום נכסי הקרן'!$C$42</f>
        <v>3.7603594168043616E-5</v>
      </c>
    </row>
    <row r="31" spans="2:48">
      <c r="B31" s="76" t="s">
        <v>294</v>
      </c>
      <c r="C31" s="74" t="s">
        <v>295</v>
      </c>
      <c r="D31" s="87" t="s">
        <v>119</v>
      </c>
      <c r="E31" s="74" t="s">
        <v>269</v>
      </c>
      <c r="F31" s="74"/>
      <c r="G31" s="74"/>
      <c r="H31" s="84">
        <v>9.0000000004005418E-2</v>
      </c>
      <c r="I31" s="87" t="s">
        <v>163</v>
      </c>
      <c r="J31" s="88">
        <v>0</v>
      </c>
      <c r="K31" s="88">
        <v>0</v>
      </c>
      <c r="L31" s="84">
        <v>49932.49902000001</v>
      </c>
      <c r="M31" s="86">
        <v>100</v>
      </c>
      <c r="N31" s="74"/>
      <c r="O31" s="84">
        <v>49.932499020000009</v>
      </c>
      <c r="P31" s="85">
        <v>4.5393180927272734E-6</v>
      </c>
      <c r="Q31" s="85">
        <f t="shared" si="1"/>
        <v>4.7453695324415631E-4</v>
      </c>
      <c r="R31" s="85">
        <f>O31/'סכום נכסי הקרן'!$C$42</f>
        <v>4.3236331392454023E-5</v>
      </c>
    </row>
    <row r="32" spans="2:48">
      <c r="B32" s="76" t="s">
        <v>296</v>
      </c>
      <c r="C32" s="74" t="s">
        <v>297</v>
      </c>
      <c r="D32" s="87" t="s">
        <v>119</v>
      </c>
      <c r="E32" s="74" t="s">
        <v>269</v>
      </c>
      <c r="F32" s="74"/>
      <c r="G32" s="74"/>
      <c r="H32" s="84">
        <v>0.17000000000404702</v>
      </c>
      <c r="I32" s="87" t="s">
        <v>163</v>
      </c>
      <c r="J32" s="88">
        <v>0</v>
      </c>
      <c r="K32" s="85">
        <v>5.9999999986124592E-4</v>
      </c>
      <c r="L32" s="84">
        <v>34597.014460000006</v>
      </c>
      <c r="M32" s="86">
        <v>99.99</v>
      </c>
      <c r="N32" s="74"/>
      <c r="O32" s="84">
        <v>34.593554757999996</v>
      </c>
      <c r="P32" s="85">
        <v>3.1451831327272733E-6</v>
      </c>
      <c r="Q32" s="85">
        <f t="shared" si="1"/>
        <v>3.2876223699861205E-4</v>
      </c>
      <c r="R32" s="85">
        <f>O32/'סכום נכסי הקרן'!$C$42</f>
        <v>2.9954406987737668E-5</v>
      </c>
    </row>
    <row r="33" spans="2:18">
      <c r="B33" s="76" t="s">
        <v>298</v>
      </c>
      <c r="C33" s="74" t="s">
        <v>299</v>
      </c>
      <c r="D33" s="87" t="s">
        <v>119</v>
      </c>
      <c r="E33" s="74" t="s">
        <v>269</v>
      </c>
      <c r="F33" s="74"/>
      <c r="G33" s="74"/>
      <c r="H33" s="84">
        <v>0.33999999997424984</v>
      </c>
      <c r="I33" s="87" t="s">
        <v>163</v>
      </c>
      <c r="J33" s="88">
        <v>0</v>
      </c>
      <c r="K33" s="88">
        <v>0</v>
      </c>
      <c r="L33" s="84">
        <v>17087.235865999999</v>
      </c>
      <c r="M33" s="86">
        <v>100</v>
      </c>
      <c r="N33" s="74"/>
      <c r="O33" s="84">
        <v>17.087235866</v>
      </c>
      <c r="P33" s="85">
        <v>2.4410336951428571E-6</v>
      </c>
      <c r="Q33" s="85">
        <f t="shared" si="1"/>
        <v>1.6238972625760463E-4</v>
      </c>
      <c r="R33" s="85">
        <f>O33/'סכום נכסי הקרן'!$C$42</f>
        <v>1.479576241893054E-5</v>
      </c>
    </row>
    <row r="34" spans="2:18">
      <c r="B34" s="76" t="s">
        <v>300</v>
      </c>
      <c r="C34" s="74" t="s">
        <v>301</v>
      </c>
      <c r="D34" s="87" t="s">
        <v>119</v>
      </c>
      <c r="E34" s="74" t="s">
        <v>269</v>
      </c>
      <c r="F34" s="74"/>
      <c r="G34" s="74"/>
      <c r="H34" s="84">
        <v>0.84000000000786001</v>
      </c>
      <c r="I34" s="87" t="s">
        <v>163</v>
      </c>
      <c r="J34" s="88">
        <v>0</v>
      </c>
      <c r="K34" s="85">
        <v>4.999999996070035E-4</v>
      </c>
      <c r="L34" s="84">
        <v>10182.280000000002</v>
      </c>
      <c r="M34" s="86">
        <v>99.96</v>
      </c>
      <c r="N34" s="74"/>
      <c r="O34" s="84">
        <v>10.178207088000001</v>
      </c>
      <c r="P34" s="85">
        <v>1.4546114285714289E-6</v>
      </c>
      <c r="Q34" s="85">
        <f t="shared" si="1"/>
        <v>9.6729294063431715E-5</v>
      </c>
      <c r="R34" s="85">
        <f>O34/'סכום נכסי הקרן'!$C$42</f>
        <v>8.8132647729393067E-6</v>
      </c>
    </row>
    <row r="35" spans="2:18">
      <c r="B35" s="76" t="s">
        <v>302</v>
      </c>
      <c r="C35" s="74" t="s">
        <v>303</v>
      </c>
      <c r="D35" s="87" t="s">
        <v>119</v>
      </c>
      <c r="E35" s="74" t="s">
        <v>269</v>
      </c>
      <c r="F35" s="74"/>
      <c r="G35" s="74"/>
      <c r="H35" s="84">
        <v>0.92000000000253579</v>
      </c>
      <c r="I35" s="87" t="s">
        <v>163</v>
      </c>
      <c r="J35" s="88">
        <v>0</v>
      </c>
      <c r="K35" s="85">
        <v>4.9999999996830347E-4</v>
      </c>
      <c r="L35" s="84">
        <v>78912.670000000013</v>
      </c>
      <c r="M35" s="86">
        <v>99.95</v>
      </c>
      <c r="N35" s="74"/>
      <c r="O35" s="84">
        <v>78.873213665000023</v>
      </c>
      <c r="P35" s="85">
        <v>1.1273238571428573E-5</v>
      </c>
      <c r="Q35" s="85">
        <f t="shared" si="1"/>
        <v>7.4957703379061643E-4</v>
      </c>
      <c r="R35" s="85">
        <f>O35/'סכום נכסי הקרן'!$C$42</f>
        <v>6.8295968976875241E-5</v>
      </c>
    </row>
    <row r="36" spans="2:18">
      <c r="B36" s="77"/>
      <c r="C36" s="74"/>
      <c r="D36" s="74"/>
      <c r="E36" s="74"/>
      <c r="F36" s="74"/>
      <c r="G36" s="74"/>
      <c r="H36" s="74"/>
      <c r="I36" s="74"/>
      <c r="J36" s="74"/>
      <c r="K36" s="85"/>
      <c r="L36" s="84"/>
      <c r="M36" s="86"/>
      <c r="N36" s="74"/>
      <c r="O36" s="74"/>
      <c r="P36" s="74"/>
      <c r="Q36" s="85"/>
      <c r="R36" s="74"/>
    </row>
    <row r="37" spans="2:18">
      <c r="B37" s="75" t="s">
        <v>23</v>
      </c>
      <c r="C37" s="72"/>
      <c r="D37" s="72"/>
      <c r="E37" s="72"/>
      <c r="F37" s="72"/>
      <c r="G37" s="72"/>
      <c r="H37" s="81">
        <v>8.6716658253563246</v>
      </c>
      <c r="I37" s="72"/>
      <c r="J37" s="72"/>
      <c r="K37" s="82">
        <v>7.4331410437782457E-3</v>
      </c>
      <c r="L37" s="81"/>
      <c r="M37" s="83"/>
      <c r="N37" s="72"/>
      <c r="O37" s="81">
        <v>59588.889668960008</v>
      </c>
      <c r="P37" s="72"/>
      <c r="Q37" s="82">
        <f t="shared" ref="Q37:Q54" si="2">O37/$O$11</f>
        <v>0.56630712873762468</v>
      </c>
      <c r="R37" s="82">
        <f>O37/'סכום נכסי הקרן'!$C$42</f>
        <v>5.159775760479321E-2</v>
      </c>
    </row>
    <row r="38" spans="2:18">
      <c r="B38" s="76" t="s">
        <v>304</v>
      </c>
      <c r="C38" s="74" t="s">
        <v>305</v>
      </c>
      <c r="D38" s="87" t="s">
        <v>119</v>
      </c>
      <c r="E38" s="74" t="s">
        <v>269</v>
      </c>
      <c r="F38" s="74"/>
      <c r="G38" s="74"/>
      <c r="H38" s="84">
        <v>5.1599999999998625</v>
      </c>
      <c r="I38" s="87" t="s">
        <v>163</v>
      </c>
      <c r="J38" s="88">
        <v>6.25E-2</v>
      </c>
      <c r="K38" s="85">
        <v>4.0000000000005344E-3</v>
      </c>
      <c r="L38" s="84">
        <v>2659491.7376510003</v>
      </c>
      <c r="M38" s="86">
        <v>140.86000000000001</v>
      </c>
      <c r="N38" s="74"/>
      <c r="O38" s="84">
        <v>3746.1601855220001</v>
      </c>
      <c r="P38" s="85">
        <v>1.6149128545096345E-4</v>
      </c>
      <c r="Q38" s="85">
        <f t="shared" si="2"/>
        <v>3.5601892068132523E-2</v>
      </c>
      <c r="R38" s="85">
        <f>O38/'סכום נכסי הקרן'!$C$42</f>
        <v>3.2437836360958128E-3</v>
      </c>
    </row>
    <row r="39" spans="2:18">
      <c r="B39" s="76" t="s">
        <v>306</v>
      </c>
      <c r="C39" s="74" t="s">
        <v>307</v>
      </c>
      <c r="D39" s="87" t="s">
        <v>119</v>
      </c>
      <c r="E39" s="74" t="s">
        <v>269</v>
      </c>
      <c r="F39" s="74"/>
      <c r="G39" s="74"/>
      <c r="H39" s="84">
        <v>3.3000000000003569</v>
      </c>
      <c r="I39" s="87" t="s">
        <v>163</v>
      </c>
      <c r="J39" s="88">
        <v>3.7499999999999999E-2</v>
      </c>
      <c r="K39" s="85">
        <v>2.2000000000014291E-3</v>
      </c>
      <c r="L39" s="84">
        <v>1961202.9619040003</v>
      </c>
      <c r="M39" s="86">
        <v>114.16</v>
      </c>
      <c r="N39" s="74"/>
      <c r="O39" s="84">
        <v>2238.9092422440003</v>
      </c>
      <c r="P39" s="85">
        <v>9.9868390134064933E-5</v>
      </c>
      <c r="Q39" s="85">
        <f t="shared" si="2"/>
        <v>2.1277628623776627E-2</v>
      </c>
      <c r="R39" s="85">
        <f>O39/'סכום נכסי הקרן'!$C$42</f>
        <v>1.9386616703585468E-3</v>
      </c>
    </row>
    <row r="40" spans="2:18">
      <c r="B40" s="76" t="s">
        <v>308</v>
      </c>
      <c r="C40" s="74" t="s">
        <v>309</v>
      </c>
      <c r="D40" s="87" t="s">
        <v>119</v>
      </c>
      <c r="E40" s="74" t="s">
        <v>269</v>
      </c>
      <c r="F40" s="74"/>
      <c r="G40" s="74"/>
      <c r="H40" s="84">
        <v>18.650000000000368</v>
      </c>
      <c r="I40" s="87" t="s">
        <v>163</v>
      </c>
      <c r="J40" s="88">
        <v>3.7499999999999999E-2</v>
      </c>
      <c r="K40" s="85">
        <v>1.7100000000000365E-2</v>
      </c>
      <c r="L40" s="84">
        <v>7708579.4086030014</v>
      </c>
      <c r="M40" s="86">
        <v>145.04</v>
      </c>
      <c r="N40" s="74"/>
      <c r="O40" s="84">
        <v>11180.523270129002</v>
      </c>
      <c r="P40" s="85">
        <v>3.9817947353157829E-4</v>
      </c>
      <c r="Q40" s="85">
        <f t="shared" si="2"/>
        <v>0.10625487512966875</v>
      </c>
      <c r="R40" s="85">
        <f>O40/'סכום נכסי הקרן'!$C$42</f>
        <v>9.681165948748488E-3</v>
      </c>
    </row>
    <row r="41" spans="2:18">
      <c r="B41" s="76" t="s">
        <v>310</v>
      </c>
      <c r="C41" s="74" t="s">
        <v>311</v>
      </c>
      <c r="D41" s="87" t="s">
        <v>119</v>
      </c>
      <c r="E41" s="74" t="s">
        <v>269</v>
      </c>
      <c r="F41" s="74"/>
      <c r="G41" s="74"/>
      <c r="H41" s="84">
        <v>2.8300000000000396</v>
      </c>
      <c r="I41" s="87" t="s">
        <v>163</v>
      </c>
      <c r="J41" s="88">
        <v>1.5E-3</v>
      </c>
      <c r="K41" s="85">
        <v>1.6999999999995974E-3</v>
      </c>
      <c r="L41" s="84">
        <v>4968915.6207150007</v>
      </c>
      <c r="M41" s="86">
        <v>99.98</v>
      </c>
      <c r="N41" s="74"/>
      <c r="O41" s="84">
        <v>4967.9219097600007</v>
      </c>
      <c r="P41" s="85">
        <v>1.146564970245107E-3</v>
      </c>
      <c r="Q41" s="85">
        <f t="shared" si="2"/>
        <v>4.7212989000773649E-2</v>
      </c>
      <c r="R41" s="85">
        <f>O41/'סכום נכסי הקרן'!$C$42</f>
        <v>4.3017017421095307E-3</v>
      </c>
    </row>
    <row r="42" spans="2:18">
      <c r="B42" s="76" t="s">
        <v>312</v>
      </c>
      <c r="C42" s="74" t="s">
        <v>313</v>
      </c>
      <c r="D42" s="87" t="s">
        <v>119</v>
      </c>
      <c r="E42" s="74" t="s">
        <v>269</v>
      </c>
      <c r="F42" s="74"/>
      <c r="G42" s="74"/>
      <c r="H42" s="84">
        <v>2.1299999999996464</v>
      </c>
      <c r="I42" s="87" t="s">
        <v>163</v>
      </c>
      <c r="J42" s="88">
        <v>1.2500000000000001E-2</v>
      </c>
      <c r="K42" s="85">
        <v>9.999999999996869E-4</v>
      </c>
      <c r="L42" s="84">
        <v>3084852.9786240007</v>
      </c>
      <c r="M42" s="86">
        <v>103.53</v>
      </c>
      <c r="N42" s="74"/>
      <c r="O42" s="84">
        <v>3193.7483056010005</v>
      </c>
      <c r="P42" s="85">
        <v>2.4670353233604821E-4</v>
      </c>
      <c r="Q42" s="85">
        <f t="shared" si="2"/>
        <v>3.0352007612547992E-2</v>
      </c>
      <c r="R42" s="85">
        <f>O42/'סכום נכסי הקרן'!$C$42</f>
        <v>2.765452617737885E-3</v>
      </c>
    </row>
    <row r="43" spans="2:18">
      <c r="B43" s="76" t="s">
        <v>314</v>
      </c>
      <c r="C43" s="74" t="s">
        <v>315</v>
      </c>
      <c r="D43" s="87" t="s">
        <v>119</v>
      </c>
      <c r="E43" s="74" t="s">
        <v>269</v>
      </c>
      <c r="F43" s="74"/>
      <c r="G43" s="74"/>
      <c r="H43" s="84">
        <v>3.0800000000000916</v>
      </c>
      <c r="I43" s="87" t="s">
        <v>163</v>
      </c>
      <c r="J43" s="88">
        <v>1.4999999999999999E-2</v>
      </c>
      <c r="K43" s="85">
        <v>1.89999999999861E-3</v>
      </c>
      <c r="L43" s="84">
        <v>3344792.7544140005</v>
      </c>
      <c r="M43" s="86">
        <v>105.38</v>
      </c>
      <c r="N43" s="74"/>
      <c r="O43" s="84">
        <v>3524.7427604709997</v>
      </c>
      <c r="P43" s="85">
        <v>1.9889161771304711E-4</v>
      </c>
      <c r="Q43" s="85">
        <f t="shared" si="2"/>
        <v>3.3497636275992358E-2</v>
      </c>
      <c r="R43" s="85">
        <f>O43/'סכום נכסי הקרן'!$C$42</f>
        <v>3.0520592611204202E-3</v>
      </c>
    </row>
    <row r="44" spans="2:18">
      <c r="B44" s="76" t="s">
        <v>316</v>
      </c>
      <c r="C44" s="74" t="s">
        <v>317</v>
      </c>
      <c r="D44" s="87" t="s">
        <v>119</v>
      </c>
      <c r="E44" s="74" t="s">
        <v>269</v>
      </c>
      <c r="F44" s="74"/>
      <c r="G44" s="74"/>
      <c r="H44" s="84">
        <v>0.3299999999993431</v>
      </c>
      <c r="I44" s="87" t="s">
        <v>163</v>
      </c>
      <c r="J44" s="88">
        <v>5.0000000000000001E-3</v>
      </c>
      <c r="K44" s="85">
        <v>-3.000000000591238E-4</v>
      </c>
      <c r="L44" s="84">
        <v>30290.118434000007</v>
      </c>
      <c r="M44" s="86">
        <v>100.51</v>
      </c>
      <c r="N44" s="74"/>
      <c r="O44" s="84">
        <v>30.444597094000006</v>
      </c>
      <c r="P44" s="85">
        <v>4.0851434589418828E-6</v>
      </c>
      <c r="Q44" s="85">
        <f t="shared" si="2"/>
        <v>2.8933233127278508E-4</v>
      </c>
      <c r="R44" s="85">
        <f>O44/'סכום נכסי הקרן'!$C$42</f>
        <v>2.6361842785771446E-5</v>
      </c>
    </row>
    <row r="45" spans="2:18">
      <c r="B45" s="76" t="s">
        <v>318</v>
      </c>
      <c r="C45" s="74" t="s">
        <v>319</v>
      </c>
      <c r="D45" s="87" t="s">
        <v>119</v>
      </c>
      <c r="E45" s="74" t="s">
        <v>269</v>
      </c>
      <c r="F45" s="74"/>
      <c r="G45" s="74"/>
      <c r="H45" s="84">
        <v>1.2800000000005354</v>
      </c>
      <c r="I45" s="87" t="s">
        <v>163</v>
      </c>
      <c r="J45" s="88">
        <v>5.5E-2</v>
      </c>
      <c r="K45" s="85">
        <v>5.0000000000334445E-4</v>
      </c>
      <c r="L45" s="84">
        <v>943327.64690000017</v>
      </c>
      <c r="M45" s="86">
        <v>110.94</v>
      </c>
      <c r="N45" s="74"/>
      <c r="O45" s="84">
        <v>1046.5277276730001</v>
      </c>
      <c r="P45" s="85">
        <v>5.3230580405289406E-5</v>
      </c>
      <c r="Q45" s="85">
        <f t="shared" si="2"/>
        <v>9.945748542979204E-3</v>
      </c>
      <c r="R45" s="85">
        <f>O45/'סכום נכסי הקרן'!$C$42</f>
        <v>9.0618375873673031E-4</v>
      </c>
    </row>
    <row r="46" spans="2:18">
      <c r="B46" s="76" t="s">
        <v>320</v>
      </c>
      <c r="C46" s="74" t="s">
        <v>321</v>
      </c>
      <c r="D46" s="87" t="s">
        <v>119</v>
      </c>
      <c r="E46" s="74" t="s">
        <v>269</v>
      </c>
      <c r="F46" s="74"/>
      <c r="G46" s="74"/>
      <c r="H46" s="84">
        <v>14.859999999999486</v>
      </c>
      <c r="I46" s="87" t="s">
        <v>163</v>
      </c>
      <c r="J46" s="88">
        <v>5.5E-2</v>
      </c>
      <c r="K46" s="85">
        <v>1.440000000000014E-2</v>
      </c>
      <c r="L46" s="84">
        <v>3268678.6097670007</v>
      </c>
      <c r="M46" s="86">
        <v>177.75</v>
      </c>
      <c r="N46" s="74"/>
      <c r="O46" s="84">
        <v>5810.0763542930008</v>
      </c>
      <c r="P46" s="85">
        <v>1.6802413132477209E-4</v>
      </c>
      <c r="Q46" s="85">
        <f t="shared" si="2"/>
        <v>5.5216461931492482E-2</v>
      </c>
      <c r="R46" s="85">
        <f>O46/'סכום נכסי הקרן'!$C$42</f>
        <v>5.0309195734236107E-3</v>
      </c>
    </row>
    <row r="47" spans="2:18">
      <c r="B47" s="76" t="s">
        <v>322</v>
      </c>
      <c r="C47" s="74" t="s">
        <v>323</v>
      </c>
      <c r="D47" s="87" t="s">
        <v>119</v>
      </c>
      <c r="E47" s="74" t="s">
        <v>269</v>
      </c>
      <c r="F47" s="74"/>
      <c r="G47" s="74"/>
      <c r="H47" s="84">
        <v>2.3800000000001091</v>
      </c>
      <c r="I47" s="87" t="s">
        <v>163</v>
      </c>
      <c r="J47" s="88">
        <v>4.2500000000000003E-2</v>
      </c>
      <c r="K47" s="85">
        <v>1.3000000000003339E-3</v>
      </c>
      <c r="L47" s="84">
        <v>5866325.4299630011</v>
      </c>
      <c r="M47" s="86">
        <v>112.39</v>
      </c>
      <c r="N47" s="74"/>
      <c r="O47" s="84">
        <v>6593.1632633060008</v>
      </c>
      <c r="P47" s="85">
        <v>3.1890803368126759E-4</v>
      </c>
      <c r="Q47" s="85">
        <f t="shared" si="2"/>
        <v>6.2658582458637938E-2</v>
      </c>
      <c r="R47" s="85">
        <f>O47/'סכום נכסי הקרן'!$C$42</f>
        <v>5.7089910853985494E-3</v>
      </c>
    </row>
    <row r="48" spans="2:18">
      <c r="B48" s="76" t="s">
        <v>324</v>
      </c>
      <c r="C48" s="74" t="s">
        <v>325</v>
      </c>
      <c r="D48" s="87" t="s">
        <v>119</v>
      </c>
      <c r="E48" s="74" t="s">
        <v>269</v>
      </c>
      <c r="F48" s="74"/>
      <c r="G48" s="74"/>
      <c r="H48" s="84">
        <v>6.1200000000007737</v>
      </c>
      <c r="I48" s="87" t="s">
        <v>163</v>
      </c>
      <c r="J48" s="88">
        <v>0.02</v>
      </c>
      <c r="K48" s="85">
        <v>4.4000000000000003E-3</v>
      </c>
      <c r="L48" s="84">
        <v>1163920.5541220002</v>
      </c>
      <c r="M48" s="86">
        <v>110.98</v>
      </c>
      <c r="N48" s="74"/>
      <c r="O48" s="84">
        <v>1291.7189987250003</v>
      </c>
      <c r="P48" s="85">
        <v>6.2163706661439076E-5</v>
      </c>
      <c r="Q48" s="85">
        <f t="shared" si="2"/>
        <v>1.2275940722635072E-2</v>
      </c>
      <c r="R48" s="85">
        <f>O48/'סכום נכסי הקרן'!$C$42</f>
        <v>1.1184938024518486E-3</v>
      </c>
    </row>
    <row r="49" spans="2:18">
      <c r="B49" s="76" t="s">
        <v>326</v>
      </c>
      <c r="C49" s="74" t="s">
        <v>327</v>
      </c>
      <c r="D49" s="87" t="s">
        <v>119</v>
      </c>
      <c r="E49" s="74" t="s">
        <v>269</v>
      </c>
      <c r="F49" s="74"/>
      <c r="G49" s="74"/>
      <c r="H49" s="84">
        <v>9.0700000000528984</v>
      </c>
      <c r="I49" s="87" t="s">
        <v>163</v>
      </c>
      <c r="J49" s="88">
        <v>0.01</v>
      </c>
      <c r="K49" s="85">
        <v>7.1000000001093452E-3</v>
      </c>
      <c r="L49" s="84">
        <v>65608.425600000017</v>
      </c>
      <c r="M49" s="86">
        <v>103.15</v>
      </c>
      <c r="N49" s="74"/>
      <c r="O49" s="84">
        <v>67.675091006000017</v>
      </c>
      <c r="P49" s="85">
        <v>5.3207118035942812E-6</v>
      </c>
      <c r="Q49" s="85">
        <f t="shared" si="2"/>
        <v>6.4315490165323293E-4</v>
      </c>
      <c r="R49" s="85">
        <f>O49/'סכום נכסי הקרן'!$C$42</f>
        <v>5.8599563794672277E-5</v>
      </c>
    </row>
    <row r="50" spans="2:18">
      <c r="B50" s="76" t="s">
        <v>328</v>
      </c>
      <c r="C50" s="74" t="s">
        <v>329</v>
      </c>
      <c r="D50" s="87" t="s">
        <v>119</v>
      </c>
      <c r="E50" s="74" t="s">
        <v>269</v>
      </c>
      <c r="F50" s="74"/>
      <c r="G50" s="74"/>
      <c r="H50" s="84">
        <v>0.58000000000380303</v>
      </c>
      <c r="I50" s="87" t="s">
        <v>163</v>
      </c>
      <c r="J50" s="88">
        <v>0.01</v>
      </c>
      <c r="K50" s="85">
        <v>2.9999999994295457E-4</v>
      </c>
      <c r="L50" s="84">
        <v>52079.291654000015</v>
      </c>
      <c r="M50" s="86">
        <v>100.98</v>
      </c>
      <c r="N50" s="74"/>
      <c r="O50" s="84">
        <v>52.589671010000004</v>
      </c>
      <c r="P50" s="85">
        <v>3.5256431511825565E-6</v>
      </c>
      <c r="Q50" s="85">
        <f t="shared" si="2"/>
        <v>4.9978957078038774E-4</v>
      </c>
      <c r="R50" s="85">
        <f>O50/'סכום נכסי הקרן'!$C$42</f>
        <v>4.5537164937363715E-5</v>
      </c>
    </row>
    <row r="51" spans="2:18">
      <c r="B51" s="76" t="s">
        <v>330</v>
      </c>
      <c r="C51" s="74" t="s">
        <v>331</v>
      </c>
      <c r="D51" s="87" t="s">
        <v>119</v>
      </c>
      <c r="E51" s="74" t="s">
        <v>269</v>
      </c>
      <c r="F51" s="74"/>
      <c r="G51" s="74"/>
      <c r="H51" s="84">
        <v>14.830000000000517</v>
      </c>
      <c r="I51" s="87" t="s">
        <v>163</v>
      </c>
      <c r="J51" s="88">
        <v>1.4999999999999999E-2</v>
      </c>
      <c r="K51" s="85">
        <v>1.3300000000001042E-2</v>
      </c>
      <c r="L51" s="84">
        <v>7087362.5590300011</v>
      </c>
      <c r="M51" s="86">
        <v>103.1</v>
      </c>
      <c r="N51" s="74"/>
      <c r="O51" s="84">
        <v>7307.0707595280001</v>
      </c>
      <c r="P51" s="85">
        <v>9.466715463590208E-4</v>
      </c>
      <c r="Q51" s="85">
        <f t="shared" si="2"/>
        <v>6.9443251658143829E-2</v>
      </c>
      <c r="R51" s="85">
        <f>O51/'סכום נכסי הקרן'!$C$42</f>
        <v>6.3271604479583545E-3</v>
      </c>
    </row>
    <row r="52" spans="2:18">
      <c r="B52" s="76" t="s">
        <v>332</v>
      </c>
      <c r="C52" s="74" t="s">
        <v>333</v>
      </c>
      <c r="D52" s="87" t="s">
        <v>119</v>
      </c>
      <c r="E52" s="74" t="s">
        <v>269</v>
      </c>
      <c r="F52" s="74"/>
      <c r="G52" s="74"/>
      <c r="H52" s="84">
        <v>1.8199999999999585</v>
      </c>
      <c r="I52" s="87" t="s">
        <v>163</v>
      </c>
      <c r="J52" s="88">
        <v>7.4999999999999997E-3</v>
      </c>
      <c r="K52" s="85">
        <v>6.9999999999958333E-4</v>
      </c>
      <c r="L52" s="84">
        <v>3787161.5073620011</v>
      </c>
      <c r="M52" s="86">
        <v>101.37</v>
      </c>
      <c r="N52" s="74"/>
      <c r="O52" s="84">
        <v>3839.0457133880004</v>
      </c>
      <c r="P52" s="85">
        <v>2.4480362359599448E-4</v>
      </c>
      <c r="Q52" s="85">
        <f t="shared" si="2"/>
        <v>3.6484636097754437E-2</v>
      </c>
      <c r="R52" s="85">
        <f>O52/'סכום נכסי הקרן'!$C$42</f>
        <v>3.3242128063396023E-3</v>
      </c>
    </row>
    <row r="53" spans="2:18">
      <c r="B53" s="76" t="s">
        <v>334</v>
      </c>
      <c r="C53" s="74" t="s">
        <v>335</v>
      </c>
      <c r="D53" s="87" t="s">
        <v>119</v>
      </c>
      <c r="E53" s="74" t="s">
        <v>269</v>
      </c>
      <c r="F53" s="74"/>
      <c r="G53" s="74"/>
      <c r="H53" s="84">
        <v>4.760000000000189</v>
      </c>
      <c r="I53" s="87" t="s">
        <v>163</v>
      </c>
      <c r="J53" s="88">
        <v>1.7500000000000002E-2</v>
      </c>
      <c r="K53" s="85">
        <v>3.1000000000000645E-3</v>
      </c>
      <c r="L53" s="84">
        <v>4336820.2085700007</v>
      </c>
      <c r="M53" s="86">
        <v>107.17</v>
      </c>
      <c r="N53" s="74"/>
      <c r="O53" s="84">
        <v>4647.7702234870012</v>
      </c>
      <c r="P53" s="85">
        <v>2.223273148795892E-4</v>
      </c>
      <c r="Q53" s="85">
        <f t="shared" si="2"/>
        <v>4.4170405337594351E-2</v>
      </c>
      <c r="R53" s="85">
        <f>O53/'סכום נכסי הקרן'!$C$42</f>
        <v>4.0244838043890889E-3</v>
      </c>
    </row>
    <row r="54" spans="2:18">
      <c r="B54" s="76" t="s">
        <v>336</v>
      </c>
      <c r="C54" s="74" t="s">
        <v>337</v>
      </c>
      <c r="D54" s="87" t="s">
        <v>119</v>
      </c>
      <c r="E54" s="74" t="s">
        <v>269</v>
      </c>
      <c r="F54" s="74"/>
      <c r="G54" s="74"/>
      <c r="H54" s="84">
        <v>7.4499999999734277</v>
      </c>
      <c r="I54" s="87" t="s">
        <v>163</v>
      </c>
      <c r="J54" s="88">
        <v>2.2499999999999999E-2</v>
      </c>
      <c r="K54" s="85">
        <v>5.6999999999783483E-3</v>
      </c>
      <c r="L54" s="84">
        <v>44917.414407999997</v>
      </c>
      <c r="M54" s="86">
        <v>113.1</v>
      </c>
      <c r="N54" s="74"/>
      <c r="O54" s="84">
        <v>50.801595722999998</v>
      </c>
      <c r="P54" s="85">
        <v>2.6462310574298773E-6</v>
      </c>
      <c r="Q54" s="85">
        <f t="shared" si="2"/>
        <v>4.8279647378910172E-4</v>
      </c>
      <c r="R54" s="85">
        <f>O54/'סכום נכסי הקרן'!$C$42</f>
        <v>4.3988878406933427E-5</v>
      </c>
    </row>
    <row r="55" spans="2:18">
      <c r="B55" s="77"/>
      <c r="C55" s="74"/>
      <c r="D55" s="74"/>
      <c r="E55" s="74"/>
      <c r="F55" s="74"/>
      <c r="G55" s="74"/>
      <c r="H55" s="74"/>
      <c r="I55" s="74"/>
      <c r="J55" s="74"/>
      <c r="K55" s="85"/>
      <c r="L55" s="84"/>
      <c r="M55" s="86"/>
      <c r="N55" s="74"/>
      <c r="O55" s="74"/>
      <c r="P55" s="74"/>
      <c r="Q55" s="85"/>
      <c r="R55" s="74"/>
    </row>
    <row r="56" spans="2:18">
      <c r="B56" s="71" t="s">
        <v>232</v>
      </c>
      <c r="C56" s="72"/>
      <c r="D56" s="72"/>
      <c r="E56" s="72"/>
      <c r="F56" s="72"/>
      <c r="G56" s="72"/>
      <c r="H56" s="81">
        <v>22.627224616549022</v>
      </c>
      <c r="I56" s="72"/>
      <c r="J56" s="72"/>
      <c r="K56" s="82">
        <v>2.9867563019442982E-2</v>
      </c>
      <c r="L56" s="81"/>
      <c r="M56" s="83"/>
      <c r="N56" s="72"/>
      <c r="O56" s="81">
        <v>1239.4880526540003</v>
      </c>
      <c r="P56" s="72"/>
      <c r="Q56" s="82">
        <f t="shared" ref="Q56:Q60" si="3">O56/$O$11</f>
        <v>1.1779560319089385E-2</v>
      </c>
      <c r="R56" s="82">
        <f>O56/'סכום נכסי הקרן'!$C$42</f>
        <v>1.0732672558621691E-3</v>
      </c>
    </row>
    <row r="57" spans="2:18">
      <c r="B57" s="75" t="s">
        <v>63</v>
      </c>
      <c r="C57" s="72"/>
      <c r="D57" s="72"/>
      <c r="E57" s="72"/>
      <c r="F57" s="72"/>
      <c r="G57" s="72"/>
      <c r="H57" s="81">
        <v>22.627224616549022</v>
      </c>
      <c r="I57" s="72"/>
      <c r="J57" s="72"/>
      <c r="K57" s="82">
        <v>2.9867563019442982E-2</v>
      </c>
      <c r="L57" s="81"/>
      <c r="M57" s="83"/>
      <c r="N57" s="72"/>
      <c r="O57" s="81">
        <v>1239.4880526540003</v>
      </c>
      <c r="P57" s="72"/>
      <c r="Q57" s="82">
        <f t="shared" si="3"/>
        <v>1.1779560319089385E-2</v>
      </c>
      <c r="R57" s="82">
        <f>O57/'סכום נכסי הקרן'!$C$42</f>
        <v>1.0732672558621691E-3</v>
      </c>
    </row>
    <row r="58" spans="2:18">
      <c r="B58" s="76" t="s">
        <v>338</v>
      </c>
      <c r="C58" s="74" t="s">
        <v>339</v>
      </c>
      <c r="D58" s="87" t="s">
        <v>28</v>
      </c>
      <c r="E58" s="74" t="s">
        <v>340</v>
      </c>
      <c r="F58" s="74" t="s">
        <v>341</v>
      </c>
      <c r="G58" s="74"/>
      <c r="H58" s="84">
        <v>19.290000000007701</v>
      </c>
      <c r="I58" s="87" t="s">
        <v>162</v>
      </c>
      <c r="J58" s="88">
        <v>3.3750000000000002E-2</v>
      </c>
      <c r="K58" s="85">
        <v>2.8200000000034867E-2</v>
      </c>
      <c r="L58" s="84">
        <v>35928.502400000005</v>
      </c>
      <c r="M58" s="86">
        <v>111.32617999999999</v>
      </c>
      <c r="N58" s="74"/>
      <c r="O58" s="84">
        <v>137.63253298600003</v>
      </c>
      <c r="P58" s="85">
        <v>1.7964251200000003E-5</v>
      </c>
      <c r="Q58" s="85">
        <f t="shared" si="3"/>
        <v>1.3080002834284798E-3</v>
      </c>
      <c r="R58" s="85">
        <f>O58/'סכום נכסי הקרן'!$C$42</f>
        <v>1.1917540526425581E-4</v>
      </c>
    </row>
    <row r="59" spans="2:18">
      <c r="B59" s="76" t="s">
        <v>342</v>
      </c>
      <c r="C59" s="74" t="s">
        <v>343</v>
      </c>
      <c r="D59" s="87" t="s">
        <v>28</v>
      </c>
      <c r="E59" s="74" t="s">
        <v>340</v>
      </c>
      <c r="F59" s="74" t="s">
        <v>341</v>
      </c>
      <c r="G59" s="74"/>
      <c r="H59" s="84">
        <v>22.109999999996017</v>
      </c>
      <c r="I59" s="87" t="s">
        <v>162</v>
      </c>
      <c r="J59" s="88">
        <v>3.7999999999999999E-2</v>
      </c>
      <c r="K59" s="85">
        <v>2.9699999999999366E-2</v>
      </c>
      <c r="L59" s="84">
        <v>229044.20280000006</v>
      </c>
      <c r="M59" s="86">
        <v>120.34265000000001</v>
      </c>
      <c r="N59" s="74"/>
      <c r="O59" s="84">
        <v>948.46990479800013</v>
      </c>
      <c r="P59" s="85">
        <v>4.5808840560000014E-5</v>
      </c>
      <c r="Q59" s="85">
        <f t="shared" si="3"/>
        <v>9.0138492504919683E-3</v>
      </c>
      <c r="R59" s="85">
        <f>O59/'סכום נכסי הקרן'!$C$42</f>
        <v>8.2127592098264757E-4</v>
      </c>
    </row>
    <row r="60" spans="2:18">
      <c r="B60" s="76" t="s">
        <v>344</v>
      </c>
      <c r="C60" s="74" t="s">
        <v>345</v>
      </c>
      <c r="D60" s="87" t="s">
        <v>28</v>
      </c>
      <c r="E60" s="74" t="s">
        <v>340</v>
      </c>
      <c r="F60" s="74" t="s">
        <v>341</v>
      </c>
      <c r="G60" s="74"/>
      <c r="H60" s="84">
        <v>28.819999999977835</v>
      </c>
      <c r="I60" s="87" t="s">
        <v>162</v>
      </c>
      <c r="J60" s="88">
        <v>4.4999999999999998E-2</v>
      </c>
      <c r="K60" s="85">
        <v>3.2399999999947846E-2</v>
      </c>
      <c r="L60" s="84">
        <v>32079.020000000004</v>
      </c>
      <c r="M60" s="86">
        <v>138.95650000000001</v>
      </c>
      <c r="N60" s="74"/>
      <c r="O60" s="84">
        <v>153.38561487000001</v>
      </c>
      <c r="P60" s="85">
        <v>3.2079020000000004E-5</v>
      </c>
      <c r="Q60" s="85">
        <f t="shared" si="3"/>
        <v>1.4577107851689365E-3</v>
      </c>
      <c r="R60" s="85">
        <f>O60/'סכום נכסי הקרן'!$C$42</f>
        <v>1.328159296152657E-4</v>
      </c>
    </row>
    <row r="61" spans="2:18">
      <c r="C61" s="1"/>
      <c r="D61" s="1"/>
    </row>
    <row r="62" spans="2:18">
      <c r="C62" s="1"/>
      <c r="D62" s="1"/>
    </row>
    <row r="63" spans="2:18">
      <c r="C63" s="1"/>
      <c r="D63" s="1"/>
    </row>
    <row r="64" spans="2:18">
      <c r="B64" s="89" t="s">
        <v>111</v>
      </c>
      <c r="C64" s="90"/>
      <c r="D64" s="90"/>
    </row>
    <row r="65" spans="2:4">
      <c r="B65" s="89" t="s">
        <v>238</v>
      </c>
      <c r="C65" s="90"/>
      <c r="D65" s="90"/>
    </row>
    <row r="66" spans="2:4">
      <c r="B66" s="130" t="s">
        <v>246</v>
      </c>
      <c r="C66" s="130"/>
      <c r="D66" s="130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C5:C29 O1:Q9 C67:D1048576 E1:I30 D1:D29 AG1:AI27 J1:M1048576 C32:D65 E32:I1048576 A1:B1048576 AG31:AI1048576 AJ1:XFD1048576 R1:AF1048576 O11:Q1048576 N32:N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178</v>
      </c>
      <c r="C1" s="68" t="s" vm="1">
        <v>264</v>
      </c>
    </row>
    <row r="2" spans="2:18">
      <c r="B2" s="47" t="s">
        <v>177</v>
      </c>
      <c r="C2" s="68" t="s">
        <v>265</v>
      </c>
    </row>
    <row r="3" spans="2:18">
      <c r="B3" s="47" t="s">
        <v>179</v>
      </c>
      <c r="C3" s="68" t="s">
        <v>266</v>
      </c>
    </row>
    <row r="4" spans="2:18">
      <c r="B4" s="47" t="s">
        <v>180</v>
      </c>
      <c r="C4" s="68">
        <v>8803</v>
      </c>
    </row>
    <row r="6" spans="2:18" ht="26.25" customHeight="1">
      <c r="B6" s="121" t="s">
        <v>221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3"/>
    </row>
    <row r="7" spans="2:18" s="3" customFormat="1" ht="78.75">
      <c r="B7" s="22" t="s">
        <v>115</v>
      </c>
      <c r="C7" s="30" t="s">
        <v>45</v>
      </c>
      <c r="D7" s="30" t="s">
        <v>66</v>
      </c>
      <c r="E7" s="30" t="s">
        <v>14</v>
      </c>
      <c r="F7" s="30" t="s">
        <v>67</v>
      </c>
      <c r="G7" s="30" t="s">
        <v>103</v>
      </c>
      <c r="H7" s="30" t="s">
        <v>17</v>
      </c>
      <c r="I7" s="30" t="s">
        <v>102</v>
      </c>
      <c r="J7" s="30" t="s">
        <v>16</v>
      </c>
      <c r="K7" s="30" t="s">
        <v>216</v>
      </c>
      <c r="L7" s="30" t="s">
        <v>240</v>
      </c>
      <c r="M7" s="30" t="s">
        <v>217</v>
      </c>
      <c r="N7" s="30" t="s">
        <v>59</v>
      </c>
      <c r="O7" s="30" t="s">
        <v>181</v>
      </c>
      <c r="P7" s="31" t="s">
        <v>183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247</v>
      </c>
      <c r="M8" s="32" t="s">
        <v>243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09" t="s">
        <v>2723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110">
        <v>0</v>
      </c>
      <c r="N10" s="91"/>
      <c r="O10" s="91"/>
      <c r="P10" s="91"/>
      <c r="Q10" s="5"/>
    </row>
    <row r="11" spans="2:18" ht="20.25" customHeight="1">
      <c r="B11" s="89" t="s">
        <v>255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2" spans="2:18">
      <c r="B12" s="89" t="s">
        <v>111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2:18">
      <c r="B13" s="89" t="s">
        <v>246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</row>
    <row r="14" spans="2:18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spans="2:18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2:18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2:23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2:23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2:23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2:23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2:23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2:23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2:23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</row>
    <row r="24" spans="2:23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2:23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2:23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2:23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2:23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2:23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2:23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2:23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2"/>
      <c r="R31" s="2"/>
      <c r="S31" s="2"/>
      <c r="T31" s="2"/>
      <c r="U31" s="2"/>
      <c r="V31" s="2"/>
      <c r="W31" s="2"/>
    </row>
    <row r="32" spans="2:23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2"/>
      <c r="R32" s="2"/>
      <c r="S32" s="2"/>
      <c r="T32" s="2"/>
      <c r="U32" s="2"/>
      <c r="V32" s="2"/>
      <c r="W32" s="2"/>
    </row>
    <row r="33" spans="2:23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2"/>
      <c r="R33" s="2"/>
      <c r="S33" s="2"/>
      <c r="T33" s="2"/>
      <c r="U33" s="2"/>
      <c r="V33" s="2"/>
      <c r="W33" s="2"/>
    </row>
    <row r="34" spans="2:23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2"/>
      <c r="R34" s="2"/>
      <c r="S34" s="2"/>
      <c r="T34" s="2"/>
      <c r="U34" s="2"/>
      <c r="V34" s="2"/>
      <c r="W34" s="2"/>
    </row>
    <row r="35" spans="2:23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2"/>
      <c r="R35" s="2"/>
      <c r="S35" s="2"/>
      <c r="T35" s="2"/>
      <c r="U35" s="2"/>
      <c r="V35" s="2"/>
      <c r="W35" s="2"/>
    </row>
    <row r="36" spans="2:23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2"/>
      <c r="R36" s="2"/>
      <c r="S36" s="2"/>
      <c r="T36" s="2"/>
      <c r="U36" s="2"/>
      <c r="V36" s="2"/>
      <c r="W36" s="2"/>
    </row>
    <row r="37" spans="2:23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"/>
      <c r="R37" s="2"/>
      <c r="S37" s="2"/>
      <c r="T37" s="2"/>
      <c r="U37" s="2"/>
      <c r="V37" s="2"/>
      <c r="W37" s="2"/>
    </row>
    <row r="38" spans="2:23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2"/>
      <c r="R38" s="2"/>
      <c r="S38" s="2"/>
      <c r="T38" s="2"/>
      <c r="U38" s="2"/>
      <c r="V38" s="2"/>
      <c r="W38" s="2"/>
    </row>
    <row r="39" spans="2:23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2"/>
      <c r="R39" s="2"/>
      <c r="S39" s="2"/>
      <c r="T39" s="2"/>
      <c r="U39" s="2"/>
      <c r="V39" s="2"/>
      <c r="W39" s="2"/>
    </row>
    <row r="40" spans="2:23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2"/>
      <c r="R40" s="2"/>
      <c r="S40" s="2"/>
      <c r="T40" s="2"/>
      <c r="U40" s="2"/>
      <c r="V40" s="2"/>
      <c r="W40" s="2"/>
    </row>
    <row r="41" spans="2:23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2"/>
      <c r="R41" s="2"/>
      <c r="S41" s="2"/>
      <c r="T41" s="2"/>
      <c r="U41" s="2"/>
      <c r="V41" s="2"/>
      <c r="W41" s="2"/>
    </row>
    <row r="42" spans="2:23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2"/>
      <c r="R42" s="2"/>
      <c r="S42" s="2"/>
      <c r="T42" s="2"/>
      <c r="U42" s="2"/>
      <c r="V42" s="2"/>
      <c r="W42" s="2"/>
    </row>
    <row r="43" spans="2:23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2:23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23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2:23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2:23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2:23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2:16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2:16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2:16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2:16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2:16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2:16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2:16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  <row r="57" spans="2:16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</row>
    <row r="58" spans="2:16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</row>
    <row r="59" spans="2:16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2:16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2:16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</row>
    <row r="62" spans="2:16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</row>
    <row r="63" spans="2:16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2:16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</row>
    <row r="65" spans="2:16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  <row r="66" spans="2:16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</row>
    <row r="67" spans="2:16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</row>
    <row r="68" spans="2:16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</row>
    <row r="69" spans="2:16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</row>
    <row r="70" spans="2:16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</row>
    <row r="71" spans="2:16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</row>
    <row r="72" spans="2:16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</row>
    <row r="73" spans="2:16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</row>
    <row r="74" spans="2:16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</row>
    <row r="75" spans="2:16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</row>
    <row r="76" spans="2:16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</row>
    <row r="77" spans="2:16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</row>
    <row r="78" spans="2:16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</row>
    <row r="79" spans="2:16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</row>
    <row r="80" spans="2:16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</row>
    <row r="81" spans="2:16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</row>
    <row r="82" spans="2:16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</row>
    <row r="83" spans="2:16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2:16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</row>
    <row r="85" spans="2:16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</row>
    <row r="86" spans="2:16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</row>
    <row r="87" spans="2:16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</row>
    <row r="88" spans="2:16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</row>
    <row r="89" spans="2:16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</row>
    <row r="90" spans="2:16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2:16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</row>
    <row r="92" spans="2:16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</row>
    <row r="93" spans="2:16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</row>
    <row r="94" spans="2:16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2:16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2:16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2:16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2:16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2:16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</row>
    <row r="100" spans="2:16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2:16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2:16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</row>
    <row r="103" spans="2:16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</row>
    <row r="104" spans="2:16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</row>
    <row r="105" spans="2:16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</row>
    <row r="106" spans="2:16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</row>
    <row r="107" spans="2:16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</row>
    <row r="108" spans="2:16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</row>
    <row r="109" spans="2:16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8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7" t="s">
        <v>178</v>
      </c>
      <c r="C1" s="68" t="s" vm="1">
        <v>264</v>
      </c>
    </row>
    <row r="2" spans="2:67">
      <c r="B2" s="47" t="s">
        <v>177</v>
      </c>
      <c r="C2" s="68" t="s">
        <v>265</v>
      </c>
    </row>
    <row r="3" spans="2:67">
      <c r="B3" s="47" t="s">
        <v>179</v>
      </c>
      <c r="C3" s="68" t="s">
        <v>266</v>
      </c>
    </row>
    <row r="4" spans="2:67">
      <c r="B4" s="47" t="s">
        <v>180</v>
      </c>
      <c r="C4" s="68">
        <v>8803</v>
      </c>
    </row>
    <row r="6" spans="2:67" ht="26.25" customHeight="1">
      <c r="B6" s="127" t="s">
        <v>208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BO6" s="3"/>
    </row>
    <row r="7" spans="2:67" ht="26.25" customHeight="1">
      <c r="B7" s="127" t="s">
        <v>89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  <c r="AZ7" s="42"/>
      <c r="BJ7" s="3"/>
      <c r="BO7" s="3"/>
    </row>
    <row r="8" spans="2:67" s="3" customFormat="1" ht="78.75">
      <c r="B8" s="37" t="s">
        <v>114</v>
      </c>
      <c r="C8" s="13" t="s">
        <v>45</v>
      </c>
      <c r="D8" s="13" t="s">
        <v>118</v>
      </c>
      <c r="E8" s="13" t="s">
        <v>224</v>
      </c>
      <c r="F8" s="13" t="s">
        <v>116</v>
      </c>
      <c r="G8" s="13" t="s">
        <v>66</v>
      </c>
      <c r="H8" s="13" t="s">
        <v>14</v>
      </c>
      <c r="I8" s="13" t="s">
        <v>67</v>
      </c>
      <c r="J8" s="13" t="s">
        <v>103</v>
      </c>
      <c r="K8" s="13" t="s">
        <v>17</v>
      </c>
      <c r="L8" s="13" t="s">
        <v>102</v>
      </c>
      <c r="M8" s="13" t="s">
        <v>16</v>
      </c>
      <c r="N8" s="13" t="s">
        <v>18</v>
      </c>
      <c r="O8" s="13" t="s">
        <v>240</v>
      </c>
      <c r="P8" s="13" t="s">
        <v>239</v>
      </c>
      <c r="Q8" s="13" t="s">
        <v>62</v>
      </c>
      <c r="R8" s="13" t="s">
        <v>59</v>
      </c>
      <c r="S8" s="13" t="s">
        <v>181</v>
      </c>
      <c r="T8" s="38" t="s">
        <v>183</v>
      </c>
      <c r="V8" s="1"/>
      <c r="AZ8" s="42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247</v>
      </c>
      <c r="P9" s="16"/>
      <c r="Q9" s="16" t="s">
        <v>243</v>
      </c>
      <c r="R9" s="16" t="s">
        <v>19</v>
      </c>
      <c r="S9" s="16" t="s">
        <v>19</v>
      </c>
      <c r="T9" s="62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112</v>
      </c>
      <c r="R10" s="19" t="s">
        <v>113</v>
      </c>
      <c r="S10" s="44" t="s">
        <v>184</v>
      </c>
      <c r="T10" s="61" t="s">
        <v>225</v>
      </c>
      <c r="U10" s="5"/>
      <c r="BJ10" s="1"/>
      <c r="BK10" s="3"/>
      <c r="BL10" s="1"/>
      <c r="BO10" s="1"/>
    </row>
    <row r="11" spans="2:67" s="4" customFormat="1" ht="18" customHeight="1">
      <c r="B11" s="109" t="s">
        <v>2716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110">
        <v>0</v>
      </c>
      <c r="R11" s="91"/>
      <c r="S11" s="91"/>
      <c r="T11" s="91"/>
      <c r="U11" s="5"/>
      <c r="BJ11" s="1"/>
      <c r="BK11" s="3"/>
      <c r="BL11" s="1"/>
      <c r="BO11" s="1"/>
    </row>
    <row r="12" spans="2:67" ht="20.25">
      <c r="B12" s="89" t="s">
        <v>255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BK12" s="4"/>
    </row>
    <row r="13" spans="2:67">
      <c r="B13" s="89" t="s">
        <v>111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2:67">
      <c r="B14" s="89" t="s">
        <v>238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2:67">
      <c r="B15" s="89" t="s">
        <v>246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2:67" ht="20.25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BJ16" s="4"/>
    </row>
    <row r="17" spans="2:20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2:20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2:20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2:20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2:20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</row>
    <row r="22" spans="2:20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</row>
    <row r="23" spans="2:20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</row>
    <row r="24" spans="2:20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</row>
    <row r="25" spans="2:20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2:20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</row>
    <row r="27" spans="2:20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spans="2:20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</row>
    <row r="29" spans="2:20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</row>
    <row r="30" spans="2:20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</row>
    <row r="31" spans="2:20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</row>
    <row r="32" spans="2:20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</row>
    <row r="33" spans="2:20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</row>
    <row r="34" spans="2:20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</row>
    <row r="35" spans="2:20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</row>
    <row r="36" spans="2:20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</row>
    <row r="37" spans="2:20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</row>
    <row r="38" spans="2:20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</row>
    <row r="39" spans="2:20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</row>
    <row r="40" spans="2:20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</row>
    <row r="41" spans="2:20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</row>
    <row r="42" spans="2:20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</row>
    <row r="43" spans="2:20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</row>
    <row r="44" spans="2:20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2:20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2:20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2:20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2:20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2:20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2:20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2:20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2:20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2:20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2:20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2:20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2:20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2:20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2:20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2:20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2:20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</row>
    <row r="61" spans="2:20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</row>
    <row r="62" spans="2:20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</row>
    <row r="63" spans="2:20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2:20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</row>
    <row r="65" spans="2:20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</row>
    <row r="66" spans="2:20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</row>
    <row r="67" spans="2:20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</row>
    <row r="68" spans="2:20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</row>
    <row r="69" spans="2:20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</row>
    <row r="70" spans="2:20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</row>
    <row r="71" spans="2:20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</row>
    <row r="72" spans="2:20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</row>
    <row r="73" spans="2:20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</row>
    <row r="74" spans="2:20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</row>
    <row r="75" spans="2:20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</row>
    <row r="76" spans="2:20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</row>
    <row r="77" spans="2:20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2:20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</row>
    <row r="79" spans="2:20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</row>
    <row r="80" spans="2:20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</row>
    <row r="81" spans="2:20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</row>
    <row r="82" spans="2:20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</row>
    <row r="83" spans="2:20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</row>
    <row r="84" spans="2:20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</row>
    <row r="85" spans="2:20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</row>
    <row r="86" spans="2:20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</row>
    <row r="87" spans="2:20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</row>
    <row r="88" spans="2:20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</row>
    <row r="89" spans="2:20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</row>
    <row r="90" spans="2:20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2:20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</row>
    <row r="92" spans="2:20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</row>
    <row r="93" spans="2:20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</row>
    <row r="94" spans="2:20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</row>
    <row r="95" spans="2:20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</row>
    <row r="96" spans="2:20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</row>
    <row r="97" spans="2:20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</row>
    <row r="98" spans="2:20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</row>
    <row r="99" spans="2:20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</row>
    <row r="100" spans="2:20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</row>
    <row r="101" spans="2:20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</row>
    <row r="102" spans="2:20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</row>
    <row r="103" spans="2:20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</row>
    <row r="104" spans="2:20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2:20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</row>
    <row r="106" spans="2:20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</row>
    <row r="107" spans="2:20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</row>
    <row r="108" spans="2:20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</row>
    <row r="109" spans="2:20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</row>
    <row r="110" spans="2:20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28"/>
  <sheetViews>
    <sheetView rightToLeft="1" zoomScale="70" zoomScaleNormal="70" workbookViewId="0">
      <selection activeCell="M217" sqref="M1:O1048576"/>
    </sheetView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58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.28515625" style="1" bestFit="1" customWidth="1"/>
    <col min="13" max="13" width="7.42578125" style="1" bestFit="1" customWidth="1"/>
    <col min="14" max="14" width="11.42578125" style="1" bestFit="1" customWidth="1"/>
    <col min="15" max="15" width="14.42578125" style="1" bestFit="1" customWidth="1"/>
    <col min="16" max="16" width="13" style="1" bestFit="1" customWidth="1"/>
    <col min="17" max="17" width="11.140625" style="1" bestFit="1" customWidth="1"/>
    <col min="18" max="18" width="12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7" t="s">
        <v>178</v>
      </c>
      <c r="C1" s="68" t="s" vm="1">
        <v>264</v>
      </c>
    </row>
    <row r="2" spans="2:66">
      <c r="B2" s="47" t="s">
        <v>177</v>
      </c>
      <c r="C2" s="68" t="s">
        <v>265</v>
      </c>
    </row>
    <row r="3" spans="2:66">
      <c r="B3" s="47" t="s">
        <v>179</v>
      </c>
      <c r="C3" s="68" t="s">
        <v>266</v>
      </c>
    </row>
    <row r="4" spans="2:66">
      <c r="B4" s="47" t="s">
        <v>180</v>
      </c>
      <c r="C4" s="68">
        <v>8803</v>
      </c>
    </row>
    <row r="6" spans="2:66" ht="26.25" customHeight="1">
      <c r="B6" s="121" t="s">
        <v>208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</row>
    <row r="7" spans="2:66" ht="26.25" customHeight="1">
      <c r="B7" s="121" t="s">
        <v>90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3"/>
      <c r="BN7" s="3"/>
    </row>
    <row r="8" spans="2:66" s="3" customFormat="1" ht="78.75">
      <c r="B8" s="22" t="s">
        <v>114</v>
      </c>
      <c r="C8" s="30" t="s">
        <v>45</v>
      </c>
      <c r="D8" s="30" t="s">
        <v>118</v>
      </c>
      <c r="E8" s="30" t="s">
        <v>224</v>
      </c>
      <c r="F8" s="30" t="s">
        <v>116</v>
      </c>
      <c r="G8" s="30" t="s">
        <v>66</v>
      </c>
      <c r="H8" s="30" t="s">
        <v>14</v>
      </c>
      <c r="I8" s="30" t="s">
        <v>67</v>
      </c>
      <c r="J8" s="30" t="s">
        <v>103</v>
      </c>
      <c r="K8" s="30" t="s">
        <v>17</v>
      </c>
      <c r="L8" s="30" t="s">
        <v>102</v>
      </c>
      <c r="M8" s="30" t="s">
        <v>16</v>
      </c>
      <c r="N8" s="30" t="s">
        <v>18</v>
      </c>
      <c r="O8" s="13" t="s">
        <v>240</v>
      </c>
      <c r="P8" s="30" t="s">
        <v>239</v>
      </c>
      <c r="Q8" s="30" t="s">
        <v>254</v>
      </c>
      <c r="R8" s="30" t="s">
        <v>62</v>
      </c>
      <c r="S8" s="13" t="s">
        <v>59</v>
      </c>
      <c r="T8" s="30" t="s">
        <v>181</v>
      </c>
      <c r="U8" s="14" t="s">
        <v>183</v>
      </c>
      <c r="V8" s="1"/>
      <c r="W8" s="1"/>
      <c r="BJ8" s="1"/>
      <c r="BK8" s="1"/>
    </row>
    <row r="9" spans="2:66" s="3" customFormat="1" ht="20.2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247</v>
      </c>
      <c r="P9" s="32"/>
      <c r="Q9" s="16" t="s">
        <v>243</v>
      </c>
      <c r="R9" s="32" t="s">
        <v>243</v>
      </c>
      <c r="S9" s="16" t="s">
        <v>19</v>
      </c>
      <c r="T9" s="32" t="s">
        <v>243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1" t="s">
        <v>112</v>
      </c>
      <c r="R10" s="19" t="s">
        <v>113</v>
      </c>
      <c r="S10" s="19" t="s">
        <v>184</v>
      </c>
      <c r="T10" s="19" t="s">
        <v>225</v>
      </c>
      <c r="U10" s="20" t="s">
        <v>249</v>
      </c>
      <c r="V10" s="5"/>
      <c r="BI10" s="1"/>
      <c r="BJ10" s="3"/>
      <c r="BK10" s="1"/>
    </row>
    <row r="11" spans="2:66" s="4" customFormat="1" ht="18" customHeight="1">
      <c r="B11" s="69" t="s">
        <v>33</v>
      </c>
      <c r="C11" s="70"/>
      <c r="D11" s="70"/>
      <c r="E11" s="70"/>
      <c r="F11" s="70"/>
      <c r="G11" s="70"/>
      <c r="H11" s="70"/>
      <c r="I11" s="70"/>
      <c r="J11" s="70"/>
      <c r="K11" s="78">
        <v>4.9985529262175881</v>
      </c>
      <c r="L11" s="70"/>
      <c r="M11" s="70"/>
      <c r="N11" s="93">
        <v>1.8134577883751137E-2</v>
      </c>
      <c r="O11" s="78"/>
      <c r="P11" s="80"/>
      <c r="Q11" s="78">
        <f>Q12+Q242</f>
        <v>767.39109318977557</v>
      </c>
      <c r="R11" s="78">
        <f>R12+R242</f>
        <v>291665.00062139507</v>
      </c>
      <c r="S11" s="70"/>
      <c r="T11" s="79">
        <f>R11/$R$11</f>
        <v>1</v>
      </c>
      <c r="U11" s="79">
        <f>R11/'סכום נכסי הקרן'!$C$42</f>
        <v>0.25255144184543848</v>
      </c>
      <c r="V11" s="5"/>
      <c r="BI11" s="1"/>
      <c r="BJ11" s="3"/>
      <c r="BK11" s="1"/>
      <c r="BN11" s="1"/>
    </row>
    <row r="12" spans="2:66">
      <c r="B12" s="71" t="s">
        <v>233</v>
      </c>
      <c r="C12" s="72"/>
      <c r="D12" s="72"/>
      <c r="E12" s="72"/>
      <c r="F12" s="72"/>
      <c r="G12" s="72"/>
      <c r="H12" s="72"/>
      <c r="I12" s="72"/>
      <c r="J12" s="72"/>
      <c r="K12" s="81">
        <v>4.5904814289580367</v>
      </c>
      <c r="L12" s="72"/>
      <c r="M12" s="72"/>
      <c r="N12" s="94">
        <v>1.6139608746833074E-2</v>
      </c>
      <c r="O12" s="81"/>
      <c r="P12" s="83"/>
      <c r="Q12" s="81">
        <f>Q13+Q152+Q234</f>
        <v>767.39109318977557</v>
      </c>
      <c r="R12" s="81">
        <f>R13+R152+R234</f>
        <v>259725.35127000706</v>
      </c>
      <c r="S12" s="72"/>
      <c r="T12" s="82">
        <f t="shared" ref="T12:T75" si="0">R12/$R$11</f>
        <v>0.89049200526857775</v>
      </c>
      <c r="U12" s="82">
        <f>R12/'סכום נכסי הקרן'!$C$42</f>
        <v>0.2248950398824151</v>
      </c>
      <c r="BJ12" s="3"/>
    </row>
    <row r="13" spans="2:66" ht="20.25">
      <c r="B13" s="92" t="s">
        <v>32</v>
      </c>
      <c r="C13" s="72"/>
      <c r="D13" s="72"/>
      <c r="E13" s="72"/>
      <c r="F13" s="72"/>
      <c r="G13" s="72"/>
      <c r="H13" s="72"/>
      <c r="I13" s="72"/>
      <c r="J13" s="72"/>
      <c r="K13" s="81">
        <v>4.5575371691954389</v>
      </c>
      <c r="L13" s="72"/>
      <c r="M13" s="72"/>
      <c r="N13" s="94">
        <v>1.1403485943672491E-2</v>
      </c>
      <c r="O13" s="81"/>
      <c r="P13" s="83"/>
      <c r="Q13" s="81">
        <f>SUM(Q14:Q151)</f>
        <v>606.39342648800016</v>
      </c>
      <c r="R13" s="81">
        <f>SUM(R14:R151)</f>
        <v>195868.55157839504</v>
      </c>
      <c r="S13" s="72"/>
      <c r="T13" s="82">
        <f t="shared" si="0"/>
        <v>0.67155315571321628</v>
      </c>
      <c r="U13" s="82">
        <f>R13/'סכום נכסי הקרן'!$C$42</f>
        <v>0.16960171775122704</v>
      </c>
      <c r="BJ13" s="4"/>
    </row>
    <row r="14" spans="2:66">
      <c r="B14" s="77" t="s">
        <v>346</v>
      </c>
      <c r="C14" s="74" t="s">
        <v>347</v>
      </c>
      <c r="D14" s="87" t="s">
        <v>119</v>
      </c>
      <c r="E14" s="87" t="s">
        <v>348</v>
      </c>
      <c r="F14" s="74" t="s">
        <v>349</v>
      </c>
      <c r="G14" s="87" t="s">
        <v>350</v>
      </c>
      <c r="H14" s="74" t="s">
        <v>351</v>
      </c>
      <c r="I14" s="74" t="s">
        <v>352</v>
      </c>
      <c r="J14" s="74"/>
      <c r="K14" s="84">
        <v>2.0700000000000616</v>
      </c>
      <c r="L14" s="87" t="s">
        <v>163</v>
      </c>
      <c r="M14" s="88">
        <v>6.1999999999999998E-3</v>
      </c>
      <c r="N14" s="88">
        <v>7.3999999999991772E-3</v>
      </c>
      <c r="O14" s="84">
        <v>3848583.2666260004</v>
      </c>
      <c r="P14" s="86">
        <v>101.21</v>
      </c>
      <c r="Q14" s="74"/>
      <c r="R14" s="84">
        <v>3895.1513039680012</v>
      </c>
      <c r="S14" s="85">
        <v>7.7711368767268123E-4</v>
      </c>
      <c r="T14" s="85">
        <f t="shared" si="0"/>
        <v>1.3354880755899214E-2</v>
      </c>
      <c r="U14" s="85">
        <f>R14/'סכום נכסי הקרן'!$C$42</f>
        <v>3.372794390576246E-3</v>
      </c>
    </row>
    <row r="15" spans="2:66">
      <c r="B15" s="77" t="s">
        <v>353</v>
      </c>
      <c r="C15" s="74" t="s">
        <v>354</v>
      </c>
      <c r="D15" s="87" t="s">
        <v>119</v>
      </c>
      <c r="E15" s="87" t="s">
        <v>348</v>
      </c>
      <c r="F15" s="74" t="s">
        <v>349</v>
      </c>
      <c r="G15" s="87" t="s">
        <v>350</v>
      </c>
      <c r="H15" s="74" t="s">
        <v>351</v>
      </c>
      <c r="I15" s="74" t="s">
        <v>352</v>
      </c>
      <c r="J15" s="74"/>
      <c r="K15" s="84">
        <v>5.3099999999998841</v>
      </c>
      <c r="L15" s="87" t="s">
        <v>163</v>
      </c>
      <c r="M15" s="88">
        <v>5.0000000000000001E-4</v>
      </c>
      <c r="N15" s="88">
        <v>5.0000000000027219E-3</v>
      </c>
      <c r="O15" s="84">
        <v>1890960.9578610002</v>
      </c>
      <c r="P15" s="86">
        <v>97.1</v>
      </c>
      <c r="Q15" s="74"/>
      <c r="R15" s="84">
        <v>1836.1230607910004</v>
      </c>
      <c r="S15" s="85">
        <v>2.371640263107001E-3</v>
      </c>
      <c r="T15" s="85">
        <f t="shared" si="0"/>
        <v>6.2953150253857084E-3</v>
      </c>
      <c r="U15" s="85">
        <f>R15/'סכום נכסי הקרן'!$C$42</f>
        <v>1.5898908865324139E-3</v>
      </c>
    </row>
    <row r="16" spans="2:66">
      <c r="B16" s="77" t="s">
        <v>355</v>
      </c>
      <c r="C16" s="74" t="s">
        <v>356</v>
      </c>
      <c r="D16" s="87" t="s">
        <v>119</v>
      </c>
      <c r="E16" s="87" t="s">
        <v>348</v>
      </c>
      <c r="F16" s="74" t="s">
        <v>357</v>
      </c>
      <c r="G16" s="87" t="s">
        <v>358</v>
      </c>
      <c r="H16" s="74" t="s">
        <v>351</v>
      </c>
      <c r="I16" s="74" t="s">
        <v>352</v>
      </c>
      <c r="J16" s="74"/>
      <c r="K16" s="84">
        <v>1.8100000000005498</v>
      </c>
      <c r="L16" s="87" t="s">
        <v>163</v>
      </c>
      <c r="M16" s="88">
        <v>3.5499999999999997E-2</v>
      </c>
      <c r="N16" s="88">
        <v>6.1000000000150656E-3</v>
      </c>
      <c r="O16" s="84">
        <v>365807.55895400001</v>
      </c>
      <c r="P16" s="86">
        <v>114.31</v>
      </c>
      <c r="Q16" s="74"/>
      <c r="R16" s="84">
        <v>418.15459811700009</v>
      </c>
      <c r="S16" s="85">
        <v>1.710819124037085E-3</v>
      </c>
      <c r="T16" s="85">
        <f t="shared" si="0"/>
        <v>1.4336810972386735E-3</v>
      </c>
      <c r="U16" s="85">
        <f>R16/'סכום נכסי הקרן'!$C$42</f>
        <v>3.6207822825417733E-4</v>
      </c>
    </row>
    <row r="17" spans="2:61" ht="20.25">
      <c r="B17" s="77" t="s">
        <v>359</v>
      </c>
      <c r="C17" s="74" t="s">
        <v>360</v>
      </c>
      <c r="D17" s="87" t="s">
        <v>119</v>
      </c>
      <c r="E17" s="87" t="s">
        <v>348</v>
      </c>
      <c r="F17" s="74" t="s">
        <v>357</v>
      </c>
      <c r="G17" s="87" t="s">
        <v>358</v>
      </c>
      <c r="H17" s="74" t="s">
        <v>351</v>
      </c>
      <c r="I17" s="74" t="s">
        <v>352</v>
      </c>
      <c r="J17" s="74"/>
      <c r="K17" s="84">
        <v>0.18999999999995007</v>
      </c>
      <c r="L17" s="87" t="s">
        <v>163</v>
      </c>
      <c r="M17" s="88">
        <v>4.6500000000000007E-2</v>
      </c>
      <c r="N17" s="88">
        <v>1.4099999999980519E-2</v>
      </c>
      <c r="O17" s="84">
        <v>159382.45475500004</v>
      </c>
      <c r="P17" s="86">
        <v>125.61</v>
      </c>
      <c r="Q17" s="74"/>
      <c r="R17" s="84">
        <v>200.20028857900002</v>
      </c>
      <c r="S17" s="85">
        <v>8.0244099998417616E-4</v>
      </c>
      <c r="T17" s="85">
        <f t="shared" si="0"/>
        <v>6.8640491026510347E-4</v>
      </c>
      <c r="U17" s="85">
        <f>R17/'סכום נכסי הקרן'!$C$42</f>
        <v>1.7335254977724068E-4</v>
      </c>
      <c r="BI17" s="4"/>
    </row>
    <row r="18" spans="2:61">
      <c r="B18" s="77" t="s">
        <v>361</v>
      </c>
      <c r="C18" s="74" t="s">
        <v>362</v>
      </c>
      <c r="D18" s="87" t="s">
        <v>119</v>
      </c>
      <c r="E18" s="87" t="s">
        <v>348</v>
      </c>
      <c r="F18" s="74" t="s">
        <v>357</v>
      </c>
      <c r="G18" s="87" t="s">
        <v>358</v>
      </c>
      <c r="H18" s="74" t="s">
        <v>351</v>
      </c>
      <c r="I18" s="74" t="s">
        <v>352</v>
      </c>
      <c r="J18" s="74"/>
      <c r="K18" s="84">
        <v>4.7099999999997006</v>
      </c>
      <c r="L18" s="87" t="s">
        <v>163</v>
      </c>
      <c r="M18" s="88">
        <v>1.4999999999999999E-2</v>
      </c>
      <c r="N18" s="88">
        <v>2.6000000000029151E-3</v>
      </c>
      <c r="O18" s="84">
        <v>1347227.0242130002</v>
      </c>
      <c r="P18" s="86">
        <v>106.95</v>
      </c>
      <c r="Q18" s="74"/>
      <c r="R18" s="84">
        <v>1440.8593022330003</v>
      </c>
      <c r="S18" s="85">
        <v>2.8987028236149223E-3</v>
      </c>
      <c r="T18" s="85">
        <f t="shared" si="0"/>
        <v>4.9401172549439799E-3</v>
      </c>
      <c r="U18" s="85">
        <f>R18/'סכום נכסי הקרן'!$C$42</f>
        <v>1.2476337356216317E-3</v>
      </c>
    </row>
    <row r="19" spans="2:61">
      <c r="B19" s="77" t="s">
        <v>363</v>
      </c>
      <c r="C19" s="74" t="s">
        <v>364</v>
      </c>
      <c r="D19" s="87" t="s">
        <v>119</v>
      </c>
      <c r="E19" s="87" t="s">
        <v>348</v>
      </c>
      <c r="F19" s="74" t="s">
        <v>365</v>
      </c>
      <c r="G19" s="87" t="s">
        <v>358</v>
      </c>
      <c r="H19" s="74" t="s">
        <v>366</v>
      </c>
      <c r="I19" s="74" t="s">
        <v>159</v>
      </c>
      <c r="J19" s="74"/>
      <c r="K19" s="84">
        <v>4.9399999999998467</v>
      </c>
      <c r="L19" s="87" t="s">
        <v>163</v>
      </c>
      <c r="M19" s="88">
        <v>1E-3</v>
      </c>
      <c r="N19" s="88">
        <v>1.699999999998335E-3</v>
      </c>
      <c r="O19" s="84">
        <v>2243285.5386870001</v>
      </c>
      <c r="P19" s="86">
        <v>99.06</v>
      </c>
      <c r="Q19" s="74"/>
      <c r="R19" s="84">
        <v>2222.1986326610004</v>
      </c>
      <c r="S19" s="85">
        <v>1.4955236924580001E-3</v>
      </c>
      <c r="T19" s="85">
        <f t="shared" si="0"/>
        <v>7.6190102615212143E-3</v>
      </c>
      <c r="U19" s="85">
        <f>R19/'סכום נכסי הקרן'!$C$42</f>
        <v>1.9241920269823739E-3</v>
      </c>
      <c r="BI19" s="3"/>
    </row>
    <row r="20" spans="2:61">
      <c r="B20" s="77" t="s">
        <v>367</v>
      </c>
      <c r="C20" s="74" t="s">
        <v>368</v>
      </c>
      <c r="D20" s="87" t="s">
        <v>119</v>
      </c>
      <c r="E20" s="87" t="s">
        <v>348</v>
      </c>
      <c r="F20" s="74" t="s">
        <v>365</v>
      </c>
      <c r="G20" s="87" t="s">
        <v>358</v>
      </c>
      <c r="H20" s="74" t="s">
        <v>366</v>
      </c>
      <c r="I20" s="74" t="s">
        <v>159</v>
      </c>
      <c r="J20" s="74"/>
      <c r="K20" s="84">
        <v>0.4899999999993167</v>
      </c>
      <c r="L20" s="87" t="s">
        <v>163</v>
      </c>
      <c r="M20" s="88">
        <v>8.0000000000000002E-3</v>
      </c>
      <c r="N20" s="88">
        <v>1.7399999999988997E-2</v>
      </c>
      <c r="O20" s="84">
        <v>590781.82937100017</v>
      </c>
      <c r="P20" s="86">
        <v>101.56</v>
      </c>
      <c r="Q20" s="74"/>
      <c r="R20" s="84">
        <v>599.99802840900009</v>
      </c>
      <c r="S20" s="85">
        <v>2.7497780531834611E-3</v>
      </c>
      <c r="T20" s="85">
        <f t="shared" si="0"/>
        <v>2.0571478481500988E-3</v>
      </c>
      <c r="U20" s="85">
        <f>R20/'סכום נכסי הקרן'!$C$42</f>
        <v>5.1953565513954863E-4</v>
      </c>
    </row>
    <row r="21" spans="2:61">
      <c r="B21" s="77" t="s">
        <v>369</v>
      </c>
      <c r="C21" s="74" t="s">
        <v>370</v>
      </c>
      <c r="D21" s="87" t="s">
        <v>119</v>
      </c>
      <c r="E21" s="87" t="s">
        <v>348</v>
      </c>
      <c r="F21" s="74" t="s">
        <v>371</v>
      </c>
      <c r="G21" s="87" t="s">
        <v>358</v>
      </c>
      <c r="H21" s="74" t="s">
        <v>366</v>
      </c>
      <c r="I21" s="74" t="s">
        <v>159</v>
      </c>
      <c r="J21" s="74"/>
      <c r="K21" s="84">
        <v>4.6700000000008277</v>
      </c>
      <c r="L21" s="87" t="s">
        <v>163</v>
      </c>
      <c r="M21" s="88">
        <v>8.3000000000000001E-3</v>
      </c>
      <c r="N21" s="88">
        <v>1.0000000000007739E-3</v>
      </c>
      <c r="O21" s="84">
        <v>1246425.6694240002</v>
      </c>
      <c r="P21" s="86">
        <v>103.67</v>
      </c>
      <c r="Q21" s="74"/>
      <c r="R21" s="84">
        <v>1292.1695474790001</v>
      </c>
      <c r="S21" s="85">
        <v>9.6924941439069357E-4</v>
      </c>
      <c r="T21" s="85">
        <f t="shared" si="0"/>
        <v>4.4303208980372025E-3</v>
      </c>
      <c r="U21" s="85">
        <f>R21/'סכום נכסי הקרן'!$C$42</f>
        <v>1.1188839306372732E-3</v>
      </c>
    </row>
    <row r="22" spans="2:61">
      <c r="B22" s="77" t="s">
        <v>372</v>
      </c>
      <c r="C22" s="74" t="s">
        <v>373</v>
      </c>
      <c r="D22" s="87" t="s">
        <v>119</v>
      </c>
      <c r="E22" s="87" t="s">
        <v>348</v>
      </c>
      <c r="F22" s="74" t="s">
        <v>374</v>
      </c>
      <c r="G22" s="87" t="s">
        <v>358</v>
      </c>
      <c r="H22" s="74" t="s">
        <v>366</v>
      </c>
      <c r="I22" s="74" t="s">
        <v>159</v>
      </c>
      <c r="J22" s="74"/>
      <c r="K22" s="84">
        <v>1.9699999999992626</v>
      </c>
      <c r="L22" s="87" t="s">
        <v>163</v>
      </c>
      <c r="M22" s="88">
        <v>9.8999999999999991E-3</v>
      </c>
      <c r="N22" s="88">
        <v>7.7000000000018391E-3</v>
      </c>
      <c r="O22" s="84">
        <v>1071559.8177260002</v>
      </c>
      <c r="P22" s="86">
        <v>101.35</v>
      </c>
      <c r="Q22" s="74"/>
      <c r="R22" s="84">
        <v>1086.0258558400003</v>
      </c>
      <c r="S22" s="85">
        <v>3.5554234109521504E-4</v>
      </c>
      <c r="T22" s="85">
        <f t="shared" si="0"/>
        <v>3.7235384894526661E-3</v>
      </c>
      <c r="U22" s="85">
        <f>R22/'סכום נכסי הקרן'!$C$42</f>
        <v>9.4038501427825682E-4</v>
      </c>
    </row>
    <row r="23" spans="2:61">
      <c r="B23" s="77" t="s">
        <v>375</v>
      </c>
      <c r="C23" s="74" t="s">
        <v>376</v>
      </c>
      <c r="D23" s="87" t="s">
        <v>119</v>
      </c>
      <c r="E23" s="87" t="s">
        <v>348</v>
      </c>
      <c r="F23" s="74" t="s">
        <v>374</v>
      </c>
      <c r="G23" s="87" t="s">
        <v>358</v>
      </c>
      <c r="H23" s="74" t="s">
        <v>366</v>
      </c>
      <c r="I23" s="74" t="s">
        <v>159</v>
      </c>
      <c r="J23" s="74"/>
      <c r="K23" s="84">
        <v>3.9499999999994326</v>
      </c>
      <c r="L23" s="87" t="s">
        <v>163</v>
      </c>
      <c r="M23" s="88">
        <v>8.6E-3</v>
      </c>
      <c r="N23" s="88">
        <v>3.0999999999988649E-3</v>
      </c>
      <c r="O23" s="84">
        <v>2985258.2599440003</v>
      </c>
      <c r="P23" s="86">
        <v>103.2</v>
      </c>
      <c r="Q23" s="74"/>
      <c r="R23" s="84">
        <v>3080.7864025850004</v>
      </c>
      <c r="S23" s="85">
        <v>1.193458359080353E-3</v>
      </c>
      <c r="T23" s="85">
        <f t="shared" si="0"/>
        <v>1.0562756573539353E-2</v>
      </c>
      <c r="U23" s="85">
        <f>R23/'סכום נכסי הקרן'!$C$42</f>
        <v>2.6676394025097472E-3</v>
      </c>
    </row>
    <row r="24" spans="2:61">
      <c r="B24" s="77" t="s">
        <v>377</v>
      </c>
      <c r="C24" s="74" t="s">
        <v>378</v>
      </c>
      <c r="D24" s="87" t="s">
        <v>119</v>
      </c>
      <c r="E24" s="87" t="s">
        <v>348</v>
      </c>
      <c r="F24" s="74" t="s">
        <v>374</v>
      </c>
      <c r="G24" s="87" t="s">
        <v>358</v>
      </c>
      <c r="H24" s="74" t="s">
        <v>366</v>
      </c>
      <c r="I24" s="74" t="s">
        <v>159</v>
      </c>
      <c r="J24" s="74"/>
      <c r="K24" s="84">
        <v>5.6700000000005053</v>
      </c>
      <c r="L24" s="87" t="s">
        <v>163</v>
      </c>
      <c r="M24" s="88">
        <v>3.8E-3</v>
      </c>
      <c r="N24" s="88">
        <v>2.7999999999996782E-3</v>
      </c>
      <c r="O24" s="84">
        <v>5013296.826549001</v>
      </c>
      <c r="P24" s="86">
        <v>99.16</v>
      </c>
      <c r="Q24" s="74"/>
      <c r="R24" s="84">
        <v>4971.1850875470009</v>
      </c>
      <c r="S24" s="85">
        <v>1.6710989421830004E-3</v>
      </c>
      <c r="T24" s="85">
        <f t="shared" si="0"/>
        <v>1.7044160516194413E-2</v>
      </c>
      <c r="U24" s="85">
        <f>R24/'סכום נכסי הקרן'!$C$42</f>
        <v>4.3045273134099922E-3</v>
      </c>
    </row>
    <row r="25" spans="2:61">
      <c r="B25" s="77" t="s">
        <v>379</v>
      </c>
      <c r="C25" s="74" t="s">
        <v>380</v>
      </c>
      <c r="D25" s="87" t="s">
        <v>119</v>
      </c>
      <c r="E25" s="87" t="s">
        <v>348</v>
      </c>
      <c r="F25" s="74" t="s">
        <v>374</v>
      </c>
      <c r="G25" s="87" t="s">
        <v>358</v>
      </c>
      <c r="H25" s="74" t="s">
        <v>366</v>
      </c>
      <c r="I25" s="74" t="s">
        <v>159</v>
      </c>
      <c r="J25" s="74"/>
      <c r="K25" s="84">
        <v>3.070000000000237</v>
      </c>
      <c r="L25" s="87" t="s">
        <v>163</v>
      </c>
      <c r="M25" s="88">
        <v>1E-3</v>
      </c>
      <c r="N25" s="88">
        <v>4.2999999999976243E-3</v>
      </c>
      <c r="O25" s="84">
        <v>769676.44516200002</v>
      </c>
      <c r="P25" s="86">
        <v>98.49</v>
      </c>
      <c r="Q25" s="74"/>
      <c r="R25" s="84">
        <v>758.05435352600023</v>
      </c>
      <c r="S25" s="85">
        <v>3.0254196691000744E-4</v>
      </c>
      <c r="T25" s="85">
        <f t="shared" si="0"/>
        <v>2.5990583440281081E-3</v>
      </c>
      <c r="U25" s="85">
        <f>R25/'סכום נכסי הקרן'!$C$42</f>
        <v>6.5639593222471641E-4</v>
      </c>
    </row>
    <row r="26" spans="2:61">
      <c r="B26" s="77" t="s">
        <v>381</v>
      </c>
      <c r="C26" s="74" t="s">
        <v>382</v>
      </c>
      <c r="D26" s="87" t="s">
        <v>119</v>
      </c>
      <c r="E26" s="87" t="s">
        <v>348</v>
      </c>
      <c r="F26" s="74" t="s">
        <v>383</v>
      </c>
      <c r="G26" s="87" t="s">
        <v>155</v>
      </c>
      <c r="H26" s="74" t="s">
        <v>351</v>
      </c>
      <c r="I26" s="74" t="s">
        <v>352</v>
      </c>
      <c r="J26" s="74"/>
      <c r="K26" s="84">
        <v>15.340000000000083</v>
      </c>
      <c r="L26" s="87" t="s">
        <v>163</v>
      </c>
      <c r="M26" s="88">
        <v>2.07E-2</v>
      </c>
      <c r="N26" s="88">
        <v>5.3000000000002776E-3</v>
      </c>
      <c r="O26" s="84">
        <v>3473031.4572550002</v>
      </c>
      <c r="P26" s="86">
        <v>124</v>
      </c>
      <c r="Q26" s="74"/>
      <c r="R26" s="84">
        <v>4306.5590069960008</v>
      </c>
      <c r="S26" s="85">
        <v>2.3490077559536293E-3</v>
      </c>
      <c r="T26" s="85">
        <f t="shared" si="0"/>
        <v>1.4765429509268633E-2</v>
      </c>
      <c r="U26" s="85">
        <f>R26/'סכום נכסי הקרן'!$C$42</f>
        <v>3.7290305120329784E-3</v>
      </c>
    </row>
    <row r="27" spans="2:61">
      <c r="B27" s="77" t="s">
        <v>384</v>
      </c>
      <c r="C27" s="74" t="s">
        <v>385</v>
      </c>
      <c r="D27" s="87" t="s">
        <v>119</v>
      </c>
      <c r="E27" s="87" t="s">
        <v>348</v>
      </c>
      <c r="F27" s="74" t="s">
        <v>386</v>
      </c>
      <c r="G27" s="87" t="s">
        <v>358</v>
      </c>
      <c r="H27" s="74" t="s">
        <v>366</v>
      </c>
      <c r="I27" s="74" t="s">
        <v>159</v>
      </c>
      <c r="J27" s="74"/>
      <c r="K27" s="84">
        <v>1.7899999999997036</v>
      </c>
      <c r="L27" s="87" t="s">
        <v>163</v>
      </c>
      <c r="M27" s="88">
        <v>0.05</v>
      </c>
      <c r="N27" s="88">
        <v>8.1999999999992478E-3</v>
      </c>
      <c r="O27" s="84">
        <v>2139197.2490739999</v>
      </c>
      <c r="P27" s="86">
        <v>111.95</v>
      </c>
      <c r="Q27" s="74"/>
      <c r="R27" s="84">
        <v>2394.8313537490003</v>
      </c>
      <c r="S27" s="85">
        <v>6.7876396044113361E-4</v>
      </c>
      <c r="T27" s="85">
        <f t="shared" si="0"/>
        <v>8.2108972576304638E-3</v>
      </c>
      <c r="U27" s="85">
        <f>R27/'סכום נכסי הקרן'!$C$42</f>
        <v>2.0736739412593303E-3</v>
      </c>
    </row>
    <row r="28" spans="2:61">
      <c r="B28" s="77" t="s">
        <v>387</v>
      </c>
      <c r="C28" s="74" t="s">
        <v>388</v>
      </c>
      <c r="D28" s="87" t="s">
        <v>119</v>
      </c>
      <c r="E28" s="87" t="s">
        <v>348</v>
      </c>
      <c r="F28" s="74" t="s">
        <v>386</v>
      </c>
      <c r="G28" s="87" t="s">
        <v>358</v>
      </c>
      <c r="H28" s="74" t="s">
        <v>366</v>
      </c>
      <c r="I28" s="74" t="s">
        <v>159</v>
      </c>
      <c r="J28" s="74"/>
      <c r="K28" s="84">
        <v>1.4699999999992448</v>
      </c>
      <c r="L28" s="87" t="s">
        <v>163</v>
      </c>
      <c r="M28" s="88">
        <v>6.9999999999999993E-3</v>
      </c>
      <c r="N28" s="88">
        <v>1.1499999999990558E-2</v>
      </c>
      <c r="O28" s="84">
        <v>836291.05080300022</v>
      </c>
      <c r="P28" s="86">
        <v>101.32</v>
      </c>
      <c r="Q28" s="74"/>
      <c r="R28" s="84">
        <v>847.33013201200004</v>
      </c>
      <c r="S28" s="85">
        <v>3.9222627274022409E-4</v>
      </c>
      <c r="T28" s="85">
        <f t="shared" si="0"/>
        <v>2.9051484758430223E-3</v>
      </c>
      <c r="U28" s="85">
        <f>R28/'סכום נכסי הקרן'!$C$42</f>
        <v>7.3369943634923331E-4</v>
      </c>
    </row>
    <row r="29" spans="2:61">
      <c r="B29" s="77" t="s">
        <v>389</v>
      </c>
      <c r="C29" s="74" t="s">
        <v>390</v>
      </c>
      <c r="D29" s="87" t="s">
        <v>119</v>
      </c>
      <c r="E29" s="87" t="s">
        <v>348</v>
      </c>
      <c r="F29" s="74" t="s">
        <v>386</v>
      </c>
      <c r="G29" s="87" t="s">
        <v>358</v>
      </c>
      <c r="H29" s="74" t="s">
        <v>366</v>
      </c>
      <c r="I29" s="74" t="s">
        <v>159</v>
      </c>
      <c r="J29" s="74"/>
      <c r="K29" s="84">
        <v>4.0300000000006682</v>
      </c>
      <c r="L29" s="87" t="s">
        <v>163</v>
      </c>
      <c r="M29" s="88">
        <v>6.0000000000000001E-3</v>
      </c>
      <c r="N29" s="88">
        <v>3.0999999999988411E-3</v>
      </c>
      <c r="O29" s="84">
        <v>1347843.9095890003</v>
      </c>
      <c r="P29" s="86">
        <v>102.35</v>
      </c>
      <c r="Q29" s="74"/>
      <c r="R29" s="84">
        <v>1379.518241836</v>
      </c>
      <c r="S29" s="85">
        <v>7.5750676641417282E-4</v>
      </c>
      <c r="T29" s="85">
        <f t="shared" si="0"/>
        <v>4.729803846525717E-3</v>
      </c>
      <c r="U29" s="85">
        <f>R29/'סכום נכסי הקרן'!$C$42</f>
        <v>1.1945187810861709E-3</v>
      </c>
    </row>
    <row r="30" spans="2:61">
      <c r="B30" s="77" t="s">
        <v>391</v>
      </c>
      <c r="C30" s="74" t="s">
        <v>392</v>
      </c>
      <c r="D30" s="87" t="s">
        <v>119</v>
      </c>
      <c r="E30" s="87" t="s">
        <v>348</v>
      </c>
      <c r="F30" s="74" t="s">
        <v>386</v>
      </c>
      <c r="G30" s="87" t="s">
        <v>358</v>
      </c>
      <c r="H30" s="74" t="s">
        <v>366</v>
      </c>
      <c r="I30" s="74" t="s">
        <v>159</v>
      </c>
      <c r="J30" s="74"/>
      <c r="K30" s="84">
        <v>4.9900000000004177</v>
      </c>
      <c r="L30" s="87" t="s">
        <v>163</v>
      </c>
      <c r="M30" s="88">
        <v>1.7500000000000002E-2</v>
      </c>
      <c r="N30" s="88">
        <v>2.4999999999995794E-3</v>
      </c>
      <c r="O30" s="84">
        <v>5482825.8375900006</v>
      </c>
      <c r="P30" s="86">
        <v>108.47</v>
      </c>
      <c r="Q30" s="74"/>
      <c r="R30" s="84">
        <v>5947.2213263490012</v>
      </c>
      <c r="S30" s="85">
        <v>1.2078255192037942E-3</v>
      </c>
      <c r="T30" s="85">
        <f t="shared" si="0"/>
        <v>2.0390589593123582E-2</v>
      </c>
      <c r="U30" s="85">
        <f>R30/'סכום נכסי הקרן'!$C$42</f>
        <v>5.1496728018219536E-3</v>
      </c>
    </row>
    <row r="31" spans="2:61">
      <c r="B31" s="77" t="s">
        <v>393</v>
      </c>
      <c r="C31" s="74" t="s">
        <v>394</v>
      </c>
      <c r="D31" s="87" t="s">
        <v>119</v>
      </c>
      <c r="E31" s="87" t="s">
        <v>348</v>
      </c>
      <c r="F31" s="74" t="s">
        <v>365</v>
      </c>
      <c r="G31" s="87" t="s">
        <v>358</v>
      </c>
      <c r="H31" s="74" t="s">
        <v>395</v>
      </c>
      <c r="I31" s="74" t="s">
        <v>159</v>
      </c>
      <c r="J31" s="74"/>
      <c r="K31" s="84">
        <v>0.3299999999997647</v>
      </c>
      <c r="L31" s="87" t="s">
        <v>163</v>
      </c>
      <c r="M31" s="88">
        <v>3.1E-2</v>
      </c>
      <c r="N31" s="88">
        <v>1.1200000000006276E-2</v>
      </c>
      <c r="O31" s="84">
        <v>351561.35010400007</v>
      </c>
      <c r="P31" s="86">
        <v>108.79</v>
      </c>
      <c r="Q31" s="74"/>
      <c r="R31" s="84">
        <v>382.46356397300002</v>
      </c>
      <c r="S31" s="85">
        <v>2.0437545858965436E-3</v>
      </c>
      <c r="T31" s="85">
        <f t="shared" si="0"/>
        <v>1.3113111383201883E-3</v>
      </c>
      <c r="U31" s="85">
        <f>R31/'סכום נכסי הקרן'!$C$42</f>
        <v>3.311735186907468E-4</v>
      </c>
    </row>
    <row r="32" spans="2:61">
      <c r="B32" s="77" t="s">
        <v>396</v>
      </c>
      <c r="C32" s="74" t="s">
        <v>397</v>
      </c>
      <c r="D32" s="87" t="s">
        <v>119</v>
      </c>
      <c r="E32" s="87" t="s">
        <v>348</v>
      </c>
      <c r="F32" s="74" t="s">
        <v>365</v>
      </c>
      <c r="G32" s="87" t="s">
        <v>358</v>
      </c>
      <c r="H32" s="74" t="s">
        <v>395</v>
      </c>
      <c r="I32" s="74" t="s">
        <v>159</v>
      </c>
      <c r="J32" s="74"/>
      <c r="K32" s="84">
        <v>0.46999999998437741</v>
      </c>
      <c r="L32" s="87" t="s">
        <v>163</v>
      </c>
      <c r="M32" s="88">
        <v>4.2000000000000003E-2</v>
      </c>
      <c r="N32" s="88">
        <v>2.4599999999591407E-2</v>
      </c>
      <c r="O32" s="84">
        <v>20380.264062000002</v>
      </c>
      <c r="P32" s="86">
        <v>122.49</v>
      </c>
      <c r="Q32" s="74"/>
      <c r="R32" s="84">
        <v>24.963783937000002</v>
      </c>
      <c r="S32" s="85">
        <v>7.8136196227427833E-4</v>
      </c>
      <c r="T32" s="85">
        <f t="shared" si="0"/>
        <v>8.5590605262250949E-5</v>
      </c>
      <c r="U32" s="85">
        <f>R32/'סכום נכסי הקרן'!$C$42</f>
        <v>2.161603076740525E-5</v>
      </c>
    </row>
    <row r="33" spans="2:21">
      <c r="B33" s="77" t="s">
        <v>398</v>
      </c>
      <c r="C33" s="74" t="s">
        <v>399</v>
      </c>
      <c r="D33" s="87" t="s">
        <v>119</v>
      </c>
      <c r="E33" s="87" t="s">
        <v>348</v>
      </c>
      <c r="F33" s="74" t="s">
        <v>400</v>
      </c>
      <c r="G33" s="87" t="s">
        <v>358</v>
      </c>
      <c r="H33" s="74" t="s">
        <v>395</v>
      </c>
      <c r="I33" s="74" t="s">
        <v>159</v>
      </c>
      <c r="J33" s="74"/>
      <c r="K33" s="84">
        <v>1.169999999998685</v>
      </c>
      <c r="L33" s="87" t="s">
        <v>163</v>
      </c>
      <c r="M33" s="88">
        <v>3.85E-2</v>
      </c>
      <c r="N33" s="88">
        <v>2.5000000000084295E-3</v>
      </c>
      <c r="O33" s="84">
        <v>260587.50274800003</v>
      </c>
      <c r="P33" s="86">
        <v>113.81</v>
      </c>
      <c r="Q33" s="74"/>
      <c r="R33" s="84">
        <v>296.57465046700008</v>
      </c>
      <c r="S33" s="85">
        <v>1.2236079512411577E-3</v>
      </c>
      <c r="T33" s="85">
        <f t="shared" si="0"/>
        <v>1.016833181338676E-3</v>
      </c>
      <c r="U33" s="85">
        <f>R33/'סכום נכסי הקרן'!$C$42</f>
        <v>2.5680268606336686E-4</v>
      </c>
    </row>
    <row r="34" spans="2:21">
      <c r="B34" s="77" t="s">
        <v>401</v>
      </c>
      <c r="C34" s="74" t="s">
        <v>402</v>
      </c>
      <c r="D34" s="87" t="s">
        <v>119</v>
      </c>
      <c r="E34" s="87" t="s">
        <v>348</v>
      </c>
      <c r="F34" s="74" t="s">
        <v>403</v>
      </c>
      <c r="G34" s="87" t="s">
        <v>404</v>
      </c>
      <c r="H34" s="74" t="s">
        <v>405</v>
      </c>
      <c r="I34" s="74" t="s">
        <v>352</v>
      </c>
      <c r="J34" s="74"/>
      <c r="K34" s="84">
        <v>1.4000000000000001</v>
      </c>
      <c r="L34" s="87" t="s">
        <v>163</v>
      </c>
      <c r="M34" s="88">
        <v>3.6400000000000002E-2</v>
      </c>
      <c r="N34" s="88">
        <v>1.0499999999946304E-2</v>
      </c>
      <c r="O34" s="84">
        <v>41084.78602800001</v>
      </c>
      <c r="P34" s="86">
        <v>113.32</v>
      </c>
      <c r="Q34" s="74"/>
      <c r="R34" s="84">
        <v>46.557281205000002</v>
      </c>
      <c r="S34" s="85">
        <v>1.1179533613061227E-3</v>
      </c>
      <c r="T34" s="85">
        <f t="shared" si="0"/>
        <v>1.5962587593920858E-4</v>
      </c>
      <c r="U34" s="85">
        <f>R34/'סכום נכסי הקרן'!$C$42</f>
        <v>4.0313745124288217E-5</v>
      </c>
    </row>
    <row r="35" spans="2:21">
      <c r="B35" s="77" t="s">
        <v>406</v>
      </c>
      <c r="C35" s="74" t="s">
        <v>407</v>
      </c>
      <c r="D35" s="87" t="s">
        <v>119</v>
      </c>
      <c r="E35" s="87" t="s">
        <v>348</v>
      </c>
      <c r="F35" s="74" t="s">
        <v>371</v>
      </c>
      <c r="G35" s="87" t="s">
        <v>358</v>
      </c>
      <c r="H35" s="74" t="s">
        <v>395</v>
      </c>
      <c r="I35" s="74" t="s">
        <v>159</v>
      </c>
      <c r="J35" s="74"/>
      <c r="K35" s="84">
        <v>0.11000000000022638</v>
      </c>
      <c r="L35" s="87" t="s">
        <v>163</v>
      </c>
      <c r="M35" s="88">
        <v>3.4000000000000002E-2</v>
      </c>
      <c r="N35" s="88">
        <v>5.9099999999980807E-2</v>
      </c>
      <c r="O35" s="84">
        <v>791034.90879400016</v>
      </c>
      <c r="P35" s="86">
        <v>106.11</v>
      </c>
      <c r="Q35" s="74"/>
      <c r="R35" s="84">
        <v>839.36711177100005</v>
      </c>
      <c r="S35" s="85">
        <v>8.849810451176097E-4</v>
      </c>
      <c r="T35" s="85">
        <f t="shared" si="0"/>
        <v>2.877846536206677E-3</v>
      </c>
      <c r="U35" s="85">
        <f>R35/'סכום נכסי הקרן'!$C$42</f>
        <v>7.2680429212889708E-4</v>
      </c>
    </row>
    <row r="36" spans="2:21">
      <c r="B36" s="77" t="s">
        <v>408</v>
      </c>
      <c r="C36" s="74" t="s">
        <v>409</v>
      </c>
      <c r="D36" s="87" t="s">
        <v>119</v>
      </c>
      <c r="E36" s="87" t="s">
        <v>348</v>
      </c>
      <c r="F36" s="74" t="s">
        <v>410</v>
      </c>
      <c r="G36" s="87" t="s">
        <v>404</v>
      </c>
      <c r="H36" s="74" t="s">
        <v>395</v>
      </c>
      <c r="I36" s="74" t="s">
        <v>159</v>
      </c>
      <c r="J36" s="74"/>
      <c r="K36" s="84">
        <v>4.7900000000004015</v>
      </c>
      <c r="L36" s="87" t="s">
        <v>163</v>
      </c>
      <c r="M36" s="88">
        <v>8.3000000000000001E-3</v>
      </c>
      <c r="N36" s="88">
        <v>3.9999999999833078E-4</v>
      </c>
      <c r="O36" s="84">
        <v>2510498.5513960007</v>
      </c>
      <c r="P36" s="86">
        <v>105</v>
      </c>
      <c r="Q36" s="74"/>
      <c r="R36" s="84">
        <v>2636.0233872860003</v>
      </c>
      <c r="S36" s="85">
        <v>1.6393251183514411E-3</v>
      </c>
      <c r="T36" s="85">
        <f t="shared" si="0"/>
        <v>9.0378460962745859E-3</v>
      </c>
      <c r="U36" s="85">
        <f>R36/'סכום נכסי הקרן'!$C$42</f>
        <v>2.2825210627913147E-3</v>
      </c>
    </row>
    <row r="37" spans="2:21">
      <c r="B37" s="77" t="s">
        <v>411</v>
      </c>
      <c r="C37" s="74" t="s">
        <v>412</v>
      </c>
      <c r="D37" s="87" t="s">
        <v>119</v>
      </c>
      <c r="E37" s="87" t="s">
        <v>348</v>
      </c>
      <c r="F37" s="74" t="s">
        <v>410</v>
      </c>
      <c r="G37" s="87" t="s">
        <v>404</v>
      </c>
      <c r="H37" s="74" t="s">
        <v>395</v>
      </c>
      <c r="I37" s="74" t="s">
        <v>159</v>
      </c>
      <c r="J37" s="74"/>
      <c r="K37" s="84">
        <v>8.6499999999998973</v>
      </c>
      <c r="L37" s="87" t="s">
        <v>163</v>
      </c>
      <c r="M37" s="88">
        <v>1.6500000000000001E-2</v>
      </c>
      <c r="N37" s="88">
        <v>2.0000000000020505E-3</v>
      </c>
      <c r="O37" s="84">
        <v>1701088.1977360002</v>
      </c>
      <c r="P37" s="86">
        <v>114.68</v>
      </c>
      <c r="Q37" s="74"/>
      <c r="R37" s="84">
        <v>1950.8079369280006</v>
      </c>
      <c r="S37" s="85">
        <v>1.1651049620459855E-3</v>
      </c>
      <c r="T37" s="85">
        <f t="shared" si="0"/>
        <v>6.6885225610607566E-3</v>
      </c>
      <c r="U37" s="85">
        <f>R37/'סכום נכסי הקרן'!$C$42</f>
        <v>1.6891960166116389E-3</v>
      </c>
    </row>
    <row r="38" spans="2:21">
      <c r="B38" s="77" t="s">
        <v>413</v>
      </c>
      <c r="C38" s="74" t="s">
        <v>414</v>
      </c>
      <c r="D38" s="87" t="s">
        <v>119</v>
      </c>
      <c r="E38" s="87" t="s">
        <v>348</v>
      </c>
      <c r="F38" s="74" t="s">
        <v>415</v>
      </c>
      <c r="G38" s="87" t="s">
        <v>155</v>
      </c>
      <c r="H38" s="74" t="s">
        <v>395</v>
      </c>
      <c r="I38" s="74" t="s">
        <v>159</v>
      </c>
      <c r="J38" s="74"/>
      <c r="K38" s="84">
        <v>8.6099999999920875</v>
      </c>
      <c r="L38" s="87" t="s">
        <v>163</v>
      </c>
      <c r="M38" s="88">
        <v>2.6499999999999999E-2</v>
      </c>
      <c r="N38" s="88">
        <v>3.3999999999952037E-3</v>
      </c>
      <c r="O38" s="84">
        <v>406839.10467899998</v>
      </c>
      <c r="P38" s="86">
        <v>123</v>
      </c>
      <c r="Q38" s="74"/>
      <c r="R38" s="84">
        <v>500.41211973600008</v>
      </c>
      <c r="S38" s="85">
        <v>2.6016905492864831E-4</v>
      </c>
      <c r="T38" s="85">
        <f t="shared" si="0"/>
        <v>1.7157084966309543E-3</v>
      </c>
      <c r="U38" s="85">
        <f>R38/'סכום נכסי הקרן'!$C$42</f>
        <v>4.3330465461061715E-4</v>
      </c>
    </row>
    <row r="39" spans="2:21">
      <c r="B39" s="77" t="s">
        <v>416</v>
      </c>
      <c r="C39" s="74" t="s">
        <v>417</v>
      </c>
      <c r="D39" s="87" t="s">
        <v>119</v>
      </c>
      <c r="E39" s="87" t="s">
        <v>348</v>
      </c>
      <c r="F39" s="74" t="s">
        <v>418</v>
      </c>
      <c r="G39" s="87" t="s">
        <v>404</v>
      </c>
      <c r="H39" s="74" t="s">
        <v>405</v>
      </c>
      <c r="I39" s="74" t="s">
        <v>352</v>
      </c>
      <c r="J39" s="74"/>
      <c r="K39" s="84">
        <v>2.4799999999961622</v>
      </c>
      <c r="L39" s="87" t="s">
        <v>163</v>
      </c>
      <c r="M39" s="88">
        <v>6.5000000000000006E-3</v>
      </c>
      <c r="N39" s="88">
        <v>4.0000000000066163E-3</v>
      </c>
      <c r="O39" s="84">
        <v>299497.94824700005</v>
      </c>
      <c r="P39" s="86">
        <v>100.6</v>
      </c>
      <c r="Q39" s="84">
        <v>0.97336836900000023</v>
      </c>
      <c r="R39" s="84">
        <v>302.26830426700008</v>
      </c>
      <c r="S39" s="85">
        <v>3.967815407841557E-4</v>
      </c>
      <c r="T39" s="85">
        <f t="shared" si="0"/>
        <v>1.0363543915897161E-3</v>
      </c>
      <c r="U39" s="85">
        <f>R39/'סכום נכסי הקרן'!$C$42</f>
        <v>2.6173279585883498E-4</v>
      </c>
    </row>
    <row r="40" spans="2:21">
      <c r="B40" s="77" t="s">
        <v>419</v>
      </c>
      <c r="C40" s="74" t="s">
        <v>420</v>
      </c>
      <c r="D40" s="87" t="s">
        <v>119</v>
      </c>
      <c r="E40" s="87" t="s">
        <v>348</v>
      </c>
      <c r="F40" s="74" t="s">
        <v>418</v>
      </c>
      <c r="G40" s="87" t="s">
        <v>404</v>
      </c>
      <c r="H40" s="74" t="s">
        <v>395</v>
      </c>
      <c r="I40" s="74" t="s">
        <v>159</v>
      </c>
      <c r="J40" s="74"/>
      <c r="K40" s="84">
        <v>4.8400000000000531</v>
      </c>
      <c r="L40" s="87" t="s">
        <v>163</v>
      </c>
      <c r="M40" s="88">
        <v>1.34E-2</v>
      </c>
      <c r="N40" s="88">
        <v>8.1999999999996121E-3</v>
      </c>
      <c r="O40" s="84">
        <v>7409043.7426320007</v>
      </c>
      <c r="P40" s="86">
        <v>104.18</v>
      </c>
      <c r="Q40" s="74"/>
      <c r="R40" s="84">
        <v>7718.7415380150005</v>
      </c>
      <c r="S40" s="85">
        <v>2.03781095517005E-3</v>
      </c>
      <c r="T40" s="85">
        <f t="shared" si="0"/>
        <v>2.6464407870571197E-2</v>
      </c>
      <c r="U40" s="85">
        <f>R40/'סכום נכסי הקרן'!$C$42</f>
        <v>6.6836243652985258E-3</v>
      </c>
    </row>
    <row r="41" spans="2:21">
      <c r="B41" s="77" t="s">
        <v>421</v>
      </c>
      <c r="C41" s="74" t="s">
        <v>422</v>
      </c>
      <c r="D41" s="87" t="s">
        <v>119</v>
      </c>
      <c r="E41" s="87" t="s">
        <v>348</v>
      </c>
      <c r="F41" s="74" t="s">
        <v>418</v>
      </c>
      <c r="G41" s="87" t="s">
        <v>404</v>
      </c>
      <c r="H41" s="74" t="s">
        <v>395</v>
      </c>
      <c r="I41" s="74" t="s">
        <v>159</v>
      </c>
      <c r="J41" s="74"/>
      <c r="K41" s="84">
        <v>5.5500000000000576</v>
      </c>
      <c r="L41" s="87" t="s">
        <v>163</v>
      </c>
      <c r="M41" s="88">
        <v>1.77E-2</v>
      </c>
      <c r="N41" s="88">
        <v>8.0999999999998851E-3</v>
      </c>
      <c r="O41" s="84">
        <v>4109570.6130320006</v>
      </c>
      <c r="P41" s="86">
        <v>105.9</v>
      </c>
      <c r="Q41" s="74"/>
      <c r="R41" s="84">
        <v>4352.0352528049998</v>
      </c>
      <c r="S41" s="85">
        <v>1.2670598805484756E-3</v>
      </c>
      <c r="T41" s="85">
        <f t="shared" si="0"/>
        <v>1.4921348956964144E-2</v>
      </c>
      <c r="U41" s="85">
        <f>R41/'סכום נכסי הקרן'!$C$42</f>
        <v>3.7684081933602241E-3</v>
      </c>
    </row>
    <row r="42" spans="2:21">
      <c r="B42" s="77" t="s">
        <v>423</v>
      </c>
      <c r="C42" s="74" t="s">
        <v>424</v>
      </c>
      <c r="D42" s="87" t="s">
        <v>119</v>
      </c>
      <c r="E42" s="87" t="s">
        <v>348</v>
      </c>
      <c r="F42" s="74" t="s">
        <v>418</v>
      </c>
      <c r="G42" s="87" t="s">
        <v>404</v>
      </c>
      <c r="H42" s="74" t="s">
        <v>395</v>
      </c>
      <c r="I42" s="74" t="s">
        <v>159</v>
      </c>
      <c r="J42" s="74"/>
      <c r="K42" s="84">
        <v>8.909999999999334</v>
      </c>
      <c r="L42" s="87" t="s">
        <v>163</v>
      </c>
      <c r="M42" s="88">
        <v>2.4799999999999999E-2</v>
      </c>
      <c r="N42" s="88">
        <v>1.1599999999998384E-2</v>
      </c>
      <c r="O42" s="84">
        <v>3065526.2480920004</v>
      </c>
      <c r="P42" s="86">
        <v>113</v>
      </c>
      <c r="Q42" s="74"/>
      <c r="R42" s="84">
        <v>3464.0447341410004</v>
      </c>
      <c r="S42" s="85">
        <v>1.5656519926291648E-3</v>
      </c>
      <c r="T42" s="85">
        <f t="shared" si="0"/>
        <v>1.187679264485221E-2</v>
      </c>
      <c r="U42" s="85">
        <f>R42/'סכום נכסי הקרן'!$C$42</f>
        <v>2.9995011069567246E-3</v>
      </c>
    </row>
    <row r="43" spans="2:21">
      <c r="B43" s="77" t="s">
        <v>425</v>
      </c>
      <c r="C43" s="74" t="s">
        <v>426</v>
      </c>
      <c r="D43" s="87" t="s">
        <v>119</v>
      </c>
      <c r="E43" s="87" t="s">
        <v>348</v>
      </c>
      <c r="F43" s="74" t="s">
        <v>386</v>
      </c>
      <c r="G43" s="87" t="s">
        <v>358</v>
      </c>
      <c r="H43" s="74" t="s">
        <v>395</v>
      </c>
      <c r="I43" s="74" t="s">
        <v>159</v>
      </c>
      <c r="J43" s="74"/>
      <c r="K43" s="84">
        <v>0.4899999999990321</v>
      </c>
      <c r="L43" s="87" t="s">
        <v>163</v>
      </c>
      <c r="M43" s="88">
        <v>4.0999999999999995E-2</v>
      </c>
      <c r="N43" s="88">
        <v>2.8299999999996776E-2</v>
      </c>
      <c r="O43" s="84">
        <v>223873.51188900002</v>
      </c>
      <c r="P43" s="86">
        <v>124.6</v>
      </c>
      <c r="Q43" s="74"/>
      <c r="R43" s="84">
        <v>278.94639222300009</v>
      </c>
      <c r="S43" s="85">
        <v>2.8734467482955582E-4</v>
      </c>
      <c r="T43" s="85">
        <f t="shared" si="0"/>
        <v>9.5639309354465611E-4</v>
      </c>
      <c r="U43" s="85">
        <f>R43/'סכום נכסי הקרן'!$C$42</f>
        <v>2.4153845474572224E-4</v>
      </c>
    </row>
    <row r="44" spans="2:21">
      <c r="B44" s="77" t="s">
        <v>427</v>
      </c>
      <c r="C44" s="74" t="s">
        <v>428</v>
      </c>
      <c r="D44" s="87" t="s">
        <v>119</v>
      </c>
      <c r="E44" s="87" t="s">
        <v>348</v>
      </c>
      <c r="F44" s="74" t="s">
        <v>386</v>
      </c>
      <c r="G44" s="87" t="s">
        <v>358</v>
      </c>
      <c r="H44" s="74" t="s">
        <v>395</v>
      </c>
      <c r="I44" s="74" t="s">
        <v>159</v>
      </c>
      <c r="J44" s="74"/>
      <c r="K44" s="84">
        <v>1.6300000000005075</v>
      </c>
      <c r="L44" s="87" t="s">
        <v>163</v>
      </c>
      <c r="M44" s="88">
        <v>4.2000000000000003E-2</v>
      </c>
      <c r="N44" s="88">
        <v>5.8000000000050745E-3</v>
      </c>
      <c r="O44" s="84">
        <v>359869.17763200006</v>
      </c>
      <c r="P44" s="86">
        <v>109.52</v>
      </c>
      <c r="Q44" s="74"/>
      <c r="R44" s="84">
        <v>394.12872436000004</v>
      </c>
      <c r="S44" s="85">
        <v>3.6068649322564938E-4</v>
      </c>
      <c r="T44" s="85">
        <f t="shared" si="0"/>
        <v>1.3513062023907737E-3</v>
      </c>
      <c r="U44" s="85">
        <f>R44/'סכום נכסי הקרן'!$C$42</f>
        <v>3.4127432978847385E-4</v>
      </c>
    </row>
    <row r="45" spans="2:21">
      <c r="B45" s="77" t="s">
        <v>429</v>
      </c>
      <c r="C45" s="74" t="s">
        <v>430</v>
      </c>
      <c r="D45" s="87" t="s">
        <v>119</v>
      </c>
      <c r="E45" s="87" t="s">
        <v>348</v>
      </c>
      <c r="F45" s="74" t="s">
        <v>386</v>
      </c>
      <c r="G45" s="87" t="s">
        <v>358</v>
      </c>
      <c r="H45" s="74" t="s">
        <v>395</v>
      </c>
      <c r="I45" s="74" t="s">
        <v>159</v>
      </c>
      <c r="J45" s="74"/>
      <c r="K45" s="84">
        <v>1.1599999999955188</v>
      </c>
      <c r="L45" s="87" t="s">
        <v>163</v>
      </c>
      <c r="M45" s="88">
        <v>0.04</v>
      </c>
      <c r="N45" s="88">
        <v>1.049999999998231E-2</v>
      </c>
      <c r="O45" s="84">
        <v>152795.04243200002</v>
      </c>
      <c r="P45" s="86">
        <v>111</v>
      </c>
      <c r="Q45" s="74"/>
      <c r="R45" s="84">
        <v>169.60249878600004</v>
      </c>
      <c r="S45" s="85">
        <v>7.0137769155020175E-5</v>
      </c>
      <c r="T45" s="85">
        <f t="shared" si="0"/>
        <v>5.814976031565676E-4</v>
      </c>
      <c r="U45" s="85">
        <f>R45/'סכום נכסי הקרן'!$C$42</f>
        <v>1.4685805810685777E-4</v>
      </c>
    </row>
    <row r="46" spans="2:21">
      <c r="B46" s="77" t="s">
        <v>431</v>
      </c>
      <c r="C46" s="74" t="s">
        <v>432</v>
      </c>
      <c r="D46" s="87" t="s">
        <v>119</v>
      </c>
      <c r="E46" s="87" t="s">
        <v>348</v>
      </c>
      <c r="F46" s="74" t="s">
        <v>433</v>
      </c>
      <c r="G46" s="87" t="s">
        <v>404</v>
      </c>
      <c r="H46" s="74" t="s">
        <v>434</v>
      </c>
      <c r="I46" s="74" t="s">
        <v>352</v>
      </c>
      <c r="J46" s="74"/>
      <c r="K46" s="84">
        <v>3.9699999999999465</v>
      </c>
      <c r="L46" s="87" t="s">
        <v>163</v>
      </c>
      <c r="M46" s="88">
        <v>2.3399999999999997E-2</v>
      </c>
      <c r="N46" s="88">
        <v>1.0300000000000536E-2</v>
      </c>
      <c r="O46" s="84">
        <v>4223494.2334679998</v>
      </c>
      <c r="P46" s="86">
        <v>106.4</v>
      </c>
      <c r="Q46" s="74"/>
      <c r="R46" s="84">
        <v>4493.7977023920012</v>
      </c>
      <c r="S46" s="85">
        <v>1.1915767724051435E-3</v>
      </c>
      <c r="T46" s="85">
        <f t="shared" si="0"/>
        <v>1.5407394417629549E-2</v>
      </c>
      <c r="U46" s="85">
        <f>R46/'סכום נכסי הקרן'!$C$42</f>
        <v>3.8911596752537023E-3</v>
      </c>
    </row>
    <row r="47" spans="2:21">
      <c r="B47" s="77" t="s">
        <v>435</v>
      </c>
      <c r="C47" s="74" t="s">
        <v>436</v>
      </c>
      <c r="D47" s="87" t="s">
        <v>119</v>
      </c>
      <c r="E47" s="87" t="s">
        <v>348</v>
      </c>
      <c r="F47" s="74" t="s">
        <v>433</v>
      </c>
      <c r="G47" s="87" t="s">
        <v>404</v>
      </c>
      <c r="H47" s="74" t="s">
        <v>434</v>
      </c>
      <c r="I47" s="74" t="s">
        <v>352</v>
      </c>
      <c r="J47" s="74"/>
      <c r="K47" s="84">
        <v>8.1000000000061014</v>
      </c>
      <c r="L47" s="87" t="s">
        <v>163</v>
      </c>
      <c r="M47" s="88">
        <v>6.5000000000000006E-3</v>
      </c>
      <c r="N47" s="88">
        <v>1.1500000000002232E-2</v>
      </c>
      <c r="O47" s="84">
        <v>703035.84815900016</v>
      </c>
      <c r="P47" s="86">
        <v>95.57</v>
      </c>
      <c r="Q47" s="74"/>
      <c r="R47" s="84">
        <v>671.89134849900006</v>
      </c>
      <c r="S47" s="85">
        <v>2.4667924496807022E-3</v>
      </c>
      <c r="T47" s="85">
        <f t="shared" si="0"/>
        <v>2.3036406393208962E-3</v>
      </c>
      <c r="U47" s="85">
        <f>R47/'סכום נכסי הקרן'!$C$42</f>
        <v>5.8178776495423998E-4</v>
      </c>
    </row>
    <row r="48" spans="2:21">
      <c r="B48" s="77" t="s">
        <v>437</v>
      </c>
      <c r="C48" s="74" t="s">
        <v>438</v>
      </c>
      <c r="D48" s="87" t="s">
        <v>119</v>
      </c>
      <c r="E48" s="87" t="s">
        <v>348</v>
      </c>
      <c r="F48" s="74" t="s">
        <v>439</v>
      </c>
      <c r="G48" s="87" t="s">
        <v>404</v>
      </c>
      <c r="H48" s="74" t="s">
        <v>440</v>
      </c>
      <c r="I48" s="74" t="s">
        <v>159</v>
      </c>
      <c r="J48" s="74"/>
      <c r="K48" s="84">
        <v>1.2400000000001774</v>
      </c>
      <c r="L48" s="87" t="s">
        <v>163</v>
      </c>
      <c r="M48" s="88">
        <v>4.8000000000000001E-2</v>
      </c>
      <c r="N48" s="88">
        <v>7.8000000000013284E-3</v>
      </c>
      <c r="O48" s="84">
        <v>2082273.1637920002</v>
      </c>
      <c r="P48" s="86">
        <v>108.29</v>
      </c>
      <c r="Q48" s="74"/>
      <c r="R48" s="84">
        <v>2254.8935640150007</v>
      </c>
      <c r="S48" s="85">
        <v>2.5526574849153078E-3</v>
      </c>
      <c r="T48" s="85">
        <f t="shared" si="0"/>
        <v>7.7311078093392363E-3</v>
      </c>
      <c r="U48" s="85">
        <f>R48/'סכום נכסי הקרן'!$C$42</f>
        <v>1.9525024243111535E-3</v>
      </c>
    </row>
    <row r="49" spans="2:21">
      <c r="B49" s="77" t="s">
        <v>441</v>
      </c>
      <c r="C49" s="74" t="s">
        <v>442</v>
      </c>
      <c r="D49" s="87" t="s">
        <v>119</v>
      </c>
      <c r="E49" s="87" t="s">
        <v>348</v>
      </c>
      <c r="F49" s="74" t="s">
        <v>439</v>
      </c>
      <c r="G49" s="87" t="s">
        <v>404</v>
      </c>
      <c r="H49" s="74" t="s">
        <v>440</v>
      </c>
      <c r="I49" s="74" t="s">
        <v>159</v>
      </c>
      <c r="J49" s="74"/>
      <c r="K49" s="84">
        <v>0.25000000000095401</v>
      </c>
      <c r="L49" s="87" t="s">
        <v>163</v>
      </c>
      <c r="M49" s="88">
        <v>4.9000000000000002E-2</v>
      </c>
      <c r="N49" s="88">
        <v>2.2599999999994659E-2</v>
      </c>
      <c r="O49" s="84">
        <v>231892.12915900003</v>
      </c>
      <c r="P49" s="86">
        <v>113</v>
      </c>
      <c r="Q49" s="74"/>
      <c r="R49" s="84">
        <v>262.03810553900001</v>
      </c>
      <c r="S49" s="85">
        <v>2.3411182295041272E-3</v>
      </c>
      <c r="T49" s="85">
        <f t="shared" si="0"/>
        <v>8.9842149377102271E-4</v>
      </c>
      <c r="U49" s="85">
        <f>R49/'סכום נכסי הקרן'!$C$42</f>
        <v>2.2689764363680441E-4</v>
      </c>
    </row>
    <row r="50" spans="2:21">
      <c r="B50" s="77" t="s">
        <v>443</v>
      </c>
      <c r="C50" s="74" t="s">
        <v>444</v>
      </c>
      <c r="D50" s="87" t="s">
        <v>119</v>
      </c>
      <c r="E50" s="87" t="s">
        <v>348</v>
      </c>
      <c r="F50" s="74" t="s">
        <v>439</v>
      </c>
      <c r="G50" s="87" t="s">
        <v>404</v>
      </c>
      <c r="H50" s="74" t="s">
        <v>440</v>
      </c>
      <c r="I50" s="74" t="s">
        <v>159</v>
      </c>
      <c r="J50" s="74"/>
      <c r="K50" s="84">
        <v>4.7600000000004661</v>
      </c>
      <c r="L50" s="87" t="s">
        <v>163</v>
      </c>
      <c r="M50" s="88">
        <v>3.2000000000000001E-2</v>
      </c>
      <c r="N50" s="88">
        <v>7.2000000000015532E-3</v>
      </c>
      <c r="O50" s="84">
        <v>3420823.3465630007</v>
      </c>
      <c r="P50" s="86">
        <v>112.8</v>
      </c>
      <c r="Q50" s="74"/>
      <c r="R50" s="84">
        <v>3858.688673945001</v>
      </c>
      <c r="S50" s="85">
        <v>2.0737088792561423E-3</v>
      </c>
      <c r="T50" s="85">
        <f t="shared" si="0"/>
        <v>1.3229865310284155E-2</v>
      </c>
      <c r="U50" s="85">
        <f>R50/'סכום נכסי הקרן'!$C$42</f>
        <v>3.3412215595332129E-3</v>
      </c>
    </row>
    <row r="51" spans="2:21">
      <c r="B51" s="77" t="s">
        <v>445</v>
      </c>
      <c r="C51" s="74" t="s">
        <v>446</v>
      </c>
      <c r="D51" s="87" t="s">
        <v>119</v>
      </c>
      <c r="E51" s="87" t="s">
        <v>348</v>
      </c>
      <c r="F51" s="74" t="s">
        <v>439</v>
      </c>
      <c r="G51" s="87" t="s">
        <v>404</v>
      </c>
      <c r="H51" s="74" t="s">
        <v>440</v>
      </c>
      <c r="I51" s="74" t="s">
        <v>159</v>
      </c>
      <c r="J51" s="74"/>
      <c r="K51" s="84">
        <v>7.1400000000009074</v>
      </c>
      <c r="L51" s="87" t="s">
        <v>163</v>
      </c>
      <c r="M51" s="88">
        <v>1.1399999999999999E-2</v>
      </c>
      <c r="N51" s="88">
        <v>1.060000000000326E-2</v>
      </c>
      <c r="O51" s="84">
        <v>2266697.0588430003</v>
      </c>
      <c r="P51" s="86">
        <v>99.05</v>
      </c>
      <c r="Q51" s="84">
        <v>25.840346443000001</v>
      </c>
      <c r="R51" s="84">
        <v>2271.0037832710004</v>
      </c>
      <c r="S51" s="85">
        <v>1.0955609876171048E-3</v>
      </c>
      <c r="T51" s="85">
        <f t="shared" si="0"/>
        <v>7.7863431623012881E-3</v>
      </c>
      <c r="U51" s="85">
        <f>R51/'סכום נכסי הקרן'!$C$42</f>
        <v>1.9664521923425612E-3</v>
      </c>
    </row>
    <row r="52" spans="2:21">
      <c r="B52" s="77" t="s">
        <v>447</v>
      </c>
      <c r="C52" s="74" t="s">
        <v>448</v>
      </c>
      <c r="D52" s="87" t="s">
        <v>119</v>
      </c>
      <c r="E52" s="87" t="s">
        <v>348</v>
      </c>
      <c r="F52" s="74" t="s">
        <v>449</v>
      </c>
      <c r="G52" s="87" t="s">
        <v>404</v>
      </c>
      <c r="H52" s="74" t="s">
        <v>434</v>
      </c>
      <c r="I52" s="74" t="s">
        <v>352</v>
      </c>
      <c r="J52" s="74"/>
      <c r="K52" s="84">
        <v>5.5399999999997549</v>
      </c>
      <c r="L52" s="87" t="s">
        <v>163</v>
      </c>
      <c r="M52" s="88">
        <v>1.8200000000000001E-2</v>
      </c>
      <c r="N52" s="88">
        <v>8.0000000000000019E-3</v>
      </c>
      <c r="O52" s="84">
        <v>1150246.5633260002</v>
      </c>
      <c r="P52" s="86">
        <v>106.5</v>
      </c>
      <c r="Q52" s="74"/>
      <c r="R52" s="84">
        <v>1225.0125771950002</v>
      </c>
      <c r="S52" s="85">
        <v>2.5598009643396022E-3</v>
      </c>
      <c r="T52" s="85">
        <f t="shared" si="0"/>
        <v>4.2000671132467011E-3</v>
      </c>
      <c r="U52" s="85">
        <f>R52/'סכום נכסי הקרן'!$C$42</f>
        <v>1.0607330052980631E-3</v>
      </c>
    </row>
    <row r="53" spans="2:21">
      <c r="B53" s="77" t="s">
        <v>450</v>
      </c>
      <c r="C53" s="74" t="s">
        <v>451</v>
      </c>
      <c r="D53" s="87" t="s">
        <v>119</v>
      </c>
      <c r="E53" s="87" t="s">
        <v>348</v>
      </c>
      <c r="F53" s="74" t="s">
        <v>449</v>
      </c>
      <c r="G53" s="87" t="s">
        <v>404</v>
      </c>
      <c r="H53" s="74" t="s">
        <v>434</v>
      </c>
      <c r="I53" s="74" t="s">
        <v>352</v>
      </c>
      <c r="J53" s="74"/>
      <c r="K53" s="84">
        <v>6.6700000000170805</v>
      </c>
      <c r="L53" s="87" t="s">
        <v>163</v>
      </c>
      <c r="M53" s="88">
        <v>7.8000000000000005E-3</v>
      </c>
      <c r="N53" s="88">
        <v>9.2000000000275126E-3</v>
      </c>
      <c r="O53" s="84">
        <v>88810.467859000011</v>
      </c>
      <c r="P53" s="86">
        <v>98.23</v>
      </c>
      <c r="Q53" s="74"/>
      <c r="R53" s="84">
        <v>87.238525653000011</v>
      </c>
      <c r="S53" s="85">
        <v>1.9374011313045379E-4</v>
      </c>
      <c r="T53" s="85">
        <f t="shared" si="0"/>
        <v>2.9910522506004317E-4</v>
      </c>
      <c r="U53" s="85">
        <f>R53/'סכום נכסי הקרן'!$C$42</f>
        <v>7.5539455852418296E-5</v>
      </c>
    </row>
    <row r="54" spans="2:21">
      <c r="B54" s="77" t="s">
        <v>452</v>
      </c>
      <c r="C54" s="74" t="s">
        <v>453</v>
      </c>
      <c r="D54" s="87" t="s">
        <v>119</v>
      </c>
      <c r="E54" s="87" t="s">
        <v>348</v>
      </c>
      <c r="F54" s="74" t="s">
        <v>449</v>
      </c>
      <c r="G54" s="87" t="s">
        <v>404</v>
      </c>
      <c r="H54" s="74" t="s">
        <v>434</v>
      </c>
      <c r="I54" s="74" t="s">
        <v>352</v>
      </c>
      <c r="J54" s="74"/>
      <c r="K54" s="84">
        <v>4.5299999999979486</v>
      </c>
      <c r="L54" s="87" t="s">
        <v>163</v>
      </c>
      <c r="M54" s="88">
        <v>2E-3</v>
      </c>
      <c r="N54" s="88">
        <v>7.3999999999932731E-3</v>
      </c>
      <c r="O54" s="84">
        <v>953255.44654600008</v>
      </c>
      <c r="P54" s="86">
        <v>96.69</v>
      </c>
      <c r="Q54" s="74"/>
      <c r="R54" s="84">
        <v>921.67750571300019</v>
      </c>
      <c r="S54" s="85">
        <v>2.5420145241226667E-3</v>
      </c>
      <c r="T54" s="85">
        <f t="shared" si="0"/>
        <v>3.1600552131704437E-3</v>
      </c>
      <c r="U54" s="85">
        <f>R54/'סכום נכסי הקרן'!$C$42</f>
        <v>7.9807650039739008E-4</v>
      </c>
    </row>
    <row r="55" spans="2:21">
      <c r="B55" s="77" t="s">
        <v>454</v>
      </c>
      <c r="C55" s="74" t="s">
        <v>455</v>
      </c>
      <c r="D55" s="87" t="s">
        <v>119</v>
      </c>
      <c r="E55" s="87" t="s">
        <v>348</v>
      </c>
      <c r="F55" s="74" t="s">
        <v>371</v>
      </c>
      <c r="G55" s="87" t="s">
        <v>358</v>
      </c>
      <c r="H55" s="74" t="s">
        <v>440</v>
      </c>
      <c r="I55" s="74" t="s">
        <v>159</v>
      </c>
      <c r="J55" s="74"/>
      <c r="K55" s="84">
        <v>0.34000000000014319</v>
      </c>
      <c r="L55" s="87" t="s">
        <v>163</v>
      </c>
      <c r="M55" s="88">
        <v>0.04</v>
      </c>
      <c r="N55" s="88">
        <v>1.4200000000002704E-2</v>
      </c>
      <c r="O55" s="84">
        <v>3430791.5008350001</v>
      </c>
      <c r="P55" s="86">
        <v>109.95</v>
      </c>
      <c r="Q55" s="74"/>
      <c r="R55" s="84">
        <v>3772.1552344690003</v>
      </c>
      <c r="S55" s="85">
        <v>2.5413308025900778E-3</v>
      </c>
      <c r="T55" s="85">
        <f t="shared" si="0"/>
        <v>1.2933177537354113E-2</v>
      </c>
      <c r="U55" s="85">
        <f>R55/'סכום נכסי הקרן'!$C$42</f>
        <v>3.2662926347018189E-3</v>
      </c>
    </row>
    <row r="56" spans="2:21">
      <c r="B56" s="77" t="s">
        <v>456</v>
      </c>
      <c r="C56" s="74" t="s">
        <v>457</v>
      </c>
      <c r="D56" s="87" t="s">
        <v>119</v>
      </c>
      <c r="E56" s="87" t="s">
        <v>348</v>
      </c>
      <c r="F56" s="74" t="s">
        <v>458</v>
      </c>
      <c r="G56" s="87" t="s">
        <v>404</v>
      </c>
      <c r="H56" s="74" t="s">
        <v>440</v>
      </c>
      <c r="I56" s="74" t="s">
        <v>159</v>
      </c>
      <c r="J56" s="74"/>
      <c r="K56" s="84">
        <v>2.8800000000002912</v>
      </c>
      <c r="L56" s="87" t="s">
        <v>163</v>
      </c>
      <c r="M56" s="88">
        <v>4.7500000000000001E-2</v>
      </c>
      <c r="N56" s="88">
        <v>9.1000000000012234E-3</v>
      </c>
      <c r="O56" s="84">
        <v>3870964.6765200007</v>
      </c>
      <c r="P56" s="86">
        <v>135.05000000000001</v>
      </c>
      <c r="Q56" s="74"/>
      <c r="R56" s="84">
        <v>5227.7378042960008</v>
      </c>
      <c r="S56" s="85">
        <v>2.0510595435383884E-3</v>
      </c>
      <c r="T56" s="85">
        <f t="shared" si="0"/>
        <v>1.792377485525605E-2</v>
      </c>
      <c r="U56" s="85">
        <f>R56/'סכום נכסי הקרן'!$C$42</f>
        <v>4.5266751830079308E-3</v>
      </c>
    </row>
    <row r="57" spans="2:21">
      <c r="B57" s="77" t="s">
        <v>459</v>
      </c>
      <c r="C57" s="74" t="s">
        <v>460</v>
      </c>
      <c r="D57" s="87" t="s">
        <v>119</v>
      </c>
      <c r="E57" s="87" t="s">
        <v>348</v>
      </c>
      <c r="F57" s="74" t="s">
        <v>458</v>
      </c>
      <c r="G57" s="87" t="s">
        <v>404</v>
      </c>
      <c r="H57" s="74" t="s">
        <v>440</v>
      </c>
      <c r="I57" s="74" t="s">
        <v>159</v>
      </c>
      <c r="J57" s="74"/>
      <c r="K57" s="84">
        <v>5.1000000000002759</v>
      </c>
      <c r="L57" s="87" t="s">
        <v>163</v>
      </c>
      <c r="M57" s="88">
        <v>5.0000000000000001E-3</v>
      </c>
      <c r="N57" s="88">
        <v>7.800000000000553E-3</v>
      </c>
      <c r="O57" s="84">
        <v>1838066.4068850002</v>
      </c>
      <c r="P57" s="86">
        <v>98.49</v>
      </c>
      <c r="Q57" s="74"/>
      <c r="R57" s="84">
        <v>1810.3116042050003</v>
      </c>
      <c r="S57" s="85">
        <v>1.6457432096608263E-3</v>
      </c>
      <c r="T57" s="85">
        <f t="shared" si="0"/>
        <v>6.2068180972969476E-3</v>
      </c>
      <c r="U57" s="85">
        <f>R57/'סכום נכסי הקרן'!$C$42</f>
        <v>1.5675408597447052E-3</v>
      </c>
    </row>
    <row r="58" spans="2:21">
      <c r="B58" s="77" t="s">
        <v>461</v>
      </c>
      <c r="C58" s="74" t="s">
        <v>462</v>
      </c>
      <c r="D58" s="87" t="s">
        <v>119</v>
      </c>
      <c r="E58" s="87" t="s">
        <v>348</v>
      </c>
      <c r="F58" s="74" t="s">
        <v>463</v>
      </c>
      <c r="G58" s="87" t="s">
        <v>464</v>
      </c>
      <c r="H58" s="74" t="s">
        <v>434</v>
      </c>
      <c r="I58" s="74" t="s">
        <v>352</v>
      </c>
      <c r="J58" s="74"/>
      <c r="K58" s="84">
        <v>0.73000000003316901</v>
      </c>
      <c r="L58" s="87" t="s">
        <v>163</v>
      </c>
      <c r="M58" s="88">
        <v>4.6500000000000007E-2</v>
      </c>
      <c r="N58" s="88">
        <v>1.9100000000110567E-2</v>
      </c>
      <c r="O58" s="84">
        <v>5688.4090330000008</v>
      </c>
      <c r="P58" s="86">
        <v>127.2</v>
      </c>
      <c r="Q58" s="74"/>
      <c r="R58" s="84">
        <v>7.2356561120000009</v>
      </c>
      <c r="S58" s="85">
        <v>1.1227369428796351E-4</v>
      </c>
      <c r="T58" s="85">
        <f t="shared" si="0"/>
        <v>2.48081055203208E-5</v>
      </c>
      <c r="U58" s="85">
        <f>R58/'סכום נכסי הקרן'!$C$42</f>
        <v>6.2653228186108001E-6</v>
      </c>
    </row>
    <row r="59" spans="2:21">
      <c r="B59" s="77" t="s">
        <v>465</v>
      </c>
      <c r="C59" s="74" t="s">
        <v>466</v>
      </c>
      <c r="D59" s="87" t="s">
        <v>119</v>
      </c>
      <c r="E59" s="87" t="s">
        <v>348</v>
      </c>
      <c r="F59" s="74" t="s">
        <v>467</v>
      </c>
      <c r="G59" s="87" t="s">
        <v>468</v>
      </c>
      <c r="H59" s="74" t="s">
        <v>440</v>
      </c>
      <c r="I59" s="74" t="s">
        <v>159</v>
      </c>
      <c r="J59" s="74"/>
      <c r="K59" s="84">
        <v>6.6600000000002888</v>
      </c>
      <c r="L59" s="87" t="s">
        <v>163</v>
      </c>
      <c r="M59" s="88">
        <v>3.85E-2</v>
      </c>
      <c r="N59" s="88">
        <v>4.1000000000008434E-3</v>
      </c>
      <c r="O59" s="84">
        <v>2877074.8968960005</v>
      </c>
      <c r="P59" s="86">
        <v>125.8</v>
      </c>
      <c r="Q59" s="84">
        <v>55.767490451000008</v>
      </c>
      <c r="R59" s="84">
        <v>3675.1278875090006</v>
      </c>
      <c r="S59" s="85">
        <v>1.0791963251567732E-3</v>
      </c>
      <c r="T59" s="85">
        <f t="shared" si="0"/>
        <v>1.2600510447530919E-2</v>
      </c>
      <c r="U59" s="85">
        <f>R59/'סכום נכסי הקרן'!$C$42</f>
        <v>3.1822770815124451E-3</v>
      </c>
    </row>
    <row r="60" spans="2:21">
      <c r="B60" s="77" t="s">
        <v>469</v>
      </c>
      <c r="C60" s="74" t="s">
        <v>470</v>
      </c>
      <c r="D60" s="87" t="s">
        <v>119</v>
      </c>
      <c r="E60" s="87" t="s">
        <v>348</v>
      </c>
      <c r="F60" s="74" t="s">
        <v>467</v>
      </c>
      <c r="G60" s="87" t="s">
        <v>468</v>
      </c>
      <c r="H60" s="74" t="s">
        <v>440</v>
      </c>
      <c r="I60" s="74" t="s">
        <v>159</v>
      </c>
      <c r="J60" s="74"/>
      <c r="K60" s="84">
        <v>4.5000000000000631</v>
      </c>
      <c r="L60" s="87" t="s">
        <v>163</v>
      </c>
      <c r="M60" s="88">
        <v>4.4999999999999998E-2</v>
      </c>
      <c r="N60" s="88">
        <v>3.200000000000658E-3</v>
      </c>
      <c r="O60" s="84">
        <v>6455248.9685890023</v>
      </c>
      <c r="P60" s="86">
        <v>122.45</v>
      </c>
      <c r="Q60" s="74"/>
      <c r="R60" s="84">
        <v>7904.4520656890008</v>
      </c>
      <c r="S60" s="85">
        <v>2.1840708211696694E-3</v>
      </c>
      <c r="T60" s="85">
        <f t="shared" si="0"/>
        <v>2.7101133316813776E-2</v>
      </c>
      <c r="U60" s="85">
        <f>R60/'סכום נכסי הקרן'!$C$42</f>
        <v>6.8444302948067696E-3</v>
      </c>
    </row>
    <row r="61" spans="2:21">
      <c r="B61" s="77" t="s">
        <v>471</v>
      </c>
      <c r="C61" s="74" t="s">
        <v>472</v>
      </c>
      <c r="D61" s="87" t="s">
        <v>119</v>
      </c>
      <c r="E61" s="87" t="s">
        <v>348</v>
      </c>
      <c r="F61" s="74" t="s">
        <v>467</v>
      </c>
      <c r="G61" s="87" t="s">
        <v>468</v>
      </c>
      <c r="H61" s="74" t="s">
        <v>440</v>
      </c>
      <c r="I61" s="74" t="s">
        <v>159</v>
      </c>
      <c r="J61" s="74"/>
      <c r="K61" s="84">
        <v>9.2300000000006968</v>
      </c>
      <c r="L61" s="87" t="s">
        <v>163</v>
      </c>
      <c r="M61" s="88">
        <v>2.3900000000000001E-2</v>
      </c>
      <c r="N61" s="88">
        <v>6.3999999999994773E-3</v>
      </c>
      <c r="O61" s="84">
        <v>2619424.2880000006</v>
      </c>
      <c r="P61" s="86">
        <v>117</v>
      </c>
      <c r="Q61" s="74"/>
      <c r="R61" s="84">
        <v>3064.7263878690005</v>
      </c>
      <c r="S61" s="85">
        <v>1.3292049343624254E-3</v>
      </c>
      <c r="T61" s="85">
        <f t="shared" si="0"/>
        <v>1.0507693351411967E-2</v>
      </c>
      <c r="U61" s="85">
        <f>R61/'סכום נכסי הקרן'!$C$42</f>
        <v>2.6537331063688201E-3</v>
      </c>
    </row>
    <row r="62" spans="2:21">
      <c r="B62" s="77" t="s">
        <v>473</v>
      </c>
      <c r="C62" s="74" t="s">
        <v>474</v>
      </c>
      <c r="D62" s="87" t="s">
        <v>119</v>
      </c>
      <c r="E62" s="87" t="s">
        <v>348</v>
      </c>
      <c r="F62" s="74" t="s">
        <v>475</v>
      </c>
      <c r="G62" s="87" t="s">
        <v>404</v>
      </c>
      <c r="H62" s="74" t="s">
        <v>440</v>
      </c>
      <c r="I62" s="74" t="s">
        <v>159</v>
      </c>
      <c r="J62" s="74"/>
      <c r="K62" s="84">
        <v>5.0899999999974446</v>
      </c>
      <c r="L62" s="87" t="s">
        <v>163</v>
      </c>
      <c r="M62" s="88">
        <v>1.5800000000000002E-2</v>
      </c>
      <c r="N62" s="88">
        <v>7.3999999999975231E-3</v>
      </c>
      <c r="O62" s="84">
        <v>837609.39130500017</v>
      </c>
      <c r="P62" s="86">
        <v>106</v>
      </c>
      <c r="Q62" s="74"/>
      <c r="R62" s="84">
        <v>887.86590950300013</v>
      </c>
      <c r="S62" s="85">
        <v>1.4630868042096311E-3</v>
      </c>
      <c r="T62" s="85">
        <f t="shared" si="0"/>
        <v>3.0441290782623671E-3</v>
      </c>
      <c r="U62" s="85">
        <f>R62/'סכום נכסי הקרן'!$C$42</f>
        <v>7.6879918787878644E-4</v>
      </c>
    </row>
    <row r="63" spans="2:21">
      <c r="B63" s="77" t="s">
        <v>476</v>
      </c>
      <c r="C63" s="74" t="s">
        <v>477</v>
      </c>
      <c r="D63" s="87" t="s">
        <v>119</v>
      </c>
      <c r="E63" s="87" t="s">
        <v>348</v>
      </c>
      <c r="F63" s="74" t="s">
        <v>475</v>
      </c>
      <c r="G63" s="87" t="s">
        <v>404</v>
      </c>
      <c r="H63" s="74" t="s">
        <v>440</v>
      </c>
      <c r="I63" s="74" t="s">
        <v>159</v>
      </c>
      <c r="J63" s="74"/>
      <c r="K63" s="84">
        <v>7.7199999999999465</v>
      </c>
      <c r="L63" s="87" t="s">
        <v>163</v>
      </c>
      <c r="M63" s="88">
        <v>8.3999999999999995E-3</v>
      </c>
      <c r="N63" s="88">
        <v>8.4999999999939568E-3</v>
      </c>
      <c r="O63" s="84">
        <v>748399.74320800009</v>
      </c>
      <c r="P63" s="86">
        <v>99.5</v>
      </c>
      <c r="Q63" s="74"/>
      <c r="R63" s="84">
        <v>744.65771955700006</v>
      </c>
      <c r="S63" s="85">
        <v>1.5273464147102043E-3</v>
      </c>
      <c r="T63" s="85">
        <f t="shared" si="0"/>
        <v>2.5531267651946569E-3</v>
      </c>
      <c r="U63" s="85">
        <f>R63/'סכום נכסי הקרן'!$C$42</f>
        <v>6.4479584576409091E-4</v>
      </c>
    </row>
    <row r="64" spans="2:21">
      <c r="B64" s="77" t="s">
        <v>478</v>
      </c>
      <c r="C64" s="74" t="s">
        <v>479</v>
      </c>
      <c r="D64" s="87" t="s">
        <v>119</v>
      </c>
      <c r="E64" s="87" t="s">
        <v>348</v>
      </c>
      <c r="F64" s="74" t="s">
        <v>480</v>
      </c>
      <c r="G64" s="87" t="s">
        <v>464</v>
      </c>
      <c r="H64" s="74" t="s">
        <v>440</v>
      </c>
      <c r="I64" s="74" t="s">
        <v>159</v>
      </c>
      <c r="J64" s="74"/>
      <c r="K64" s="84">
        <v>0.67000000004038407</v>
      </c>
      <c r="L64" s="87" t="s">
        <v>163</v>
      </c>
      <c r="M64" s="88">
        <v>4.8899999999999999E-2</v>
      </c>
      <c r="N64" s="88">
        <v>2.1499999999423081E-2</v>
      </c>
      <c r="O64" s="84">
        <v>5636.0190360000006</v>
      </c>
      <c r="P64" s="86">
        <v>123.02</v>
      </c>
      <c r="Q64" s="74"/>
      <c r="R64" s="84">
        <v>6.9334307160000019</v>
      </c>
      <c r="S64" s="85">
        <v>3.0271488768918143E-4</v>
      </c>
      <c r="T64" s="85">
        <f t="shared" si="0"/>
        <v>2.3771898243629718E-5</v>
      </c>
      <c r="U64" s="85">
        <f>R64/'סכום נכסי הקרן'!$C$42</f>
        <v>6.003627176831732E-6</v>
      </c>
    </row>
    <row r="65" spans="2:21">
      <c r="B65" s="77" t="s">
        <v>481</v>
      </c>
      <c r="C65" s="74" t="s">
        <v>482</v>
      </c>
      <c r="D65" s="87" t="s">
        <v>119</v>
      </c>
      <c r="E65" s="87" t="s">
        <v>348</v>
      </c>
      <c r="F65" s="74" t="s">
        <v>371</v>
      </c>
      <c r="G65" s="87" t="s">
        <v>358</v>
      </c>
      <c r="H65" s="74" t="s">
        <v>434</v>
      </c>
      <c r="I65" s="74" t="s">
        <v>352</v>
      </c>
      <c r="J65" s="74"/>
      <c r="K65" s="84">
        <v>2.7599999999993274</v>
      </c>
      <c r="L65" s="87" t="s">
        <v>163</v>
      </c>
      <c r="M65" s="88">
        <v>1.6399999999999998E-2</v>
      </c>
      <c r="N65" s="88">
        <v>1.5899999999994301E-2</v>
      </c>
      <c r="O65" s="84">
        <v>27.235412000000007</v>
      </c>
      <c r="P65" s="86">
        <v>5022667</v>
      </c>
      <c r="Q65" s="74"/>
      <c r="R65" s="84">
        <v>1367.9440565420002</v>
      </c>
      <c r="S65" s="85">
        <v>2.218590094493321E-3</v>
      </c>
      <c r="T65" s="85">
        <f t="shared" si="0"/>
        <v>4.6901206988414186E-3</v>
      </c>
      <c r="U65" s="85">
        <f>R65/'סכום נכסי הקרן'!$C$42</f>
        <v>1.1844967449215359E-3</v>
      </c>
    </row>
    <row r="66" spans="2:21">
      <c r="B66" s="77" t="s">
        <v>483</v>
      </c>
      <c r="C66" s="74" t="s">
        <v>484</v>
      </c>
      <c r="D66" s="87" t="s">
        <v>119</v>
      </c>
      <c r="E66" s="87" t="s">
        <v>348</v>
      </c>
      <c r="F66" s="74" t="s">
        <v>371</v>
      </c>
      <c r="G66" s="87" t="s">
        <v>358</v>
      </c>
      <c r="H66" s="74" t="s">
        <v>434</v>
      </c>
      <c r="I66" s="74" t="s">
        <v>352</v>
      </c>
      <c r="J66" s="74"/>
      <c r="K66" s="84">
        <v>7.0500000000016128</v>
      </c>
      <c r="L66" s="87" t="s">
        <v>163</v>
      </c>
      <c r="M66" s="88">
        <v>2.7799999999999998E-2</v>
      </c>
      <c r="N66" s="88">
        <v>2.5200000000004556E-2</v>
      </c>
      <c r="O66" s="84">
        <v>10.277113000000002</v>
      </c>
      <c r="P66" s="86">
        <v>5123026</v>
      </c>
      <c r="Q66" s="74"/>
      <c r="R66" s="84">
        <v>526.49916986300013</v>
      </c>
      <c r="S66" s="85">
        <v>2.4574636537541849E-3</v>
      </c>
      <c r="T66" s="85">
        <f t="shared" si="0"/>
        <v>1.8051503222576881E-3</v>
      </c>
      <c r="U66" s="85">
        <f>R66/'סכום נכסי הקרן'!$C$42</f>
        <v>4.5589331663393708E-4</v>
      </c>
    </row>
    <row r="67" spans="2:21">
      <c r="B67" s="77" t="s">
        <v>485</v>
      </c>
      <c r="C67" s="74" t="s">
        <v>486</v>
      </c>
      <c r="D67" s="87" t="s">
        <v>119</v>
      </c>
      <c r="E67" s="87" t="s">
        <v>348</v>
      </c>
      <c r="F67" s="74" t="s">
        <v>371</v>
      </c>
      <c r="G67" s="87" t="s">
        <v>358</v>
      </c>
      <c r="H67" s="74" t="s">
        <v>434</v>
      </c>
      <c r="I67" s="74" t="s">
        <v>352</v>
      </c>
      <c r="J67" s="74"/>
      <c r="K67" s="84">
        <v>4.1799999999985591</v>
      </c>
      <c r="L67" s="87" t="s">
        <v>163</v>
      </c>
      <c r="M67" s="88">
        <v>2.4199999999999999E-2</v>
      </c>
      <c r="N67" s="88">
        <v>2.4199999999987391E-2</v>
      </c>
      <c r="O67" s="84">
        <v>21.905357000000002</v>
      </c>
      <c r="P67" s="86">
        <v>5070000</v>
      </c>
      <c r="Q67" s="74"/>
      <c r="R67" s="84">
        <v>1110.6015576700001</v>
      </c>
      <c r="S67" s="85">
        <v>7.5999573257468003E-4</v>
      </c>
      <c r="T67" s="85">
        <f t="shared" si="0"/>
        <v>3.8077985198904664E-3</v>
      </c>
      <c r="U67" s="85">
        <f>R67/'סכום נכסי הקרן'!$C$42</f>
        <v>9.6166500645526395E-4</v>
      </c>
    </row>
    <row r="68" spans="2:21">
      <c r="B68" s="77" t="s">
        <v>487</v>
      </c>
      <c r="C68" s="74" t="s">
        <v>488</v>
      </c>
      <c r="D68" s="87" t="s">
        <v>119</v>
      </c>
      <c r="E68" s="87" t="s">
        <v>348</v>
      </c>
      <c r="F68" s="74" t="s">
        <v>371</v>
      </c>
      <c r="G68" s="87" t="s">
        <v>358</v>
      </c>
      <c r="H68" s="74" t="s">
        <v>434</v>
      </c>
      <c r="I68" s="74" t="s">
        <v>352</v>
      </c>
      <c r="J68" s="74"/>
      <c r="K68" s="84">
        <v>3.879999999999626</v>
      </c>
      <c r="L68" s="87" t="s">
        <v>163</v>
      </c>
      <c r="M68" s="88">
        <v>1.95E-2</v>
      </c>
      <c r="N68" s="88">
        <v>2.6299999999997818E-2</v>
      </c>
      <c r="O68" s="84">
        <v>33.395297000000006</v>
      </c>
      <c r="P68" s="86">
        <v>4800100</v>
      </c>
      <c r="Q68" s="74"/>
      <c r="R68" s="84">
        <v>1603.0076339450002</v>
      </c>
      <c r="S68" s="85">
        <v>1.3455536887062333E-3</v>
      </c>
      <c r="T68" s="85">
        <f t="shared" si="0"/>
        <v>5.4960575678596234E-3</v>
      </c>
      <c r="U68" s="85">
        <f>R68/'סכום נכסי הקרן'!$C$42</f>
        <v>1.3880372632284817E-3</v>
      </c>
    </row>
    <row r="69" spans="2:21">
      <c r="B69" s="77" t="s">
        <v>489</v>
      </c>
      <c r="C69" s="74" t="s">
        <v>490</v>
      </c>
      <c r="D69" s="87" t="s">
        <v>119</v>
      </c>
      <c r="E69" s="87" t="s">
        <v>348</v>
      </c>
      <c r="F69" s="74" t="s">
        <v>491</v>
      </c>
      <c r="G69" s="87" t="s">
        <v>404</v>
      </c>
      <c r="H69" s="74" t="s">
        <v>434</v>
      </c>
      <c r="I69" s="74" t="s">
        <v>352</v>
      </c>
      <c r="J69" s="74"/>
      <c r="K69" s="84">
        <v>3.1099999999995398</v>
      </c>
      <c r="L69" s="87" t="s">
        <v>163</v>
      </c>
      <c r="M69" s="88">
        <v>2.8500000000000001E-2</v>
      </c>
      <c r="N69" s="88">
        <v>5.8000000000005747E-3</v>
      </c>
      <c r="O69" s="84">
        <v>1884144.9765890003</v>
      </c>
      <c r="P69" s="86">
        <v>110.7</v>
      </c>
      <c r="Q69" s="74"/>
      <c r="R69" s="84">
        <v>2085.7485819360004</v>
      </c>
      <c r="S69" s="85">
        <v>2.4063154234853132E-3</v>
      </c>
      <c r="T69" s="85">
        <f t="shared" si="0"/>
        <v>7.1511788438526841E-3</v>
      </c>
      <c r="U69" s="85">
        <f>R69/'סכום נכסי הקרן'!$C$42</f>
        <v>1.8060405279095911E-3</v>
      </c>
    </row>
    <row r="70" spans="2:21">
      <c r="B70" s="77" t="s">
        <v>492</v>
      </c>
      <c r="C70" s="74" t="s">
        <v>493</v>
      </c>
      <c r="D70" s="87" t="s">
        <v>119</v>
      </c>
      <c r="E70" s="87" t="s">
        <v>348</v>
      </c>
      <c r="F70" s="74" t="s">
        <v>491</v>
      </c>
      <c r="G70" s="87" t="s">
        <v>404</v>
      </c>
      <c r="H70" s="74" t="s">
        <v>434</v>
      </c>
      <c r="I70" s="74" t="s">
        <v>352</v>
      </c>
      <c r="J70" s="74"/>
      <c r="K70" s="84">
        <v>4.8800000000059507</v>
      </c>
      <c r="L70" s="87" t="s">
        <v>163</v>
      </c>
      <c r="M70" s="88">
        <v>2.4E-2</v>
      </c>
      <c r="N70" s="88">
        <v>1.1199999999995594E-2</v>
      </c>
      <c r="O70" s="84">
        <v>169625.20063100001</v>
      </c>
      <c r="P70" s="86">
        <v>107</v>
      </c>
      <c r="Q70" s="74"/>
      <c r="R70" s="84">
        <v>181.49895735900003</v>
      </c>
      <c r="S70" s="85">
        <v>2.9775421918151111E-4</v>
      </c>
      <c r="T70" s="85">
        <f t="shared" si="0"/>
        <v>6.222856941090455E-4</v>
      </c>
      <c r="U70" s="85">
        <f>R70/'סכום נכסי הקרן'!$C$42</f>
        <v>1.5715914928702895E-4</v>
      </c>
    </row>
    <row r="71" spans="2:21">
      <c r="B71" s="77" t="s">
        <v>494</v>
      </c>
      <c r="C71" s="74" t="s">
        <v>495</v>
      </c>
      <c r="D71" s="87" t="s">
        <v>119</v>
      </c>
      <c r="E71" s="87" t="s">
        <v>348</v>
      </c>
      <c r="F71" s="74" t="s">
        <v>496</v>
      </c>
      <c r="G71" s="87" t="s">
        <v>404</v>
      </c>
      <c r="H71" s="74" t="s">
        <v>434</v>
      </c>
      <c r="I71" s="74" t="s">
        <v>352</v>
      </c>
      <c r="J71" s="74"/>
      <c r="K71" s="84">
        <v>1.2200000000003195</v>
      </c>
      <c r="L71" s="87" t="s">
        <v>163</v>
      </c>
      <c r="M71" s="88">
        <v>2.5499999999999998E-2</v>
      </c>
      <c r="N71" s="88">
        <v>1.8800000000004587E-2</v>
      </c>
      <c r="O71" s="84">
        <v>2377617.4875460006</v>
      </c>
      <c r="P71" s="86">
        <v>102.65</v>
      </c>
      <c r="Q71" s="74"/>
      <c r="R71" s="84">
        <v>2440.6244190510006</v>
      </c>
      <c r="S71" s="85">
        <v>2.1828186016325159E-3</v>
      </c>
      <c r="T71" s="85">
        <f t="shared" si="0"/>
        <v>8.3679029497924912E-3</v>
      </c>
      <c r="U71" s="85">
        <f>R71/'סכום נכסי הקרן'!$C$42</f>
        <v>2.1133259551927917E-3</v>
      </c>
    </row>
    <row r="72" spans="2:21">
      <c r="B72" s="77" t="s">
        <v>497</v>
      </c>
      <c r="C72" s="74" t="s">
        <v>498</v>
      </c>
      <c r="D72" s="87" t="s">
        <v>119</v>
      </c>
      <c r="E72" s="87" t="s">
        <v>348</v>
      </c>
      <c r="F72" s="74" t="s">
        <v>496</v>
      </c>
      <c r="G72" s="87" t="s">
        <v>404</v>
      </c>
      <c r="H72" s="74" t="s">
        <v>434</v>
      </c>
      <c r="I72" s="74" t="s">
        <v>352</v>
      </c>
      <c r="J72" s="74"/>
      <c r="K72" s="84">
        <v>5.7099999999988471</v>
      </c>
      <c r="L72" s="87" t="s">
        <v>163</v>
      </c>
      <c r="M72" s="88">
        <v>2.35E-2</v>
      </c>
      <c r="N72" s="88">
        <v>1.2799999999997655E-2</v>
      </c>
      <c r="O72" s="84">
        <v>1864177.9294790006</v>
      </c>
      <c r="P72" s="86">
        <v>107.54</v>
      </c>
      <c r="Q72" s="84">
        <v>42.914709412000008</v>
      </c>
      <c r="R72" s="84">
        <v>2047.6516548160005</v>
      </c>
      <c r="S72" s="85">
        <v>2.4270891064544155E-3</v>
      </c>
      <c r="T72" s="85">
        <f t="shared" si="0"/>
        <v>7.0205600618979272E-3</v>
      </c>
      <c r="U72" s="85">
        <f>R72/'סכום נכסי הקרן'!$C$42</f>
        <v>1.7730525661948226E-3</v>
      </c>
    </row>
    <row r="73" spans="2:21">
      <c r="B73" s="77" t="s">
        <v>499</v>
      </c>
      <c r="C73" s="74" t="s">
        <v>500</v>
      </c>
      <c r="D73" s="87" t="s">
        <v>119</v>
      </c>
      <c r="E73" s="87" t="s">
        <v>348</v>
      </c>
      <c r="F73" s="74" t="s">
        <v>496</v>
      </c>
      <c r="G73" s="87" t="s">
        <v>404</v>
      </c>
      <c r="H73" s="74" t="s">
        <v>434</v>
      </c>
      <c r="I73" s="74" t="s">
        <v>352</v>
      </c>
      <c r="J73" s="74"/>
      <c r="K73" s="84">
        <v>4.3499999999994694</v>
      </c>
      <c r="L73" s="87" t="s">
        <v>163</v>
      </c>
      <c r="M73" s="88">
        <v>1.7600000000000001E-2</v>
      </c>
      <c r="N73" s="88">
        <v>1.1300000000000327E-2</v>
      </c>
      <c r="O73" s="84">
        <v>2604707.2574060005</v>
      </c>
      <c r="P73" s="86">
        <v>104.83</v>
      </c>
      <c r="Q73" s="74"/>
      <c r="R73" s="84">
        <v>2730.5145545070004</v>
      </c>
      <c r="S73" s="85">
        <v>1.8202127286730825E-3</v>
      </c>
      <c r="T73" s="85">
        <f t="shared" si="0"/>
        <v>9.3618176630367485E-3</v>
      </c>
      <c r="U73" s="85">
        <f>R73/'סכום נכסי הקרן'!$C$42</f>
        <v>2.3643405490940241E-3</v>
      </c>
    </row>
    <row r="74" spans="2:21">
      <c r="B74" s="77" t="s">
        <v>501</v>
      </c>
      <c r="C74" s="74" t="s">
        <v>502</v>
      </c>
      <c r="D74" s="87" t="s">
        <v>119</v>
      </c>
      <c r="E74" s="87" t="s">
        <v>348</v>
      </c>
      <c r="F74" s="74" t="s">
        <v>496</v>
      </c>
      <c r="G74" s="87" t="s">
        <v>404</v>
      </c>
      <c r="H74" s="74" t="s">
        <v>434</v>
      </c>
      <c r="I74" s="74" t="s">
        <v>352</v>
      </c>
      <c r="J74" s="74"/>
      <c r="K74" s="84">
        <v>4.9200000000001722</v>
      </c>
      <c r="L74" s="87" t="s">
        <v>163</v>
      </c>
      <c r="M74" s="88">
        <v>2.1499999999999998E-2</v>
      </c>
      <c r="N74" s="88">
        <v>1.1899999999999496E-2</v>
      </c>
      <c r="O74" s="84">
        <v>2581525.2013370004</v>
      </c>
      <c r="P74" s="86">
        <v>107.7</v>
      </c>
      <c r="Q74" s="74"/>
      <c r="R74" s="84">
        <v>2780.3026272060006</v>
      </c>
      <c r="S74" s="85">
        <v>1.9759091980967262E-3</v>
      </c>
      <c r="T74" s="85">
        <f t="shared" si="0"/>
        <v>9.5325206016578581E-3</v>
      </c>
      <c r="U74" s="85">
        <f>R74/'סכום נכסי הקרן'!$C$42</f>
        <v>2.4074518223700389E-3</v>
      </c>
    </row>
    <row r="75" spans="2:21">
      <c r="B75" s="77" t="s">
        <v>503</v>
      </c>
      <c r="C75" s="74" t="s">
        <v>504</v>
      </c>
      <c r="D75" s="87" t="s">
        <v>119</v>
      </c>
      <c r="E75" s="87" t="s">
        <v>348</v>
      </c>
      <c r="F75" s="74" t="s">
        <v>496</v>
      </c>
      <c r="G75" s="87" t="s">
        <v>404</v>
      </c>
      <c r="H75" s="74" t="s">
        <v>434</v>
      </c>
      <c r="I75" s="74" t="s">
        <v>352</v>
      </c>
      <c r="J75" s="74"/>
      <c r="K75" s="84">
        <v>6.9600000000023625</v>
      </c>
      <c r="L75" s="87" t="s">
        <v>163</v>
      </c>
      <c r="M75" s="88">
        <v>6.5000000000000006E-3</v>
      </c>
      <c r="N75" s="88">
        <v>1.2500000000004343E-2</v>
      </c>
      <c r="O75" s="84">
        <v>1200964.7297420003</v>
      </c>
      <c r="P75" s="86">
        <v>95.9</v>
      </c>
      <c r="Q75" s="74"/>
      <c r="R75" s="84">
        <v>1151.7252292180001</v>
      </c>
      <c r="S75" s="85">
        <v>3.0327392165202028E-3</v>
      </c>
      <c r="T75" s="85">
        <f t="shared" si="0"/>
        <v>3.9487947705903644E-3</v>
      </c>
      <c r="U75" s="85">
        <f>R75/'סכום נכסי הקרן'!$C$42</f>
        <v>9.9727381286432394E-4</v>
      </c>
    </row>
    <row r="76" spans="2:21">
      <c r="B76" s="77" t="s">
        <v>505</v>
      </c>
      <c r="C76" s="74" t="s">
        <v>506</v>
      </c>
      <c r="D76" s="87" t="s">
        <v>119</v>
      </c>
      <c r="E76" s="87" t="s">
        <v>348</v>
      </c>
      <c r="F76" s="74" t="s">
        <v>386</v>
      </c>
      <c r="G76" s="87" t="s">
        <v>358</v>
      </c>
      <c r="H76" s="74" t="s">
        <v>434</v>
      </c>
      <c r="I76" s="74" t="s">
        <v>352</v>
      </c>
      <c r="J76" s="74"/>
      <c r="K76" s="84">
        <v>0.74000000000013721</v>
      </c>
      <c r="L76" s="87" t="s">
        <v>163</v>
      </c>
      <c r="M76" s="88">
        <v>3.8900000000000004E-2</v>
      </c>
      <c r="N76" s="88">
        <v>1.7300000000001182E-2</v>
      </c>
      <c r="O76" s="84">
        <v>2808495.8755460004</v>
      </c>
      <c r="P76" s="86">
        <v>112.97</v>
      </c>
      <c r="Q76" s="84">
        <v>30.363806822000001</v>
      </c>
      <c r="R76" s="84">
        <v>3203.1215823940011</v>
      </c>
      <c r="S76" s="85">
        <v>2.7042341287134533E-3</v>
      </c>
      <c r="T76" s="85">
        <f t="shared" ref="T76:T139" si="1">R76/$R$11</f>
        <v>1.0982193871632592E-2</v>
      </c>
      <c r="U76" s="85">
        <f>R76/'סכום נכסי הקרן'!$C$42</f>
        <v>2.7735688969069494E-3</v>
      </c>
    </row>
    <row r="77" spans="2:21">
      <c r="B77" s="77" t="s">
        <v>507</v>
      </c>
      <c r="C77" s="74" t="s">
        <v>508</v>
      </c>
      <c r="D77" s="87" t="s">
        <v>119</v>
      </c>
      <c r="E77" s="87" t="s">
        <v>348</v>
      </c>
      <c r="F77" s="74" t="s">
        <v>509</v>
      </c>
      <c r="G77" s="87" t="s">
        <v>404</v>
      </c>
      <c r="H77" s="74" t="s">
        <v>434</v>
      </c>
      <c r="I77" s="74" t="s">
        <v>352</v>
      </c>
      <c r="J77" s="74"/>
      <c r="K77" s="84">
        <v>6.689999999999249</v>
      </c>
      <c r="L77" s="87" t="s">
        <v>163</v>
      </c>
      <c r="M77" s="88">
        <v>3.5000000000000003E-2</v>
      </c>
      <c r="N77" s="88">
        <v>8.3999999999978519E-3</v>
      </c>
      <c r="O77" s="84">
        <v>923210.37114500022</v>
      </c>
      <c r="P77" s="86">
        <v>121</v>
      </c>
      <c r="Q77" s="74"/>
      <c r="R77" s="84">
        <v>1117.0846411360001</v>
      </c>
      <c r="S77" s="85">
        <v>1.181766302380288E-3</v>
      </c>
      <c r="T77" s="85">
        <f t="shared" si="1"/>
        <v>3.8300263615999195E-3</v>
      </c>
      <c r="U77" s="85">
        <f>R77/'סכום נכסי הקרן'!$C$42</f>
        <v>9.6727867992809843E-4</v>
      </c>
    </row>
    <row r="78" spans="2:21">
      <c r="B78" s="77" t="s">
        <v>510</v>
      </c>
      <c r="C78" s="74" t="s">
        <v>511</v>
      </c>
      <c r="D78" s="87" t="s">
        <v>119</v>
      </c>
      <c r="E78" s="87" t="s">
        <v>348</v>
      </c>
      <c r="F78" s="74" t="s">
        <v>509</v>
      </c>
      <c r="G78" s="87" t="s">
        <v>404</v>
      </c>
      <c r="H78" s="74" t="s">
        <v>434</v>
      </c>
      <c r="I78" s="74" t="s">
        <v>352</v>
      </c>
      <c r="J78" s="74"/>
      <c r="K78" s="84">
        <v>2.4900000000096272</v>
      </c>
      <c r="L78" s="87" t="s">
        <v>163</v>
      </c>
      <c r="M78" s="88">
        <v>0.04</v>
      </c>
      <c r="N78" s="88">
        <v>3.8000000000369518E-3</v>
      </c>
      <c r="O78" s="84">
        <v>94225.22085100002</v>
      </c>
      <c r="P78" s="86">
        <v>109.14</v>
      </c>
      <c r="Q78" s="74"/>
      <c r="R78" s="84">
        <v>102.837404449</v>
      </c>
      <c r="S78" s="85">
        <v>3.086407293379692E-4</v>
      </c>
      <c r="T78" s="85">
        <f t="shared" si="1"/>
        <v>3.5258740071624617E-4</v>
      </c>
      <c r="U78" s="85">
        <f>R78/'סכום נכסי הקרן'!$C$42</f>
        <v>8.904645642742335E-5</v>
      </c>
    </row>
    <row r="79" spans="2:21">
      <c r="B79" s="77" t="s">
        <v>512</v>
      </c>
      <c r="C79" s="74" t="s">
        <v>513</v>
      </c>
      <c r="D79" s="87" t="s">
        <v>119</v>
      </c>
      <c r="E79" s="87" t="s">
        <v>348</v>
      </c>
      <c r="F79" s="74" t="s">
        <v>509</v>
      </c>
      <c r="G79" s="87" t="s">
        <v>404</v>
      </c>
      <c r="H79" s="74" t="s">
        <v>434</v>
      </c>
      <c r="I79" s="74" t="s">
        <v>352</v>
      </c>
      <c r="J79" s="74"/>
      <c r="K79" s="84">
        <v>5.2300000000007136</v>
      </c>
      <c r="L79" s="87" t="s">
        <v>163</v>
      </c>
      <c r="M79" s="88">
        <v>0.04</v>
      </c>
      <c r="N79" s="88">
        <v>5.7000000000010202E-3</v>
      </c>
      <c r="O79" s="84">
        <v>2046722.3216140002</v>
      </c>
      <c r="P79" s="86">
        <v>119.97</v>
      </c>
      <c r="Q79" s="74"/>
      <c r="R79" s="84">
        <v>2455.452744575</v>
      </c>
      <c r="S79" s="85">
        <v>2.0341068357689119E-3</v>
      </c>
      <c r="T79" s="85">
        <f t="shared" si="1"/>
        <v>8.4187432134251085E-3</v>
      </c>
      <c r="U79" s="85">
        <f>R79/'סכום נכסי הקרן'!$C$42</f>
        <v>2.1261657370770116E-3</v>
      </c>
    </row>
    <row r="80" spans="2:21">
      <c r="B80" s="77" t="s">
        <v>514</v>
      </c>
      <c r="C80" s="74" t="s">
        <v>515</v>
      </c>
      <c r="D80" s="87" t="s">
        <v>119</v>
      </c>
      <c r="E80" s="87" t="s">
        <v>348</v>
      </c>
      <c r="F80" s="74" t="s">
        <v>516</v>
      </c>
      <c r="G80" s="87" t="s">
        <v>150</v>
      </c>
      <c r="H80" s="74" t="s">
        <v>434</v>
      </c>
      <c r="I80" s="74" t="s">
        <v>352</v>
      </c>
      <c r="J80" s="74"/>
      <c r="K80" s="84">
        <v>4.3199999999945362</v>
      </c>
      <c r="L80" s="87" t="s">
        <v>163</v>
      </c>
      <c r="M80" s="88">
        <v>4.2999999999999997E-2</v>
      </c>
      <c r="N80" s="88">
        <v>3.2000000000119945E-3</v>
      </c>
      <c r="O80" s="84">
        <v>222301.89169700004</v>
      </c>
      <c r="P80" s="86">
        <v>117.68</v>
      </c>
      <c r="Q80" s="84">
        <v>38.541557895000004</v>
      </c>
      <c r="R80" s="84">
        <v>300.14642337700002</v>
      </c>
      <c r="S80" s="85">
        <v>3.0653763781918994E-4</v>
      </c>
      <c r="T80" s="85">
        <f t="shared" si="1"/>
        <v>1.0290793298391484E-3</v>
      </c>
      <c r="U80" s="85">
        <f>R80/'סכום נכסי הקרן'!$C$42</f>
        <v>2.5989546852421449E-4</v>
      </c>
    </row>
    <row r="81" spans="2:21">
      <c r="B81" s="77" t="s">
        <v>517</v>
      </c>
      <c r="C81" s="74" t="s">
        <v>518</v>
      </c>
      <c r="D81" s="87" t="s">
        <v>119</v>
      </c>
      <c r="E81" s="87" t="s">
        <v>348</v>
      </c>
      <c r="F81" s="74" t="s">
        <v>519</v>
      </c>
      <c r="G81" s="87" t="s">
        <v>520</v>
      </c>
      <c r="H81" s="74" t="s">
        <v>521</v>
      </c>
      <c r="I81" s="74" t="s">
        <v>352</v>
      </c>
      <c r="J81" s="74"/>
      <c r="K81" s="84">
        <v>6.9900000000000952</v>
      </c>
      <c r="L81" s="87" t="s">
        <v>163</v>
      </c>
      <c r="M81" s="88">
        <v>5.1500000000000004E-2</v>
      </c>
      <c r="N81" s="88">
        <v>1.7500000000000859E-2</v>
      </c>
      <c r="O81" s="84">
        <v>5689527.3967090007</v>
      </c>
      <c r="P81" s="86">
        <v>153.05000000000001</v>
      </c>
      <c r="Q81" s="74"/>
      <c r="R81" s="84">
        <v>8707.8214055830013</v>
      </c>
      <c r="S81" s="85">
        <v>1.4982216019339041E-3</v>
      </c>
      <c r="T81" s="85">
        <f t="shared" si="1"/>
        <v>2.9855558215867193E-2</v>
      </c>
      <c r="U81" s="85">
        <f>R81/'סכום נכסי הקרן'!$C$42</f>
        <v>7.5400642745176863E-3</v>
      </c>
    </row>
    <row r="82" spans="2:21">
      <c r="B82" s="77" t="s">
        <v>522</v>
      </c>
      <c r="C82" s="74" t="s">
        <v>523</v>
      </c>
      <c r="D82" s="87" t="s">
        <v>119</v>
      </c>
      <c r="E82" s="87" t="s">
        <v>348</v>
      </c>
      <c r="F82" s="74" t="s">
        <v>524</v>
      </c>
      <c r="G82" s="87" t="s">
        <v>190</v>
      </c>
      <c r="H82" s="74" t="s">
        <v>525</v>
      </c>
      <c r="I82" s="74" t="s">
        <v>159</v>
      </c>
      <c r="J82" s="74"/>
      <c r="K82" s="84">
        <v>7.200000000001765</v>
      </c>
      <c r="L82" s="87" t="s">
        <v>163</v>
      </c>
      <c r="M82" s="88">
        <v>1.7000000000000001E-2</v>
      </c>
      <c r="N82" s="88">
        <v>8.0000000000075618E-3</v>
      </c>
      <c r="O82" s="84">
        <v>751341.00406900013</v>
      </c>
      <c r="P82" s="86">
        <v>105.63</v>
      </c>
      <c r="Q82" s="74"/>
      <c r="R82" s="84">
        <v>793.64157346299999</v>
      </c>
      <c r="S82" s="85">
        <v>5.9196133439617417E-4</v>
      </c>
      <c r="T82" s="85">
        <f t="shared" si="1"/>
        <v>2.7210723664894279E-3</v>
      </c>
      <c r="U82" s="85">
        <f>R82/'סכום נכסי הקרן'!$C$42</f>
        <v>6.8721074952268443E-4</v>
      </c>
    </row>
    <row r="83" spans="2:21">
      <c r="B83" s="77" t="s">
        <v>526</v>
      </c>
      <c r="C83" s="74" t="s">
        <v>527</v>
      </c>
      <c r="D83" s="87" t="s">
        <v>119</v>
      </c>
      <c r="E83" s="87" t="s">
        <v>348</v>
      </c>
      <c r="F83" s="74" t="s">
        <v>524</v>
      </c>
      <c r="G83" s="87" t="s">
        <v>190</v>
      </c>
      <c r="H83" s="74" t="s">
        <v>525</v>
      </c>
      <c r="I83" s="74" t="s">
        <v>159</v>
      </c>
      <c r="J83" s="74"/>
      <c r="K83" s="84">
        <v>1.1499999999997581</v>
      </c>
      <c r="L83" s="87" t="s">
        <v>163</v>
      </c>
      <c r="M83" s="88">
        <v>3.7000000000000005E-2</v>
      </c>
      <c r="N83" s="88">
        <v>9.099999999997584E-3</v>
      </c>
      <c r="O83" s="84">
        <v>1909998.6785700002</v>
      </c>
      <c r="P83" s="86">
        <v>108.29</v>
      </c>
      <c r="Q83" s="74"/>
      <c r="R83" s="84">
        <v>2068.3376336500005</v>
      </c>
      <c r="S83" s="85">
        <v>1.2733418199313222E-3</v>
      </c>
      <c r="T83" s="85">
        <f t="shared" si="1"/>
        <v>7.0914838230277458E-3</v>
      </c>
      <c r="U83" s="85">
        <f>R83/'סכום נכסי הקרן'!$C$42</f>
        <v>1.7909644643292594E-3</v>
      </c>
    </row>
    <row r="84" spans="2:21">
      <c r="B84" s="77" t="s">
        <v>528</v>
      </c>
      <c r="C84" s="74" t="s">
        <v>529</v>
      </c>
      <c r="D84" s="87" t="s">
        <v>119</v>
      </c>
      <c r="E84" s="87" t="s">
        <v>348</v>
      </c>
      <c r="F84" s="74" t="s">
        <v>524</v>
      </c>
      <c r="G84" s="87" t="s">
        <v>190</v>
      </c>
      <c r="H84" s="74" t="s">
        <v>525</v>
      </c>
      <c r="I84" s="74" t="s">
        <v>159</v>
      </c>
      <c r="J84" s="74"/>
      <c r="K84" s="84">
        <v>3.8099999999998433</v>
      </c>
      <c r="L84" s="87" t="s">
        <v>163</v>
      </c>
      <c r="M84" s="88">
        <v>2.2000000000000002E-2</v>
      </c>
      <c r="N84" s="88">
        <v>3.6000000000010503E-3</v>
      </c>
      <c r="O84" s="84">
        <v>1761091.4002750001</v>
      </c>
      <c r="P84" s="86">
        <v>108.17</v>
      </c>
      <c r="Q84" s="74"/>
      <c r="R84" s="84">
        <v>1904.9725587300002</v>
      </c>
      <c r="S84" s="85">
        <v>1.9974183310339302E-3</v>
      </c>
      <c r="T84" s="85">
        <f t="shared" si="1"/>
        <v>6.5313717952837601E-3</v>
      </c>
      <c r="U84" s="85">
        <f>R84/'סכום נכסי הקרן'!$C$42</f>
        <v>1.6495073641275438E-3</v>
      </c>
    </row>
    <row r="85" spans="2:21">
      <c r="B85" s="77" t="s">
        <v>530</v>
      </c>
      <c r="C85" s="74" t="s">
        <v>531</v>
      </c>
      <c r="D85" s="87" t="s">
        <v>119</v>
      </c>
      <c r="E85" s="87" t="s">
        <v>348</v>
      </c>
      <c r="F85" s="74" t="s">
        <v>449</v>
      </c>
      <c r="G85" s="87" t="s">
        <v>404</v>
      </c>
      <c r="H85" s="74" t="s">
        <v>525</v>
      </c>
      <c r="I85" s="74" t="s">
        <v>159</v>
      </c>
      <c r="J85" s="74"/>
      <c r="K85" s="84">
        <v>1.3400000000005416</v>
      </c>
      <c r="L85" s="87" t="s">
        <v>163</v>
      </c>
      <c r="M85" s="88">
        <v>2.8500000000000001E-2</v>
      </c>
      <c r="N85" s="88">
        <v>1.5400000000005418E-2</v>
      </c>
      <c r="O85" s="84">
        <v>536222.69609300012</v>
      </c>
      <c r="P85" s="86">
        <v>103.26</v>
      </c>
      <c r="Q85" s="74"/>
      <c r="R85" s="84">
        <v>553.7035524050001</v>
      </c>
      <c r="S85" s="85">
        <v>1.3489084970753284E-3</v>
      </c>
      <c r="T85" s="85">
        <f t="shared" si="1"/>
        <v>1.8984230237612651E-3</v>
      </c>
      <c r="U85" s="85">
        <f>R85/'סכום נכסי הקרן'!$C$42</f>
        <v>4.7944947188348461E-4</v>
      </c>
    </row>
    <row r="86" spans="2:21">
      <c r="B86" s="77" t="s">
        <v>532</v>
      </c>
      <c r="C86" s="74" t="s">
        <v>533</v>
      </c>
      <c r="D86" s="87" t="s">
        <v>119</v>
      </c>
      <c r="E86" s="87" t="s">
        <v>348</v>
      </c>
      <c r="F86" s="74" t="s">
        <v>449</v>
      </c>
      <c r="G86" s="87" t="s">
        <v>404</v>
      </c>
      <c r="H86" s="74" t="s">
        <v>525</v>
      </c>
      <c r="I86" s="74" t="s">
        <v>159</v>
      </c>
      <c r="J86" s="74"/>
      <c r="K86" s="84">
        <v>3.2800000000038461</v>
      </c>
      <c r="L86" s="87" t="s">
        <v>163</v>
      </c>
      <c r="M86" s="88">
        <v>2.5000000000000001E-2</v>
      </c>
      <c r="N86" s="88">
        <v>1.1000000000020129E-2</v>
      </c>
      <c r="O86" s="84">
        <v>422218.67797000008</v>
      </c>
      <c r="P86" s="86">
        <v>105.9</v>
      </c>
      <c r="Q86" s="74"/>
      <c r="R86" s="84">
        <v>447.12956855100003</v>
      </c>
      <c r="S86" s="85">
        <v>9.6576139813025997E-4</v>
      </c>
      <c r="T86" s="85">
        <f t="shared" si="1"/>
        <v>1.5330244204768697E-3</v>
      </c>
      <c r="U86" s="85">
        <f>R86/'סכום נכסי הקרן'!$C$42</f>
        <v>3.8716752777570118E-4</v>
      </c>
    </row>
    <row r="87" spans="2:21">
      <c r="B87" s="77" t="s">
        <v>534</v>
      </c>
      <c r="C87" s="74" t="s">
        <v>535</v>
      </c>
      <c r="D87" s="87" t="s">
        <v>119</v>
      </c>
      <c r="E87" s="87" t="s">
        <v>348</v>
      </c>
      <c r="F87" s="74" t="s">
        <v>449</v>
      </c>
      <c r="G87" s="87" t="s">
        <v>404</v>
      </c>
      <c r="H87" s="74" t="s">
        <v>525</v>
      </c>
      <c r="I87" s="74" t="s">
        <v>159</v>
      </c>
      <c r="J87" s="74"/>
      <c r="K87" s="84">
        <v>4.4500000000016913</v>
      </c>
      <c r="L87" s="87" t="s">
        <v>163</v>
      </c>
      <c r="M87" s="88">
        <v>1.34E-2</v>
      </c>
      <c r="N87" s="88">
        <v>7.0000000000019899E-3</v>
      </c>
      <c r="O87" s="84">
        <v>480841.05313600006</v>
      </c>
      <c r="P87" s="86">
        <v>104.54</v>
      </c>
      <c r="Q87" s="74"/>
      <c r="R87" s="84">
        <v>502.67119964700004</v>
      </c>
      <c r="S87" s="85">
        <v>1.2977787356337662E-3</v>
      </c>
      <c r="T87" s="85">
        <f t="shared" si="1"/>
        <v>1.7234539577119443E-3</v>
      </c>
      <c r="U87" s="85">
        <f>R87/'סכום נכסי הקרן'!$C$42</f>
        <v>4.3526078197437889E-4</v>
      </c>
    </row>
    <row r="88" spans="2:21">
      <c r="B88" s="77" t="s">
        <v>536</v>
      </c>
      <c r="C88" s="74" t="s">
        <v>537</v>
      </c>
      <c r="D88" s="87" t="s">
        <v>119</v>
      </c>
      <c r="E88" s="87" t="s">
        <v>348</v>
      </c>
      <c r="F88" s="74" t="s">
        <v>449</v>
      </c>
      <c r="G88" s="87" t="s">
        <v>404</v>
      </c>
      <c r="H88" s="74" t="s">
        <v>525</v>
      </c>
      <c r="I88" s="74" t="s">
        <v>159</v>
      </c>
      <c r="J88" s="74"/>
      <c r="K88" s="84">
        <v>4.3100000000010166</v>
      </c>
      <c r="L88" s="87" t="s">
        <v>163</v>
      </c>
      <c r="M88" s="88">
        <v>1.95E-2</v>
      </c>
      <c r="N88" s="88">
        <v>1.370000000000034E-2</v>
      </c>
      <c r="O88" s="84">
        <v>841328.53088500013</v>
      </c>
      <c r="P88" s="86">
        <v>104.02</v>
      </c>
      <c r="Q88" s="74"/>
      <c r="R88" s="84">
        <v>875.1499661810002</v>
      </c>
      <c r="S88" s="85">
        <v>1.2855716458643283E-3</v>
      </c>
      <c r="T88" s="85">
        <f t="shared" si="1"/>
        <v>3.000531309264001E-3</v>
      </c>
      <c r="U88" s="85">
        <f>R88/'סכום נכסי הקרן'!$C$42</f>
        <v>7.5778850845700471E-4</v>
      </c>
    </row>
    <row r="89" spans="2:21">
      <c r="B89" s="77" t="s">
        <v>538</v>
      </c>
      <c r="C89" s="74" t="s">
        <v>539</v>
      </c>
      <c r="D89" s="87" t="s">
        <v>119</v>
      </c>
      <c r="E89" s="87" t="s">
        <v>348</v>
      </c>
      <c r="F89" s="74" t="s">
        <v>449</v>
      </c>
      <c r="G89" s="87" t="s">
        <v>404</v>
      </c>
      <c r="H89" s="74" t="s">
        <v>525</v>
      </c>
      <c r="I89" s="74" t="s">
        <v>159</v>
      </c>
      <c r="J89" s="74"/>
      <c r="K89" s="84">
        <v>7.1299999999886721</v>
      </c>
      <c r="L89" s="87" t="s">
        <v>163</v>
      </c>
      <c r="M89" s="88">
        <v>1.1699999999999999E-2</v>
      </c>
      <c r="N89" s="88">
        <v>1.8300000000000004E-2</v>
      </c>
      <c r="O89" s="84">
        <v>92814.728246000013</v>
      </c>
      <c r="P89" s="86">
        <v>95.1</v>
      </c>
      <c r="Q89" s="74"/>
      <c r="R89" s="84">
        <v>88.266806599999995</v>
      </c>
      <c r="S89" s="85">
        <v>1.1322625095885467E-4</v>
      </c>
      <c r="T89" s="85">
        <f t="shared" si="1"/>
        <v>3.0263077987398806E-4</v>
      </c>
      <c r="U89" s="85">
        <f>R89/'סכום נכסי הקרן'!$C$42</f>
        <v>7.6429839803985179E-5</v>
      </c>
    </row>
    <row r="90" spans="2:21">
      <c r="B90" s="77" t="s">
        <v>540</v>
      </c>
      <c r="C90" s="74" t="s">
        <v>541</v>
      </c>
      <c r="D90" s="87" t="s">
        <v>119</v>
      </c>
      <c r="E90" s="87" t="s">
        <v>348</v>
      </c>
      <c r="F90" s="74" t="s">
        <v>449</v>
      </c>
      <c r="G90" s="87" t="s">
        <v>404</v>
      </c>
      <c r="H90" s="74" t="s">
        <v>525</v>
      </c>
      <c r="I90" s="74" t="s">
        <v>159</v>
      </c>
      <c r="J90" s="74"/>
      <c r="K90" s="84">
        <v>5.5399999999995719</v>
      </c>
      <c r="L90" s="87" t="s">
        <v>163</v>
      </c>
      <c r="M90" s="88">
        <v>3.3500000000000002E-2</v>
      </c>
      <c r="N90" s="88">
        <v>1.7199999999997398E-2</v>
      </c>
      <c r="O90" s="84">
        <v>985018.51594700012</v>
      </c>
      <c r="P90" s="86">
        <v>109.32</v>
      </c>
      <c r="Q90" s="74"/>
      <c r="R90" s="84">
        <v>1076.8222854490002</v>
      </c>
      <c r="S90" s="85">
        <v>2.072134584035532E-3</v>
      </c>
      <c r="T90" s="85">
        <f t="shared" si="1"/>
        <v>3.6919832107205871E-3</v>
      </c>
      <c r="U90" s="85">
        <f>R90/'סכום נכסי הקרן'!$C$42</f>
        <v>9.3241568313663561E-4</v>
      </c>
    </row>
    <row r="91" spans="2:21">
      <c r="B91" s="77" t="s">
        <v>542</v>
      </c>
      <c r="C91" s="74" t="s">
        <v>543</v>
      </c>
      <c r="D91" s="87" t="s">
        <v>119</v>
      </c>
      <c r="E91" s="87" t="s">
        <v>348</v>
      </c>
      <c r="F91" s="74" t="s">
        <v>365</v>
      </c>
      <c r="G91" s="87" t="s">
        <v>358</v>
      </c>
      <c r="H91" s="74" t="s">
        <v>525</v>
      </c>
      <c r="I91" s="74" t="s">
        <v>159</v>
      </c>
      <c r="J91" s="74"/>
      <c r="K91" s="84">
        <v>0.74000000000006694</v>
      </c>
      <c r="L91" s="87" t="s">
        <v>163</v>
      </c>
      <c r="M91" s="88">
        <v>2.7999999999999997E-2</v>
      </c>
      <c r="N91" s="88">
        <v>2.2800000000003567E-2</v>
      </c>
      <c r="O91" s="84">
        <v>35.023038000000007</v>
      </c>
      <c r="P91" s="86">
        <v>5121399</v>
      </c>
      <c r="Q91" s="74"/>
      <c r="R91" s="84">
        <v>1793.6694812620003</v>
      </c>
      <c r="S91" s="85">
        <v>1.9801570645106579E-3</v>
      </c>
      <c r="T91" s="85">
        <f t="shared" si="1"/>
        <v>6.1497590641337507E-3</v>
      </c>
      <c r="U91" s="85">
        <f>R91/'סכום נכסי הקרן'!$C$42</f>
        <v>1.553130518649033E-3</v>
      </c>
    </row>
    <row r="92" spans="2:21">
      <c r="B92" s="77" t="s">
        <v>544</v>
      </c>
      <c r="C92" s="74" t="s">
        <v>545</v>
      </c>
      <c r="D92" s="87" t="s">
        <v>119</v>
      </c>
      <c r="E92" s="87" t="s">
        <v>348</v>
      </c>
      <c r="F92" s="74" t="s">
        <v>365</v>
      </c>
      <c r="G92" s="87" t="s">
        <v>358</v>
      </c>
      <c r="H92" s="74" t="s">
        <v>525</v>
      </c>
      <c r="I92" s="74" t="s">
        <v>159</v>
      </c>
      <c r="J92" s="74"/>
      <c r="K92" s="84">
        <v>1.9900000000007207</v>
      </c>
      <c r="L92" s="87" t="s">
        <v>163</v>
      </c>
      <c r="M92" s="88">
        <v>1.49E-2</v>
      </c>
      <c r="N92" s="88">
        <v>1.7399999999981465E-2</v>
      </c>
      <c r="O92" s="84">
        <v>1.9043510000000001</v>
      </c>
      <c r="P92" s="86">
        <v>5024754</v>
      </c>
      <c r="Q92" s="84">
        <v>1.4329289900000004</v>
      </c>
      <c r="R92" s="84">
        <v>97.121887307000009</v>
      </c>
      <c r="S92" s="85">
        <v>3.1487285052910055E-4</v>
      </c>
      <c r="T92" s="85">
        <f t="shared" si="1"/>
        <v>3.3299123000730599E-4</v>
      </c>
      <c r="U92" s="85">
        <f>R92/'סכום נכסי הקרן'!$C$42</f>
        <v>8.4097415260231168E-5</v>
      </c>
    </row>
    <row r="93" spans="2:21">
      <c r="B93" s="77" t="s">
        <v>546</v>
      </c>
      <c r="C93" s="74" t="s">
        <v>547</v>
      </c>
      <c r="D93" s="87" t="s">
        <v>119</v>
      </c>
      <c r="E93" s="87" t="s">
        <v>348</v>
      </c>
      <c r="F93" s="74" t="s">
        <v>365</v>
      </c>
      <c r="G93" s="87" t="s">
        <v>358</v>
      </c>
      <c r="H93" s="74" t="s">
        <v>525</v>
      </c>
      <c r="I93" s="74" t="s">
        <v>159</v>
      </c>
      <c r="J93" s="74"/>
      <c r="K93" s="84">
        <v>3.6499999999972279</v>
      </c>
      <c r="L93" s="87" t="s">
        <v>163</v>
      </c>
      <c r="M93" s="88">
        <v>2.2000000000000002E-2</v>
      </c>
      <c r="N93" s="88">
        <v>2.479999999999194E-2</v>
      </c>
      <c r="O93" s="84">
        <v>7.9791250000000016</v>
      </c>
      <c r="P93" s="86">
        <v>4973591</v>
      </c>
      <c r="Q93" s="74"/>
      <c r="R93" s="84">
        <v>396.84902193400006</v>
      </c>
      <c r="S93" s="85">
        <v>1.5850466825586018E-3</v>
      </c>
      <c r="T93" s="85">
        <f t="shared" si="1"/>
        <v>1.3606329902062621E-3</v>
      </c>
      <c r="U93" s="85">
        <f>R93/'סכום נכסי הקרן'!$C$42</f>
        <v>3.4362982349906188E-4</v>
      </c>
    </row>
    <row r="94" spans="2:21">
      <c r="B94" s="77" t="s">
        <v>548</v>
      </c>
      <c r="C94" s="74" t="s">
        <v>549</v>
      </c>
      <c r="D94" s="87" t="s">
        <v>119</v>
      </c>
      <c r="E94" s="87" t="s">
        <v>348</v>
      </c>
      <c r="F94" s="74" t="s">
        <v>365</v>
      </c>
      <c r="G94" s="87" t="s">
        <v>358</v>
      </c>
      <c r="H94" s="74" t="s">
        <v>525</v>
      </c>
      <c r="I94" s="74" t="s">
        <v>159</v>
      </c>
      <c r="J94" s="74"/>
      <c r="K94" s="84">
        <v>5.3999999999652886</v>
      </c>
      <c r="L94" s="87" t="s">
        <v>163</v>
      </c>
      <c r="M94" s="88">
        <v>2.3199999999999998E-2</v>
      </c>
      <c r="N94" s="88">
        <v>2.2099999999887859E-2</v>
      </c>
      <c r="O94" s="84">
        <v>1.4787980000000003</v>
      </c>
      <c r="P94" s="86">
        <v>5065210</v>
      </c>
      <c r="Q94" s="74"/>
      <c r="R94" s="84">
        <v>74.904207004000014</v>
      </c>
      <c r="S94" s="85">
        <v>2.4646633333333336E-4</v>
      </c>
      <c r="T94" s="85">
        <f t="shared" si="1"/>
        <v>2.568158909859458E-4</v>
      </c>
      <c r="U94" s="85">
        <f>R94/'סכום נכסי הקרן'!$C$42</f>
        <v>6.4859223557321564E-5</v>
      </c>
    </row>
    <row r="95" spans="2:21">
      <c r="B95" s="77" t="s">
        <v>550</v>
      </c>
      <c r="C95" s="74" t="s">
        <v>551</v>
      </c>
      <c r="D95" s="87" t="s">
        <v>119</v>
      </c>
      <c r="E95" s="87" t="s">
        <v>348</v>
      </c>
      <c r="F95" s="74" t="s">
        <v>552</v>
      </c>
      <c r="G95" s="87" t="s">
        <v>358</v>
      </c>
      <c r="H95" s="74" t="s">
        <v>525</v>
      </c>
      <c r="I95" s="74" t="s">
        <v>159</v>
      </c>
      <c r="J95" s="74"/>
      <c r="K95" s="84">
        <v>4.8599999999996388</v>
      </c>
      <c r="L95" s="87" t="s">
        <v>163</v>
      </c>
      <c r="M95" s="88">
        <v>1.46E-2</v>
      </c>
      <c r="N95" s="88">
        <v>2.5799999999998924E-2</v>
      </c>
      <c r="O95" s="84">
        <v>42.842580000000005</v>
      </c>
      <c r="P95" s="86">
        <v>4774711</v>
      </c>
      <c r="Q95" s="74"/>
      <c r="R95" s="84">
        <v>2045.6093379590002</v>
      </c>
      <c r="S95" s="85">
        <v>1.6086276423985283E-3</v>
      </c>
      <c r="T95" s="85">
        <f t="shared" si="1"/>
        <v>7.0135577926758782E-3</v>
      </c>
      <c r="U95" s="85">
        <f>R95/'סכום נכסי הקרן'!$C$42</f>
        <v>1.7712841330066039E-3</v>
      </c>
    </row>
    <row r="96" spans="2:21">
      <c r="B96" s="77" t="s">
        <v>553</v>
      </c>
      <c r="C96" s="74" t="s">
        <v>554</v>
      </c>
      <c r="D96" s="87" t="s">
        <v>119</v>
      </c>
      <c r="E96" s="87" t="s">
        <v>348</v>
      </c>
      <c r="F96" s="74" t="s">
        <v>552</v>
      </c>
      <c r="G96" s="87" t="s">
        <v>358</v>
      </c>
      <c r="H96" s="74" t="s">
        <v>525</v>
      </c>
      <c r="I96" s="74" t="s">
        <v>159</v>
      </c>
      <c r="J96" s="74"/>
      <c r="K96" s="84">
        <v>5.3999999999986263</v>
      </c>
      <c r="L96" s="87" t="s">
        <v>163</v>
      </c>
      <c r="M96" s="88">
        <v>2.4199999999999999E-2</v>
      </c>
      <c r="N96" s="88">
        <v>2.5099999999992004E-2</v>
      </c>
      <c r="O96" s="84">
        <v>31.916499000000009</v>
      </c>
      <c r="P96" s="86">
        <v>5015000</v>
      </c>
      <c r="Q96" s="74"/>
      <c r="R96" s="84">
        <v>1600.6125277280003</v>
      </c>
      <c r="S96" s="85">
        <v>3.6235807220708458E-3</v>
      </c>
      <c r="T96" s="85">
        <f t="shared" si="1"/>
        <v>5.4878457282083208E-3</v>
      </c>
      <c r="U96" s="85">
        <f>R96/'סכום נכסי הקרן'!$C$42</f>
        <v>1.3859633512843419E-3</v>
      </c>
    </row>
    <row r="97" spans="2:21">
      <c r="B97" s="77" t="s">
        <v>555</v>
      </c>
      <c r="C97" s="74" t="s">
        <v>556</v>
      </c>
      <c r="D97" s="87" t="s">
        <v>119</v>
      </c>
      <c r="E97" s="87" t="s">
        <v>348</v>
      </c>
      <c r="F97" s="74" t="s">
        <v>557</v>
      </c>
      <c r="G97" s="87" t="s">
        <v>464</v>
      </c>
      <c r="H97" s="74" t="s">
        <v>521</v>
      </c>
      <c r="I97" s="74" t="s">
        <v>352</v>
      </c>
      <c r="J97" s="74"/>
      <c r="K97" s="84">
        <v>7.7000000000024755</v>
      </c>
      <c r="L97" s="87" t="s">
        <v>163</v>
      </c>
      <c r="M97" s="88">
        <v>4.4000000000000003E-3</v>
      </c>
      <c r="N97" s="88">
        <v>9.4000000000076991E-3</v>
      </c>
      <c r="O97" s="84">
        <v>755603.16000000015</v>
      </c>
      <c r="P97" s="86">
        <v>96.28</v>
      </c>
      <c r="Q97" s="74"/>
      <c r="R97" s="84">
        <v>727.49472962600009</v>
      </c>
      <c r="S97" s="85">
        <v>1.2593386000000002E-3</v>
      </c>
      <c r="T97" s="85">
        <f t="shared" si="1"/>
        <v>2.4942818921573229E-3</v>
      </c>
      <c r="U97" s="85">
        <f>R97/'סכום נכסי הקרן'!$C$42</f>
        <v>6.2993448823330043E-4</v>
      </c>
    </row>
    <row r="98" spans="2:21">
      <c r="B98" s="77" t="s">
        <v>558</v>
      </c>
      <c r="C98" s="74" t="s">
        <v>559</v>
      </c>
      <c r="D98" s="87" t="s">
        <v>119</v>
      </c>
      <c r="E98" s="87" t="s">
        <v>348</v>
      </c>
      <c r="F98" s="74" t="s">
        <v>463</v>
      </c>
      <c r="G98" s="87" t="s">
        <v>464</v>
      </c>
      <c r="H98" s="74" t="s">
        <v>521</v>
      </c>
      <c r="I98" s="74" t="s">
        <v>352</v>
      </c>
      <c r="J98" s="74"/>
      <c r="K98" s="84">
        <v>2.5299999999967571</v>
      </c>
      <c r="L98" s="87" t="s">
        <v>163</v>
      </c>
      <c r="M98" s="88">
        <v>3.85E-2</v>
      </c>
      <c r="N98" s="88">
        <v>3.3999999999883173E-3</v>
      </c>
      <c r="O98" s="84">
        <v>434723.49581900006</v>
      </c>
      <c r="P98" s="86">
        <v>114.2</v>
      </c>
      <c r="Q98" s="74"/>
      <c r="R98" s="84">
        <v>496.45423033700007</v>
      </c>
      <c r="S98" s="85">
        <v>1.8147741929220704E-3</v>
      </c>
      <c r="T98" s="85">
        <f t="shared" si="1"/>
        <v>1.7021385126062421E-3</v>
      </c>
      <c r="U98" s="85">
        <f>R98/'סכום נכסי הקרן'!$C$42</f>
        <v>4.2987753557935653E-4</v>
      </c>
    </row>
    <row r="99" spans="2:21">
      <c r="B99" s="77" t="s">
        <v>560</v>
      </c>
      <c r="C99" s="74" t="s">
        <v>561</v>
      </c>
      <c r="D99" s="87" t="s">
        <v>119</v>
      </c>
      <c r="E99" s="87" t="s">
        <v>348</v>
      </c>
      <c r="F99" s="74" t="s">
        <v>463</v>
      </c>
      <c r="G99" s="87" t="s">
        <v>464</v>
      </c>
      <c r="H99" s="74" t="s">
        <v>521</v>
      </c>
      <c r="I99" s="74" t="s">
        <v>352</v>
      </c>
      <c r="J99" s="74"/>
      <c r="K99" s="84">
        <v>0.64999999999952218</v>
      </c>
      <c r="L99" s="87" t="s">
        <v>163</v>
      </c>
      <c r="M99" s="88">
        <v>3.9E-2</v>
      </c>
      <c r="N99" s="88">
        <v>1.2E-2</v>
      </c>
      <c r="O99" s="84">
        <v>468688.34623300011</v>
      </c>
      <c r="P99" s="86">
        <v>111.67</v>
      </c>
      <c r="Q99" s="74"/>
      <c r="R99" s="84">
        <v>523.38425476500015</v>
      </c>
      <c r="S99" s="85">
        <v>1.1745618370258065E-3</v>
      </c>
      <c r="T99" s="85">
        <f t="shared" si="1"/>
        <v>1.7944705523457562E-3</v>
      </c>
      <c r="U99" s="85">
        <f>R99/'סכום נכסי הקרן'!$C$42</f>
        <v>4.5319612534410115E-4</v>
      </c>
    </row>
    <row r="100" spans="2:21">
      <c r="B100" s="77" t="s">
        <v>562</v>
      </c>
      <c r="C100" s="74" t="s">
        <v>563</v>
      </c>
      <c r="D100" s="87" t="s">
        <v>119</v>
      </c>
      <c r="E100" s="87" t="s">
        <v>348</v>
      </c>
      <c r="F100" s="74" t="s">
        <v>463</v>
      </c>
      <c r="G100" s="87" t="s">
        <v>464</v>
      </c>
      <c r="H100" s="74" t="s">
        <v>521</v>
      </c>
      <c r="I100" s="74" t="s">
        <v>352</v>
      </c>
      <c r="J100" s="74"/>
      <c r="K100" s="84">
        <v>3.4299999999997777</v>
      </c>
      <c r="L100" s="87" t="s">
        <v>163</v>
      </c>
      <c r="M100" s="88">
        <v>3.85E-2</v>
      </c>
      <c r="N100" s="88">
        <v>2.1999999999911144E-3</v>
      </c>
      <c r="O100" s="84">
        <v>380562.76198900008</v>
      </c>
      <c r="P100" s="86">
        <v>118.29</v>
      </c>
      <c r="Q100" s="74"/>
      <c r="R100" s="84">
        <v>450.16768867000008</v>
      </c>
      <c r="S100" s="85">
        <v>1.5222510479560004E-3</v>
      </c>
      <c r="T100" s="85">
        <f t="shared" si="1"/>
        <v>1.5434408918139424E-3</v>
      </c>
      <c r="U100" s="85">
        <f>R100/'סכום נכסי הקרן'!$C$42</f>
        <v>3.8979822263082058E-4</v>
      </c>
    </row>
    <row r="101" spans="2:21">
      <c r="B101" s="77" t="s">
        <v>564</v>
      </c>
      <c r="C101" s="74" t="s">
        <v>565</v>
      </c>
      <c r="D101" s="87" t="s">
        <v>119</v>
      </c>
      <c r="E101" s="87" t="s">
        <v>348</v>
      </c>
      <c r="F101" s="74" t="s">
        <v>566</v>
      </c>
      <c r="G101" s="87" t="s">
        <v>358</v>
      </c>
      <c r="H101" s="74" t="s">
        <v>525</v>
      </c>
      <c r="I101" s="74" t="s">
        <v>159</v>
      </c>
      <c r="J101" s="74"/>
      <c r="K101" s="84">
        <v>0.74999999999938005</v>
      </c>
      <c r="L101" s="87" t="s">
        <v>163</v>
      </c>
      <c r="M101" s="88">
        <v>0.02</v>
      </c>
      <c r="N101" s="88">
        <v>-1.7800000000001485E-2</v>
      </c>
      <c r="O101" s="84">
        <v>379449.39534100005</v>
      </c>
      <c r="P101" s="86">
        <v>106.28</v>
      </c>
      <c r="Q101" s="74"/>
      <c r="R101" s="84">
        <v>403.27883192300004</v>
      </c>
      <c r="S101" s="85">
        <v>1.3337844153167697E-3</v>
      </c>
      <c r="T101" s="85">
        <f t="shared" si="1"/>
        <v>1.3826781789512304E-3</v>
      </c>
      <c r="U101" s="85">
        <f>R101/'סכום נכסי הקרן'!$C$42</f>
        <v>3.4919736770235845E-4</v>
      </c>
    </row>
    <row r="102" spans="2:21">
      <c r="B102" s="77" t="s">
        <v>567</v>
      </c>
      <c r="C102" s="74" t="s">
        <v>568</v>
      </c>
      <c r="D102" s="87" t="s">
        <v>119</v>
      </c>
      <c r="E102" s="87" t="s">
        <v>348</v>
      </c>
      <c r="F102" s="74" t="s">
        <v>475</v>
      </c>
      <c r="G102" s="87" t="s">
        <v>404</v>
      </c>
      <c r="H102" s="74" t="s">
        <v>525</v>
      </c>
      <c r="I102" s="74" t="s">
        <v>159</v>
      </c>
      <c r="J102" s="74"/>
      <c r="K102" s="84">
        <v>6.1600000000013733</v>
      </c>
      <c r="L102" s="87" t="s">
        <v>163</v>
      </c>
      <c r="M102" s="88">
        <v>2.4E-2</v>
      </c>
      <c r="N102" s="88">
        <v>1.0700000000005079E-2</v>
      </c>
      <c r="O102" s="84">
        <v>1219309.5772140003</v>
      </c>
      <c r="P102" s="86">
        <v>109.8</v>
      </c>
      <c r="Q102" s="74"/>
      <c r="R102" s="84">
        <v>1338.8018901760004</v>
      </c>
      <c r="S102" s="85">
        <v>2.3420533260704967E-3</v>
      </c>
      <c r="T102" s="85">
        <f t="shared" si="1"/>
        <v>4.5902041291333217E-3</v>
      </c>
      <c r="U102" s="85">
        <f>R102/'סכום נכסי הקרן'!$C$42</f>
        <v>1.1592626711775056E-3</v>
      </c>
    </row>
    <row r="103" spans="2:21">
      <c r="B103" s="77" t="s">
        <v>569</v>
      </c>
      <c r="C103" s="74" t="s">
        <v>570</v>
      </c>
      <c r="D103" s="87" t="s">
        <v>119</v>
      </c>
      <c r="E103" s="87" t="s">
        <v>348</v>
      </c>
      <c r="F103" s="74" t="s">
        <v>475</v>
      </c>
      <c r="G103" s="87" t="s">
        <v>404</v>
      </c>
      <c r="H103" s="74" t="s">
        <v>525</v>
      </c>
      <c r="I103" s="74" t="s">
        <v>159</v>
      </c>
      <c r="J103" s="74"/>
      <c r="K103" s="84">
        <v>1.9599999999544042</v>
      </c>
      <c r="L103" s="87" t="s">
        <v>163</v>
      </c>
      <c r="M103" s="88">
        <v>3.4799999999999998E-2</v>
      </c>
      <c r="N103" s="88">
        <v>1.2499999999671184E-2</v>
      </c>
      <c r="O103" s="84">
        <v>21768.566239000003</v>
      </c>
      <c r="P103" s="86">
        <v>104.78</v>
      </c>
      <c r="Q103" s="74"/>
      <c r="R103" s="84">
        <v>22.809103699000001</v>
      </c>
      <c r="S103" s="85">
        <v>5.3192231948204358E-5</v>
      </c>
      <c r="T103" s="85">
        <f t="shared" si="1"/>
        <v>7.8203087961891172E-5</v>
      </c>
      <c r="U103" s="85">
        <f>R103/'סכום נכסי הקרן'!$C$42</f>
        <v>1.9750302621541269E-5</v>
      </c>
    </row>
    <row r="104" spans="2:21">
      <c r="B104" s="77" t="s">
        <v>571</v>
      </c>
      <c r="C104" s="74" t="s">
        <v>572</v>
      </c>
      <c r="D104" s="87" t="s">
        <v>119</v>
      </c>
      <c r="E104" s="87" t="s">
        <v>348</v>
      </c>
      <c r="F104" s="74" t="s">
        <v>480</v>
      </c>
      <c r="G104" s="87" t="s">
        <v>464</v>
      </c>
      <c r="H104" s="74" t="s">
        <v>525</v>
      </c>
      <c r="I104" s="74" t="s">
        <v>159</v>
      </c>
      <c r="J104" s="74"/>
      <c r="K104" s="84">
        <v>4.5800000000041265</v>
      </c>
      <c r="L104" s="87" t="s">
        <v>163</v>
      </c>
      <c r="M104" s="88">
        <v>2.4799999999999999E-2</v>
      </c>
      <c r="N104" s="88">
        <v>7.1000000000111096E-3</v>
      </c>
      <c r="O104" s="84">
        <v>578027.46350300009</v>
      </c>
      <c r="P104" s="86">
        <v>109</v>
      </c>
      <c r="Q104" s="74"/>
      <c r="R104" s="84">
        <v>630.04996053000013</v>
      </c>
      <c r="S104" s="85">
        <v>1.3649262915504943E-3</v>
      </c>
      <c r="T104" s="85">
        <f t="shared" si="1"/>
        <v>2.1601836325499208E-3</v>
      </c>
      <c r="U104" s="85">
        <f>R104/'סכום נכסי הקרן'!$C$42</f>
        <v>5.4555749105139942E-4</v>
      </c>
    </row>
    <row r="105" spans="2:21">
      <c r="B105" s="77" t="s">
        <v>573</v>
      </c>
      <c r="C105" s="74" t="s">
        <v>574</v>
      </c>
      <c r="D105" s="87" t="s">
        <v>119</v>
      </c>
      <c r="E105" s="87" t="s">
        <v>348</v>
      </c>
      <c r="F105" s="74" t="s">
        <v>491</v>
      </c>
      <c r="G105" s="87" t="s">
        <v>404</v>
      </c>
      <c r="H105" s="74" t="s">
        <v>521</v>
      </c>
      <c r="I105" s="74" t="s">
        <v>352</v>
      </c>
      <c r="J105" s="74"/>
      <c r="K105" s="84">
        <v>5.8199999999767424</v>
      </c>
      <c r="L105" s="87" t="s">
        <v>163</v>
      </c>
      <c r="M105" s="88">
        <v>2.81E-2</v>
      </c>
      <c r="N105" s="88">
        <v>1.3099999999973164E-2</v>
      </c>
      <c r="O105" s="84">
        <v>100731.99419700002</v>
      </c>
      <c r="P105" s="86">
        <v>110.98</v>
      </c>
      <c r="Q105" s="74"/>
      <c r="R105" s="84">
        <v>111.79237183000002</v>
      </c>
      <c r="S105" s="85">
        <v>2.0253949335767866E-4</v>
      </c>
      <c r="T105" s="85">
        <f t="shared" si="1"/>
        <v>3.8329032140238051E-4</v>
      </c>
      <c r="U105" s="85">
        <f>R105/'סכום נכסי הקרן'!$C$42</f>
        <v>9.6800523315572728E-5</v>
      </c>
    </row>
    <row r="106" spans="2:21">
      <c r="B106" s="77" t="s">
        <v>575</v>
      </c>
      <c r="C106" s="74" t="s">
        <v>576</v>
      </c>
      <c r="D106" s="87" t="s">
        <v>119</v>
      </c>
      <c r="E106" s="87" t="s">
        <v>348</v>
      </c>
      <c r="F106" s="74" t="s">
        <v>491</v>
      </c>
      <c r="G106" s="87" t="s">
        <v>404</v>
      </c>
      <c r="H106" s="74" t="s">
        <v>521</v>
      </c>
      <c r="I106" s="74" t="s">
        <v>352</v>
      </c>
      <c r="J106" s="74"/>
      <c r="K106" s="84">
        <v>3.9799999999986304</v>
      </c>
      <c r="L106" s="87" t="s">
        <v>163</v>
      </c>
      <c r="M106" s="88">
        <v>3.7000000000000005E-2</v>
      </c>
      <c r="N106" s="88">
        <v>1.2899999999993148E-2</v>
      </c>
      <c r="O106" s="84">
        <v>263302.68475100008</v>
      </c>
      <c r="P106" s="86">
        <v>110.89</v>
      </c>
      <c r="Q106" s="74"/>
      <c r="R106" s="84">
        <v>291.97635238000004</v>
      </c>
      <c r="S106" s="85">
        <v>4.3775107991865839E-4</v>
      </c>
      <c r="T106" s="85">
        <f t="shared" si="1"/>
        <v>1.0010674978415018E-3</v>
      </c>
      <c r="U106" s="85">
        <f>R106/'סכום נכסי הקרן'!$C$42</f>
        <v>2.5282103996447669E-4</v>
      </c>
    </row>
    <row r="107" spans="2:21">
      <c r="B107" s="77" t="s">
        <v>577</v>
      </c>
      <c r="C107" s="74" t="s">
        <v>578</v>
      </c>
      <c r="D107" s="87" t="s">
        <v>119</v>
      </c>
      <c r="E107" s="87" t="s">
        <v>348</v>
      </c>
      <c r="F107" s="74" t="s">
        <v>491</v>
      </c>
      <c r="G107" s="87" t="s">
        <v>404</v>
      </c>
      <c r="H107" s="74" t="s">
        <v>521</v>
      </c>
      <c r="I107" s="74" t="s">
        <v>352</v>
      </c>
      <c r="J107" s="74"/>
      <c r="K107" s="84">
        <v>2.9900000000224174</v>
      </c>
      <c r="L107" s="87" t="s">
        <v>163</v>
      </c>
      <c r="M107" s="88">
        <v>4.4000000000000004E-2</v>
      </c>
      <c r="N107" s="88">
        <v>1.1800000000082349E-2</v>
      </c>
      <c r="O107" s="84">
        <v>19661.534714000005</v>
      </c>
      <c r="P107" s="86">
        <v>111.17</v>
      </c>
      <c r="Q107" s="74"/>
      <c r="R107" s="84">
        <v>21.857729049000007</v>
      </c>
      <c r="S107" s="85">
        <v>8.8428220331945967E-5</v>
      </c>
      <c r="T107" s="85">
        <f t="shared" si="1"/>
        <v>7.4941213386700169E-5</v>
      </c>
      <c r="U107" s="85">
        <f>R107/'סכום נכסי הקרן'!$C$42</f>
        <v>1.8926511494457806E-5</v>
      </c>
    </row>
    <row r="108" spans="2:21">
      <c r="B108" s="77" t="s">
        <v>579</v>
      </c>
      <c r="C108" s="74" t="s">
        <v>580</v>
      </c>
      <c r="D108" s="87" t="s">
        <v>119</v>
      </c>
      <c r="E108" s="87" t="s">
        <v>348</v>
      </c>
      <c r="F108" s="74" t="s">
        <v>491</v>
      </c>
      <c r="G108" s="87" t="s">
        <v>404</v>
      </c>
      <c r="H108" s="74" t="s">
        <v>521</v>
      </c>
      <c r="I108" s="74" t="s">
        <v>352</v>
      </c>
      <c r="J108" s="74"/>
      <c r="K108" s="84">
        <v>5.9200000000017399</v>
      </c>
      <c r="L108" s="87" t="s">
        <v>163</v>
      </c>
      <c r="M108" s="88">
        <v>2.6000000000000002E-2</v>
      </c>
      <c r="N108" s="88">
        <v>1.3200000000001582E-2</v>
      </c>
      <c r="O108" s="84">
        <v>1160025.6125440001</v>
      </c>
      <c r="P108" s="86">
        <v>109.01</v>
      </c>
      <c r="Q108" s="74"/>
      <c r="R108" s="84">
        <v>1264.5439327900003</v>
      </c>
      <c r="S108" s="85">
        <v>2.0575666274034866E-3</v>
      </c>
      <c r="T108" s="85">
        <f t="shared" si="1"/>
        <v>4.3356039637799442E-3</v>
      </c>
      <c r="U108" s="85">
        <f>R108/'סכום נכסי הקרן'!$C$42</f>
        <v>1.0949630323234232E-3</v>
      </c>
    </row>
    <row r="109" spans="2:21">
      <c r="B109" s="77" t="s">
        <v>581</v>
      </c>
      <c r="C109" s="74" t="s">
        <v>582</v>
      </c>
      <c r="D109" s="87" t="s">
        <v>119</v>
      </c>
      <c r="E109" s="87" t="s">
        <v>348</v>
      </c>
      <c r="F109" s="74" t="s">
        <v>583</v>
      </c>
      <c r="G109" s="87" t="s">
        <v>404</v>
      </c>
      <c r="H109" s="74" t="s">
        <v>521</v>
      </c>
      <c r="I109" s="74" t="s">
        <v>352</v>
      </c>
      <c r="J109" s="74"/>
      <c r="K109" s="84">
        <v>5.119999999999326</v>
      </c>
      <c r="L109" s="87" t="s">
        <v>163</v>
      </c>
      <c r="M109" s="88">
        <v>1.3999999999999999E-2</v>
      </c>
      <c r="N109" s="88">
        <v>0.01</v>
      </c>
      <c r="O109" s="84">
        <v>1274191.9698650003</v>
      </c>
      <c r="P109" s="86">
        <v>102.57</v>
      </c>
      <c r="Q109" s="74"/>
      <c r="R109" s="84">
        <v>1306.9387090240002</v>
      </c>
      <c r="S109" s="85">
        <v>1.9346977981551782E-3</v>
      </c>
      <c r="T109" s="85">
        <f t="shared" si="1"/>
        <v>4.4809583125831167E-3</v>
      </c>
      <c r="U109" s="85">
        <f>R109/'סכום נכסי הקרן'!$C$42</f>
        <v>1.1316724826921692E-3</v>
      </c>
    </row>
    <row r="110" spans="2:21">
      <c r="B110" s="77" t="s">
        <v>584</v>
      </c>
      <c r="C110" s="74" t="s">
        <v>585</v>
      </c>
      <c r="D110" s="87" t="s">
        <v>119</v>
      </c>
      <c r="E110" s="87" t="s">
        <v>348</v>
      </c>
      <c r="F110" s="74" t="s">
        <v>374</v>
      </c>
      <c r="G110" s="87" t="s">
        <v>358</v>
      </c>
      <c r="H110" s="74" t="s">
        <v>525</v>
      </c>
      <c r="I110" s="74" t="s">
        <v>159</v>
      </c>
      <c r="J110" s="74"/>
      <c r="K110" s="84">
        <v>2.9499999999995676</v>
      </c>
      <c r="L110" s="87" t="s">
        <v>163</v>
      </c>
      <c r="M110" s="88">
        <v>1.8200000000000001E-2</v>
      </c>
      <c r="N110" s="88">
        <v>1.7599999999990776E-2</v>
      </c>
      <c r="O110" s="84">
        <v>20.490392</v>
      </c>
      <c r="P110" s="86">
        <v>5079999</v>
      </c>
      <c r="Q110" s="74"/>
      <c r="R110" s="84">
        <v>1040.9117466710002</v>
      </c>
      <c r="S110" s="85">
        <v>1.441868411793681E-3</v>
      </c>
      <c r="T110" s="85">
        <f t="shared" si="1"/>
        <v>3.5688606601866103E-3</v>
      </c>
      <c r="U110" s="85">
        <f>R110/'סכום נכסי הקרן'!$C$42</f>
        <v>9.0132090547559202E-4</v>
      </c>
    </row>
    <row r="111" spans="2:21">
      <c r="B111" s="77" t="s">
        <v>586</v>
      </c>
      <c r="C111" s="74" t="s">
        <v>587</v>
      </c>
      <c r="D111" s="87" t="s">
        <v>119</v>
      </c>
      <c r="E111" s="87" t="s">
        <v>348</v>
      </c>
      <c r="F111" s="74" t="s">
        <v>374</v>
      </c>
      <c r="G111" s="87" t="s">
        <v>358</v>
      </c>
      <c r="H111" s="74" t="s">
        <v>525</v>
      </c>
      <c r="I111" s="74" t="s">
        <v>159</v>
      </c>
      <c r="J111" s="74"/>
      <c r="K111" s="84">
        <v>2.1800000000002524</v>
      </c>
      <c r="L111" s="87" t="s">
        <v>163</v>
      </c>
      <c r="M111" s="88">
        <v>1.06E-2</v>
      </c>
      <c r="N111" s="88">
        <v>2.1900000000004419E-2</v>
      </c>
      <c r="O111" s="84">
        <v>25.533199000000003</v>
      </c>
      <c r="P111" s="86">
        <v>4965000</v>
      </c>
      <c r="Q111" s="74"/>
      <c r="R111" s="84">
        <v>1267.7233518760002</v>
      </c>
      <c r="S111" s="85">
        <v>1.8803445761838135E-3</v>
      </c>
      <c r="T111" s="85">
        <f t="shared" si="1"/>
        <v>4.346504891485449E-3</v>
      </c>
      <c r="U111" s="85">
        <f>R111/'סכום נכסי הקרן'!$C$42</f>
        <v>1.0977160773329013E-3</v>
      </c>
    </row>
    <row r="112" spans="2:21">
      <c r="B112" s="77" t="s">
        <v>588</v>
      </c>
      <c r="C112" s="74" t="s">
        <v>589</v>
      </c>
      <c r="D112" s="87" t="s">
        <v>119</v>
      </c>
      <c r="E112" s="87" t="s">
        <v>348</v>
      </c>
      <c r="F112" s="74" t="s">
        <v>374</v>
      </c>
      <c r="G112" s="87" t="s">
        <v>358</v>
      </c>
      <c r="H112" s="74" t="s">
        <v>525</v>
      </c>
      <c r="I112" s="74" t="s">
        <v>159</v>
      </c>
      <c r="J112" s="74"/>
      <c r="K112" s="84">
        <v>4.0499999999997627</v>
      </c>
      <c r="L112" s="87" t="s">
        <v>163</v>
      </c>
      <c r="M112" s="88">
        <v>1.89E-2</v>
      </c>
      <c r="N112" s="88">
        <v>2.2800000000001378E-2</v>
      </c>
      <c r="O112" s="84">
        <v>47.119391000000007</v>
      </c>
      <c r="P112" s="86">
        <v>4921791</v>
      </c>
      <c r="Q112" s="74"/>
      <c r="R112" s="84">
        <v>2319.117990831</v>
      </c>
      <c r="S112" s="85">
        <v>2.1616382695660154E-3</v>
      </c>
      <c r="T112" s="85">
        <f t="shared" si="1"/>
        <v>7.9513071019494865E-3</v>
      </c>
      <c r="U112" s="85">
        <f>R112/'סכום נכסי הקרן'!$C$42</f>
        <v>2.0081140731532179E-3</v>
      </c>
    </row>
    <row r="113" spans="2:21">
      <c r="B113" s="77" t="s">
        <v>590</v>
      </c>
      <c r="C113" s="74" t="s">
        <v>591</v>
      </c>
      <c r="D113" s="87" t="s">
        <v>119</v>
      </c>
      <c r="E113" s="87" t="s">
        <v>348</v>
      </c>
      <c r="F113" s="74" t="s">
        <v>592</v>
      </c>
      <c r="G113" s="87" t="s">
        <v>358</v>
      </c>
      <c r="H113" s="74" t="s">
        <v>521</v>
      </c>
      <c r="I113" s="74" t="s">
        <v>352</v>
      </c>
      <c r="J113" s="74"/>
      <c r="K113" s="84">
        <v>1.2299999999999296</v>
      </c>
      <c r="L113" s="87" t="s">
        <v>163</v>
      </c>
      <c r="M113" s="88">
        <v>4.4999999999999998E-2</v>
      </c>
      <c r="N113" s="88">
        <v>1.8700000000000962E-2</v>
      </c>
      <c r="O113" s="84">
        <v>3059453.4403080004</v>
      </c>
      <c r="P113" s="86">
        <v>124.49</v>
      </c>
      <c r="Q113" s="84">
        <v>41.500619130000004</v>
      </c>
      <c r="R113" s="84">
        <v>3850.2141520490004</v>
      </c>
      <c r="S113" s="85">
        <v>1.7975802930219977E-3</v>
      </c>
      <c r="T113" s="85">
        <f t="shared" si="1"/>
        <v>1.320080964067023E-2</v>
      </c>
      <c r="U113" s="85">
        <f>R113/'סכום נכסי הקרן'!$C$42</f>
        <v>3.3338835082784312E-3</v>
      </c>
    </row>
    <row r="114" spans="2:21">
      <c r="B114" s="77" t="s">
        <v>593</v>
      </c>
      <c r="C114" s="74" t="s">
        <v>594</v>
      </c>
      <c r="D114" s="87" t="s">
        <v>119</v>
      </c>
      <c r="E114" s="87" t="s">
        <v>348</v>
      </c>
      <c r="F114" s="74" t="s">
        <v>496</v>
      </c>
      <c r="G114" s="87" t="s">
        <v>404</v>
      </c>
      <c r="H114" s="74" t="s">
        <v>521</v>
      </c>
      <c r="I114" s="74" t="s">
        <v>352</v>
      </c>
      <c r="J114" s="74"/>
      <c r="K114" s="84">
        <v>1.9600000000008098</v>
      </c>
      <c r="L114" s="87" t="s">
        <v>163</v>
      </c>
      <c r="M114" s="88">
        <v>4.9000000000000002E-2</v>
      </c>
      <c r="N114" s="88">
        <v>1.64000000000054E-2</v>
      </c>
      <c r="O114" s="84">
        <v>603771.947958</v>
      </c>
      <c r="P114" s="86">
        <v>109.61</v>
      </c>
      <c r="Q114" s="84">
        <v>227.76539884800005</v>
      </c>
      <c r="R114" s="84">
        <v>889.55983099300011</v>
      </c>
      <c r="S114" s="85">
        <v>2.0175769172749375E-3</v>
      </c>
      <c r="T114" s="85">
        <f t="shared" si="1"/>
        <v>3.0499368422600738E-3</v>
      </c>
      <c r="U114" s="85">
        <f>R114/'סכום נכסי הקרן'!$C$42</f>
        <v>7.7026594705030527E-4</v>
      </c>
    </row>
    <row r="115" spans="2:21">
      <c r="B115" s="77" t="s">
        <v>595</v>
      </c>
      <c r="C115" s="74" t="s">
        <v>596</v>
      </c>
      <c r="D115" s="87" t="s">
        <v>119</v>
      </c>
      <c r="E115" s="87" t="s">
        <v>348</v>
      </c>
      <c r="F115" s="74" t="s">
        <v>496</v>
      </c>
      <c r="G115" s="87" t="s">
        <v>404</v>
      </c>
      <c r="H115" s="74" t="s">
        <v>521</v>
      </c>
      <c r="I115" s="74" t="s">
        <v>352</v>
      </c>
      <c r="J115" s="74"/>
      <c r="K115" s="84">
        <v>1.3599999999996295</v>
      </c>
      <c r="L115" s="87" t="s">
        <v>163</v>
      </c>
      <c r="M115" s="88">
        <v>5.8499999999999996E-2</v>
      </c>
      <c r="N115" s="88">
        <v>2.0900000000012967E-2</v>
      </c>
      <c r="O115" s="84">
        <v>465166.35636300006</v>
      </c>
      <c r="P115" s="86">
        <v>116.09</v>
      </c>
      <c r="Q115" s="74"/>
      <c r="R115" s="84">
        <v>540.01164207000011</v>
      </c>
      <c r="S115" s="85">
        <v>6.575966694156441E-4</v>
      </c>
      <c r="T115" s="85">
        <f t="shared" si="1"/>
        <v>1.851479063032932E-3</v>
      </c>
      <c r="U115" s="85">
        <f>R115/'סכום נכסי הקרן'!$C$42</f>
        <v>4.675937069156085E-4</v>
      </c>
    </row>
    <row r="116" spans="2:21">
      <c r="B116" s="77" t="s">
        <v>597</v>
      </c>
      <c r="C116" s="74" t="s">
        <v>598</v>
      </c>
      <c r="D116" s="87" t="s">
        <v>119</v>
      </c>
      <c r="E116" s="87" t="s">
        <v>348</v>
      </c>
      <c r="F116" s="74" t="s">
        <v>496</v>
      </c>
      <c r="G116" s="87" t="s">
        <v>404</v>
      </c>
      <c r="H116" s="74" t="s">
        <v>521</v>
      </c>
      <c r="I116" s="74" t="s">
        <v>352</v>
      </c>
      <c r="J116" s="74"/>
      <c r="K116" s="84">
        <v>5.9699999999974143</v>
      </c>
      <c r="L116" s="87" t="s">
        <v>163</v>
      </c>
      <c r="M116" s="88">
        <v>2.2499999999999999E-2</v>
      </c>
      <c r="N116" s="88">
        <v>1.7399999999999999E-2</v>
      </c>
      <c r="O116" s="84">
        <v>552539.72028200002</v>
      </c>
      <c r="P116" s="86">
        <v>105</v>
      </c>
      <c r="Q116" s="74"/>
      <c r="R116" s="84">
        <v>580.16671445000009</v>
      </c>
      <c r="S116" s="85">
        <v>1.4196866612747291E-3</v>
      </c>
      <c r="T116" s="85">
        <f t="shared" si="1"/>
        <v>1.989154383330017E-3</v>
      </c>
      <c r="U116" s="85">
        <f>R116/'סכום נכסי הקרן'!$C$42</f>
        <v>5.0236380756316979E-4</v>
      </c>
    </row>
    <row r="117" spans="2:21">
      <c r="B117" s="77" t="s">
        <v>599</v>
      </c>
      <c r="C117" s="74" t="s">
        <v>600</v>
      </c>
      <c r="D117" s="87" t="s">
        <v>119</v>
      </c>
      <c r="E117" s="87" t="s">
        <v>348</v>
      </c>
      <c r="F117" s="74" t="s">
        <v>601</v>
      </c>
      <c r="G117" s="87" t="s">
        <v>464</v>
      </c>
      <c r="H117" s="74" t="s">
        <v>525</v>
      </c>
      <c r="I117" s="74" t="s">
        <v>159</v>
      </c>
      <c r="J117" s="74"/>
      <c r="K117" s="84">
        <v>1.2399999999941989</v>
      </c>
      <c r="L117" s="87" t="s">
        <v>163</v>
      </c>
      <c r="M117" s="88">
        <v>4.0500000000000001E-2</v>
      </c>
      <c r="N117" s="88">
        <v>0.01</v>
      </c>
      <c r="O117" s="84">
        <v>109232.33958700001</v>
      </c>
      <c r="P117" s="86">
        <v>126.25</v>
      </c>
      <c r="Q117" s="74"/>
      <c r="R117" s="84">
        <v>137.90582562000003</v>
      </c>
      <c r="S117" s="85">
        <v>1.5019379106006525E-3</v>
      </c>
      <c r="T117" s="85">
        <f t="shared" si="1"/>
        <v>4.7282267439079198E-4</v>
      </c>
      <c r="U117" s="85">
        <f>R117/'סכום נכסי הקרן'!$C$42</f>
        <v>1.1941204815461081E-4</v>
      </c>
    </row>
    <row r="118" spans="2:21">
      <c r="B118" s="77" t="s">
        <v>602</v>
      </c>
      <c r="C118" s="74" t="s">
        <v>603</v>
      </c>
      <c r="D118" s="87" t="s">
        <v>119</v>
      </c>
      <c r="E118" s="87" t="s">
        <v>348</v>
      </c>
      <c r="F118" s="74" t="s">
        <v>604</v>
      </c>
      <c r="G118" s="87" t="s">
        <v>404</v>
      </c>
      <c r="H118" s="74" t="s">
        <v>525</v>
      </c>
      <c r="I118" s="74" t="s">
        <v>159</v>
      </c>
      <c r="J118" s="74"/>
      <c r="K118" s="84">
        <v>6.5699999999987995</v>
      </c>
      <c r="L118" s="87" t="s">
        <v>163</v>
      </c>
      <c r="M118" s="88">
        <v>1.9599999999999999E-2</v>
      </c>
      <c r="N118" s="88">
        <v>9.1999999999968513E-3</v>
      </c>
      <c r="O118" s="84">
        <v>935699.07789800013</v>
      </c>
      <c r="P118" s="86">
        <v>108.6</v>
      </c>
      <c r="Q118" s="74"/>
      <c r="R118" s="84">
        <v>1016.1692275460001</v>
      </c>
      <c r="S118" s="85">
        <v>9.4868510365912762E-4</v>
      </c>
      <c r="T118" s="85">
        <f t="shared" si="1"/>
        <v>3.4840286814703234E-3</v>
      </c>
      <c r="U118" s="85">
        <f>R118/'סכום נכסי הקרן'!$C$42</f>
        <v>8.798964669361921E-4</v>
      </c>
    </row>
    <row r="119" spans="2:21">
      <c r="B119" s="77" t="s">
        <v>605</v>
      </c>
      <c r="C119" s="74" t="s">
        <v>606</v>
      </c>
      <c r="D119" s="87" t="s">
        <v>119</v>
      </c>
      <c r="E119" s="87" t="s">
        <v>348</v>
      </c>
      <c r="F119" s="74" t="s">
        <v>604</v>
      </c>
      <c r="G119" s="87" t="s">
        <v>404</v>
      </c>
      <c r="H119" s="74" t="s">
        <v>525</v>
      </c>
      <c r="I119" s="74" t="s">
        <v>159</v>
      </c>
      <c r="J119" s="74"/>
      <c r="K119" s="84">
        <v>2.5999999999976025</v>
      </c>
      <c r="L119" s="87" t="s">
        <v>163</v>
      </c>
      <c r="M119" s="88">
        <v>2.75E-2</v>
      </c>
      <c r="N119" s="88">
        <v>6.5000000000039948E-3</v>
      </c>
      <c r="O119" s="84">
        <v>236334.10743400003</v>
      </c>
      <c r="P119" s="86">
        <v>105.9</v>
      </c>
      <c r="Q119" s="74"/>
      <c r="R119" s="84">
        <v>250.27782768600005</v>
      </c>
      <c r="S119" s="85">
        <v>5.6153236874189228E-4</v>
      </c>
      <c r="T119" s="85">
        <f t="shared" si="1"/>
        <v>8.5810031081131005E-4</v>
      </c>
      <c r="U119" s="85">
        <f>R119/'סכום נכסי הקרן'!$C$42</f>
        <v>2.1671447074341526E-4</v>
      </c>
    </row>
    <row r="120" spans="2:21">
      <c r="B120" s="77" t="s">
        <v>607</v>
      </c>
      <c r="C120" s="74" t="s">
        <v>608</v>
      </c>
      <c r="D120" s="87" t="s">
        <v>119</v>
      </c>
      <c r="E120" s="87" t="s">
        <v>348</v>
      </c>
      <c r="F120" s="74" t="s">
        <v>386</v>
      </c>
      <c r="G120" s="87" t="s">
        <v>358</v>
      </c>
      <c r="H120" s="74" t="s">
        <v>525</v>
      </c>
      <c r="I120" s="74" t="s">
        <v>159</v>
      </c>
      <c r="J120" s="74"/>
      <c r="K120" s="84">
        <v>2.5400000000000587</v>
      </c>
      <c r="L120" s="87" t="s">
        <v>163</v>
      </c>
      <c r="M120" s="88">
        <v>1.4199999999999999E-2</v>
      </c>
      <c r="N120" s="88">
        <v>2.2399999999998626E-2</v>
      </c>
      <c r="O120" s="84">
        <v>41.140367000000005</v>
      </c>
      <c r="P120" s="86">
        <v>4972000</v>
      </c>
      <c r="Q120" s="74"/>
      <c r="R120" s="84">
        <v>2045.4990076220004</v>
      </c>
      <c r="S120" s="85">
        <v>1.9412243193507293E-3</v>
      </c>
      <c r="T120" s="85">
        <f t="shared" si="1"/>
        <v>7.0131795150739553E-3</v>
      </c>
      <c r="U120" s="85">
        <f>R120/'סכום נכסי הקרן'!$C$42</f>
        <v>1.7711885984528204E-3</v>
      </c>
    </row>
    <row r="121" spans="2:21">
      <c r="B121" s="77" t="s">
        <v>609</v>
      </c>
      <c r="C121" s="74" t="s">
        <v>610</v>
      </c>
      <c r="D121" s="87" t="s">
        <v>119</v>
      </c>
      <c r="E121" s="87" t="s">
        <v>348</v>
      </c>
      <c r="F121" s="74" t="s">
        <v>386</v>
      </c>
      <c r="G121" s="87" t="s">
        <v>358</v>
      </c>
      <c r="H121" s="74" t="s">
        <v>525</v>
      </c>
      <c r="I121" s="74" t="s">
        <v>159</v>
      </c>
      <c r="J121" s="74"/>
      <c r="K121" s="84">
        <v>4.310000000001696</v>
      </c>
      <c r="L121" s="87" t="s">
        <v>163</v>
      </c>
      <c r="M121" s="88">
        <v>2.0199999999999999E-2</v>
      </c>
      <c r="N121" s="88">
        <v>2.4000000000000004E-2</v>
      </c>
      <c r="O121" s="84">
        <v>4.7449200000000005</v>
      </c>
      <c r="P121" s="86">
        <v>4969567</v>
      </c>
      <c r="Q121" s="74"/>
      <c r="R121" s="84">
        <v>235.80195316000004</v>
      </c>
      <c r="S121" s="85">
        <v>2.2546543121881684E-4</v>
      </c>
      <c r="T121" s="85">
        <f t="shared" si="1"/>
        <v>8.0846845750303167E-4</v>
      </c>
      <c r="U121" s="85">
        <f>R121/'סכום נכסי הקרן'!$C$42</f>
        <v>2.0417987462894826E-4</v>
      </c>
    </row>
    <row r="122" spans="2:21">
      <c r="B122" s="77" t="s">
        <v>611</v>
      </c>
      <c r="C122" s="74" t="s">
        <v>612</v>
      </c>
      <c r="D122" s="87" t="s">
        <v>119</v>
      </c>
      <c r="E122" s="87" t="s">
        <v>348</v>
      </c>
      <c r="F122" s="74" t="s">
        <v>386</v>
      </c>
      <c r="G122" s="87" t="s">
        <v>358</v>
      </c>
      <c r="H122" s="74" t="s">
        <v>525</v>
      </c>
      <c r="I122" s="74" t="s">
        <v>159</v>
      </c>
      <c r="J122" s="74"/>
      <c r="K122" s="84">
        <v>5.2599999999990841</v>
      </c>
      <c r="L122" s="87" t="s">
        <v>163</v>
      </c>
      <c r="M122" s="88">
        <v>2.5899999999999999E-2</v>
      </c>
      <c r="N122" s="88">
        <v>2.6799999999996462E-2</v>
      </c>
      <c r="O122" s="84">
        <v>38.299799000000007</v>
      </c>
      <c r="P122" s="86">
        <v>5012144</v>
      </c>
      <c r="Q122" s="74"/>
      <c r="R122" s="84">
        <v>1919.6411468260003</v>
      </c>
      <c r="S122" s="85">
        <v>1.8131798986886335E-3</v>
      </c>
      <c r="T122" s="85">
        <f t="shared" si="1"/>
        <v>6.5816643846062653E-3</v>
      </c>
      <c r="U122" s="85">
        <f>R122/'סכום נכסי הקרן'!$C$42</f>
        <v>1.662208830075083E-3</v>
      </c>
    </row>
    <row r="123" spans="2:21">
      <c r="B123" s="77" t="s">
        <v>613</v>
      </c>
      <c r="C123" s="74" t="s">
        <v>614</v>
      </c>
      <c r="D123" s="87" t="s">
        <v>119</v>
      </c>
      <c r="E123" s="87" t="s">
        <v>348</v>
      </c>
      <c r="F123" s="74" t="s">
        <v>386</v>
      </c>
      <c r="G123" s="87" t="s">
        <v>358</v>
      </c>
      <c r="H123" s="74" t="s">
        <v>525</v>
      </c>
      <c r="I123" s="74" t="s">
        <v>159</v>
      </c>
      <c r="J123" s="74"/>
      <c r="K123" s="84">
        <v>3.1599999999996244</v>
      </c>
      <c r="L123" s="87" t="s">
        <v>163</v>
      </c>
      <c r="M123" s="88">
        <v>1.5900000000000001E-2</v>
      </c>
      <c r="N123" s="88">
        <v>2.1799999999997453E-2</v>
      </c>
      <c r="O123" s="84">
        <v>30.012148000000003</v>
      </c>
      <c r="P123" s="86">
        <v>4967500</v>
      </c>
      <c r="Q123" s="74"/>
      <c r="R123" s="84">
        <v>1490.8534608410002</v>
      </c>
      <c r="S123" s="85">
        <v>2.004819505678023E-3</v>
      </c>
      <c r="T123" s="85">
        <f t="shared" si="1"/>
        <v>5.1115267778606369E-3</v>
      </c>
      <c r="U123" s="85">
        <f>R123/'סכום נכסי הקרן'!$C$42</f>
        <v>1.2909234577802723E-3</v>
      </c>
    </row>
    <row r="124" spans="2:21">
      <c r="B124" s="77" t="s">
        <v>615</v>
      </c>
      <c r="C124" s="74" t="s">
        <v>616</v>
      </c>
      <c r="D124" s="87" t="s">
        <v>119</v>
      </c>
      <c r="E124" s="87" t="s">
        <v>348</v>
      </c>
      <c r="F124" s="74" t="s">
        <v>617</v>
      </c>
      <c r="G124" s="87" t="s">
        <v>468</v>
      </c>
      <c r="H124" s="74" t="s">
        <v>521</v>
      </c>
      <c r="I124" s="74" t="s">
        <v>352</v>
      </c>
      <c r="J124" s="74"/>
      <c r="K124" s="84">
        <v>4.0300000000001255</v>
      </c>
      <c r="L124" s="87" t="s">
        <v>163</v>
      </c>
      <c r="M124" s="88">
        <v>1.9400000000000001E-2</v>
      </c>
      <c r="N124" s="88">
        <v>4.8999999999995783E-3</v>
      </c>
      <c r="O124" s="84">
        <v>884079.456764</v>
      </c>
      <c r="P124" s="86">
        <v>107.43</v>
      </c>
      <c r="Q124" s="74"/>
      <c r="R124" s="84">
        <v>949.76651519600023</v>
      </c>
      <c r="S124" s="85">
        <v>1.631066890006073E-3</v>
      </c>
      <c r="T124" s="85">
        <f t="shared" si="1"/>
        <v>3.2563609386539816E-3</v>
      </c>
      <c r="U124" s="85">
        <f>R124/'סכום נכסי הקרן'!$C$42</f>
        <v>8.2239865022622856E-4</v>
      </c>
    </row>
    <row r="125" spans="2:21">
      <c r="B125" s="77" t="s">
        <v>618</v>
      </c>
      <c r="C125" s="74" t="s">
        <v>619</v>
      </c>
      <c r="D125" s="87" t="s">
        <v>119</v>
      </c>
      <c r="E125" s="87" t="s">
        <v>348</v>
      </c>
      <c r="F125" s="74" t="s">
        <v>617</v>
      </c>
      <c r="G125" s="87" t="s">
        <v>468</v>
      </c>
      <c r="H125" s="74" t="s">
        <v>521</v>
      </c>
      <c r="I125" s="74" t="s">
        <v>352</v>
      </c>
      <c r="J125" s="74"/>
      <c r="K125" s="84">
        <v>5.0300000000005367</v>
      </c>
      <c r="L125" s="87" t="s">
        <v>163</v>
      </c>
      <c r="M125" s="88">
        <v>1.23E-2</v>
      </c>
      <c r="N125" s="88">
        <v>7.9000000000019749E-3</v>
      </c>
      <c r="O125" s="84">
        <v>3432806.0792750008</v>
      </c>
      <c r="P125" s="86">
        <v>103.25</v>
      </c>
      <c r="Q125" s="74"/>
      <c r="R125" s="84">
        <v>3544.3723956700005</v>
      </c>
      <c r="S125" s="85">
        <v>1.9705927549932066E-3</v>
      </c>
      <c r="T125" s="85">
        <f t="shared" si="1"/>
        <v>1.2152203343283154E-2</v>
      </c>
      <c r="U125" s="85">
        <f>R125/'סכום נכסי הקרן'!$C$42</f>
        <v>3.0690564759451189E-3</v>
      </c>
    </row>
    <row r="126" spans="2:21">
      <c r="B126" s="77" t="s">
        <v>620</v>
      </c>
      <c r="C126" s="74" t="s">
        <v>621</v>
      </c>
      <c r="D126" s="87" t="s">
        <v>119</v>
      </c>
      <c r="E126" s="87" t="s">
        <v>348</v>
      </c>
      <c r="F126" s="74" t="s">
        <v>622</v>
      </c>
      <c r="G126" s="87" t="s">
        <v>464</v>
      </c>
      <c r="H126" s="74" t="s">
        <v>525</v>
      </c>
      <c r="I126" s="74" t="s">
        <v>159</v>
      </c>
      <c r="J126" s="74"/>
      <c r="K126" s="84">
        <v>5.7000000000051134</v>
      </c>
      <c r="L126" s="87" t="s">
        <v>163</v>
      </c>
      <c r="M126" s="88">
        <v>2.2499999999999999E-2</v>
      </c>
      <c r="N126" s="88">
        <v>3.4999999999914761E-3</v>
      </c>
      <c r="O126" s="84">
        <v>257665.71491400004</v>
      </c>
      <c r="P126" s="86">
        <v>113.83</v>
      </c>
      <c r="Q126" s="74"/>
      <c r="R126" s="84">
        <v>293.30088303500008</v>
      </c>
      <c r="S126" s="85">
        <v>6.2981068911887336E-4</v>
      </c>
      <c r="T126" s="85">
        <f t="shared" si="1"/>
        <v>1.0056087717419634E-3</v>
      </c>
      <c r="U126" s="85">
        <f>R126/'סכום נכסי הקרן'!$C$42</f>
        <v>2.5396794523585331E-4</v>
      </c>
    </row>
    <row r="127" spans="2:21">
      <c r="B127" s="77" t="s">
        <v>623</v>
      </c>
      <c r="C127" s="74" t="s">
        <v>624</v>
      </c>
      <c r="D127" s="87" t="s">
        <v>119</v>
      </c>
      <c r="E127" s="87" t="s">
        <v>348</v>
      </c>
      <c r="F127" s="74" t="s">
        <v>625</v>
      </c>
      <c r="G127" s="87" t="s">
        <v>404</v>
      </c>
      <c r="H127" s="74" t="s">
        <v>525</v>
      </c>
      <c r="I127" s="74" t="s">
        <v>159</v>
      </c>
      <c r="J127" s="74"/>
      <c r="K127" s="84">
        <v>3.7094911584265597</v>
      </c>
      <c r="L127" s="87" t="s">
        <v>163</v>
      </c>
      <c r="M127" s="88">
        <v>1.6E-2</v>
      </c>
      <c r="N127" s="88">
        <v>1.0898592565860699E-2</v>
      </c>
      <c r="O127" s="84">
        <v>2.7710000000000009E-3</v>
      </c>
      <c r="P127" s="86">
        <v>103.89</v>
      </c>
      <c r="Q127" s="74"/>
      <c r="R127" s="84">
        <v>2.7710000000000011E-6</v>
      </c>
      <c r="S127" s="85">
        <v>4.7898057611555546E-12</v>
      </c>
      <c r="T127" s="85">
        <f t="shared" si="1"/>
        <v>9.5006256976200742E-12</v>
      </c>
      <c r="U127" s="85">
        <f>R127/'סכום נכסי הקרן'!$C$42</f>
        <v>2.3993967183677747E-12</v>
      </c>
    </row>
    <row r="128" spans="2:21">
      <c r="B128" s="77" t="s">
        <v>626</v>
      </c>
      <c r="C128" s="74" t="s">
        <v>627</v>
      </c>
      <c r="D128" s="87" t="s">
        <v>119</v>
      </c>
      <c r="E128" s="87" t="s">
        <v>348</v>
      </c>
      <c r="F128" s="74" t="s">
        <v>628</v>
      </c>
      <c r="G128" s="87" t="s">
        <v>155</v>
      </c>
      <c r="H128" s="74" t="s">
        <v>521</v>
      </c>
      <c r="I128" s="74" t="s">
        <v>352</v>
      </c>
      <c r="J128" s="74"/>
      <c r="K128" s="84">
        <v>1.3799999999999801</v>
      </c>
      <c r="L128" s="87" t="s">
        <v>163</v>
      </c>
      <c r="M128" s="88">
        <v>2.1499999999999998E-2</v>
      </c>
      <c r="N128" s="88">
        <v>1.3199999999997223E-2</v>
      </c>
      <c r="O128" s="84">
        <v>897378.02540600009</v>
      </c>
      <c r="P128" s="86">
        <v>101.7</v>
      </c>
      <c r="Q128" s="84">
        <v>95.605999991000019</v>
      </c>
      <c r="R128" s="84">
        <v>1008.2394518290001</v>
      </c>
      <c r="S128" s="85">
        <v>1.6929655908502763E-3</v>
      </c>
      <c r="T128" s="85">
        <f t="shared" si="1"/>
        <v>3.456840723710203E-3</v>
      </c>
      <c r="U128" s="85">
        <f>R128/'סכום נכסי הקרן'!$C$42</f>
        <v>8.7303010900304076E-4</v>
      </c>
    </row>
    <row r="129" spans="2:21">
      <c r="B129" s="77" t="s">
        <v>629</v>
      </c>
      <c r="C129" s="74" t="s">
        <v>630</v>
      </c>
      <c r="D129" s="87" t="s">
        <v>119</v>
      </c>
      <c r="E129" s="87" t="s">
        <v>348</v>
      </c>
      <c r="F129" s="74" t="s">
        <v>628</v>
      </c>
      <c r="G129" s="87" t="s">
        <v>155</v>
      </c>
      <c r="H129" s="74" t="s">
        <v>521</v>
      </c>
      <c r="I129" s="74" t="s">
        <v>352</v>
      </c>
      <c r="J129" s="74"/>
      <c r="K129" s="84">
        <v>2.8700000000025052</v>
      </c>
      <c r="L129" s="87" t="s">
        <v>163</v>
      </c>
      <c r="M129" s="88">
        <v>1.8000000000000002E-2</v>
      </c>
      <c r="N129" s="88">
        <v>2.0400000000016082E-2</v>
      </c>
      <c r="O129" s="84">
        <v>647280.57140300015</v>
      </c>
      <c r="P129" s="86">
        <v>99.9</v>
      </c>
      <c r="Q129" s="74"/>
      <c r="R129" s="84">
        <v>646.63328307400013</v>
      </c>
      <c r="S129" s="85">
        <v>7.8828142727296879E-4</v>
      </c>
      <c r="T129" s="85">
        <f t="shared" si="1"/>
        <v>2.2170410631935328E-3</v>
      </c>
      <c r="U129" s="85">
        <f>R129/'סכום נכסי הקרן'!$C$42</f>
        <v>5.5991691714007063E-4</v>
      </c>
    </row>
    <row r="130" spans="2:21">
      <c r="B130" s="77" t="s">
        <v>631</v>
      </c>
      <c r="C130" s="74" t="s">
        <v>632</v>
      </c>
      <c r="D130" s="87" t="s">
        <v>119</v>
      </c>
      <c r="E130" s="87" t="s">
        <v>348</v>
      </c>
      <c r="F130" s="74" t="s">
        <v>633</v>
      </c>
      <c r="G130" s="87" t="s">
        <v>358</v>
      </c>
      <c r="H130" s="74" t="s">
        <v>634</v>
      </c>
      <c r="I130" s="74" t="s">
        <v>159</v>
      </c>
      <c r="J130" s="74"/>
      <c r="K130" s="84">
        <v>0.76000000000152534</v>
      </c>
      <c r="L130" s="87" t="s">
        <v>163</v>
      </c>
      <c r="M130" s="88">
        <v>4.1500000000000002E-2</v>
      </c>
      <c r="N130" s="88">
        <v>1.6599999999862714E-2</v>
      </c>
      <c r="O130" s="84">
        <v>24592.187496000002</v>
      </c>
      <c r="P130" s="86">
        <v>106.63</v>
      </c>
      <c r="Q130" s="74"/>
      <c r="R130" s="84">
        <v>26.222648396000004</v>
      </c>
      <c r="S130" s="85">
        <v>2.4518990218929727E-4</v>
      </c>
      <c r="T130" s="85">
        <f t="shared" si="1"/>
        <v>8.9906736633234706E-5</v>
      </c>
      <c r="U130" s="85">
        <f>R130/'סכום נכסי הקרן'!$C$42</f>
        <v>2.2706075968341531E-5</v>
      </c>
    </row>
    <row r="131" spans="2:21">
      <c r="B131" s="77" t="s">
        <v>635</v>
      </c>
      <c r="C131" s="74" t="s">
        <v>636</v>
      </c>
      <c r="D131" s="87" t="s">
        <v>119</v>
      </c>
      <c r="E131" s="87" t="s">
        <v>348</v>
      </c>
      <c r="F131" s="74" t="s">
        <v>637</v>
      </c>
      <c r="G131" s="87" t="s">
        <v>404</v>
      </c>
      <c r="H131" s="74" t="s">
        <v>634</v>
      </c>
      <c r="I131" s="74" t="s">
        <v>159</v>
      </c>
      <c r="J131" s="74"/>
      <c r="K131" s="84">
        <v>4.130000000004209</v>
      </c>
      <c r="L131" s="87" t="s">
        <v>163</v>
      </c>
      <c r="M131" s="88">
        <v>2.5000000000000001E-2</v>
      </c>
      <c r="N131" s="88">
        <v>2.0900000000006011E-2</v>
      </c>
      <c r="O131" s="84">
        <v>321105.89932300005</v>
      </c>
      <c r="P131" s="86">
        <v>103.59</v>
      </c>
      <c r="Q131" s="74"/>
      <c r="R131" s="84">
        <v>332.63360882000006</v>
      </c>
      <c r="S131" s="85">
        <v>9.8555325577813187E-4</v>
      </c>
      <c r="T131" s="85">
        <f t="shared" si="1"/>
        <v>1.1404646018936828E-3</v>
      </c>
      <c r="U131" s="85">
        <f>R131/'סכום נכסי הקרן'!$C$42</f>
        <v>2.880259795819336E-4</v>
      </c>
    </row>
    <row r="132" spans="2:21">
      <c r="B132" s="77" t="s">
        <v>638</v>
      </c>
      <c r="C132" s="74" t="s">
        <v>639</v>
      </c>
      <c r="D132" s="87" t="s">
        <v>119</v>
      </c>
      <c r="E132" s="87" t="s">
        <v>348</v>
      </c>
      <c r="F132" s="74" t="s">
        <v>637</v>
      </c>
      <c r="G132" s="87" t="s">
        <v>404</v>
      </c>
      <c r="H132" s="74" t="s">
        <v>634</v>
      </c>
      <c r="I132" s="74" t="s">
        <v>159</v>
      </c>
      <c r="J132" s="74"/>
      <c r="K132" s="84">
        <v>6.3699999999964918</v>
      </c>
      <c r="L132" s="87" t="s">
        <v>163</v>
      </c>
      <c r="M132" s="88">
        <v>1.9E-2</v>
      </c>
      <c r="N132" s="88">
        <v>2.3999999999985682E-2</v>
      </c>
      <c r="O132" s="84">
        <v>712694.98353199998</v>
      </c>
      <c r="P132" s="86">
        <v>98</v>
      </c>
      <c r="Q132" s="74"/>
      <c r="R132" s="84">
        <v>698.44110178500011</v>
      </c>
      <c r="S132" s="85">
        <v>3.0728512031588458E-3</v>
      </c>
      <c r="T132" s="85">
        <f t="shared" si="1"/>
        <v>2.3946688848403637E-3</v>
      </c>
      <c r="U132" s="85">
        <f>R132/'סכום נכסי הקרן'!$C$42</f>
        <v>6.0477707960884212E-4</v>
      </c>
    </row>
    <row r="133" spans="2:21">
      <c r="B133" s="77" t="s">
        <v>640</v>
      </c>
      <c r="C133" s="74" t="s">
        <v>641</v>
      </c>
      <c r="D133" s="87" t="s">
        <v>119</v>
      </c>
      <c r="E133" s="87" t="s">
        <v>348</v>
      </c>
      <c r="F133" s="74" t="s">
        <v>642</v>
      </c>
      <c r="G133" s="87" t="s">
        <v>643</v>
      </c>
      <c r="H133" s="74" t="s">
        <v>644</v>
      </c>
      <c r="I133" s="74" t="s">
        <v>159</v>
      </c>
      <c r="J133" s="74"/>
      <c r="K133" s="84">
        <v>0.73999978200810301</v>
      </c>
      <c r="L133" s="87" t="s">
        <v>163</v>
      </c>
      <c r="M133" s="88">
        <v>5.3499999999999999E-2</v>
      </c>
      <c r="N133" s="88">
        <v>2.8399997178928396E-2</v>
      </c>
      <c r="O133" s="84">
        <v>2.9698980000000006</v>
      </c>
      <c r="P133" s="86">
        <v>105.03</v>
      </c>
      <c r="Q133" s="74"/>
      <c r="R133" s="84">
        <v>3.1193820000000004E-3</v>
      </c>
      <c r="S133" s="85">
        <v>2.5282344102818403E-8</v>
      </c>
      <c r="T133" s="85">
        <f t="shared" si="1"/>
        <v>1.0695085091986105E-8</v>
      </c>
      <c r="U133" s="85">
        <f>R133/'סכום נכסי הקרן'!$C$42</f>
        <v>2.701059160640745E-9</v>
      </c>
    </row>
    <row r="134" spans="2:21">
      <c r="B134" s="77" t="s">
        <v>645</v>
      </c>
      <c r="C134" s="74" t="s">
        <v>646</v>
      </c>
      <c r="D134" s="87" t="s">
        <v>119</v>
      </c>
      <c r="E134" s="87" t="s">
        <v>348</v>
      </c>
      <c r="F134" s="74" t="s">
        <v>647</v>
      </c>
      <c r="G134" s="87" t="s">
        <v>155</v>
      </c>
      <c r="H134" s="74" t="s">
        <v>648</v>
      </c>
      <c r="I134" s="74" t="s">
        <v>352</v>
      </c>
      <c r="J134" s="74"/>
      <c r="K134" s="84">
        <v>1.8700000000015964</v>
      </c>
      <c r="L134" s="87" t="s">
        <v>163</v>
      </c>
      <c r="M134" s="88">
        <v>3.15E-2</v>
      </c>
      <c r="N134" s="88">
        <v>8.0100000000039695E-2</v>
      </c>
      <c r="O134" s="84">
        <v>800984.50696400006</v>
      </c>
      <c r="P134" s="86">
        <v>91.5</v>
      </c>
      <c r="Q134" s="74"/>
      <c r="R134" s="84">
        <v>732.90082390900011</v>
      </c>
      <c r="S134" s="85">
        <v>2.1510338070155361E-3</v>
      </c>
      <c r="T134" s="85">
        <f t="shared" si="1"/>
        <v>2.5128171784326125E-3</v>
      </c>
      <c r="U134" s="85">
        <f>R134/'סכום נכסי הקרן'!$C$42</f>
        <v>6.3461560150714275E-4</v>
      </c>
    </row>
    <row r="135" spans="2:21">
      <c r="B135" s="77" t="s">
        <v>649</v>
      </c>
      <c r="C135" s="74" t="s">
        <v>650</v>
      </c>
      <c r="D135" s="87" t="s">
        <v>119</v>
      </c>
      <c r="E135" s="87" t="s">
        <v>348</v>
      </c>
      <c r="F135" s="74" t="s">
        <v>647</v>
      </c>
      <c r="G135" s="87" t="s">
        <v>155</v>
      </c>
      <c r="H135" s="74" t="s">
        <v>648</v>
      </c>
      <c r="I135" s="74" t="s">
        <v>352</v>
      </c>
      <c r="J135" s="74"/>
      <c r="K135" s="84">
        <v>1.0400000000013083</v>
      </c>
      <c r="L135" s="87" t="s">
        <v>163</v>
      </c>
      <c r="M135" s="88">
        <v>2.8500000000000001E-2</v>
      </c>
      <c r="N135" s="88">
        <v>4.2300000000020717E-2</v>
      </c>
      <c r="O135" s="84">
        <v>454583.34110200003</v>
      </c>
      <c r="P135" s="86">
        <v>100.9</v>
      </c>
      <c r="Q135" s="74"/>
      <c r="R135" s="84">
        <v>458.67458123500006</v>
      </c>
      <c r="S135" s="85">
        <v>2.1022584933823741E-3</v>
      </c>
      <c r="T135" s="85">
        <f t="shared" si="1"/>
        <v>1.5726075472126909E-3</v>
      </c>
      <c r="U135" s="85">
        <f>R135/'סכום נכסי הקרן'!$C$42</f>
        <v>3.9716430350558355E-4</v>
      </c>
    </row>
    <row r="136" spans="2:21">
      <c r="B136" s="77" t="s">
        <v>651</v>
      </c>
      <c r="C136" s="74" t="s">
        <v>652</v>
      </c>
      <c r="D136" s="87" t="s">
        <v>119</v>
      </c>
      <c r="E136" s="87" t="s">
        <v>348</v>
      </c>
      <c r="F136" s="74" t="s">
        <v>653</v>
      </c>
      <c r="G136" s="87" t="s">
        <v>654</v>
      </c>
      <c r="H136" s="74" t="s">
        <v>644</v>
      </c>
      <c r="I136" s="74" t="s">
        <v>159</v>
      </c>
      <c r="J136" s="74"/>
      <c r="K136" s="84">
        <v>0.2600000000029471</v>
      </c>
      <c r="L136" s="87" t="s">
        <v>163</v>
      </c>
      <c r="M136" s="88">
        <v>4.8000000000000001E-2</v>
      </c>
      <c r="N136" s="88">
        <v>1.5000000000000003E-2</v>
      </c>
      <c r="O136" s="84">
        <v>106462.59661400001</v>
      </c>
      <c r="P136" s="86">
        <v>101.99</v>
      </c>
      <c r="Q136" s="74"/>
      <c r="R136" s="84">
        <v>108.58120586800001</v>
      </c>
      <c r="S136" s="85">
        <v>1.3676403655259238E-3</v>
      </c>
      <c r="T136" s="85">
        <f t="shared" si="1"/>
        <v>3.7228054664312384E-4</v>
      </c>
      <c r="U136" s="85">
        <f>R136/'סכום נכסי הקרן'!$C$42</f>
        <v>9.4019988825728935E-5</v>
      </c>
    </row>
    <row r="137" spans="2:21">
      <c r="B137" s="77" t="s">
        <v>655</v>
      </c>
      <c r="C137" s="74" t="s">
        <v>656</v>
      </c>
      <c r="D137" s="87" t="s">
        <v>119</v>
      </c>
      <c r="E137" s="87" t="s">
        <v>348</v>
      </c>
      <c r="F137" s="74" t="s">
        <v>400</v>
      </c>
      <c r="G137" s="87" t="s">
        <v>358</v>
      </c>
      <c r="H137" s="74" t="s">
        <v>648</v>
      </c>
      <c r="I137" s="74" t="s">
        <v>352</v>
      </c>
      <c r="J137" s="74"/>
      <c r="K137" s="84">
        <v>1.2200000000002118</v>
      </c>
      <c r="L137" s="87" t="s">
        <v>163</v>
      </c>
      <c r="M137" s="88">
        <v>5.0999999999999997E-2</v>
      </c>
      <c r="N137" s="88">
        <v>1.9700000000002837E-2</v>
      </c>
      <c r="O137" s="84">
        <v>2755200.3073340002</v>
      </c>
      <c r="P137" s="86">
        <v>125.48</v>
      </c>
      <c r="Q137" s="84">
        <v>42.438981663000007</v>
      </c>
      <c r="R137" s="84">
        <v>3499.6644645329998</v>
      </c>
      <c r="S137" s="85">
        <v>2.4015851695783183E-3</v>
      </c>
      <c r="T137" s="85">
        <f t="shared" si="1"/>
        <v>1.1998918132367378E-2</v>
      </c>
      <c r="U137" s="85">
        <f>R137/'סכום נכסי הקרן'!$C$42</f>
        <v>3.030344074914757E-3</v>
      </c>
    </row>
    <row r="138" spans="2:21">
      <c r="B138" s="77" t="s">
        <v>657</v>
      </c>
      <c r="C138" s="74" t="s">
        <v>658</v>
      </c>
      <c r="D138" s="87" t="s">
        <v>119</v>
      </c>
      <c r="E138" s="87" t="s">
        <v>348</v>
      </c>
      <c r="F138" s="74" t="s">
        <v>566</v>
      </c>
      <c r="G138" s="87" t="s">
        <v>358</v>
      </c>
      <c r="H138" s="74" t="s">
        <v>648</v>
      </c>
      <c r="I138" s="74" t="s">
        <v>352</v>
      </c>
      <c r="J138" s="74"/>
      <c r="K138" s="84">
        <v>0.74000000000654242</v>
      </c>
      <c r="L138" s="87" t="s">
        <v>163</v>
      </c>
      <c r="M138" s="88">
        <v>2.4E-2</v>
      </c>
      <c r="N138" s="88">
        <v>1.1199999999958363E-2</v>
      </c>
      <c r="O138" s="84">
        <v>65045.521881000008</v>
      </c>
      <c r="P138" s="86">
        <v>103.39</v>
      </c>
      <c r="Q138" s="74"/>
      <c r="R138" s="84">
        <v>67.250566344000021</v>
      </c>
      <c r="S138" s="85">
        <v>1.4947122581001864E-3</v>
      </c>
      <c r="T138" s="85">
        <f t="shared" si="1"/>
        <v>2.3057468740068931E-4</v>
      </c>
      <c r="U138" s="85">
        <f>R138/'סכום נכסי הקרן'!$C$42</f>
        <v>5.8231969756105345E-5</v>
      </c>
    </row>
    <row r="139" spans="2:21">
      <c r="B139" s="77" t="s">
        <v>659</v>
      </c>
      <c r="C139" s="74" t="s">
        <v>660</v>
      </c>
      <c r="D139" s="87" t="s">
        <v>119</v>
      </c>
      <c r="E139" s="87" t="s">
        <v>348</v>
      </c>
      <c r="F139" s="74" t="s">
        <v>583</v>
      </c>
      <c r="G139" s="87" t="s">
        <v>404</v>
      </c>
      <c r="H139" s="74" t="s">
        <v>648</v>
      </c>
      <c r="I139" s="74" t="s">
        <v>352</v>
      </c>
      <c r="J139" s="74"/>
      <c r="K139" s="84">
        <v>2.0399999999904046</v>
      </c>
      <c r="L139" s="87" t="s">
        <v>163</v>
      </c>
      <c r="M139" s="88">
        <v>3.4500000000000003E-2</v>
      </c>
      <c r="N139" s="88">
        <v>1.3599999999616186E-2</v>
      </c>
      <c r="O139" s="84">
        <v>19803.678781000002</v>
      </c>
      <c r="P139" s="86">
        <v>105.25</v>
      </c>
      <c r="Q139" s="74"/>
      <c r="R139" s="84">
        <v>20.843371980000004</v>
      </c>
      <c r="S139" s="85">
        <v>6.2934407170926998E-5</v>
      </c>
      <c r="T139" s="85">
        <f t="shared" si="1"/>
        <v>7.1463397855735177E-5</v>
      </c>
      <c r="U139" s="85">
        <f>R139/'סכום נכסי הקרן'!$C$42</f>
        <v>1.8048184167640137E-5</v>
      </c>
    </row>
    <row r="140" spans="2:21">
      <c r="B140" s="77" t="s">
        <v>661</v>
      </c>
      <c r="C140" s="74" t="s">
        <v>662</v>
      </c>
      <c r="D140" s="87" t="s">
        <v>119</v>
      </c>
      <c r="E140" s="87" t="s">
        <v>348</v>
      </c>
      <c r="F140" s="74" t="s">
        <v>583</v>
      </c>
      <c r="G140" s="87" t="s">
        <v>404</v>
      </c>
      <c r="H140" s="74" t="s">
        <v>648</v>
      </c>
      <c r="I140" s="74" t="s">
        <v>352</v>
      </c>
      <c r="J140" s="74"/>
      <c r="K140" s="84">
        <v>4.3200000000019374</v>
      </c>
      <c r="L140" s="87" t="s">
        <v>163</v>
      </c>
      <c r="M140" s="88">
        <v>2.0499999999999997E-2</v>
      </c>
      <c r="N140" s="88">
        <v>1.2300000000007692E-2</v>
      </c>
      <c r="O140" s="84">
        <v>668201.27055100014</v>
      </c>
      <c r="P140" s="86">
        <v>105.1</v>
      </c>
      <c r="Q140" s="74"/>
      <c r="R140" s="84">
        <v>702.27953750200004</v>
      </c>
      <c r="S140" s="85">
        <v>1.1686559966542435E-3</v>
      </c>
      <c r="T140" s="85">
        <f t="shared" ref="T140:T203" si="2">R140/$R$11</f>
        <v>2.4078293110444751E-3</v>
      </c>
      <c r="U140" s="85">
        <f>R140/'סכום נכסי הקרן'!$C$42</f>
        <v>6.081007642219909E-4</v>
      </c>
    </row>
    <row r="141" spans="2:21">
      <c r="B141" s="77" t="s">
        <v>663</v>
      </c>
      <c r="C141" s="74" t="s">
        <v>664</v>
      </c>
      <c r="D141" s="87" t="s">
        <v>119</v>
      </c>
      <c r="E141" s="87" t="s">
        <v>348</v>
      </c>
      <c r="F141" s="74" t="s">
        <v>583</v>
      </c>
      <c r="G141" s="87" t="s">
        <v>404</v>
      </c>
      <c r="H141" s="74" t="s">
        <v>648</v>
      </c>
      <c r="I141" s="74" t="s">
        <v>352</v>
      </c>
      <c r="J141" s="74"/>
      <c r="K141" s="84">
        <v>6.8699999999989583</v>
      </c>
      <c r="L141" s="87" t="s">
        <v>163</v>
      </c>
      <c r="M141" s="88">
        <v>8.3999999999999995E-3</v>
      </c>
      <c r="N141" s="88">
        <v>1.4499999999999577E-2</v>
      </c>
      <c r="O141" s="84">
        <v>1232529.5480150003</v>
      </c>
      <c r="P141" s="86">
        <v>95.81</v>
      </c>
      <c r="Q141" s="74"/>
      <c r="R141" s="84">
        <v>1180.8865903290002</v>
      </c>
      <c r="S141" s="85">
        <v>2.1520555313310828E-3</v>
      </c>
      <c r="T141" s="85">
        <f t="shared" si="2"/>
        <v>4.0487771512286701E-3</v>
      </c>
      <c r="U141" s="85">
        <f>R141/'סכום נכסי הקרן'!$C$42</f>
        <v>1.0225245072536676E-3</v>
      </c>
    </row>
    <row r="142" spans="2:21">
      <c r="B142" s="77" t="s">
        <v>665</v>
      </c>
      <c r="C142" s="74" t="s">
        <v>666</v>
      </c>
      <c r="D142" s="87" t="s">
        <v>119</v>
      </c>
      <c r="E142" s="87" t="s">
        <v>348</v>
      </c>
      <c r="F142" s="74" t="s">
        <v>667</v>
      </c>
      <c r="G142" s="87" t="s">
        <v>190</v>
      </c>
      <c r="H142" s="74" t="s">
        <v>648</v>
      </c>
      <c r="I142" s="74" t="s">
        <v>352</v>
      </c>
      <c r="J142" s="74"/>
      <c r="K142" s="84">
        <v>2.1899999999996691</v>
      </c>
      <c r="L142" s="87" t="s">
        <v>163</v>
      </c>
      <c r="M142" s="88">
        <v>1.9799999999999998E-2</v>
      </c>
      <c r="N142" s="88">
        <v>2.4399999999996692E-2</v>
      </c>
      <c r="O142" s="84">
        <v>1091936.0559340001</v>
      </c>
      <c r="P142" s="86">
        <v>99.6</v>
      </c>
      <c r="Q142" s="74"/>
      <c r="R142" s="84">
        <v>1087.5682650440003</v>
      </c>
      <c r="S142" s="85">
        <v>1.7966591531597142E-3</v>
      </c>
      <c r="T142" s="85">
        <f t="shared" si="2"/>
        <v>3.7288267797882012E-3</v>
      </c>
      <c r="U142" s="85">
        <f>R142/'סכום נכסי הקרן'!$C$42</f>
        <v>9.4172057962739356E-4</v>
      </c>
    </row>
    <row r="143" spans="2:21">
      <c r="B143" s="77" t="s">
        <v>668</v>
      </c>
      <c r="C143" s="74" t="s">
        <v>669</v>
      </c>
      <c r="D143" s="87" t="s">
        <v>119</v>
      </c>
      <c r="E143" s="87" t="s">
        <v>348</v>
      </c>
      <c r="F143" s="74" t="s">
        <v>670</v>
      </c>
      <c r="G143" s="87" t="s">
        <v>654</v>
      </c>
      <c r="H143" s="74" t="s">
        <v>671</v>
      </c>
      <c r="I143" s="74" t="s">
        <v>159</v>
      </c>
      <c r="J143" s="74"/>
      <c r="K143" s="84">
        <v>2.5799870884441578</v>
      </c>
      <c r="L143" s="87" t="s">
        <v>163</v>
      </c>
      <c r="M143" s="88">
        <v>4.6500000000000007E-2</v>
      </c>
      <c r="N143" s="88">
        <v>2.6599741768883148E-2</v>
      </c>
      <c r="O143" s="84">
        <v>1.4482000000000002E-2</v>
      </c>
      <c r="P143" s="86">
        <v>106.93</v>
      </c>
      <c r="Q143" s="74"/>
      <c r="R143" s="84">
        <v>1.5490000000000002E-5</v>
      </c>
      <c r="S143" s="85">
        <v>2.0208701379527843E-11</v>
      </c>
      <c r="T143" s="85">
        <f t="shared" si="2"/>
        <v>5.3108874794707661E-11</v>
      </c>
      <c r="U143" s="85">
        <f>R143/'סכום נכסי הקרן'!$C$42</f>
        <v>1.3412722904192286E-11</v>
      </c>
    </row>
    <row r="144" spans="2:21">
      <c r="B144" s="77" t="s">
        <v>672</v>
      </c>
      <c r="C144" s="74" t="s">
        <v>673</v>
      </c>
      <c r="D144" s="87" t="s">
        <v>119</v>
      </c>
      <c r="E144" s="87" t="s">
        <v>348</v>
      </c>
      <c r="F144" s="74" t="s">
        <v>674</v>
      </c>
      <c r="G144" s="87" t="s">
        <v>468</v>
      </c>
      <c r="H144" s="74" t="s">
        <v>671</v>
      </c>
      <c r="I144" s="74" t="s">
        <v>159</v>
      </c>
      <c r="J144" s="74"/>
      <c r="K144" s="84">
        <v>5.950000000001654</v>
      </c>
      <c r="L144" s="87" t="s">
        <v>163</v>
      </c>
      <c r="M144" s="88">
        <v>2.75E-2</v>
      </c>
      <c r="N144" s="88">
        <v>1.9900000000003307E-2</v>
      </c>
      <c r="O144" s="84">
        <v>928774.81088600028</v>
      </c>
      <c r="P144" s="86">
        <v>104.1</v>
      </c>
      <c r="Q144" s="74"/>
      <c r="R144" s="84">
        <v>966.85457813200014</v>
      </c>
      <c r="S144" s="85">
        <v>2.3219370272150007E-3</v>
      </c>
      <c r="T144" s="85">
        <f t="shared" si="2"/>
        <v>3.3149489176696116E-3</v>
      </c>
      <c r="U144" s="85">
        <f>R144/'סכום נכסי הקרן'!$C$42</f>
        <v>8.3719512880143609E-4</v>
      </c>
    </row>
    <row r="145" spans="2:21">
      <c r="B145" s="77" t="s">
        <v>675</v>
      </c>
      <c r="C145" s="74" t="s">
        <v>676</v>
      </c>
      <c r="D145" s="87" t="s">
        <v>119</v>
      </c>
      <c r="E145" s="87" t="s">
        <v>348</v>
      </c>
      <c r="F145" s="74" t="s">
        <v>677</v>
      </c>
      <c r="G145" s="87" t="s">
        <v>654</v>
      </c>
      <c r="H145" s="74" t="s">
        <v>678</v>
      </c>
      <c r="I145" s="74" t="s">
        <v>352</v>
      </c>
      <c r="J145" s="74"/>
      <c r="K145" s="84">
        <v>1.4700000000000002</v>
      </c>
      <c r="L145" s="87" t="s">
        <v>163</v>
      </c>
      <c r="M145" s="88">
        <v>2.5000000000000001E-2</v>
      </c>
      <c r="N145" s="88">
        <v>0.12790000000015003</v>
      </c>
      <c r="O145" s="84">
        <v>227784.79178100004</v>
      </c>
      <c r="P145" s="86">
        <v>87.8</v>
      </c>
      <c r="Q145" s="74"/>
      <c r="R145" s="84">
        <v>199.9950485</v>
      </c>
      <c r="S145" s="85">
        <v>7.7975126595147967E-4</v>
      </c>
      <c r="T145" s="85">
        <f t="shared" si="2"/>
        <v>6.8570122597469234E-4</v>
      </c>
      <c r="U145" s="85">
        <f>R145/'סכום נכסי הקרן'!$C$42</f>
        <v>1.7317483329509339E-4</v>
      </c>
    </row>
    <row r="146" spans="2:21">
      <c r="B146" s="77" t="s">
        <v>683</v>
      </c>
      <c r="C146" s="74" t="s">
        <v>684</v>
      </c>
      <c r="D146" s="87" t="s">
        <v>119</v>
      </c>
      <c r="E146" s="87" t="s">
        <v>348</v>
      </c>
      <c r="F146" s="74" t="s">
        <v>685</v>
      </c>
      <c r="G146" s="87" t="s">
        <v>404</v>
      </c>
      <c r="H146" s="74" t="s">
        <v>682</v>
      </c>
      <c r="I146" s="74"/>
      <c r="J146" s="74"/>
      <c r="K146" s="84">
        <v>1.7300000000011628</v>
      </c>
      <c r="L146" s="87" t="s">
        <v>163</v>
      </c>
      <c r="M146" s="88">
        <v>0.01</v>
      </c>
      <c r="N146" s="88">
        <v>1.0600000000009839E-2</v>
      </c>
      <c r="O146" s="84">
        <v>440768.51000000007</v>
      </c>
      <c r="P146" s="86">
        <v>101.46</v>
      </c>
      <c r="Q146" s="74"/>
      <c r="R146" s="84">
        <v>447.20374107600003</v>
      </c>
      <c r="S146" s="85">
        <v>8.5300568582067032E-4</v>
      </c>
      <c r="T146" s="85">
        <f t="shared" si="2"/>
        <v>1.5332787277295122E-3</v>
      </c>
      <c r="U146" s="85">
        <f>R146/'סכום נכסי הקרן'!$C$42</f>
        <v>3.8723175343902784E-4</v>
      </c>
    </row>
    <row r="147" spans="2:21">
      <c r="B147" s="77" t="s">
        <v>686</v>
      </c>
      <c r="C147" s="74" t="s">
        <v>687</v>
      </c>
      <c r="D147" s="87" t="s">
        <v>119</v>
      </c>
      <c r="E147" s="87" t="s">
        <v>348</v>
      </c>
      <c r="F147" s="74" t="s">
        <v>685</v>
      </c>
      <c r="G147" s="87" t="s">
        <v>404</v>
      </c>
      <c r="H147" s="74" t="s">
        <v>682</v>
      </c>
      <c r="I147" s="74"/>
      <c r="J147" s="74"/>
      <c r="K147" s="84">
        <v>5.2400000000019045</v>
      </c>
      <c r="L147" s="87" t="s">
        <v>163</v>
      </c>
      <c r="M147" s="88">
        <v>1E-3</v>
      </c>
      <c r="N147" s="88">
        <v>1.5000000000006099E-2</v>
      </c>
      <c r="O147" s="84">
        <v>881537.02000000014</v>
      </c>
      <c r="P147" s="86">
        <v>93</v>
      </c>
      <c r="Q147" s="74"/>
      <c r="R147" s="84">
        <v>819.82945643100004</v>
      </c>
      <c r="S147" s="85">
        <v>2.6292483618218752E-3</v>
      </c>
      <c r="T147" s="85">
        <f t="shared" si="2"/>
        <v>2.8108599066886514E-3</v>
      </c>
      <c r="U147" s="85">
        <f>R147/'סכום נכסי הקרן'!$C$42</f>
        <v>7.0988672225975359E-4</v>
      </c>
    </row>
    <row r="148" spans="2:21">
      <c r="B148" s="77" t="s">
        <v>688</v>
      </c>
      <c r="C148" s="74" t="s">
        <v>689</v>
      </c>
      <c r="D148" s="87" t="s">
        <v>119</v>
      </c>
      <c r="E148" s="87" t="s">
        <v>348</v>
      </c>
      <c r="F148" s="74" t="s">
        <v>690</v>
      </c>
      <c r="G148" s="87" t="s">
        <v>404</v>
      </c>
      <c r="H148" s="74" t="s">
        <v>682</v>
      </c>
      <c r="I148" s="74"/>
      <c r="J148" s="74"/>
      <c r="K148" s="84">
        <v>2.2800000000064253</v>
      </c>
      <c r="L148" s="87" t="s">
        <v>163</v>
      </c>
      <c r="M148" s="88">
        <v>2.1000000000000001E-2</v>
      </c>
      <c r="N148" s="88">
        <v>1.4200000000029449E-2</v>
      </c>
      <c r="O148" s="84">
        <v>69386.696398000015</v>
      </c>
      <c r="P148" s="86">
        <v>102.98</v>
      </c>
      <c r="Q148" s="84">
        <v>3.2482184740000002</v>
      </c>
      <c r="R148" s="84">
        <v>74.702638409000016</v>
      </c>
      <c r="S148" s="85">
        <v>3.0261505190559224E-4</v>
      </c>
      <c r="T148" s="85">
        <f t="shared" si="2"/>
        <v>2.5612479471258235E-4</v>
      </c>
      <c r="U148" s="85">
        <f>R148/'סכום נכסי הקרן'!$C$42</f>
        <v>6.468468619702961E-5</v>
      </c>
    </row>
    <row r="149" spans="2:21">
      <c r="B149" s="77" t="s">
        <v>691</v>
      </c>
      <c r="C149" s="74" t="s">
        <v>692</v>
      </c>
      <c r="D149" s="87" t="s">
        <v>119</v>
      </c>
      <c r="E149" s="87" t="s">
        <v>348</v>
      </c>
      <c r="F149" s="74" t="s">
        <v>690</v>
      </c>
      <c r="G149" s="87" t="s">
        <v>404</v>
      </c>
      <c r="H149" s="74" t="s">
        <v>682</v>
      </c>
      <c r="I149" s="74"/>
      <c r="J149" s="74"/>
      <c r="K149" s="84">
        <v>5.7000000000002276</v>
      </c>
      <c r="L149" s="87" t="s">
        <v>163</v>
      </c>
      <c r="M149" s="88">
        <v>2.75E-2</v>
      </c>
      <c r="N149" s="88">
        <v>1.3400000000000453E-2</v>
      </c>
      <c r="O149" s="84">
        <v>1214808.3871040002</v>
      </c>
      <c r="P149" s="86">
        <v>108.36</v>
      </c>
      <c r="Q149" s="74"/>
      <c r="R149" s="84">
        <v>1316.3663547910003</v>
      </c>
      <c r="S149" s="85">
        <v>2.5344412649253114E-3</v>
      </c>
      <c r="T149" s="85">
        <f t="shared" si="2"/>
        <v>4.5132818541356321E-3</v>
      </c>
      <c r="U149" s="85">
        <f>R149/'סכום נכסי הקרן'!$C$42</f>
        <v>1.1398358397168079E-3</v>
      </c>
    </row>
    <row r="150" spans="2:21">
      <c r="B150" s="77" t="s">
        <v>693</v>
      </c>
      <c r="C150" s="74" t="s">
        <v>694</v>
      </c>
      <c r="D150" s="87" t="s">
        <v>119</v>
      </c>
      <c r="E150" s="87" t="s">
        <v>348</v>
      </c>
      <c r="F150" s="74" t="s">
        <v>695</v>
      </c>
      <c r="G150" s="87" t="s">
        <v>696</v>
      </c>
      <c r="H150" s="74" t="s">
        <v>682</v>
      </c>
      <c r="I150" s="74"/>
      <c r="J150" s="74"/>
      <c r="K150" s="84">
        <v>0</v>
      </c>
      <c r="L150" s="87" t="s">
        <v>163</v>
      </c>
      <c r="M150" s="88">
        <v>4.9000000000000002E-2</v>
      </c>
      <c r="N150" s="88">
        <v>0</v>
      </c>
      <c r="O150" s="84">
        <v>472095.88476600009</v>
      </c>
      <c r="P150" s="86">
        <v>21</v>
      </c>
      <c r="Q150" s="74"/>
      <c r="R150" s="84">
        <v>99.140125602999987</v>
      </c>
      <c r="S150" s="85">
        <v>7.4494317680762049E-4</v>
      </c>
      <c r="T150" s="85">
        <f t="shared" si="2"/>
        <v>3.3991094369149882E-4</v>
      </c>
      <c r="U150" s="85">
        <f>R150/'סכום נכסי הקרן'!$C$42</f>
        <v>8.5844998928331681E-5</v>
      </c>
    </row>
    <row r="151" spans="2:21">
      <c r="B151" s="73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84"/>
      <c r="P151" s="86"/>
      <c r="Q151" s="74"/>
      <c r="R151" s="74"/>
      <c r="S151" s="74"/>
      <c r="T151" s="85"/>
      <c r="U151" s="74"/>
    </row>
    <row r="152" spans="2:21">
      <c r="B152" s="92" t="s">
        <v>46</v>
      </c>
      <c r="C152" s="72"/>
      <c r="D152" s="72"/>
      <c r="E152" s="72"/>
      <c r="F152" s="72"/>
      <c r="G152" s="72"/>
      <c r="H152" s="72"/>
      <c r="I152" s="72"/>
      <c r="J152" s="72"/>
      <c r="K152" s="81">
        <v>4.879727064091961</v>
      </c>
      <c r="L152" s="72"/>
      <c r="M152" s="72"/>
      <c r="N152" s="94">
        <v>2.4214984051299061E-2</v>
      </c>
      <c r="O152" s="81"/>
      <c r="P152" s="83"/>
      <c r="Q152" s="81">
        <f>SUM(Q153:Q232)</f>
        <v>160.99766670177544</v>
      </c>
      <c r="R152" s="81">
        <f>SUM(R153:R232)</f>
        <v>54527.044757612013</v>
      </c>
      <c r="S152" s="72"/>
      <c r="T152" s="82">
        <f t="shared" si="2"/>
        <v>0.18695093563314633</v>
      </c>
      <c r="U152" s="82">
        <f>R152/'סכום נכסי הקרן'!$C$42</f>
        <v>4.7214728348504868E-2</v>
      </c>
    </row>
    <row r="153" spans="2:21">
      <c r="B153" s="77" t="s">
        <v>697</v>
      </c>
      <c r="C153" s="74" t="s">
        <v>698</v>
      </c>
      <c r="D153" s="87" t="s">
        <v>119</v>
      </c>
      <c r="E153" s="87" t="s">
        <v>348</v>
      </c>
      <c r="F153" s="74" t="s">
        <v>552</v>
      </c>
      <c r="G153" s="87" t="s">
        <v>358</v>
      </c>
      <c r="H153" s="74" t="s">
        <v>366</v>
      </c>
      <c r="I153" s="74" t="s">
        <v>159</v>
      </c>
      <c r="J153" s="74"/>
      <c r="K153" s="84">
        <v>4.8600000000004115</v>
      </c>
      <c r="L153" s="87" t="s">
        <v>163</v>
      </c>
      <c r="M153" s="88">
        <v>2.6800000000000001E-2</v>
      </c>
      <c r="N153" s="88">
        <v>9.5000000000018195E-3</v>
      </c>
      <c r="O153" s="84">
        <v>3718761.6520610005</v>
      </c>
      <c r="P153" s="86">
        <v>110.81</v>
      </c>
      <c r="Q153" s="74"/>
      <c r="R153" s="84">
        <v>4120.7598280550001</v>
      </c>
      <c r="S153" s="85">
        <v>1.5440837278215631E-3</v>
      </c>
      <c r="T153" s="85">
        <f t="shared" si="2"/>
        <v>1.4128400114088705E-2</v>
      </c>
      <c r="U153" s="85">
        <f>R153/'סכום נכסי הקרן'!$C$42</f>
        <v>3.5681478197823599E-3</v>
      </c>
    </row>
    <row r="154" spans="2:21">
      <c r="B154" s="77" t="s">
        <v>699</v>
      </c>
      <c r="C154" s="74" t="s">
        <v>700</v>
      </c>
      <c r="D154" s="87" t="s">
        <v>119</v>
      </c>
      <c r="E154" s="87" t="s">
        <v>348</v>
      </c>
      <c r="F154" s="74" t="s">
        <v>701</v>
      </c>
      <c r="G154" s="87" t="s">
        <v>404</v>
      </c>
      <c r="H154" s="74" t="s">
        <v>366</v>
      </c>
      <c r="I154" s="74" t="s">
        <v>159</v>
      </c>
      <c r="J154" s="74"/>
      <c r="K154" s="84">
        <v>3.9000000000122355</v>
      </c>
      <c r="L154" s="87" t="s">
        <v>163</v>
      </c>
      <c r="M154" s="88">
        <v>1.44E-2</v>
      </c>
      <c r="N154" s="88">
        <v>7.4000000000489421E-3</v>
      </c>
      <c r="O154" s="84">
        <v>79542.913496000008</v>
      </c>
      <c r="P154" s="86">
        <v>102.75</v>
      </c>
      <c r="Q154" s="74"/>
      <c r="R154" s="84">
        <v>81.730343590000004</v>
      </c>
      <c r="S154" s="85">
        <v>1.0605721799466667E-4</v>
      </c>
      <c r="T154" s="85">
        <f t="shared" si="2"/>
        <v>2.8021992153968669E-4</v>
      </c>
      <c r="U154" s="85">
        <f>R154/'סכום נכסי הקרן'!$C$42</f>
        <v>7.0769945218663525E-5</v>
      </c>
    </row>
    <row r="155" spans="2:21">
      <c r="B155" s="77" t="s">
        <v>702</v>
      </c>
      <c r="C155" s="74" t="s">
        <v>703</v>
      </c>
      <c r="D155" s="87" t="s">
        <v>119</v>
      </c>
      <c r="E155" s="87" t="s">
        <v>348</v>
      </c>
      <c r="F155" s="74" t="s">
        <v>410</v>
      </c>
      <c r="G155" s="87" t="s">
        <v>404</v>
      </c>
      <c r="H155" s="74" t="s">
        <v>395</v>
      </c>
      <c r="I155" s="74" t="s">
        <v>159</v>
      </c>
      <c r="J155" s="74"/>
      <c r="K155" s="84">
        <v>2.6999999999991515</v>
      </c>
      <c r="L155" s="87" t="s">
        <v>163</v>
      </c>
      <c r="M155" s="88">
        <v>1.6299999999999999E-2</v>
      </c>
      <c r="N155" s="88">
        <v>4.9999999999915121E-3</v>
      </c>
      <c r="O155" s="84">
        <v>569126.87385900016</v>
      </c>
      <c r="P155" s="86">
        <v>103.49</v>
      </c>
      <c r="Q155" s="74"/>
      <c r="R155" s="84">
        <v>588.98940178500004</v>
      </c>
      <c r="S155" s="85">
        <v>6.8302956757784999E-4</v>
      </c>
      <c r="T155" s="85">
        <f t="shared" si="2"/>
        <v>2.0194037698392075E-3</v>
      </c>
      <c r="U155" s="85">
        <f>R155/'סכום נכסי הקרן'!$C$42</f>
        <v>5.1000333374100594E-4</v>
      </c>
    </row>
    <row r="156" spans="2:21">
      <c r="B156" s="77" t="s">
        <v>704</v>
      </c>
      <c r="C156" s="74" t="s">
        <v>705</v>
      </c>
      <c r="D156" s="87" t="s">
        <v>119</v>
      </c>
      <c r="E156" s="87" t="s">
        <v>348</v>
      </c>
      <c r="F156" s="74" t="s">
        <v>706</v>
      </c>
      <c r="G156" s="87" t="s">
        <v>707</v>
      </c>
      <c r="H156" s="74" t="s">
        <v>395</v>
      </c>
      <c r="I156" s="74" t="s">
        <v>159</v>
      </c>
      <c r="J156" s="74"/>
      <c r="K156" s="84">
        <v>4.4500000000062636</v>
      </c>
      <c r="L156" s="87" t="s">
        <v>163</v>
      </c>
      <c r="M156" s="88">
        <v>2.6099999999999998E-2</v>
      </c>
      <c r="N156" s="88">
        <v>6.9999999999999993E-3</v>
      </c>
      <c r="O156" s="84">
        <v>218797.79186500006</v>
      </c>
      <c r="P156" s="86">
        <v>109.43</v>
      </c>
      <c r="Q156" s="74"/>
      <c r="R156" s="84">
        <v>239.43042373000003</v>
      </c>
      <c r="S156" s="85">
        <v>3.8187511626539136E-4</v>
      </c>
      <c r="T156" s="85">
        <f t="shared" si="2"/>
        <v>8.2090899909105042E-4</v>
      </c>
      <c r="U156" s="85">
        <f>R156/'סכום נכסי הקרן'!$C$42</f>
        <v>2.0732175134434053E-4</v>
      </c>
    </row>
    <row r="157" spans="2:21">
      <c r="B157" s="77" t="s">
        <v>708</v>
      </c>
      <c r="C157" s="74" t="s">
        <v>709</v>
      </c>
      <c r="D157" s="87" t="s">
        <v>119</v>
      </c>
      <c r="E157" s="87" t="s">
        <v>348</v>
      </c>
      <c r="F157" s="74" t="s">
        <v>710</v>
      </c>
      <c r="G157" s="87" t="s">
        <v>520</v>
      </c>
      <c r="H157" s="74" t="s">
        <v>434</v>
      </c>
      <c r="I157" s="74" t="s">
        <v>352</v>
      </c>
      <c r="J157" s="74"/>
      <c r="K157" s="84">
        <v>10.639999999997992</v>
      </c>
      <c r="L157" s="87" t="s">
        <v>163</v>
      </c>
      <c r="M157" s="88">
        <v>2.4E-2</v>
      </c>
      <c r="N157" s="88">
        <v>2.6399999999998518E-2</v>
      </c>
      <c r="O157" s="84">
        <v>547144.564488</v>
      </c>
      <c r="P157" s="86">
        <v>98.25</v>
      </c>
      <c r="Q157" s="74"/>
      <c r="R157" s="84">
        <v>537.56953467200003</v>
      </c>
      <c r="S157" s="85">
        <v>7.1394308817933892E-4</v>
      </c>
      <c r="T157" s="85">
        <f t="shared" si="2"/>
        <v>1.8431060755548421E-3</v>
      </c>
      <c r="U157" s="85">
        <f>R157/'סכום נכסי הקרן'!$C$42</f>
        <v>4.6547909685546303E-4</v>
      </c>
    </row>
    <row r="158" spans="2:21">
      <c r="B158" s="77" t="s">
        <v>711</v>
      </c>
      <c r="C158" s="74" t="s">
        <v>712</v>
      </c>
      <c r="D158" s="87" t="s">
        <v>119</v>
      </c>
      <c r="E158" s="87" t="s">
        <v>348</v>
      </c>
      <c r="F158" s="74" t="s">
        <v>439</v>
      </c>
      <c r="G158" s="87" t="s">
        <v>404</v>
      </c>
      <c r="H158" s="74" t="s">
        <v>440</v>
      </c>
      <c r="I158" s="74" t="s">
        <v>159</v>
      </c>
      <c r="J158" s="74"/>
      <c r="K158" s="84">
        <v>3.0000000000012221</v>
      </c>
      <c r="L158" s="87" t="s">
        <v>163</v>
      </c>
      <c r="M158" s="88">
        <v>3.39E-2</v>
      </c>
      <c r="N158" s="88">
        <v>1.1300000000011856E-2</v>
      </c>
      <c r="O158" s="84">
        <v>747560.68367900013</v>
      </c>
      <c r="P158" s="86">
        <v>109.45</v>
      </c>
      <c r="Q158" s="74"/>
      <c r="R158" s="84">
        <v>818.20516843100006</v>
      </c>
      <c r="S158" s="85">
        <v>6.8886085272207884E-4</v>
      </c>
      <c r="T158" s="85">
        <f t="shared" si="2"/>
        <v>2.8052908874489778E-3</v>
      </c>
      <c r="U158" s="85">
        <f>R158/'סכום נכסי הקרן'!$C$42</f>
        <v>7.084802584211091E-4</v>
      </c>
    </row>
    <row r="159" spans="2:21">
      <c r="B159" s="77" t="s">
        <v>713</v>
      </c>
      <c r="C159" s="74" t="s">
        <v>714</v>
      </c>
      <c r="D159" s="87" t="s">
        <v>119</v>
      </c>
      <c r="E159" s="87" t="s">
        <v>348</v>
      </c>
      <c r="F159" s="74" t="s">
        <v>439</v>
      </c>
      <c r="G159" s="87" t="s">
        <v>404</v>
      </c>
      <c r="H159" s="74" t="s">
        <v>440</v>
      </c>
      <c r="I159" s="74" t="s">
        <v>159</v>
      </c>
      <c r="J159" s="74"/>
      <c r="K159" s="84">
        <v>8.6699999999969481</v>
      </c>
      <c r="L159" s="87" t="s">
        <v>163</v>
      </c>
      <c r="M159" s="88">
        <v>2.4399999999999998E-2</v>
      </c>
      <c r="N159" s="88">
        <v>2.3599999999990611E-2</v>
      </c>
      <c r="O159" s="84">
        <v>874826.11794100015</v>
      </c>
      <c r="P159" s="86">
        <v>102.26</v>
      </c>
      <c r="Q159" s="74"/>
      <c r="R159" s="84">
        <v>894.59717871900011</v>
      </c>
      <c r="S159" s="85">
        <v>1.4236947583151759E-3</v>
      </c>
      <c r="T159" s="85">
        <f t="shared" si="2"/>
        <v>3.0672078474038786E-3</v>
      </c>
      <c r="U159" s="85">
        <f>R159/'סכום נכסי הקרן'!$C$42</f>
        <v>7.7462776430149325E-4</v>
      </c>
    </row>
    <row r="160" spans="2:21">
      <c r="B160" s="77" t="s">
        <v>715</v>
      </c>
      <c r="C160" s="74" t="s">
        <v>716</v>
      </c>
      <c r="D160" s="87" t="s">
        <v>119</v>
      </c>
      <c r="E160" s="87" t="s">
        <v>348</v>
      </c>
      <c r="F160" s="74" t="s">
        <v>371</v>
      </c>
      <c r="G160" s="87" t="s">
        <v>358</v>
      </c>
      <c r="H160" s="74" t="s">
        <v>440</v>
      </c>
      <c r="I160" s="74" t="s">
        <v>159</v>
      </c>
      <c r="J160" s="74"/>
      <c r="K160" s="84">
        <v>0.34000000000018082</v>
      </c>
      <c r="L160" s="87" t="s">
        <v>163</v>
      </c>
      <c r="M160" s="88">
        <v>1.4199999999999999E-2</v>
      </c>
      <c r="N160" s="88">
        <v>5.6999999999981224E-3</v>
      </c>
      <c r="O160" s="84">
        <v>1430280.9757410001</v>
      </c>
      <c r="P160" s="86">
        <v>100.52</v>
      </c>
      <c r="Q160" s="74"/>
      <c r="R160" s="84">
        <v>1437.7184202110002</v>
      </c>
      <c r="S160" s="85">
        <v>1.7654625461205301E-3</v>
      </c>
      <c r="T160" s="85">
        <f t="shared" si="2"/>
        <v>4.9293484550697797E-3</v>
      </c>
      <c r="U160" s="85">
        <f>R160/'סכום נכסי הקרן'!$C$42</f>
        <v>1.2449140596864576E-3</v>
      </c>
    </row>
    <row r="161" spans="2:21">
      <c r="B161" s="77" t="s">
        <v>717</v>
      </c>
      <c r="C161" s="74" t="s">
        <v>718</v>
      </c>
      <c r="D161" s="87" t="s">
        <v>119</v>
      </c>
      <c r="E161" s="87" t="s">
        <v>348</v>
      </c>
      <c r="F161" s="74" t="s">
        <v>458</v>
      </c>
      <c r="G161" s="87" t="s">
        <v>404</v>
      </c>
      <c r="H161" s="74" t="s">
        <v>434</v>
      </c>
      <c r="I161" s="74" t="s">
        <v>352</v>
      </c>
      <c r="J161" s="74"/>
      <c r="K161" s="84">
        <v>7.8600000000005661</v>
      </c>
      <c r="L161" s="87" t="s">
        <v>163</v>
      </c>
      <c r="M161" s="88">
        <v>2.5499999999999998E-2</v>
      </c>
      <c r="N161" s="88">
        <v>2.1700000000000517E-2</v>
      </c>
      <c r="O161" s="84">
        <v>3173887.5189110003</v>
      </c>
      <c r="P161" s="86">
        <v>103.73</v>
      </c>
      <c r="Q161" s="74"/>
      <c r="R161" s="84">
        <v>3292.2736290990001</v>
      </c>
      <c r="S161" s="85">
        <v>2.0959371775779341E-3</v>
      </c>
      <c r="T161" s="85">
        <f t="shared" si="2"/>
        <v>1.1287859777775118E-2</v>
      </c>
      <c r="U161" s="85">
        <f>R161/'סכום נכסי הקרן'!$C$42</f>
        <v>2.8507652622262367E-3</v>
      </c>
    </row>
    <row r="162" spans="2:21">
      <c r="B162" s="77" t="s">
        <v>719</v>
      </c>
      <c r="C162" s="74" t="s">
        <v>720</v>
      </c>
      <c r="D162" s="87" t="s">
        <v>119</v>
      </c>
      <c r="E162" s="87" t="s">
        <v>348</v>
      </c>
      <c r="F162" s="74" t="s">
        <v>721</v>
      </c>
      <c r="G162" s="87" t="s">
        <v>654</v>
      </c>
      <c r="H162" s="74" t="s">
        <v>434</v>
      </c>
      <c r="I162" s="74" t="s">
        <v>352</v>
      </c>
      <c r="J162" s="74"/>
      <c r="K162" s="84">
        <v>3.0099999999992821</v>
      </c>
      <c r="L162" s="87" t="s">
        <v>163</v>
      </c>
      <c r="M162" s="88">
        <v>4.3499999999999997E-2</v>
      </c>
      <c r="N162" s="88">
        <v>0.10119999999997127</v>
      </c>
      <c r="O162" s="84">
        <v>808979.64764300024</v>
      </c>
      <c r="P162" s="86">
        <v>86</v>
      </c>
      <c r="Q162" s="74"/>
      <c r="R162" s="84">
        <v>695.72252385000002</v>
      </c>
      <c r="S162" s="85">
        <v>5.175063510952702E-4</v>
      </c>
      <c r="T162" s="85">
        <f t="shared" si="2"/>
        <v>2.3853479929636964E-3</v>
      </c>
      <c r="U162" s="85">
        <f>R162/'סכום נכסי הקרן'!$C$42</f>
        <v>6.0242307492610443E-4</v>
      </c>
    </row>
    <row r="163" spans="2:21">
      <c r="B163" s="77" t="s">
        <v>722</v>
      </c>
      <c r="C163" s="74" t="s">
        <v>723</v>
      </c>
      <c r="D163" s="87" t="s">
        <v>119</v>
      </c>
      <c r="E163" s="87" t="s">
        <v>348</v>
      </c>
      <c r="F163" s="74" t="s">
        <v>403</v>
      </c>
      <c r="G163" s="87" t="s">
        <v>404</v>
      </c>
      <c r="H163" s="74" t="s">
        <v>434</v>
      </c>
      <c r="I163" s="74" t="s">
        <v>352</v>
      </c>
      <c r="J163" s="74"/>
      <c r="K163" s="84">
        <v>3.2999999999995508</v>
      </c>
      <c r="L163" s="87" t="s">
        <v>163</v>
      </c>
      <c r="M163" s="88">
        <v>2.5499999999999998E-2</v>
      </c>
      <c r="N163" s="88">
        <v>8.900000000003138E-3</v>
      </c>
      <c r="O163" s="84">
        <v>629669.30000000016</v>
      </c>
      <c r="P163" s="86">
        <v>106.26</v>
      </c>
      <c r="Q163" s="74"/>
      <c r="R163" s="84">
        <v>669.0866192110002</v>
      </c>
      <c r="S163" s="85">
        <v>1.8765849079096387E-3</v>
      </c>
      <c r="T163" s="85">
        <f t="shared" si="2"/>
        <v>2.2940243696895576E-3</v>
      </c>
      <c r="U163" s="85">
        <f>R163/'סכום נכסי הקרן'!$C$42</f>
        <v>5.7935916219367092E-4</v>
      </c>
    </row>
    <row r="164" spans="2:21">
      <c r="B164" s="77" t="s">
        <v>724</v>
      </c>
      <c r="C164" s="74" t="s">
        <v>725</v>
      </c>
      <c r="D164" s="87" t="s">
        <v>119</v>
      </c>
      <c r="E164" s="87" t="s">
        <v>348</v>
      </c>
      <c r="F164" s="74" t="s">
        <v>467</v>
      </c>
      <c r="G164" s="87" t="s">
        <v>468</v>
      </c>
      <c r="H164" s="74" t="s">
        <v>440</v>
      </c>
      <c r="I164" s="74" t="s">
        <v>159</v>
      </c>
      <c r="J164" s="74"/>
      <c r="K164" s="84">
        <v>2.0300000000008565</v>
      </c>
      <c r="L164" s="87" t="s">
        <v>163</v>
      </c>
      <c r="M164" s="88">
        <v>4.8000000000000001E-2</v>
      </c>
      <c r="N164" s="88">
        <v>6.2000000000138654E-3</v>
      </c>
      <c r="O164" s="84">
        <v>214076.39292600003</v>
      </c>
      <c r="P164" s="86">
        <v>108.52</v>
      </c>
      <c r="Q164" s="84">
        <v>12.874806241000002</v>
      </c>
      <c r="R164" s="84">
        <v>245.19050789300002</v>
      </c>
      <c r="S164" s="85">
        <v>1.1540399914031866E-4</v>
      </c>
      <c r="T164" s="85">
        <f t="shared" si="2"/>
        <v>8.4065797188767697E-4</v>
      </c>
      <c r="U164" s="85">
        <f>R164/'סכום נכסי הקרן'!$C$42</f>
        <v>2.1230938289909491E-4</v>
      </c>
    </row>
    <row r="165" spans="2:21">
      <c r="B165" s="77" t="s">
        <v>726</v>
      </c>
      <c r="C165" s="74" t="s">
        <v>727</v>
      </c>
      <c r="D165" s="87" t="s">
        <v>119</v>
      </c>
      <c r="E165" s="87" t="s">
        <v>348</v>
      </c>
      <c r="F165" s="74" t="s">
        <v>467</v>
      </c>
      <c r="G165" s="87" t="s">
        <v>468</v>
      </c>
      <c r="H165" s="74" t="s">
        <v>440</v>
      </c>
      <c r="I165" s="74" t="s">
        <v>159</v>
      </c>
      <c r="J165" s="74"/>
      <c r="K165" s="84">
        <v>0.41000737167466345</v>
      </c>
      <c r="L165" s="87" t="s">
        <v>163</v>
      </c>
      <c r="M165" s="88">
        <v>4.4999999999999998E-2</v>
      </c>
      <c r="N165" s="88">
        <v>0</v>
      </c>
      <c r="O165" s="84">
        <v>7.5560000000000016E-2</v>
      </c>
      <c r="P165" s="86">
        <v>102.25</v>
      </c>
      <c r="Q165" s="74"/>
      <c r="R165" s="84">
        <v>7.7323000000000018E-5</v>
      </c>
      <c r="S165" s="85">
        <v>1.2582679997602033E-10</v>
      </c>
      <c r="T165" s="85">
        <f t="shared" si="2"/>
        <v>2.6510894291485995E-10</v>
      </c>
      <c r="U165" s="85">
        <f>R165/'סכום נכסי הקרן'!$C$42</f>
        <v>6.6953645779267923E-11</v>
      </c>
    </row>
    <row r="166" spans="2:21">
      <c r="B166" s="77" t="s">
        <v>728</v>
      </c>
      <c r="C166" s="74" t="s">
        <v>729</v>
      </c>
      <c r="D166" s="87" t="s">
        <v>119</v>
      </c>
      <c r="E166" s="87" t="s">
        <v>348</v>
      </c>
      <c r="F166" s="74" t="s">
        <v>730</v>
      </c>
      <c r="G166" s="87" t="s">
        <v>156</v>
      </c>
      <c r="H166" s="74" t="s">
        <v>440</v>
      </c>
      <c r="I166" s="74" t="s">
        <v>159</v>
      </c>
      <c r="J166" s="74"/>
      <c r="K166" s="84">
        <v>1.8902821316614418</v>
      </c>
      <c r="L166" s="87" t="s">
        <v>163</v>
      </c>
      <c r="M166" s="88">
        <v>1.49E-2</v>
      </c>
      <c r="N166" s="88">
        <v>6.2006269592476473E-3</v>
      </c>
      <c r="O166" s="84">
        <v>4.6600000000000009E-3</v>
      </c>
      <c r="P166" s="86">
        <v>102.15</v>
      </c>
      <c r="Q166" s="74"/>
      <c r="R166" s="84">
        <v>4.7850000000000008E-6</v>
      </c>
      <c r="S166" s="85">
        <v>4.8625118361077083E-12</v>
      </c>
      <c r="T166" s="85">
        <f t="shared" si="2"/>
        <v>1.6405807998236032E-11</v>
      </c>
      <c r="U166" s="85">
        <f>R166/'סכום נכסי הקרן'!$C$42</f>
        <v>4.1433104645939373E-12</v>
      </c>
    </row>
    <row r="167" spans="2:21">
      <c r="B167" s="77" t="s">
        <v>731</v>
      </c>
      <c r="C167" s="74" t="s">
        <v>732</v>
      </c>
      <c r="D167" s="87" t="s">
        <v>119</v>
      </c>
      <c r="E167" s="87" t="s">
        <v>348</v>
      </c>
      <c r="F167" s="74" t="s">
        <v>371</v>
      </c>
      <c r="G167" s="87" t="s">
        <v>358</v>
      </c>
      <c r="H167" s="74" t="s">
        <v>434</v>
      </c>
      <c r="I167" s="74" t="s">
        <v>352</v>
      </c>
      <c r="J167" s="74"/>
      <c r="K167" s="84">
        <v>0.31000000000233685</v>
      </c>
      <c r="L167" s="87" t="s">
        <v>163</v>
      </c>
      <c r="M167" s="88">
        <v>3.2500000000000001E-2</v>
      </c>
      <c r="N167" s="88">
        <v>-1.2100000000015829E-2</v>
      </c>
      <c r="O167" s="84">
        <v>2.6171530000000005</v>
      </c>
      <c r="P167" s="86">
        <v>5068724</v>
      </c>
      <c r="Q167" s="74"/>
      <c r="R167" s="84">
        <v>132.65625519900004</v>
      </c>
      <c r="S167" s="85">
        <v>1.4135311909262762E-4</v>
      </c>
      <c r="T167" s="85">
        <f t="shared" si="2"/>
        <v>4.548240444221097E-4</v>
      </c>
      <c r="U167" s="85">
        <f>R167/'סכום נכסי הקרן'!$C$42</f>
        <v>1.1486646820477757E-4</v>
      </c>
    </row>
    <row r="168" spans="2:21">
      <c r="B168" s="77" t="s">
        <v>733</v>
      </c>
      <c r="C168" s="74" t="s">
        <v>734</v>
      </c>
      <c r="D168" s="87" t="s">
        <v>119</v>
      </c>
      <c r="E168" s="87" t="s">
        <v>348</v>
      </c>
      <c r="F168" s="74" t="s">
        <v>735</v>
      </c>
      <c r="G168" s="87" t="s">
        <v>654</v>
      </c>
      <c r="H168" s="74" t="s">
        <v>434</v>
      </c>
      <c r="I168" s="74" t="s">
        <v>352</v>
      </c>
      <c r="J168" s="74"/>
      <c r="K168" s="84">
        <v>2.6200000000027934</v>
      </c>
      <c r="L168" s="87" t="s">
        <v>163</v>
      </c>
      <c r="M168" s="88">
        <v>3.3799999999999997E-2</v>
      </c>
      <c r="N168" s="88">
        <v>2.6100000000027181E-2</v>
      </c>
      <c r="O168" s="84">
        <v>514851.97443700006</v>
      </c>
      <c r="P168" s="86">
        <v>102.9</v>
      </c>
      <c r="Q168" s="74"/>
      <c r="R168" s="84">
        <v>529.78268179600013</v>
      </c>
      <c r="S168" s="85">
        <v>6.2899662007943522E-4</v>
      </c>
      <c r="T168" s="85">
        <f t="shared" si="2"/>
        <v>1.8164081417629578E-3</v>
      </c>
      <c r="U168" s="85">
        <f>R168/'סכום נכסי הקרן'!$C$42</f>
        <v>4.5873649518202858E-4</v>
      </c>
    </row>
    <row r="169" spans="2:21">
      <c r="B169" s="77" t="s">
        <v>736</v>
      </c>
      <c r="C169" s="74" t="s">
        <v>737</v>
      </c>
      <c r="D169" s="87" t="s">
        <v>119</v>
      </c>
      <c r="E169" s="87" t="s">
        <v>348</v>
      </c>
      <c r="F169" s="74" t="s">
        <v>516</v>
      </c>
      <c r="G169" s="87" t="s">
        <v>150</v>
      </c>
      <c r="H169" s="74" t="s">
        <v>434</v>
      </c>
      <c r="I169" s="74" t="s">
        <v>352</v>
      </c>
      <c r="J169" s="74"/>
      <c r="K169" s="84">
        <v>4.6800000000039903</v>
      </c>
      <c r="L169" s="87" t="s">
        <v>163</v>
      </c>
      <c r="M169" s="88">
        <v>5.0900000000000001E-2</v>
      </c>
      <c r="N169" s="88">
        <v>1.0800000000011901E-2</v>
      </c>
      <c r="O169" s="84">
        <v>420094.90970900003</v>
      </c>
      <c r="P169" s="86">
        <v>119.25</v>
      </c>
      <c r="Q169" s="84">
        <v>70.435913094000014</v>
      </c>
      <c r="R169" s="84">
        <v>571.39909295400014</v>
      </c>
      <c r="S169" s="85">
        <v>5.023440710622204E-4</v>
      </c>
      <c r="T169" s="85">
        <f t="shared" si="2"/>
        <v>1.9590937950615568E-3</v>
      </c>
      <c r="U169" s="85">
        <f>R169/'סכום נכסי הקרן'!$C$42</f>
        <v>4.947719626532481E-4</v>
      </c>
    </row>
    <row r="170" spans="2:21">
      <c r="B170" s="77" t="s">
        <v>738</v>
      </c>
      <c r="C170" s="74" t="s">
        <v>739</v>
      </c>
      <c r="D170" s="87" t="s">
        <v>119</v>
      </c>
      <c r="E170" s="87" t="s">
        <v>348</v>
      </c>
      <c r="F170" s="74" t="s">
        <v>516</v>
      </c>
      <c r="G170" s="87" t="s">
        <v>150</v>
      </c>
      <c r="H170" s="74" t="s">
        <v>434</v>
      </c>
      <c r="I170" s="74" t="s">
        <v>352</v>
      </c>
      <c r="J170" s="74"/>
      <c r="K170" s="84">
        <v>6.3700000000024319</v>
      </c>
      <c r="L170" s="87" t="s">
        <v>163</v>
      </c>
      <c r="M170" s="88">
        <v>3.5200000000000002E-2</v>
      </c>
      <c r="N170" s="88">
        <v>1.3400000000004422E-2</v>
      </c>
      <c r="O170" s="84">
        <v>629669.30000000016</v>
      </c>
      <c r="P170" s="86">
        <v>115</v>
      </c>
      <c r="Q170" s="74"/>
      <c r="R170" s="84">
        <v>724.11970205199998</v>
      </c>
      <c r="S170" s="85">
        <v>7.3650700633962638E-4</v>
      </c>
      <c r="T170" s="85">
        <f t="shared" si="2"/>
        <v>2.4827103029477519E-3</v>
      </c>
      <c r="U170" s="85">
        <f>R170/'סכום נכסי הקרן'!$C$42</f>
        <v>6.2701206669398012E-4</v>
      </c>
    </row>
    <row r="171" spans="2:21">
      <c r="B171" s="77" t="s">
        <v>740</v>
      </c>
      <c r="C171" s="74" t="s">
        <v>741</v>
      </c>
      <c r="D171" s="87" t="s">
        <v>119</v>
      </c>
      <c r="E171" s="87" t="s">
        <v>348</v>
      </c>
      <c r="F171" s="74" t="s">
        <v>742</v>
      </c>
      <c r="G171" s="87" t="s">
        <v>743</v>
      </c>
      <c r="H171" s="74" t="s">
        <v>434</v>
      </c>
      <c r="I171" s="74" t="s">
        <v>352</v>
      </c>
      <c r="J171" s="74"/>
      <c r="K171" s="84">
        <v>2.1399968551810891</v>
      </c>
      <c r="L171" s="87" t="s">
        <v>163</v>
      </c>
      <c r="M171" s="88">
        <v>1.0500000000000001E-2</v>
      </c>
      <c r="N171" s="88">
        <v>7.2999857734382589E-3</v>
      </c>
      <c r="O171" s="84">
        <v>0.26446100000000006</v>
      </c>
      <c r="P171" s="86">
        <v>101.04</v>
      </c>
      <c r="Q171" s="74"/>
      <c r="R171" s="84">
        <v>2.6710600000000008E-4</v>
      </c>
      <c r="S171" s="85">
        <v>5.7076846044606371E-10</v>
      </c>
      <c r="T171" s="85">
        <f t="shared" si="2"/>
        <v>9.15797231175932E-10</v>
      </c>
      <c r="U171" s="85">
        <f>R171/'סכום נכסי הקרן'!$C$42</f>
        <v>2.3128591117154196E-10</v>
      </c>
    </row>
    <row r="172" spans="2:21">
      <c r="B172" s="77" t="s">
        <v>744</v>
      </c>
      <c r="C172" s="74" t="s">
        <v>745</v>
      </c>
      <c r="D172" s="87" t="s">
        <v>119</v>
      </c>
      <c r="E172" s="87" t="s">
        <v>348</v>
      </c>
      <c r="F172" s="74" t="s">
        <v>524</v>
      </c>
      <c r="G172" s="87" t="s">
        <v>190</v>
      </c>
      <c r="H172" s="74" t="s">
        <v>525</v>
      </c>
      <c r="I172" s="74" t="s">
        <v>159</v>
      </c>
      <c r="J172" s="74"/>
      <c r="K172" s="84">
        <v>6.8400000000097458</v>
      </c>
      <c r="L172" s="87" t="s">
        <v>163</v>
      </c>
      <c r="M172" s="88">
        <v>3.2000000000000001E-2</v>
      </c>
      <c r="N172" s="88">
        <v>1.7900000000017645E-2</v>
      </c>
      <c r="O172" s="84">
        <v>214087.56200000003</v>
      </c>
      <c r="P172" s="86">
        <v>111.19</v>
      </c>
      <c r="Q172" s="74"/>
      <c r="R172" s="84">
        <v>238.04395540200002</v>
      </c>
      <c r="S172" s="85">
        <v>2.5646416121404084E-4</v>
      </c>
      <c r="T172" s="85">
        <f t="shared" si="2"/>
        <v>8.1615536624156176E-4</v>
      </c>
      <c r="U172" s="85">
        <f>R172/'סכום נכסי הקרן'!$C$42</f>
        <v>2.0612121451419832E-4</v>
      </c>
    </row>
    <row r="173" spans="2:21">
      <c r="B173" s="77" t="s">
        <v>746</v>
      </c>
      <c r="C173" s="74" t="s">
        <v>747</v>
      </c>
      <c r="D173" s="87" t="s">
        <v>119</v>
      </c>
      <c r="E173" s="87" t="s">
        <v>348</v>
      </c>
      <c r="F173" s="74" t="s">
        <v>524</v>
      </c>
      <c r="G173" s="87" t="s">
        <v>190</v>
      </c>
      <c r="H173" s="74" t="s">
        <v>525</v>
      </c>
      <c r="I173" s="74" t="s">
        <v>159</v>
      </c>
      <c r="J173" s="74"/>
      <c r="K173" s="84">
        <v>3.7099999999994</v>
      </c>
      <c r="L173" s="87" t="s">
        <v>163</v>
      </c>
      <c r="M173" s="88">
        <v>3.6499999999999998E-2</v>
      </c>
      <c r="N173" s="88">
        <v>1.1899999999997959E-2</v>
      </c>
      <c r="O173" s="84">
        <v>1459805.004582</v>
      </c>
      <c r="P173" s="86">
        <v>110.73</v>
      </c>
      <c r="Q173" s="74"/>
      <c r="R173" s="84">
        <v>1616.4420328070003</v>
      </c>
      <c r="S173" s="85">
        <v>6.8057192675228715E-4</v>
      </c>
      <c r="T173" s="85">
        <f t="shared" si="2"/>
        <v>5.5421186270658293E-3</v>
      </c>
      <c r="U173" s="85">
        <f>R173/'סכום נכסי הקרן'!$C$42</f>
        <v>1.3996700501439372E-3</v>
      </c>
    </row>
    <row r="174" spans="2:21">
      <c r="B174" s="77" t="s">
        <v>748</v>
      </c>
      <c r="C174" s="74" t="s">
        <v>749</v>
      </c>
      <c r="D174" s="87" t="s">
        <v>119</v>
      </c>
      <c r="E174" s="87" t="s">
        <v>348</v>
      </c>
      <c r="F174" s="74" t="s">
        <v>449</v>
      </c>
      <c r="G174" s="87" t="s">
        <v>404</v>
      </c>
      <c r="H174" s="74" t="s">
        <v>525</v>
      </c>
      <c r="I174" s="74" t="s">
        <v>159</v>
      </c>
      <c r="J174" s="74"/>
      <c r="K174" s="84">
        <v>2.4399999999961053</v>
      </c>
      <c r="L174" s="87" t="s">
        <v>163</v>
      </c>
      <c r="M174" s="88">
        <v>3.5000000000000003E-2</v>
      </c>
      <c r="N174" s="88">
        <v>1.1499999999996645E-2</v>
      </c>
      <c r="O174" s="84">
        <v>279058.66729700007</v>
      </c>
      <c r="P174" s="86">
        <v>106.72</v>
      </c>
      <c r="Q174" s="74"/>
      <c r="R174" s="84">
        <v>297.811397414</v>
      </c>
      <c r="S174" s="85">
        <v>2.0980566508751056E-3</v>
      </c>
      <c r="T174" s="85">
        <f t="shared" si="2"/>
        <v>1.0210734808067817E-3</v>
      </c>
      <c r="U174" s="85">
        <f>R174/'סכום נכסי הקרן'!$C$42</f>
        <v>2.5787357980789336E-4</v>
      </c>
    </row>
    <row r="175" spans="2:21">
      <c r="B175" s="77" t="s">
        <v>750</v>
      </c>
      <c r="C175" s="74" t="s">
        <v>751</v>
      </c>
      <c r="D175" s="87" t="s">
        <v>119</v>
      </c>
      <c r="E175" s="87" t="s">
        <v>348</v>
      </c>
      <c r="F175" s="74" t="s">
        <v>400</v>
      </c>
      <c r="G175" s="87" t="s">
        <v>358</v>
      </c>
      <c r="H175" s="74" t="s">
        <v>525</v>
      </c>
      <c r="I175" s="74" t="s">
        <v>159</v>
      </c>
      <c r="J175" s="74"/>
      <c r="K175" s="84">
        <v>1.2399999999995219</v>
      </c>
      <c r="L175" s="87" t="s">
        <v>163</v>
      </c>
      <c r="M175" s="88">
        <v>3.6000000000000004E-2</v>
      </c>
      <c r="N175" s="88">
        <v>1.6899999999993726E-2</v>
      </c>
      <c r="O175" s="84">
        <v>25.501283000000004</v>
      </c>
      <c r="P175" s="86">
        <v>5249566</v>
      </c>
      <c r="Q175" s="74"/>
      <c r="R175" s="84">
        <v>1338.706666236</v>
      </c>
      <c r="S175" s="85">
        <v>1.626253619029399E-3</v>
      </c>
      <c r="T175" s="85">
        <f t="shared" si="2"/>
        <v>4.5898776451883932E-3</v>
      </c>
      <c r="U175" s="85">
        <f>R175/'סכום נכסי הקרן'!$C$42</f>
        <v>1.1591802171864746E-3</v>
      </c>
    </row>
    <row r="176" spans="2:21">
      <c r="B176" s="77" t="s">
        <v>752</v>
      </c>
      <c r="C176" s="74" t="s">
        <v>753</v>
      </c>
      <c r="D176" s="87" t="s">
        <v>119</v>
      </c>
      <c r="E176" s="87" t="s">
        <v>348</v>
      </c>
      <c r="F176" s="74" t="s">
        <v>463</v>
      </c>
      <c r="G176" s="87" t="s">
        <v>464</v>
      </c>
      <c r="H176" s="74" t="s">
        <v>521</v>
      </c>
      <c r="I176" s="74" t="s">
        <v>352</v>
      </c>
      <c r="J176" s="74"/>
      <c r="K176" s="84">
        <v>9.6200000000000916</v>
      </c>
      <c r="L176" s="87" t="s">
        <v>163</v>
      </c>
      <c r="M176" s="88">
        <v>3.0499999999999999E-2</v>
      </c>
      <c r="N176" s="88">
        <v>2.2200000000005608E-2</v>
      </c>
      <c r="O176" s="84">
        <v>784601.53436000017</v>
      </c>
      <c r="P176" s="86">
        <v>109.07</v>
      </c>
      <c r="Q176" s="74"/>
      <c r="R176" s="84">
        <v>855.76489356600018</v>
      </c>
      <c r="S176" s="85">
        <v>2.4827001902049668E-3</v>
      </c>
      <c r="T176" s="85">
        <f t="shared" si="2"/>
        <v>2.9340678235056828E-3</v>
      </c>
      <c r="U176" s="85">
        <f>R176/'סכום נכסי הקרן'!$C$42</f>
        <v>7.4100305929866771E-4</v>
      </c>
    </row>
    <row r="177" spans="2:21">
      <c r="B177" s="77" t="s">
        <v>754</v>
      </c>
      <c r="C177" s="74" t="s">
        <v>755</v>
      </c>
      <c r="D177" s="87" t="s">
        <v>119</v>
      </c>
      <c r="E177" s="87" t="s">
        <v>348</v>
      </c>
      <c r="F177" s="74" t="s">
        <v>463</v>
      </c>
      <c r="G177" s="87" t="s">
        <v>464</v>
      </c>
      <c r="H177" s="74" t="s">
        <v>521</v>
      </c>
      <c r="I177" s="74" t="s">
        <v>352</v>
      </c>
      <c r="J177" s="74"/>
      <c r="K177" s="84">
        <v>8.8899999999983379</v>
      </c>
      <c r="L177" s="87" t="s">
        <v>163</v>
      </c>
      <c r="M177" s="88">
        <v>3.0499999999999999E-2</v>
      </c>
      <c r="N177" s="88">
        <v>2.0999999999996608E-2</v>
      </c>
      <c r="O177" s="84">
        <v>1344503.7781620002</v>
      </c>
      <c r="P177" s="86">
        <v>109.61</v>
      </c>
      <c r="Q177" s="74"/>
      <c r="R177" s="84">
        <v>1473.7105913050002</v>
      </c>
      <c r="S177" s="85">
        <v>1.8446376050675602E-3</v>
      </c>
      <c r="T177" s="85">
        <f t="shared" si="2"/>
        <v>5.0527508894287823E-3</v>
      </c>
      <c r="U177" s="85">
        <f>R177/'סכום נכסי הקרן'!$C$42</f>
        <v>1.2760795224110606E-3</v>
      </c>
    </row>
    <row r="178" spans="2:21">
      <c r="B178" s="77" t="s">
        <v>756</v>
      </c>
      <c r="C178" s="74" t="s">
        <v>757</v>
      </c>
      <c r="D178" s="87" t="s">
        <v>119</v>
      </c>
      <c r="E178" s="87" t="s">
        <v>348</v>
      </c>
      <c r="F178" s="74" t="s">
        <v>463</v>
      </c>
      <c r="G178" s="87" t="s">
        <v>464</v>
      </c>
      <c r="H178" s="74" t="s">
        <v>521</v>
      </c>
      <c r="I178" s="74" t="s">
        <v>352</v>
      </c>
      <c r="J178" s="74"/>
      <c r="K178" s="84">
        <v>5.3200000000017678</v>
      </c>
      <c r="L178" s="87" t="s">
        <v>163</v>
      </c>
      <c r="M178" s="88">
        <v>2.9100000000000001E-2</v>
      </c>
      <c r="N178" s="88">
        <v>1.3000000000002763E-2</v>
      </c>
      <c r="O178" s="84">
        <v>660234.39232600015</v>
      </c>
      <c r="P178" s="86">
        <v>109.64</v>
      </c>
      <c r="Q178" s="74"/>
      <c r="R178" s="84">
        <v>723.88098774600019</v>
      </c>
      <c r="S178" s="85">
        <v>1.1003906538766669E-3</v>
      </c>
      <c r="T178" s="85">
        <f t="shared" si="2"/>
        <v>2.4818918492234749E-3</v>
      </c>
      <c r="U178" s="85">
        <f>R178/'סכום נכסי הקרן'!$C$42</f>
        <v>6.2680536502583023E-4</v>
      </c>
    </row>
    <row r="179" spans="2:21">
      <c r="B179" s="77" t="s">
        <v>758</v>
      </c>
      <c r="C179" s="74" t="s">
        <v>759</v>
      </c>
      <c r="D179" s="87" t="s">
        <v>119</v>
      </c>
      <c r="E179" s="87" t="s">
        <v>348</v>
      </c>
      <c r="F179" s="74" t="s">
        <v>463</v>
      </c>
      <c r="G179" s="87" t="s">
        <v>464</v>
      </c>
      <c r="H179" s="74" t="s">
        <v>521</v>
      </c>
      <c r="I179" s="74" t="s">
        <v>352</v>
      </c>
      <c r="J179" s="74"/>
      <c r="K179" s="84">
        <v>7.1699999999932986</v>
      </c>
      <c r="L179" s="87" t="s">
        <v>163</v>
      </c>
      <c r="M179" s="88">
        <v>3.95E-2</v>
      </c>
      <c r="N179" s="88">
        <v>1.7299999999978843E-2</v>
      </c>
      <c r="O179" s="84">
        <v>480576.66910100006</v>
      </c>
      <c r="P179" s="86">
        <v>118</v>
      </c>
      <c r="Q179" s="74"/>
      <c r="R179" s="84">
        <v>567.08046954000008</v>
      </c>
      <c r="S179" s="85">
        <v>2.0023195831991533E-3</v>
      </c>
      <c r="T179" s="85">
        <f t="shared" si="2"/>
        <v>1.9442870016348542E-3</v>
      </c>
      <c r="U179" s="85">
        <f>R179/'סכום נכסי הקרן'!$C$42</f>
        <v>4.9103248562422678E-4</v>
      </c>
    </row>
    <row r="180" spans="2:21">
      <c r="B180" s="77" t="s">
        <v>760</v>
      </c>
      <c r="C180" s="74" t="s">
        <v>761</v>
      </c>
      <c r="D180" s="87" t="s">
        <v>119</v>
      </c>
      <c r="E180" s="87" t="s">
        <v>348</v>
      </c>
      <c r="F180" s="74" t="s">
        <v>463</v>
      </c>
      <c r="G180" s="87" t="s">
        <v>464</v>
      </c>
      <c r="H180" s="74" t="s">
        <v>521</v>
      </c>
      <c r="I180" s="74" t="s">
        <v>352</v>
      </c>
      <c r="J180" s="74"/>
      <c r="K180" s="84">
        <v>7.9099999999945112</v>
      </c>
      <c r="L180" s="87" t="s">
        <v>163</v>
      </c>
      <c r="M180" s="88">
        <v>3.95E-2</v>
      </c>
      <c r="N180" s="88">
        <v>1.8599999999970057E-2</v>
      </c>
      <c r="O180" s="84">
        <v>118162.22963200002</v>
      </c>
      <c r="P180" s="86">
        <v>118.7</v>
      </c>
      <c r="Q180" s="74"/>
      <c r="R180" s="84">
        <v>140.25856644700002</v>
      </c>
      <c r="S180" s="85">
        <v>4.9232216542935078E-4</v>
      </c>
      <c r="T180" s="85">
        <f t="shared" si="2"/>
        <v>4.808892604466693E-4</v>
      </c>
      <c r="U180" s="85">
        <f>R180/'סכום נכסי הקרן'!$C$42</f>
        <v>1.2144927609379292E-4</v>
      </c>
    </row>
    <row r="181" spans="2:21">
      <c r="B181" s="77" t="s">
        <v>762</v>
      </c>
      <c r="C181" s="74" t="s">
        <v>763</v>
      </c>
      <c r="D181" s="87" t="s">
        <v>119</v>
      </c>
      <c r="E181" s="87" t="s">
        <v>348</v>
      </c>
      <c r="F181" s="74" t="s">
        <v>480</v>
      </c>
      <c r="G181" s="87" t="s">
        <v>464</v>
      </c>
      <c r="H181" s="74" t="s">
        <v>525</v>
      </c>
      <c r="I181" s="74" t="s">
        <v>159</v>
      </c>
      <c r="J181" s="74"/>
      <c r="K181" s="84">
        <v>3.5899999999999239</v>
      </c>
      <c r="L181" s="87" t="s">
        <v>163</v>
      </c>
      <c r="M181" s="88">
        <v>3.9199999999999999E-2</v>
      </c>
      <c r="N181" s="88">
        <v>1.3599999999996969E-2</v>
      </c>
      <c r="O181" s="84">
        <v>837849.27301800018</v>
      </c>
      <c r="P181" s="86">
        <v>110.2</v>
      </c>
      <c r="Q181" s="74"/>
      <c r="R181" s="84">
        <v>923.30992677300014</v>
      </c>
      <c r="S181" s="85">
        <v>8.7289241178137528E-4</v>
      </c>
      <c r="T181" s="85">
        <f t="shared" si="2"/>
        <v>3.1656521173465432E-3</v>
      </c>
      <c r="U181" s="85">
        <f>R181/'סכום נכסי הקרן'!$C$42</f>
        <v>7.9949000661693468E-4</v>
      </c>
    </row>
    <row r="182" spans="2:21">
      <c r="B182" s="77" t="s">
        <v>764</v>
      </c>
      <c r="C182" s="74" t="s">
        <v>765</v>
      </c>
      <c r="D182" s="87" t="s">
        <v>119</v>
      </c>
      <c r="E182" s="87" t="s">
        <v>348</v>
      </c>
      <c r="F182" s="74" t="s">
        <v>480</v>
      </c>
      <c r="G182" s="87" t="s">
        <v>464</v>
      </c>
      <c r="H182" s="74" t="s">
        <v>525</v>
      </c>
      <c r="I182" s="74" t="s">
        <v>159</v>
      </c>
      <c r="J182" s="74"/>
      <c r="K182" s="84">
        <v>8.4800000000006257</v>
      </c>
      <c r="L182" s="87" t="s">
        <v>163</v>
      </c>
      <c r="M182" s="88">
        <v>2.64E-2</v>
      </c>
      <c r="N182" s="88">
        <v>2.3500000000002234E-2</v>
      </c>
      <c r="O182" s="84">
        <v>2615550.511589</v>
      </c>
      <c r="P182" s="86">
        <v>102.61</v>
      </c>
      <c r="Q182" s="74"/>
      <c r="R182" s="84">
        <v>2683.8163798840005</v>
      </c>
      <c r="S182" s="85">
        <v>1.5985789405715237E-3</v>
      </c>
      <c r="T182" s="85">
        <f t="shared" si="2"/>
        <v>9.2017087211907645E-3</v>
      </c>
      <c r="U182" s="85">
        <f>R182/'סכום נכסי הקרן'!$C$42</f>
        <v>2.3239048049784731E-3</v>
      </c>
    </row>
    <row r="183" spans="2:21">
      <c r="B183" s="77" t="s">
        <v>766</v>
      </c>
      <c r="C183" s="74" t="s">
        <v>767</v>
      </c>
      <c r="D183" s="87" t="s">
        <v>119</v>
      </c>
      <c r="E183" s="87" t="s">
        <v>348</v>
      </c>
      <c r="F183" s="74" t="s">
        <v>491</v>
      </c>
      <c r="G183" s="87" t="s">
        <v>404</v>
      </c>
      <c r="H183" s="74" t="s">
        <v>521</v>
      </c>
      <c r="I183" s="74" t="s">
        <v>352</v>
      </c>
      <c r="J183" s="74"/>
      <c r="K183" s="84">
        <v>1.9399999871830174</v>
      </c>
      <c r="L183" s="87" t="s">
        <v>163</v>
      </c>
      <c r="M183" s="88">
        <v>5.74E-2</v>
      </c>
      <c r="N183" s="88">
        <v>1.2600000128169829E-2</v>
      </c>
      <c r="O183" s="84">
        <v>20.960432000000004</v>
      </c>
      <c r="P183" s="86">
        <v>108.8</v>
      </c>
      <c r="Q183" s="84">
        <v>6.0146000000000006E-4</v>
      </c>
      <c r="R183" s="84">
        <v>2.3406445000000005E-2</v>
      </c>
      <c r="S183" s="85">
        <v>1.3973614812313091E-6</v>
      </c>
      <c r="T183" s="85">
        <f t="shared" si="2"/>
        <v>8.0251126978322222E-8</v>
      </c>
      <c r="U183" s="85">
        <f>R183/'סכום נכסי הקרן'!$C$42</f>
        <v>2.0267537828096643E-8</v>
      </c>
    </row>
    <row r="184" spans="2:21">
      <c r="B184" s="77" t="s">
        <v>768</v>
      </c>
      <c r="C184" s="74" t="s">
        <v>769</v>
      </c>
      <c r="D184" s="87" t="s">
        <v>119</v>
      </c>
      <c r="E184" s="87" t="s">
        <v>348</v>
      </c>
      <c r="F184" s="74" t="s">
        <v>491</v>
      </c>
      <c r="G184" s="87" t="s">
        <v>404</v>
      </c>
      <c r="H184" s="74" t="s">
        <v>521</v>
      </c>
      <c r="I184" s="74" t="s">
        <v>352</v>
      </c>
      <c r="J184" s="74"/>
      <c r="K184" s="84">
        <v>3.8699999999763679</v>
      </c>
      <c r="L184" s="87" t="s">
        <v>163</v>
      </c>
      <c r="M184" s="88">
        <v>5.6500000000000002E-2</v>
      </c>
      <c r="N184" s="88">
        <v>1.6599999999966239E-2</v>
      </c>
      <c r="O184" s="84">
        <v>30224.126400000005</v>
      </c>
      <c r="P184" s="86">
        <v>117.6</v>
      </c>
      <c r="Q184" s="74"/>
      <c r="R184" s="84">
        <v>35.543574032000002</v>
      </c>
      <c r="S184" s="85">
        <v>9.6829130899135719E-5</v>
      </c>
      <c r="T184" s="85">
        <f t="shared" si="2"/>
        <v>1.21864378503674E-4</v>
      </c>
      <c r="U184" s="85">
        <f>R184/'סכום נכסי הקרן'!$C$42</f>
        <v>3.077702450070113E-5</v>
      </c>
    </row>
    <row r="185" spans="2:21">
      <c r="B185" s="77" t="s">
        <v>770</v>
      </c>
      <c r="C185" s="74" t="s">
        <v>771</v>
      </c>
      <c r="D185" s="87" t="s">
        <v>119</v>
      </c>
      <c r="E185" s="87" t="s">
        <v>348</v>
      </c>
      <c r="F185" s="74" t="s">
        <v>601</v>
      </c>
      <c r="G185" s="87" t="s">
        <v>464</v>
      </c>
      <c r="H185" s="74" t="s">
        <v>525</v>
      </c>
      <c r="I185" s="74" t="s">
        <v>159</v>
      </c>
      <c r="J185" s="74"/>
      <c r="K185" s="84">
        <v>3.4999999999970459</v>
      </c>
      <c r="L185" s="87" t="s">
        <v>163</v>
      </c>
      <c r="M185" s="88">
        <v>4.0999999999999995E-2</v>
      </c>
      <c r="N185" s="88">
        <v>1.1099999999972229E-2</v>
      </c>
      <c r="O185" s="84">
        <v>302241.26400000008</v>
      </c>
      <c r="P185" s="86">
        <v>111.99</v>
      </c>
      <c r="Q185" s="74"/>
      <c r="R185" s="84">
        <v>338.47999155400009</v>
      </c>
      <c r="S185" s="85">
        <v>1.0074708800000003E-3</v>
      </c>
      <c r="T185" s="85">
        <f t="shared" si="2"/>
        <v>1.1605094571952934E-3</v>
      </c>
      <c r="U185" s="85">
        <f>R185/'סכום נכסי הקרן'!$C$42</f>
        <v>2.9308833668993851E-4</v>
      </c>
    </row>
    <row r="186" spans="2:21">
      <c r="B186" s="77" t="s">
        <v>772</v>
      </c>
      <c r="C186" s="74" t="s">
        <v>773</v>
      </c>
      <c r="D186" s="87" t="s">
        <v>119</v>
      </c>
      <c r="E186" s="87" t="s">
        <v>348</v>
      </c>
      <c r="F186" s="74" t="s">
        <v>617</v>
      </c>
      <c r="G186" s="87" t="s">
        <v>468</v>
      </c>
      <c r="H186" s="74" t="s">
        <v>521</v>
      </c>
      <c r="I186" s="74" t="s">
        <v>352</v>
      </c>
      <c r="J186" s="74"/>
      <c r="K186" s="84">
        <v>7.3400000000017629</v>
      </c>
      <c r="L186" s="87" t="s">
        <v>163</v>
      </c>
      <c r="M186" s="88">
        <v>2.4300000000000002E-2</v>
      </c>
      <c r="N186" s="88">
        <v>1.9800000000005483E-2</v>
      </c>
      <c r="O186" s="84">
        <v>1632139.2834520002</v>
      </c>
      <c r="P186" s="86">
        <v>104.99</v>
      </c>
      <c r="Q186" s="74"/>
      <c r="R186" s="84">
        <v>1713.5830851970004</v>
      </c>
      <c r="S186" s="85">
        <v>1.8877064166733172E-3</v>
      </c>
      <c r="T186" s="85">
        <f t="shared" si="2"/>
        <v>5.8751755663044771E-3</v>
      </c>
      <c r="U186" s="85">
        <f>R186/'סכום נכסי הקרן'!$C$42</f>
        <v>1.4837840603652863E-3</v>
      </c>
    </row>
    <row r="187" spans="2:21">
      <c r="B187" s="77" t="s">
        <v>774</v>
      </c>
      <c r="C187" s="74" t="s">
        <v>775</v>
      </c>
      <c r="D187" s="87" t="s">
        <v>119</v>
      </c>
      <c r="E187" s="87" t="s">
        <v>348</v>
      </c>
      <c r="F187" s="74" t="s">
        <v>617</v>
      </c>
      <c r="G187" s="87" t="s">
        <v>468</v>
      </c>
      <c r="H187" s="74" t="s">
        <v>521</v>
      </c>
      <c r="I187" s="74" t="s">
        <v>352</v>
      </c>
      <c r="J187" s="74"/>
      <c r="K187" s="84">
        <v>3.5500000000004817</v>
      </c>
      <c r="L187" s="87" t="s">
        <v>163</v>
      </c>
      <c r="M187" s="88">
        <v>1.7500000000000002E-2</v>
      </c>
      <c r="N187" s="88">
        <v>1.3100000000000962E-2</v>
      </c>
      <c r="O187" s="84">
        <v>509386.01900500007</v>
      </c>
      <c r="P187" s="86">
        <v>101.76</v>
      </c>
      <c r="Q187" s="74"/>
      <c r="R187" s="84">
        <v>518.35122984500015</v>
      </c>
      <c r="S187" s="85">
        <v>7.3335374409230574E-4</v>
      </c>
      <c r="T187" s="85">
        <f t="shared" si="2"/>
        <v>1.7772143683357547E-3</v>
      </c>
      <c r="U187" s="85">
        <f>R187/'סכום נכסי הקרן'!$C$42</f>
        <v>4.4883805119162506E-4</v>
      </c>
    </row>
    <row r="188" spans="2:21">
      <c r="B188" s="77" t="s">
        <v>776</v>
      </c>
      <c r="C188" s="74" t="s">
        <v>777</v>
      </c>
      <c r="D188" s="87" t="s">
        <v>119</v>
      </c>
      <c r="E188" s="87" t="s">
        <v>348</v>
      </c>
      <c r="F188" s="74" t="s">
        <v>617</v>
      </c>
      <c r="G188" s="87" t="s">
        <v>468</v>
      </c>
      <c r="H188" s="74" t="s">
        <v>521</v>
      </c>
      <c r="I188" s="74" t="s">
        <v>352</v>
      </c>
      <c r="J188" s="74"/>
      <c r="K188" s="84">
        <v>2.0900000000009982</v>
      </c>
      <c r="L188" s="87" t="s">
        <v>163</v>
      </c>
      <c r="M188" s="88">
        <v>2.9600000000000001E-2</v>
      </c>
      <c r="N188" s="88">
        <v>6.7000000000020906E-3</v>
      </c>
      <c r="O188" s="84">
        <v>406648.83372800006</v>
      </c>
      <c r="P188" s="86">
        <v>105.9</v>
      </c>
      <c r="Q188" s="74"/>
      <c r="R188" s="84">
        <v>430.64111047300003</v>
      </c>
      <c r="S188" s="85">
        <v>9.9572675829713467E-4</v>
      </c>
      <c r="T188" s="85">
        <f t="shared" si="2"/>
        <v>1.4764922412888589E-3</v>
      </c>
      <c r="U188" s="85">
        <f>R188/'סכום נכסי הקרן'!$C$42</f>
        <v>3.7289024441110438E-4</v>
      </c>
    </row>
    <row r="189" spans="2:21">
      <c r="B189" s="77" t="s">
        <v>778</v>
      </c>
      <c r="C189" s="74" t="s">
        <v>779</v>
      </c>
      <c r="D189" s="87" t="s">
        <v>119</v>
      </c>
      <c r="E189" s="87" t="s">
        <v>348</v>
      </c>
      <c r="F189" s="74" t="s">
        <v>622</v>
      </c>
      <c r="G189" s="87" t="s">
        <v>464</v>
      </c>
      <c r="H189" s="74" t="s">
        <v>521</v>
      </c>
      <c r="I189" s="74" t="s">
        <v>352</v>
      </c>
      <c r="J189" s="74"/>
      <c r="K189" s="84">
        <v>3.1500000000015977</v>
      </c>
      <c r="L189" s="87" t="s">
        <v>163</v>
      </c>
      <c r="M189" s="88">
        <v>3.85E-2</v>
      </c>
      <c r="N189" s="88">
        <v>1.0800000000019173E-2</v>
      </c>
      <c r="O189" s="84">
        <v>114129.76446800001</v>
      </c>
      <c r="P189" s="86">
        <v>109.69</v>
      </c>
      <c r="Q189" s="74"/>
      <c r="R189" s="84">
        <v>125.18893477200001</v>
      </c>
      <c r="S189" s="85">
        <v>2.8616071586210704E-4</v>
      </c>
      <c r="T189" s="85">
        <f t="shared" si="2"/>
        <v>4.2922165671329705E-4</v>
      </c>
      <c r="U189" s="85">
        <f>R189/'סכום נכסי הקרן'!$C$42</f>
        <v>1.0840054827423101E-4</v>
      </c>
    </row>
    <row r="190" spans="2:21">
      <c r="B190" s="77" t="s">
        <v>780</v>
      </c>
      <c r="C190" s="74" t="s">
        <v>781</v>
      </c>
      <c r="D190" s="87" t="s">
        <v>119</v>
      </c>
      <c r="E190" s="87" t="s">
        <v>348</v>
      </c>
      <c r="F190" s="74" t="s">
        <v>622</v>
      </c>
      <c r="G190" s="87" t="s">
        <v>464</v>
      </c>
      <c r="H190" s="74" t="s">
        <v>525</v>
      </c>
      <c r="I190" s="74" t="s">
        <v>159</v>
      </c>
      <c r="J190" s="74"/>
      <c r="K190" s="84">
        <v>4.4799999999998041</v>
      </c>
      <c r="L190" s="87" t="s">
        <v>163</v>
      </c>
      <c r="M190" s="88">
        <v>3.61E-2</v>
      </c>
      <c r="N190" s="88">
        <v>1.2800000000000217E-2</v>
      </c>
      <c r="O190" s="84">
        <v>1652137.6056070002</v>
      </c>
      <c r="P190" s="86">
        <v>111.5</v>
      </c>
      <c r="Q190" s="74"/>
      <c r="R190" s="84">
        <v>1842.1333752820003</v>
      </c>
      <c r="S190" s="85">
        <v>2.1526222874358306E-3</v>
      </c>
      <c r="T190" s="85">
        <f t="shared" si="2"/>
        <v>6.3159219356361497E-3</v>
      </c>
      <c r="U190" s="85">
        <f>R190/'סכום נכסי הקרן'!$C$42</f>
        <v>1.5950951914281424E-3</v>
      </c>
    </row>
    <row r="191" spans="2:21">
      <c r="B191" s="77" t="s">
        <v>782</v>
      </c>
      <c r="C191" s="74" t="s">
        <v>783</v>
      </c>
      <c r="D191" s="87" t="s">
        <v>119</v>
      </c>
      <c r="E191" s="87" t="s">
        <v>348</v>
      </c>
      <c r="F191" s="74" t="s">
        <v>622</v>
      </c>
      <c r="G191" s="87" t="s">
        <v>464</v>
      </c>
      <c r="H191" s="74" t="s">
        <v>525</v>
      </c>
      <c r="I191" s="74" t="s">
        <v>159</v>
      </c>
      <c r="J191" s="74"/>
      <c r="K191" s="84">
        <v>5.4400000000022128</v>
      </c>
      <c r="L191" s="87" t="s">
        <v>163</v>
      </c>
      <c r="M191" s="88">
        <v>3.3000000000000002E-2</v>
      </c>
      <c r="N191" s="88">
        <v>1.5400000000006327E-2</v>
      </c>
      <c r="O191" s="84">
        <v>573821.77631400013</v>
      </c>
      <c r="P191" s="86">
        <v>110.21</v>
      </c>
      <c r="Q191" s="74"/>
      <c r="R191" s="84">
        <v>632.4089797900001</v>
      </c>
      <c r="S191" s="85">
        <v>1.860973183654673E-3</v>
      </c>
      <c r="T191" s="85">
        <f t="shared" si="2"/>
        <v>2.1682717447847589E-3</v>
      </c>
      <c r="U191" s="85">
        <f>R191/'סכום נכסי הקרן'!$C$42</f>
        <v>5.4760015545811554E-4</v>
      </c>
    </row>
    <row r="192" spans="2:21">
      <c r="B192" s="77" t="s">
        <v>784</v>
      </c>
      <c r="C192" s="74" t="s">
        <v>785</v>
      </c>
      <c r="D192" s="87" t="s">
        <v>119</v>
      </c>
      <c r="E192" s="87" t="s">
        <v>348</v>
      </c>
      <c r="F192" s="74" t="s">
        <v>622</v>
      </c>
      <c r="G192" s="87" t="s">
        <v>464</v>
      </c>
      <c r="H192" s="74" t="s">
        <v>525</v>
      </c>
      <c r="I192" s="74" t="s">
        <v>159</v>
      </c>
      <c r="J192" s="74"/>
      <c r="K192" s="84">
        <v>7.6899999999997171</v>
      </c>
      <c r="L192" s="87" t="s">
        <v>163</v>
      </c>
      <c r="M192" s="88">
        <v>2.6200000000000001E-2</v>
      </c>
      <c r="N192" s="88">
        <v>1.9099999999997161E-2</v>
      </c>
      <c r="O192" s="84">
        <v>1649280.2041040002</v>
      </c>
      <c r="P192" s="86">
        <v>106.8</v>
      </c>
      <c r="Q192" s="74"/>
      <c r="R192" s="84">
        <v>1761.4312029500002</v>
      </c>
      <c r="S192" s="85">
        <v>2.0616002551300003E-3</v>
      </c>
      <c r="T192" s="85">
        <f t="shared" si="2"/>
        <v>6.0392271928316876E-3</v>
      </c>
      <c r="U192" s="85">
        <f>R192/'סכום נכסי הקרן'!$C$42</f>
        <v>1.5252155351818226E-3</v>
      </c>
    </row>
    <row r="193" spans="2:21">
      <c r="B193" s="77" t="s">
        <v>786</v>
      </c>
      <c r="C193" s="74" t="s">
        <v>787</v>
      </c>
      <c r="D193" s="87" t="s">
        <v>119</v>
      </c>
      <c r="E193" s="87" t="s">
        <v>348</v>
      </c>
      <c r="F193" s="74" t="s">
        <v>628</v>
      </c>
      <c r="G193" s="87" t="s">
        <v>155</v>
      </c>
      <c r="H193" s="74" t="s">
        <v>521</v>
      </c>
      <c r="I193" s="74" t="s">
        <v>352</v>
      </c>
      <c r="J193" s="74"/>
      <c r="K193" s="84">
        <v>2.8500000000244174</v>
      </c>
      <c r="L193" s="87" t="s">
        <v>163</v>
      </c>
      <c r="M193" s="88">
        <v>2.7000000000000003E-2</v>
      </c>
      <c r="N193" s="88">
        <v>2.0400000000142065E-2</v>
      </c>
      <c r="O193" s="84">
        <v>22083.549239000004</v>
      </c>
      <c r="P193" s="86">
        <v>102</v>
      </c>
      <c r="Q193" s="74"/>
      <c r="R193" s="84">
        <v>22.525220317000002</v>
      </c>
      <c r="S193" s="85">
        <v>1.354537443990629E-4</v>
      </c>
      <c r="T193" s="85">
        <f t="shared" si="2"/>
        <v>7.7229767949564754E-5</v>
      </c>
      <c r="U193" s="85">
        <f>R193/'סכום נכסי הקרן'!$C$42</f>
        <v>1.9504489249051213E-5</v>
      </c>
    </row>
    <row r="194" spans="2:21">
      <c r="B194" s="77" t="s">
        <v>788</v>
      </c>
      <c r="C194" s="74" t="s">
        <v>789</v>
      </c>
      <c r="D194" s="87" t="s">
        <v>119</v>
      </c>
      <c r="E194" s="87" t="s">
        <v>348</v>
      </c>
      <c r="F194" s="74" t="s">
        <v>790</v>
      </c>
      <c r="G194" s="87" t="s">
        <v>696</v>
      </c>
      <c r="H194" s="74" t="s">
        <v>634</v>
      </c>
      <c r="I194" s="74" t="s">
        <v>159</v>
      </c>
      <c r="J194" s="74"/>
      <c r="K194" s="84">
        <v>3.0899999999979921</v>
      </c>
      <c r="L194" s="87" t="s">
        <v>163</v>
      </c>
      <c r="M194" s="88">
        <v>3.7499999999999999E-2</v>
      </c>
      <c r="N194" s="88">
        <v>1.1099999999985162E-2</v>
      </c>
      <c r="O194" s="84">
        <v>104843.30919600003</v>
      </c>
      <c r="P194" s="86">
        <v>109.3</v>
      </c>
      <c r="Q194" s="74"/>
      <c r="R194" s="84">
        <v>114.59373704700003</v>
      </c>
      <c r="S194" s="85">
        <v>2.652430211106947E-4</v>
      </c>
      <c r="T194" s="85">
        <f t="shared" si="2"/>
        <v>3.9289505701012116E-4</v>
      </c>
      <c r="U194" s="85">
        <f>R194/'סכום נכסי הקרן'!$C$42</f>
        <v>9.9226213141851853E-5</v>
      </c>
    </row>
    <row r="195" spans="2:21">
      <c r="B195" s="77" t="s">
        <v>791</v>
      </c>
      <c r="C195" s="74" t="s">
        <v>792</v>
      </c>
      <c r="D195" s="87" t="s">
        <v>119</v>
      </c>
      <c r="E195" s="87" t="s">
        <v>348</v>
      </c>
      <c r="F195" s="74" t="s">
        <v>790</v>
      </c>
      <c r="G195" s="87" t="s">
        <v>696</v>
      </c>
      <c r="H195" s="74" t="s">
        <v>793</v>
      </c>
      <c r="I195" s="74" t="s">
        <v>352</v>
      </c>
      <c r="J195" s="74"/>
      <c r="K195" s="84">
        <v>5.6700000000023989</v>
      </c>
      <c r="L195" s="87" t="s">
        <v>163</v>
      </c>
      <c r="M195" s="88">
        <v>3.7499999999999999E-2</v>
      </c>
      <c r="N195" s="88">
        <v>1.6200000000010987E-2</v>
      </c>
      <c r="O195" s="84">
        <v>609817.08631000016</v>
      </c>
      <c r="P195" s="86">
        <v>113.46</v>
      </c>
      <c r="Q195" s="74"/>
      <c r="R195" s="84">
        <v>691.89848640200012</v>
      </c>
      <c r="S195" s="85">
        <v>1.6481542873243247E-3</v>
      </c>
      <c r="T195" s="85">
        <f t="shared" si="2"/>
        <v>2.3722369325352845E-3</v>
      </c>
      <c r="U195" s="85">
        <f>R195/'סכום נכסי הקרן'!$C$42</f>
        <v>5.9911185771078634E-4</v>
      </c>
    </row>
    <row r="196" spans="2:21">
      <c r="B196" s="77" t="s">
        <v>794</v>
      </c>
      <c r="C196" s="74" t="s">
        <v>795</v>
      </c>
      <c r="D196" s="87" t="s">
        <v>119</v>
      </c>
      <c r="E196" s="87" t="s">
        <v>348</v>
      </c>
      <c r="F196" s="74" t="s">
        <v>796</v>
      </c>
      <c r="G196" s="87" t="s">
        <v>643</v>
      </c>
      <c r="H196" s="74" t="s">
        <v>634</v>
      </c>
      <c r="I196" s="74" t="s">
        <v>159</v>
      </c>
      <c r="J196" s="74"/>
      <c r="K196" s="84">
        <v>5.1099999999963917</v>
      </c>
      <c r="L196" s="87" t="s">
        <v>163</v>
      </c>
      <c r="M196" s="88">
        <v>2.58E-2</v>
      </c>
      <c r="N196" s="88">
        <v>2.3399999999990973E-2</v>
      </c>
      <c r="O196" s="84">
        <v>786559.22658800008</v>
      </c>
      <c r="P196" s="86">
        <v>101.49</v>
      </c>
      <c r="Q196" s="74"/>
      <c r="R196" s="84">
        <v>798.27899680800022</v>
      </c>
      <c r="S196" s="85">
        <v>3.7455201266095241E-3</v>
      </c>
      <c r="T196" s="85">
        <f t="shared" si="2"/>
        <v>2.7369721944945713E-3</v>
      </c>
      <c r="U196" s="85">
        <f>R196/'סכום נכסי הקרן'!$C$42</f>
        <v>6.9122627401047791E-4</v>
      </c>
    </row>
    <row r="197" spans="2:21">
      <c r="B197" s="77" t="s">
        <v>797</v>
      </c>
      <c r="C197" s="74" t="s">
        <v>798</v>
      </c>
      <c r="D197" s="87" t="s">
        <v>119</v>
      </c>
      <c r="E197" s="87" t="s">
        <v>348</v>
      </c>
      <c r="F197" s="74" t="s">
        <v>799</v>
      </c>
      <c r="G197" s="87" t="s">
        <v>150</v>
      </c>
      <c r="H197" s="74" t="s">
        <v>793</v>
      </c>
      <c r="I197" s="74" t="s">
        <v>352</v>
      </c>
      <c r="J197" s="74"/>
      <c r="K197" s="84">
        <v>1.4400000000034021</v>
      </c>
      <c r="L197" s="87" t="s">
        <v>163</v>
      </c>
      <c r="M197" s="88">
        <v>3.4000000000000002E-2</v>
      </c>
      <c r="N197" s="88">
        <v>2.6800000000181439E-2</v>
      </c>
      <c r="O197" s="84">
        <v>34734.897558000004</v>
      </c>
      <c r="P197" s="86">
        <v>101.55</v>
      </c>
      <c r="Q197" s="74"/>
      <c r="R197" s="84">
        <v>35.273287477000004</v>
      </c>
      <c r="S197" s="85">
        <v>8.2685280467215613E-5</v>
      </c>
      <c r="T197" s="85">
        <f t="shared" si="2"/>
        <v>1.2093767645020803E-4</v>
      </c>
      <c r="U197" s="85">
        <f>R197/'סכום נכסי הקרן'!$C$42</f>
        <v>3.0542984560937173E-5</v>
      </c>
    </row>
    <row r="198" spans="2:21">
      <c r="B198" s="77" t="s">
        <v>800</v>
      </c>
      <c r="C198" s="74" t="s">
        <v>801</v>
      </c>
      <c r="D198" s="87" t="s">
        <v>119</v>
      </c>
      <c r="E198" s="87" t="s">
        <v>348</v>
      </c>
      <c r="F198" s="74" t="s">
        <v>802</v>
      </c>
      <c r="G198" s="87" t="s">
        <v>155</v>
      </c>
      <c r="H198" s="74" t="s">
        <v>793</v>
      </c>
      <c r="I198" s="74" t="s">
        <v>352</v>
      </c>
      <c r="J198" s="74"/>
      <c r="K198" s="84">
        <v>2.1800000000034903</v>
      </c>
      <c r="L198" s="87" t="s">
        <v>163</v>
      </c>
      <c r="M198" s="88">
        <v>2.9500000000000002E-2</v>
      </c>
      <c r="N198" s="88">
        <v>1.380000000000541E-2</v>
      </c>
      <c r="O198" s="84">
        <v>390484.67284399999</v>
      </c>
      <c r="P198" s="86">
        <v>104.2</v>
      </c>
      <c r="Q198" s="74"/>
      <c r="R198" s="84">
        <v>406.88502923099998</v>
      </c>
      <c r="S198" s="85">
        <v>2.4265872633197666E-3</v>
      </c>
      <c r="T198" s="85">
        <f t="shared" si="2"/>
        <v>1.395042354633321E-3</v>
      </c>
      <c r="U198" s="85">
        <f>R198/'סכום נכסי הקרן'!$C$42</f>
        <v>3.5231995809810072E-4</v>
      </c>
    </row>
    <row r="199" spans="2:21">
      <c r="B199" s="77" t="s">
        <v>803</v>
      </c>
      <c r="C199" s="74" t="s">
        <v>804</v>
      </c>
      <c r="D199" s="87" t="s">
        <v>119</v>
      </c>
      <c r="E199" s="87" t="s">
        <v>348</v>
      </c>
      <c r="F199" s="74" t="s">
        <v>601</v>
      </c>
      <c r="G199" s="87" t="s">
        <v>464</v>
      </c>
      <c r="H199" s="74" t="s">
        <v>634</v>
      </c>
      <c r="I199" s="74" t="s">
        <v>159</v>
      </c>
      <c r="J199" s="74"/>
      <c r="K199" s="84">
        <v>7.6500000000031614</v>
      </c>
      <c r="L199" s="87" t="s">
        <v>163</v>
      </c>
      <c r="M199" s="88">
        <v>3.4300000000000004E-2</v>
      </c>
      <c r="N199" s="88">
        <v>2.0200000000010349E-2</v>
      </c>
      <c r="O199" s="84">
        <v>775447.98137299996</v>
      </c>
      <c r="P199" s="86">
        <v>112.17</v>
      </c>
      <c r="Q199" s="74"/>
      <c r="R199" s="84">
        <v>869.82000080500006</v>
      </c>
      <c r="S199" s="85">
        <v>3.0543878264258704E-3</v>
      </c>
      <c r="T199" s="85">
        <f t="shared" si="2"/>
        <v>2.9822570378750975E-3</v>
      </c>
      <c r="U199" s="85">
        <f>R199/'סכום נכסי הקרן'!$C$42</f>
        <v>7.5317331486906224E-4</v>
      </c>
    </row>
    <row r="200" spans="2:21">
      <c r="B200" s="77" t="s">
        <v>805</v>
      </c>
      <c r="C200" s="74" t="s">
        <v>806</v>
      </c>
      <c r="D200" s="87" t="s">
        <v>119</v>
      </c>
      <c r="E200" s="87" t="s">
        <v>348</v>
      </c>
      <c r="F200" s="74" t="s">
        <v>807</v>
      </c>
      <c r="G200" s="87" t="s">
        <v>654</v>
      </c>
      <c r="H200" s="74" t="s">
        <v>793</v>
      </c>
      <c r="I200" s="74" t="s">
        <v>352</v>
      </c>
      <c r="J200" s="74"/>
      <c r="K200" s="84">
        <v>3.6900000000027244</v>
      </c>
      <c r="L200" s="87" t="s">
        <v>163</v>
      </c>
      <c r="M200" s="88">
        <v>3.9E-2</v>
      </c>
      <c r="N200" s="88">
        <v>4.3000000000023048E-2</v>
      </c>
      <c r="O200" s="84">
        <v>737695.365108</v>
      </c>
      <c r="P200" s="86">
        <v>99.99</v>
      </c>
      <c r="Q200" s="74"/>
      <c r="R200" s="84">
        <v>737.62159557100017</v>
      </c>
      <c r="S200" s="85">
        <v>1.752703473848274E-3</v>
      </c>
      <c r="T200" s="85">
        <f t="shared" si="2"/>
        <v>2.529002773728388E-3</v>
      </c>
      <c r="U200" s="85">
        <f>R200/'סכום נכסי הקרן'!$C$42</f>
        <v>6.387032969362176E-4</v>
      </c>
    </row>
    <row r="201" spans="2:21">
      <c r="B201" s="77" t="s">
        <v>808</v>
      </c>
      <c r="C201" s="74" t="s">
        <v>809</v>
      </c>
      <c r="D201" s="87" t="s">
        <v>119</v>
      </c>
      <c r="E201" s="87" t="s">
        <v>348</v>
      </c>
      <c r="F201" s="74" t="s">
        <v>810</v>
      </c>
      <c r="G201" s="87" t="s">
        <v>190</v>
      </c>
      <c r="H201" s="74" t="s">
        <v>793</v>
      </c>
      <c r="I201" s="74" t="s">
        <v>352</v>
      </c>
      <c r="J201" s="74"/>
      <c r="K201" s="84">
        <v>0.74000000000180466</v>
      </c>
      <c r="L201" s="87" t="s">
        <v>163</v>
      </c>
      <c r="M201" s="88">
        <v>1.24E-2</v>
      </c>
      <c r="N201" s="88">
        <v>7.2999999999971985E-3</v>
      </c>
      <c r="O201" s="84">
        <v>320132.20214100007</v>
      </c>
      <c r="P201" s="86">
        <v>100.39</v>
      </c>
      <c r="Q201" s="74"/>
      <c r="R201" s="84">
        <v>321.38071773300004</v>
      </c>
      <c r="S201" s="85">
        <v>1.465425668328933E-3</v>
      </c>
      <c r="T201" s="85">
        <f t="shared" si="2"/>
        <v>1.1018830406401021E-3</v>
      </c>
      <c r="U201" s="85">
        <f>R201/'סכום נכסי הקרן'!$C$42</f>
        <v>2.7828215065869367E-4</v>
      </c>
    </row>
    <row r="202" spans="2:21">
      <c r="B202" s="77" t="s">
        <v>811</v>
      </c>
      <c r="C202" s="74" t="s">
        <v>812</v>
      </c>
      <c r="D202" s="87" t="s">
        <v>119</v>
      </c>
      <c r="E202" s="87" t="s">
        <v>348</v>
      </c>
      <c r="F202" s="74" t="s">
        <v>810</v>
      </c>
      <c r="G202" s="87" t="s">
        <v>190</v>
      </c>
      <c r="H202" s="74" t="s">
        <v>793</v>
      </c>
      <c r="I202" s="74" t="s">
        <v>352</v>
      </c>
      <c r="J202" s="74"/>
      <c r="K202" s="84">
        <v>2.1799999999997408</v>
      </c>
      <c r="L202" s="87" t="s">
        <v>163</v>
      </c>
      <c r="M202" s="88">
        <v>2.1600000000000001E-2</v>
      </c>
      <c r="N202" s="88">
        <v>1.1200000000006136E-2</v>
      </c>
      <c r="O202" s="84">
        <v>823996.4479230002</v>
      </c>
      <c r="P202" s="86">
        <v>102.86</v>
      </c>
      <c r="Q202" s="74"/>
      <c r="R202" s="84">
        <v>847.56270527900006</v>
      </c>
      <c r="S202" s="85">
        <v>1.6106077112437668E-3</v>
      </c>
      <c r="T202" s="85">
        <f t="shared" si="2"/>
        <v>2.9059458744561729E-3</v>
      </c>
      <c r="U202" s="85">
        <f>R202/'סכום נכסי הקרן'!$C$42</f>
        <v>7.3390082051870995E-4</v>
      </c>
    </row>
    <row r="203" spans="2:21">
      <c r="B203" s="77" t="s">
        <v>813</v>
      </c>
      <c r="C203" s="74" t="s">
        <v>814</v>
      </c>
      <c r="D203" s="87" t="s">
        <v>119</v>
      </c>
      <c r="E203" s="87" t="s">
        <v>348</v>
      </c>
      <c r="F203" s="74" t="s">
        <v>810</v>
      </c>
      <c r="G203" s="87" t="s">
        <v>190</v>
      </c>
      <c r="H203" s="74" t="s">
        <v>793</v>
      </c>
      <c r="I203" s="74" t="s">
        <v>352</v>
      </c>
      <c r="J203" s="74"/>
      <c r="K203" s="84">
        <v>4.7199999999998195</v>
      </c>
      <c r="L203" s="87" t="s">
        <v>163</v>
      </c>
      <c r="M203" s="88">
        <v>0.04</v>
      </c>
      <c r="N203" s="88">
        <v>1.85999999999991E-2</v>
      </c>
      <c r="O203" s="84">
        <v>1196371.6700000002</v>
      </c>
      <c r="P203" s="86">
        <v>111.39</v>
      </c>
      <c r="Q203" s="74"/>
      <c r="R203" s="84">
        <v>1332.6383632920003</v>
      </c>
      <c r="S203" s="85">
        <v>1.5697856989713751E-3</v>
      </c>
      <c r="T203" s="85">
        <f t="shared" si="2"/>
        <v>4.569071916249127E-3</v>
      </c>
      <c r="U203" s="85">
        <f>R203/'סכום נכסי הקרן'!$C$42</f>
        <v>1.1539257003442176E-3</v>
      </c>
    </row>
    <row r="204" spans="2:21">
      <c r="B204" s="77" t="s">
        <v>815</v>
      </c>
      <c r="C204" s="74" t="s">
        <v>816</v>
      </c>
      <c r="D204" s="87" t="s">
        <v>119</v>
      </c>
      <c r="E204" s="87" t="s">
        <v>348</v>
      </c>
      <c r="F204" s="74" t="s">
        <v>817</v>
      </c>
      <c r="G204" s="87" t="s">
        <v>150</v>
      </c>
      <c r="H204" s="74" t="s">
        <v>634</v>
      </c>
      <c r="I204" s="74" t="s">
        <v>159</v>
      </c>
      <c r="J204" s="74"/>
      <c r="K204" s="84">
        <v>3.0299999999995415</v>
      </c>
      <c r="L204" s="87" t="s">
        <v>163</v>
      </c>
      <c r="M204" s="88">
        <v>0.03</v>
      </c>
      <c r="N204" s="88">
        <v>2.0799999999992536E-2</v>
      </c>
      <c r="O204" s="84">
        <v>675886.65335200017</v>
      </c>
      <c r="P204" s="86">
        <v>103.08</v>
      </c>
      <c r="Q204" s="74"/>
      <c r="R204" s="84">
        <v>696.703939644</v>
      </c>
      <c r="S204" s="85">
        <v>1.813136081170869E-3</v>
      </c>
      <c r="T204" s="85">
        <f t="shared" ref="T204:T267" si="3">R204/$R$11</f>
        <v>2.3887128663352326E-3</v>
      </c>
      <c r="U204" s="85">
        <f>R204/'סכום נכסי הקרן'!$C$42</f>
        <v>6.0327287854771317E-4</v>
      </c>
    </row>
    <row r="205" spans="2:21">
      <c r="B205" s="77" t="s">
        <v>818</v>
      </c>
      <c r="C205" s="74" t="s">
        <v>819</v>
      </c>
      <c r="D205" s="87" t="s">
        <v>119</v>
      </c>
      <c r="E205" s="87" t="s">
        <v>348</v>
      </c>
      <c r="F205" s="74" t="s">
        <v>817</v>
      </c>
      <c r="G205" s="87" t="s">
        <v>150</v>
      </c>
      <c r="H205" s="74" t="s">
        <v>634</v>
      </c>
      <c r="I205" s="74" t="s">
        <v>159</v>
      </c>
      <c r="J205" s="74"/>
      <c r="K205" s="84">
        <v>4.0500000000004137</v>
      </c>
      <c r="L205" s="87" t="s">
        <v>163</v>
      </c>
      <c r="M205" s="88">
        <v>2.5499999999999998E-2</v>
      </c>
      <c r="N205" s="88">
        <v>2.1900000000003906E-2</v>
      </c>
      <c r="O205" s="84">
        <v>830966.69640999998</v>
      </c>
      <c r="P205" s="86">
        <v>101.69</v>
      </c>
      <c r="Q205" s="74"/>
      <c r="R205" s="84">
        <v>845.01003689300012</v>
      </c>
      <c r="S205" s="85">
        <v>3.0878956658569748E-3</v>
      </c>
      <c r="T205" s="85">
        <f t="shared" si="3"/>
        <v>2.8971938185682142E-3</v>
      </c>
      <c r="U205" s="85">
        <f>R205/'סכום נכסי הקרן'!$C$42</f>
        <v>7.3169047618509419E-4</v>
      </c>
    </row>
    <row r="206" spans="2:21">
      <c r="B206" s="77" t="s">
        <v>820</v>
      </c>
      <c r="C206" s="74" t="s">
        <v>821</v>
      </c>
      <c r="D206" s="87" t="s">
        <v>119</v>
      </c>
      <c r="E206" s="87" t="s">
        <v>348</v>
      </c>
      <c r="F206" s="74" t="s">
        <v>822</v>
      </c>
      <c r="G206" s="87" t="s">
        <v>823</v>
      </c>
      <c r="H206" s="74" t="s">
        <v>793</v>
      </c>
      <c r="I206" s="74" t="s">
        <v>352</v>
      </c>
      <c r="J206" s="74"/>
      <c r="K206" s="84">
        <v>4.9399999999979896</v>
      </c>
      <c r="L206" s="87" t="s">
        <v>163</v>
      </c>
      <c r="M206" s="88">
        <v>2.6200000000000001E-2</v>
      </c>
      <c r="N206" s="88">
        <v>1.4799999999991533E-2</v>
      </c>
      <c r="O206" s="84">
        <v>888134.77048600023</v>
      </c>
      <c r="P206" s="86">
        <v>106.38</v>
      </c>
      <c r="Q206" s="74"/>
      <c r="R206" s="84">
        <v>944.79775898500009</v>
      </c>
      <c r="S206" s="85">
        <v>1.2442688807079575E-3</v>
      </c>
      <c r="T206" s="85">
        <f t="shared" si="3"/>
        <v>3.2393251057620883E-3</v>
      </c>
      <c r="U206" s="85">
        <f>R206/'סכום נכסי הקרן'!$C$42</f>
        <v>8.1809622606634287E-4</v>
      </c>
    </row>
    <row r="207" spans="2:21">
      <c r="B207" s="77" t="s">
        <v>824</v>
      </c>
      <c r="C207" s="74" t="s">
        <v>825</v>
      </c>
      <c r="D207" s="87" t="s">
        <v>119</v>
      </c>
      <c r="E207" s="87" t="s">
        <v>348</v>
      </c>
      <c r="F207" s="74" t="s">
        <v>822</v>
      </c>
      <c r="G207" s="87" t="s">
        <v>823</v>
      </c>
      <c r="H207" s="74" t="s">
        <v>793</v>
      </c>
      <c r="I207" s="74" t="s">
        <v>352</v>
      </c>
      <c r="J207" s="74"/>
      <c r="K207" s="84">
        <v>2.9000000000018233</v>
      </c>
      <c r="L207" s="87" t="s">
        <v>163</v>
      </c>
      <c r="M207" s="88">
        <v>3.3500000000000002E-2</v>
      </c>
      <c r="N207" s="88">
        <v>8.6999999999924481E-3</v>
      </c>
      <c r="O207" s="84">
        <v>296961.6921920001</v>
      </c>
      <c r="P207" s="86">
        <v>107.3</v>
      </c>
      <c r="Q207" s="84">
        <v>65.361268670000001</v>
      </c>
      <c r="R207" s="84">
        <v>384.00116426700004</v>
      </c>
      <c r="S207" s="85">
        <v>1.0371610914181604E-3</v>
      </c>
      <c r="T207" s="85">
        <f t="shared" si="3"/>
        <v>1.3165829408701144E-3</v>
      </c>
      <c r="U207" s="85">
        <f>R207/'סכום נכסי הקרן'!$C$42</f>
        <v>3.3250492002585505E-4</v>
      </c>
    </row>
    <row r="208" spans="2:21">
      <c r="B208" s="77" t="s">
        <v>826</v>
      </c>
      <c r="C208" s="74" t="s">
        <v>827</v>
      </c>
      <c r="D208" s="87" t="s">
        <v>119</v>
      </c>
      <c r="E208" s="87" t="s">
        <v>348</v>
      </c>
      <c r="F208" s="74" t="s">
        <v>642</v>
      </c>
      <c r="G208" s="87" t="s">
        <v>643</v>
      </c>
      <c r="H208" s="74" t="s">
        <v>644</v>
      </c>
      <c r="I208" s="74" t="s">
        <v>159</v>
      </c>
      <c r="J208" s="74"/>
      <c r="K208" s="84">
        <v>3.8499999999993433</v>
      </c>
      <c r="L208" s="87" t="s">
        <v>163</v>
      </c>
      <c r="M208" s="88">
        <v>2.9500000000000002E-2</v>
      </c>
      <c r="N208" s="88">
        <v>2.2800000000003501E-2</v>
      </c>
      <c r="O208" s="84">
        <v>662840.27872400009</v>
      </c>
      <c r="P208" s="86">
        <v>103.37</v>
      </c>
      <c r="Q208" s="74"/>
      <c r="R208" s="84">
        <v>685.17799611700013</v>
      </c>
      <c r="S208" s="85">
        <v>2.0882778700229989E-3</v>
      </c>
      <c r="T208" s="85">
        <f t="shared" si="3"/>
        <v>2.3491951199397319E-3</v>
      </c>
      <c r="U208" s="85">
        <f>R208/'סכום נכסי הקרן'!$C$42</f>
        <v>5.9329261471704705E-4</v>
      </c>
    </row>
    <row r="209" spans="2:21">
      <c r="B209" s="77" t="s">
        <v>828</v>
      </c>
      <c r="C209" s="74" t="s">
        <v>829</v>
      </c>
      <c r="D209" s="87" t="s">
        <v>119</v>
      </c>
      <c r="E209" s="87" t="s">
        <v>348</v>
      </c>
      <c r="F209" s="74" t="s">
        <v>830</v>
      </c>
      <c r="G209" s="87" t="s">
        <v>464</v>
      </c>
      <c r="H209" s="74" t="s">
        <v>644</v>
      </c>
      <c r="I209" s="74" t="s">
        <v>159</v>
      </c>
      <c r="J209" s="74"/>
      <c r="K209" s="84">
        <v>1.7299999999073212</v>
      </c>
      <c r="L209" s="87" t="s">
        <v>163</v>
      </c>
      <c r="M209" s="88">
        <v>4.3499999999999997E-2</v>
      </c>
      <c r="N209" s="88">
        <v>1.1500000001158486E-2</v>
      </c>
      <c r="O209" s="84">
        <v>1619.9628010000001</v>
      </c>
      <c r="P209" s="86">
        <v>106.57</v>
      </c>
      <c r="Q209" s="74"/>
      <c r="R209" s="84">
        <v>1.7263942920000002</v>
      </c>
      <c r="S209" s="85">
        <v>9.3761412299233111E-6</v>
      </c>
      <c r="T209" s="85">
        <f t="shared" si="3"/>
        <v>5.9190999548176869E-6</v>
      </c>
      <c r="U209" s="85">
        <f>R209/'סכום נכסי הקרן'!$C$42</f>
        <v>1.4948772280164765E-6</v>
      </c>
    </row>
    <row r="210" spans="2:21">
      <c r="B210" s="77" t="s">
        <v>831</v>
      </c>
      <c r="C210" s="74" t="s">
        <v>832</v>
      </c>
      <c r="D210" s="87" t="s">
        <v>119</v>
      </c>
      <c r="E210" s="87" t="s">
        <v>348</v>
      </c>
      <c r="F210" s="74" t="s">
        <v>830</v>
      </c>
      <c r="G210" s="87" t="s">
        <v>464</v>
      </c>
      <c r="H210" s="74" t="s">
        <v>644</v>
      </c>
      <c r="I210" s="74" t="s">
        <v>159</v>
      </c>
      <c r="J210" s="74"/>
      <c r="K210" s="84">
        <v>4.7200000000022317</v>
      </c>
      <c r="L210" s="87" t="s">
        <v>163</v>
      </c>
      <c r="M210" s="88">
        <v>3.27E-2</v>
      </c>
      <c r="N210" s="88">
        <v>1.9899999999995813E-2</v>
      </c>
      <c r="O210" s="84">
        <v>333390.80277700006</v>
      </c>
      <c r="P210" s="86">
        <v>107.5</v>
      </c>
      <c r="Q210" s="74"/>
      <c r="R210" s="84">
        <v>358.39511298500008</v>
      </c>
      <c r="S210" s="85">
        <v>1.0563947957559264E-3</v>
      </c>
      <c r="T210" s="85">
        <f t="shared" si="3"/>
        <v>1.2287902635607147E-3</v>
      </c>
      <c r="U210" s="85">
        <f>R210/'סכום נכסי הקרן'!$C$42</f>
        <v>3.1033275278789487E-4</v>
      </c>
    </row>
    <row r="211" spans="2:21">
      <c r="B211" s="77" t="s">
        <v>833</v>
      </c>
      <c r="C211" s="74" t="s">
        <v>834</v>
      </c>
      <c r="D211" s="87" t="s">
        <v>119</v>
      </c>
      <c r="E211" s="87" t="s">
        <v>348</v>
      </c>
      <c r="F211" s="74" t="s">
        <v>835</v>
      </c>
      <c r="G211" s="87" t="s">
        <v>155</v>
      </c>
      <c r="H211" s="74" t="s">
        <v>648</v>
      </c>
      <c r="I211" s="74" t="s">
        <v>352</v>
      </c>
      <c r="J211" s="74"/>
      <c r="K211" s="84">
        <v>0.61000000000122612</v>
      </c>
      <c r="L211" s="87" t="s">
        <v>163</v>
      </c>
      <c r="M211" s="88">
        <v>3.3000000000000002E-2</v>
      </c>
      <c r="N211" s="88">
        <v>7.379999999979156E-2</v>
      </c>
      <c r="O211" s="84">
        <v>99776.488791000011</v>
      </c>
      <c r="P211" s="86">
        <v>98.09</v>
      </c>
      <c r="Q211" s="74"/>
      <c r="R211" s="84">
        <v>97.870754608000013</v>
      </c>
      <c r="S211" s="85">
        <v>5.5601761905077691E-4</v>
      </c>
      <c r="T211" s="85">
        <f t="shared" si="3"/>
        <v>3.355587897056055E-4</v>
      </c>
      <c r="U211" s="85">
        <f>R211/'סכום נכסי הקרן'!$C$42</f>
        <v>8.4745856164060955E-5</v>
      </c>
    </row>
    <row r="212" spans="2:21">
      <c r="B212" s="77" t="s">
        <v>836</v>
      </c>
      <c r="C212" s="74" t="s">
        <v>837</v>
      </c>
      <c r="D212" s="87" t="s">
        <v>119</v>
      </c>
      <c r="E212" s="87" t="s">
        <v>348</v>
      </c>
      <c r="F212" s="74" t="s">
        <v>647</v>
      </c>
      <c r="G212" s="87" t="s">
        <v>155</v>
      </c>
      <c r="H212" s="74" t="s">
        <v>648</v>
      </c>
      <c r="I212" s="74" t="s">
        <v>352</v>
      </c>
      <c r="J212" s="74"/>
      <c r="K212" s="84">
        <v>2.9300000000012361</v>
      </c>
      <c r="L212" s="87" t="s">
        <v>163</v>
      </c>
      <c r="M212" s="88">
        <v>2.7999999999999997E-2</v>
      </c>
      <c r="N212" s="88">
        <v>6.1800000000016599E-2</v>
      </c>
      <c r="O212" s="84">
        <v>645482.71405300009</v>
      </c>
      <c r="P212" s="86">
        <v>91.48</v>
      </c>
      <c r="Q212" s="74"/>
      <c r="R212" s="84">
        <v>590.48757243900013</v>
      </c>
      <c r="S212" s="85">
        <v>2.4249011903428046E-3</v>
      </c>
      <c r="T212" s="85">
        <f t="shared" si="3"/>
        <v>2.0245403842797756E-3</v>
      </c>
      <c r="U212" s="85">
        <f>R212/'סכום נכסי הקרן'!$C$42</f>
        <v>5.1130059312417544E-4</v>
      </c>
    </row>
    <row r="213" spans="2:21">
      <c r="B213" s="77" t="s">
        <v>838</v>
      </c>
      <c r="C213" s="74" t="s">
        <v>839</v>
      </c>
      <c r="D213" s="87" t="s">
        <v>119</v>
      </c>
      <c r="E213" s="87" t="s">
        <v>348</v>
      </c>
      <c r="F213" s="74" t="s">
        <v>647</v>
      </c>
      <c r="G213" s="87" t="s">
        <v>155</v>
      </c>
      <c r="H213" s="74" t="s">
        <v>648</v>
      </c>
      <c r="I213" s="74" t="s">
        <v>352</v>
      </c>
      <c r="J213" s="74"/>
      <c r="K213" s="84">
        <v>0.4100000000006262</v>
      </c>
      <c r="L213" s="87" t="s">
        <v>163</v>
      </c>
      <c r="M213" s="88">
        <v>4.2999999999999997E-2</v>
      </c>
      <c r="N213" s="88">
        <v>7.1999999999707825E-2</v>
      </c>
      <c r="O213" s="84">
        <v>96534.47936100002</v>
      </c>
      <c r="P213" s="86">
        <v>99.27</v>
      </c>
      <c r="Q213" s="74"/>
      <c r="R213" s="84">
        <v>95.829780934000013</v>
      </c>
      <c r="S213" s="85">
        <v>1.4529047839016171E-3</v>
      </c>
      <c r="T213" s="85">
        <f t="shared" si="3"/>
        <v>3.2856112570871975E-4</v>
      </c>
      <c r="U213" s="85">
        <f>R213/'סכום נכסי הקרן'!$C$42</f>
        <v>8.2978586032097541E-5</v>
      </c>
    </row>
    <row r="214" spans="2:21">
      <c r="B214" s="77" t="s">
        <v>840</v>
      </c>
      <c r="C214" s="74" t="s">
        <v>841</v>
      </c>
      <c r="D214" s="87" t="s">
        <v>119</v>
      </c>
      <c r="E214" s="87" t="s">
        <v>348</v>
      </c>
      <c r="F214" s="74" t="s">
        <v>647</v>
      </c>
      <c r="G214" s="87" t="s">
        <v>155</v>
      </c>
      <c r="H214" s="74" t="s">
        <v>648</v>
      </c>
      <c r="I214" s="74" t="s">
        <v>352</v>
      </c>
      <c r="J214" s="74"/>
      <c r="K214" s="84">
        <v>1.1099999999972985</v>
      </c>
      <c r="L214" s="87" t="s">
        <v>163</v>
      </c>
      <c r="M214" s="88">
        <v>4.2500000000000003E-2</v>
      </c>
      <c r="N214" s="88">
        <v>6.139999999989193E-2</v>
      </c>
      <c r="O214" s="84">
        <v>259690.99458500007</v>
      </c>
      <c r="P214" s="86">
        <v>99.77</v>
      </c>
      <c r="Q214" s="74"/>
      <c r="R214" s="84">
        <v>259.09370817000001</v>
      </c>
      <c r="S214" s="85">
        <v>1.0129726651061694E-3</v>
      </c>
      <c r="T214" s="85">
        <f t="shared" si="3"/>
        <v>8.8832635941233403E-4</v>
      </c>
      <c r="U214" s="85">
        <f>R214/'סכום נכסי הקרן'!$C$42</f>
        <v>2.2434810289889416E-4</v>
      </c>
    </row>
    <row r="215" spans="2:21">
      <c r="B215" s="77" t="s">
        <v>842</v>
      </c>
      <c r="C215" s="74" t="s">
        <v>843</v>
      </c>
      <c r="D215" s="87" t="s">
        <v>119</v>
      </c>
      <c r="E215" s="87" t="s">
        <v>348</v>
      </c>
      <c r="F215" s="74" t="s">
        <v>647</v>
      </c>
      <c r="G215" s="87" t="s">
        <v>155</v>
      </c>
      <c r="H215" s="74" t="s">
        <v>648</v>
      </c>
      <c r="I215" s="74" t="s">
        <v>352</v>
      </c>
      <c r="J215" s="74"/>
      <c r="K215" s="84">
        <v>1.0399999999985692</v>
      </c>
      <c r="L215" s="87" t="s">
        <v>163</v>
      </c>
      <c r="M215" s="88">
        <v>3.7000000000000005E-2</v>
      </c>
      <c r="N215" s="88">
        <v>5.00999999999776E-2</v>
      </c>
      <c r="O215" s="84">
        <v>529757.4532140001</v>
      </c>
      <c r="P215" s="86">
        <v>100.26</v>
      </c>
      <c r="Q215" s="74"/>
      <c r="R215" s="84">
        <v>531.13484611900014</v>
      </c>
      <c r="S215" s="85">
        <v>2.6937944976186154E-3</v>
      </c>
      <c r="T215" s="85">
        <f t="shared" si="3"/>
        <v>1.8210441602091862E-3</v>
      </c>
      <c r="U215" s="85">
        <f>R215/'סכום נכסי הקרן'!$C$42</f>
        <v>4.5990732832504566E-4</v>
      </c>
    </row>
    <row r="216" spans="2:21">
      <c r="B216" s="77" t="s">
        <v>844</v>
      </c>
      <c r="C216" s="74" t="s">
        <v>845</v>
      </c>
      <c r="D216" s="87" t="s">
        <v>119</v>
      </c>
      <c r="E216" s="87" t="s">
        <v>348</v>
      </c>
      <c r="F216" s="74" t="s">
        <v>846</v>
      </c>
      <c r="G216" s="87" t="s">
        <v>643</v>
      </c>
      <c r="H216" s="74" t="s">
        <v>644</v>
      </c>
      <c r="I216" s="74" t="s">
        <v>159</v>
      </c>
      <c r="J216" s="74"/>
      <c r="K216" s="84">
        <v>4.959999999996489</v>
      </c>
      <c r="L216" s="87" t="s">
        <v>163</v>
      </c>
      <c r="M216" s="88">
        <v>2.4E-2</v>
      </c>
      <c r="N216" s="88">
        <v>2.1899999999993883E-2</v>
      </c>
      <c r="O216" s="84">
        <v>371983.43566800008</v>
      </c>
      <c r="P216" s="86">
        <v>101.09</v>
      </c>
      <c r="Q216" s="74"/>
      <c r="R216" s="84">
        <v>376.03805511700006</v>
      </c>
      <c r="S216" s="85">
        <v>1.2846328813940961E-3</v>
      </c>
      <c r="T216" s="85">
        <f t="shared" si="3"/>
        <v>1.2892806964011705E-3</v>
      </c>
      <c r="U216" s="85">
        <f>R216/'סכום נכסי הקרן'!$C$42</f>
        <v>3.2560969881960665E-4</v>
      </c>
    </row>
    <row r="217" spans="2:21">
      <c r="B217" s="77" t="s">
        <v>847</v>
      </c>
      <c r="C217" s="74" t="s">
        <v>848</v>
      </c>
      <c r="D217" s="87" t="s">
        <v>119</v>
      </c>
      <c r="E217" s="87" t="s">
        <v>348</v>
      </c>
      <c r="F217" s="74" t="s">
        <v>667</v>
      </c>
      <c r="G217" s="87" t="s">
        <v>190</v>
      </c>
      <c r="H217" s="74" t="s">
        <v>648</v>
      </c>
      <c r="I217" s="74" t="s">
        <v>352</v>
      </c>
      <c r="J217" s="74"/>
      <c r="K217" s="84">
        <v>2.5999999999978085</v>
      </c>
      <c r="L217" s="87" t="s">
        <v>163</v>
      </c>
      <c r="M217" s="88">
        <v>4.1399999999999999E-2</v>
      </c>
      <c r="N217" s="88">
        <v>2.7799999999966025E-2</v>
      </c>
      <c r="O217" s="84">
        <v>348954.08699700003</v>
      </c>
      <c r="P217" s="86">
        <v>104.59</v>
      </c>
      <c r="Q217" s="74"/>
      <c r="R217" s="84">
        <v>364.97107955800004</v>
      </c>
      <c r="S217" s="85">
        <v>6.2002448746794432E-4</v>
      </c>
      <c r="T217" s="85">
        <f t="shared" si="3"/>
        <v>1.2513365634561078E-3</v>
      </c>
      <c r="U217" s="85">
        <f>R217/'סכום נכסי הקרן'!$C$42</f>
        <v>3.1602685333475606E-4</v>
      </c>
    </row>
    <row r="218" spans="2:21">
      <c r="B218" s="77" t="s">
        <v>849</v>
      </c>
      <c r="C218" s="74" t="s">
        <v>850</v>
      </c>
      <c r="D218" s="87" t="s">
        <v>119</v>
      </c>
      <c r="E218" s="87" t="s">
        <v>348</v>
      </c>
      <c r="F218" s="74" t="s">
        <v>667</v>
      </c>
      <c r="G218" s="87" t="s">
        <v>190</v>
      </c>
      <c r="H218" s="74" t="s">
        <v>648</v>
      </c>
      <c r="I218" s="74" t="s">
        <v>352</v>
      </c>
      <c r="J218" s="74"/>
      <c r="K218" s="84">
        <v>4.5599999999991399</v>
      </c>
      <c r="L218" s="87" t="s">
        <v>163</v>
      </c>
      <c r="M218" s="88">
        <v>2.5000000000000001E-2</v>
      </c>
      <c r="N218" s="88">
        <v>4.1399999999994865E-2</v>
      </c>
      <c r="O218" s="84">
        <v>1767502.8316150003</v>
      </c>
      <c r="P218" s="86">
        <v>94.7</v>
      </c>
      <c r="Q218" s="74"/>
      <c r="R218" s="84">
        <v>1673.8251423490003</v>
      </c>
      <c r="S218" s="85">
        <v>2.1424832182376629E-3</v>
      </c>
      <c r="T218" s="85">
        <f t="shared" si="3"/>
        <v>5.7388618407518896E-3</v>
      </c>
      <c r="U218" s="85">
        <f>R218/'סכום נכסי הקרן'!$C$42</f>
        <v>1.4493578324336568E-3</v>
      </c>
    </row>
    <row r="219" spans="2:21">
      <c r="B219" s="77" t="s">
        <v>851</v>
      </c>
      <c r="C219" s="74" t="s">
        <v>852</v>
      </c>
      <c r="D219" s="87" t="s">
        <v>119</v>
      </c>
      <c r="E219" s="87" t="s">
        <v>348</v>
      </c>
      <c r="F219" s="74" t="s">
        <v>667</v>
      </c>
      <c r="G219" s="87" t="s">
        <v>190</v>
      </c>
      <c r="H219" s="74" t="s">
        <v>648</v>
      </c>
      <c r="I219" s="74" t="s">
        <v>352</v>
      </c>
      <c r="J219" s="74"/>
      <c r="K219" s="84">
        <v>3.2099999999982129</v>
      </c>
      <c r="L219" s="87" t="s">
        <v>163</v>
      </c>
      <c r="M219" s="88">
        <v>3.5499999999999997E-2</v>
      </c>
      <c r="N219" s="88">
        <v>3.6499999999990401E-2</v>
      </c>
      <c r="O219" s="84">
        <v>672781.43466499995</v>
      </c>
      <c r="P219" s="86">
        <v>100.62</v>
      </c>
      <c r="Q219" s="74"/>
      <c r="R219" s="84">
        <v>676.95264960100008</v>
      </c>
      <c r="S219" s="85">
        <v>9.46734091902442E-4</v>
      </c>
      <c r="T219" s="85">
        <f t="shared" si="3"/>
        <v>2.3209937707943909E-3</v>
      </c>
      <c r="U219" s="85">
        <f>R219/'סכום נכסי הקרן'!$C$42</f>
        <v>5.8617032332840453E-4</v>
      </c>
    </row>
    <row r="220" spans="2:21">
      <c r="B220" s="77" t="s">
        <v>853</v>
      </c>
      <c r="C220" s="74" t="s">
        <v>854</v>
      </c>
      <c r="D220" s="87" t="s">
        <v>119</v>
      </c>
      <c r="E220" s="87" t="s">
        <v>348</v>
      </c>
      <c r="F220" s="74" t="s">
        <v>855</v>
      </c>
      <c r="G220" s="87" t="s">
        <v>654</v>
      </c>
      <c r="H220" s="74" t="s">
        <v>644</v>
      </c>
      <c r="I220" s="74" t="s">
        <v>159</v>
      </c>
      <c r="J220" s="74"/>
      <c r="K220" s="84">
        <v>4.1599999999973711</v>
      </c>
      <c r="L220" s="87" t="s">
        <v>163</v>
      </c>
      <c r="M220" s="88">
        <v>4.99E-2</v>
      </c>
      <c r="N220" s="88">
        <v>4.2299999999986848E-2</v>
      </c>
      <c r="O220" s="84">
        <v>365787.48975600005</v>
      </c>
      <c r="P220" s="86">
        <v>103.99</v>
      </c>
      <c r="Q220" s="74"/>
      <c r="R220" s="84">
        <v>380.38242105000006</v>
      </c>
      <c r="S220" s="85">
        <v>1.4631499590240001E-3</v>
      </c>
      <c r="T220" s="85">
        <f t="shared" si="3"/>
        <v>1.3041757503971737E-3</v>
      </c>
      <c r="U220" s="85">
        <f>R220/'סכום נכסי הקרן'!$C$42</f>
        <v>3.2937146618266291E-4</v>
      </c>
    </row>
    <row r="221" spans="2:21">
      <c r="B221" s="77" t="s">
        <v>856</v>
      </c>
      <c r="C221" s="74" t="s">
        <v>857</v>
      </c>
      <c r="D221" s="87" t="s">
        <v>119</v>
      </c>
      <c r="E221" s="87" t="s">
        <v>348</v>
      </c>
      <c r="F221" s="74" t="s">
        <v>817</v>
      </c>
      <c r="G221" s="87" t="s">
        <v>150</v>
      </c>
      <c r="H221" s="74" t="s">
        <v>644</v>
      </c>
      <c r="I221" s="74" t="s">
        <v>159</v>
      </c>
      <c r="J221" s="74"/>
      <c r="K221" s="84">
        <v>1.880000000002515</v>
      </c>
      <c r="L221" s="87" t="s">
        <v>163</v>
      </c>
      <c r="M221" s="88">
        <v>2.6499999999999999E-2</v>
      </c>
      <c r="N221" s="88">
        <v>1.1800000000001573E-2</v>
      </c>
      <c r="O221" s="84">
        <v>247058.54087900007</v>
      </c>
      <c r="P221" s="86">
        <v>103</v>
      </c>
      <c r="Q221" s="74"/>
      <c r="R221" s="84">
        <v>254.47028892200004</v>
      </c>
      <c r="S221" s="85">
        <v>9.359532524578979E-4</v>
      </c>
      <c r="T221" s="85">
        <f t="shared" si="3"/>
        <v>8.7247454572831381E-4</v>
      </c>
      <c r="U221" s="85">
        <f>R221/'סכום נכסי הקרן'!$C$42</f>
        <v>2.2034470449712961E-4</v>
      </c>
    </row>
    <row r="222" spans="2:21">
      <c r="B222" s="77" t="s">
        <v>858</v>
      </c>
      <c r="C222" s="74" t="s">
        <v>859</v>
      </c>
      <c r="D222" s="87" t="s">
        <v>119</v>
      </c>
      <c r="E222" s="87" t="s">
        <v>348</v>
      </c>
      <c r="F222" s="74" t="s">
        <v>860</v>
      </c>
      <c r="G222" s="87" t="s">
        <v>654</v>
      </c>
      <c r="H222" s="74" t="s">
        <v>648</v>
      </c>
      <c r="I222" s="74" t="s">
        <v>352</v>
      </c>
      <c r="J222" s="74"/>
      <c r="K222" s="84">
        <v>0.98000000000186771</v>
      </c>
      <c r="L222" s="87" t="s">
        <v>163</v>
      </c>
      <c r="M222" s="88">
        <v>7.0000000000000007E-2</v>
      </c>
      <c r="N222" s="88">
        <v>4.5600000000043023E-2</v>
      </c>
      <c r="O222" s="84">
        <v>333059.42797400005</v>
      </c>
      <c r="P222" s="86">
        <v>102.4</v>
      </c>
      <c r="Q222" s="84">
        <v>12.325077236775419</v>
      </c>
      <c r="R222" s="84">
        <v>353.38051143300004</v>
      </c>
      <c r="S222" s="85">
        <v>7.8620450949892058E-4</v>
      </c>
      <c r="T222" s="85">
        <f t="shared" si="3"/>
        <v>1.2115972457446712E-3</v>
      </c>
      <c r="U222" s="85">
        <f>R222/'סכום נכסי הקרן'!$C$42</f>
        <v>3.0599063134877872E-4</v>
      </c>
    </row>
    <row r="223" spans="2:21">
      <c r="B223" s="77" t="s">
        <v>861</v>
      </c>
      <c r="C223" s="74" t="s">
        <v>862</v>
      </c>
      <c r="D223" s="87" t="s">
        <v>119</v>
      </c>
      <c r="E223" s="87" t="s">
        <v>348</v>
      </c>
      <c r="F223" s="74" t="s">
        <v>674</v>
      </c>
      <c r="G223" s="87" t="s">
        <v>468</v>
      </c>
      <c r="H223" s="74" t="s">
        <v>671</v>
      </c>
      <c r="I223" s="74" t="s">
        <v>159</v>
      </c>
      <c r="J223" s="74"/>
      <c r="K223" s="84">
        <v>5.0799999999993632</v>
      </c>
      <c r="L223" s="87" t="s">
        <v>163</v>
      </c>
      <c r="M223" s="88">
        <v>4.4500000000000005E-2</v>
      </c>
      <c r="N223" s="88">
        <v>1.9599999999989914E-2</v>
      </c>
      <c r="O223" s="84">
        <v>660146.43608800007</v>
      </c>
      <c r="P223" s="86">
        <v>114.19</v>
      </c>
      <c r="Q223" s="74"/>
      <c r="R223" s="84">
        <v>753.82122283100011</v>
      </c>
      <c r="S223" s="85">
        <v>2.4396376688446074E-3</v>
      </c>
      <c r="T223" s="85">
        <f t="shared" si="3"/>
        <v>2.5845446701694644E-3</v>
      </c>
      <c r="U223" s="85">
        <f>R223/'סכום נכסי הקרן'!$C$42</f>
        <v>6.527304829652415E-4</v>
      </c>
    </row>
    <row r="224" spans="2:21">
      <c r="B224" s="77" t="s">
        <v>863</v>
      </c>
      <c r="C224" s="74" t="s">
        <v>864</v>
      </c>
      <c r="D224" s="87" t="s">
        <v>119</v>
      </c>
      <c r="E224" s="87" t="s">
        <v>348</v>
      </c>
      <c r="F224" s="74" t="s">
        <v>865</v>
      </c>
      <c r="G224" s="87" t="s">
        <v>189</v>
      </c>
      <c r="H224" s="74" t="s">
        <v>671</v>
      </c>
      <c r="I224" s="74" t="s">
        <v>159</v>
      </c>
      <c r="J224" s="74"/>
      <c r="K224" s="84">
        <v>4.3000000000024245</v>
      </c>
      <c r="L224" s="87" t="s">
        <v>163</v>
      </c>
      <c r="M224" s="88">
        <v>3.4500000000000003E-2</v>
      </c>
      <c r="N224" s="88">
        <v>1.9800000000003138E-2</v>
      </c>
      <c r="O224" s="84">
        <v>656961.43981300015</v>
      </c>
      <c r="P224" s="86">
        <v>106.72</v>
      </c>
      <c r="Q224" s="74"/>
      <c r="R224" s="84">
        <v>701.10922671100013</v>
      </c>
      <c r="S224" s="85">
        <v>1.2348219349790992E-3</v>
      </c>
      <c r="T224" s="85">
        <f t="shared" si="3"/>
        <v>2.4038167939837837E-3</v>
      </c>
      <c r="U224" s="85">
        <f>R224/'סכום נכסי הקרן'!$C$42</f>
        <v>6.0708739725288388E-4</v>
      </c>
    </row>
    <row r="225" spans="2:21">
      <c r="B225" s="77" t="s">
        <v>866</v>
      </c>
      <c r="C225" s="74" t="s">
        <v>867</v>
      </c>
      <c r="D225" s="87" t="s">
        <v>119</v>
      </c>
      <c r="E225" s="87" t="s">
        <v>348</v>
      </c>
      <c r="F225" s="74" t="s">
        <v>868</v>
      </c>
      <c r="G225" s="87" t="s">
        <v>468</v>
      </c>
      <c r="H225" s="74" t="s">
        <v>678</v>
      </c>
      <c r="I225" s="74" t="s">
        <v>352</v>
      </c>
      <c r="J225" s="74"/>
      <c r="K225" s="84">
        <v>2.3299999999993863</v>
      </c>
      <c r="L225" s="87" t="s">
        <v>163</v>
      </c>
      <c r="M225" s="88">
        <v>5.9000000000000004E-2</v>
      </c>
      <c r="N225" s="88">
        <v>3.9399999999993995E-2</v>
      </c>
      <c r="O225" s="84">
        <v>721115.93795000017</v>
      </c>
      <c r="P225" s="86">
        <v>106.2</v>
      </c>
      <c r="Q225" s="74"/>
      <c r="R225" s="84">
        <v>765.82512615900009</v>
      </c>
      <c r="S225" s="85">
        <v>8.0604858314853073E-4</v>
      </c>
      <c r="T225" s="85">
        <f t="shared" si="3"/>
        <v>2.6257011452433523E-3</v>
      </c>
      <c r="U225" s="85">
        <f>R225/'סכום נכסי הקרן'!$C$42</f>
        <v>6.6312461008642774E-4</v>
      </c>
    </row>
    <row r="226" spans="2:21">
      <c r="B226" s="77" t="s">
        <v>869</v>
      </c>
      <c r="C226" s="74" t="s">
        <v>870</v>
      </c>
      <c r="D226" s="87" t="s">
        <v>119</v>
      </c>
      <c r="E226" s="87" t="s">
        <v>348</v>
      </c>
      <c r="F226" s="74" t="s">
        <v>868</v>
      </c>
      <c r="G226" s="87" t="s">
        <v>468</v>
      </c>
      <c r="H226" s="74" t="s">
        <v>678</v>
      </c>
      <c r="I226" s="74" t="s">
        <v>352</v>
      </c>
      <c r="J226" s="74"/>
      <c r="K226" s="84">
        <v>5.0500000000079242</v>
      </c>
      <c r="L226" s="87" t="s">
        <v>163</v>
      </c>
      <c r="M226" s="88">
        <v>2.7000000000000003E-2</v>
      </c>
      <c r="N226" s="88">
        <v>5.2300000000047552E-2</v>
      </c>
      <c r="O226" s="84">
        <v>114212.98496200003</v>
      </c>
      <c r="P226" s="86">
        <v>88.4</v>
      </c>
      <c r="Q226" s="74"/>
      <c r="R226" s="84">
        <v>100.964278824</v>
      </c>
      <c r="S226" s="85">
        <v>1.3316734270597366E-4</v>
      </c>
      <c r="T226" s="85">
        <f t="shared" si="3"/>
        <v>3.4616521903174755E-4</v>
      </c>
      <c r="U226" s="85">
        <f>R226/'סכום נכסי הקרן'!$C$42</f>
        <v>8.7424525183209863E-5</v>
      </c>
    </row>
    <row r="227" spans="2:21">
      <c r="B227" s="77" t="s">
        <v>871</v>
      </c>
      <c r="C227" s="74" t="s">
        <v>872</v>
      </c>
      <c r="D227" s="87" t="s">
        <v>119</v>
      </c>
      <c r="E227" s="87" t="s">
        <v>348</v>
      </c>
      <c r="F227" s="74" t="s">
        <v>873</v>
      </c>
      <c r="G227" s="87" t="s">
        <v>654</v>
      </c>
      <c r="H227" s="74" t="s">
        <v>671</v>
      </c>
      <c r="I227" s="74" t="s">
        <v>159</v>
      </c>
      <c r="J227" s="74"/>
      <c r="K227" s="84">
        <v>2.659999999996395</v>
      </c>
      <c r="L227" s="87" t="s">
        <v>163</v>
      </c>
      <c r="M227" s="88">
        <v>4.5999999999999999E-2</v>
      </c>
      <c r="N227" s="88">
        <v>5.7799999999929137E-2</v>
      </c>
      <c r="O227" s="84">
        <v>331017.29230800003</v>
      </c>
      <c r="P227" s="86">
        <v>97.2</v>
      </c>
      <c r="Q227" s="74"/>
      <c r="R227" s="84">
        <v>321.74880817600007</v>
      </c>
      <c r="S227" s="85">
        <v>1.4719148431557901E-3</v>
      </c>
      <c r="T227" s="85">
        <f t="shared" si="3"/>
        <v>1.1031450722250224E-3</v>
      </c>
      <c r="U227" s="85">
        <f>R227/'סכום נכסי הקרן'!$C$42</f>
        <v>2.7860087855511976E-4</v>
      </c>
    </row>
    <row r="228" spans="2:21">
      <c r="B228" s="77" t="s">
        <v>874</v>
      </c>
      <c r="C228" s="74" t="s">
        <v>875</v>
      </c>
      <c r="D228" s="87" t="s">
        <v>119</v>
      </c>
      <c r="E228" s="87" t="s">
        <v>348</v>
      </c>
      <c r="F228" s="74" t="s">
        <v>876</v>
      </c>
      <c r="G228" s="87" t="s">
        <v>877</v>
      </c>
      <c r="H228" s="74" t="s">
        <v>671</v>
      </c>
      <c r="I228" s="74" t="s">
        <v>159</v>
      </c>
      <c r="J228" s="74"/>
      <c r="K228" s="84">
        <v>2.7799999999979348</v>
      </c>
      <c r="L228" s="87" t="s">
        <v>163</v>
      </c>
      <c r="M228" s="88">
        <v>0.04</v>
      </c>
      <c r="N228" s="88">
        <v>0.10589999999988921</v>
      </c>
      <c r="O228" s="84">
        <v>423035.91429400002</v>
      </c>
      <c r="P228" s="86">
        <v>84.7</v>
      </c>
      <c r="Q228" s="74"/>
      <c r="R228" s="84">
        <v>358.31141948300007</v>
      </c>
      <c r="S228" s="85">
        <v>5.7818015041521563E-4</v>
      </c>
      <c r="T228" s="85">
        <f t="shared" si="3"/>
        <v>1.228503312771893E-3</v>
      </c>
      <c r="U228" s="85">
        <f>R228/'סכום נכסי הקרן'!$C$42</f>
        <v>3.1026028295243923E-4</v>
      </c>
    </row>
    <row r="229" spans="2:21">
      <c r="B229" s="77" t="s">
        <v>878</v>
      </c>
      <c r="C229" s="74" t="s">
        <v>879</v>
      </c>
      <c r="D229" s="87" t="s">
        <v>119</v>
      </c>
      <c r="E229" s="87" t="s">
        <v>348</v>
      </c>
      <c r="F229" s="74" t="s">
        <v>876</v>
      </c>
      <c r="G229" s="87" t="s">
        <v>877</v>
      </c>
      <c r="H229" s="74" t="s">
        <v>671</v>
      </c>
      <c r="I229" s="74" t="s">
        <v>159</v>
      </c>
      <c r="J229" s="74"/>
      <c r="K229" s="84">
        <v>4.6999999999985951</v>
      </c>
      <c r="L229" s="87" t="s">
        <v>163</v>
      </c>
      <c r="M229" s="88">
        <v>2.9100000000000001E-2</v>
      </c>
      <c r="N229" s="88">
        <v>7.9799999999996388E-2</v>
      </c>
      <c r="O229" s="84">
        <v>629669.30000000016</v>
      </c>
      <c r="P229" s="86">
        <v>79.17</v>
      </c>
      <c r="Q229" s="74"/>
      <c r="R229" s="84">
        <v>498.5092058410001</v>
      </c>
      <c r="S229" s="85">
        <v>2.7493954702843852E-3</v>
      </c>
      <c r="T229" s="85">
        <f t="shared" si="3"/>
        <v>1.7091841831516346E-3</v>
      </c>
      <c r="U229" s="85">
        <f>R229/'סכום נכסי הקרן'!$C$42</f>
        <v>4.316569298343633E-4</v>
      </c>
    </row>
    <row r="230" spans="2:21">
      <c r="B230" s="77" t="s">
        <v>880</v>
      </c>
      <c r="C230" s="74" t="s">
        <v>881</v>
      </c>
      <c r="D230" s="87" t="s">
        <v>119</v>
      </c>
      <c r="E230" s="87" t="s">
        <v>348</v>
      </c>
      <c r="F230" s="74" t="s">
        <v>882</v>
      </c>
      <c r="G230" s="87" t="s">
        <v>654</v>
      </c>
      <c r="H230" s="74" t="s">
        <v>883</v>
      </c>
      <c r="I230" s="74" t="s">
        <v>159</v>
      </c>
      <c r="J230" s="74"/>
      <c r="K230" s="84">
        <v>2.9899999999998386</v>
      </c>
      <c r="L230" s="87" t="s">
        <v>163</v>
      </c>
      <c r="M230" s="88">
        <v>4.4500000000000005E-2</v>
      </c>
      <c r="N230" s="88">
        <v>0.1662000000000079</v>
      </c>
      <c r="O230" s="84">
        <v>599894.91804599995</v>
      </c>
      <c r="P230" s="86">
        <v>72</v>
      </c>
      <c r="Q230" s="74"/>
      <c r="R230" s="84">
        <v>431.92434099300004</v>
      </c>
      <c r="S230" s="85">
        <v>1.035467599693189E-3</v>
      </c>
      <c r="T230" s="85">
        <f t="shared" si="3"/>
        <v>1.4808919139176148E-3</v>
      </c>
      <c r="U230" s="85">
        <f>R230/'סכום נכסי הקרן'!$C$42</f>
        <v>3.7400138807714458E-4</v>
      </c>
    </row>
    <row r="231" spans="2:21">
      <c r="B231" s="77" t="s">
        <v>884</v>
      </c>
      <c r="C231" s="74" t="s">
        <v>885</v>
      </c>
      <c r="D231" s="87" t="s">
        <v>119</v>
      </c>
      <c r="E231" s="87" t="s">
        <v>348</v>
      </c>
      <c r="F231" s="74" t="s">
        <v>882</v>
      </c>
      <c r="G231" s="87" t="s">
        <v>654</v>
      </c>
      <c r="H231" s="74" t="s">
        <v>883</v>
      </c>
      <c r="I231" s="74" t="s">
        <v>159</v>
      </c>
      <c r="J231" s="74"/>
      <c r="K231" s="84">
        <v>3.429999999998472</v>
      </c>
      <c r="L231" s="87" t="s">
        <v>163</v>
      </c>
      <c r="M231" s="88">
        <v>3.5000000000000003E-2</v>
      </c>
      <c r="N231" s="88">
        <v>6.569999999997253E-2</v>
      </c>
      <c r="O231" s="84">
        <v>1028727.3317900001</v>
      </c>
      <c r="P231" s="86">
        <v>91</v>
      </c>
      <c r="Q231" s="74"/>
      <c r="R231" s="84">
        <v>936.14183780100018</v>
      </c>
      <c r="S231" s="85">
        <v>1.2541799789939274E-3</v>
      </c>
      <c r="T231" s="85">
        <f t="shared" si="3"/>
        <v>3.2096474921795245E-3</v>
      </c>
      <c r="U231" s="85">
        <f>R231/'סכום נכסי הקרן'!$C$42</f>
        <v>8.1060110196553474E-4</v>
      </c>
    </row>
    <row r="232" spans="2:21">
      <c r="B232" s="77" t="s">
        <v>886</v>
      </c>
      <c r="C232" s="74" t="s">
        <v>887</v>
      </c>
      <c r="D232" s="87" t="s">
        <v>119</v>
      </c>
      <c r="E232" s="87" t="s">
        <v>348</v>
      </c>
      <c r="F232" s="74" t="s">
        <v>865</v>
      </c>
      <c r="G232" s="87" t="s">
        <v>189</v>
      </c>
      <c r="H232" s="74" t="s">
        <v>682</v>
      </c>
      <c r="I232" s="74"/>
      <c r="J232" s="74"/>
      <c r="K232" s="84">
        <v>3.4600000000078248</v>
      </c>
      <c r="L232" s="87" t="s">
        <v>163</v>
      </c>
      <c r="M232" s="88">
        <v>4.2500000000000003E-2</v>
      </c>
      <c r="N232" s="88">
        <v>1.3200000000048567E-2</v>
      </c>
      <c r="O232" s="84">
        <v>66876.76505300001</v>
      </c>
      <c r="P232" s="86">
        <v>110.83</v>
      </c>
      <c r="Q232" s="74"/>
      <c r="R232" s="84">
        <v>74.119519427000014</v>
      </c>
      <c r="S232" s="85">
        <v>5.7602726143841519E-4</v>
      </c>
      <c r="T232" s="85">
        <f t="shared" si="3"/>
        <v>2.5412551821126178E-4</v>
      </c>
      <c r="U232" s="85">
        <f>R232/'סכום נכסי הקרן'!$C$42</f>
        <v>6.4179766033973406E-5</v>
      </c>
    </row>
    <row r="233" spans="2:21">
      <c r="B233" s="73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84"/>
      <c r="P233" s="86"/>
      <c r="Q233" s="74"/>
      <c r="R233" s="74"/>
      <c r="S233" s="74"/>
      <c r="T233" s="85"/>
      <c r="U233" s="74"/>
    </row>
    <row r="234" spans="2:21">
      <c r="B234" s="92" t="s">
        <v>47</v>
      </c>
      <c r="C234" s="72"/>
      <c r="D234" s="72"/>
      <c r="E234" s="72"/>
      <c r="F234" s="72"/>
      <c r="G234" s="72"/>
      <c r="H234" s="72"/>
      <c r="I234" s="72"/>
      <c r="J234" s="72"/>
      <c r="K234" s="81">
        <v>3.5912878365895988</v>
      </c>
      <c r="L234" s="72"/>
      <c r="M234" s="72"/>
      <c r="N234" s="94">
        <v>6.8323361390959556E-2</v>
      </c>
      <c r="O234" s="81"/>
      <c r="P234" s="83"/>
      <c r="Q234" s="72"/>
      <c r="R234" s="81">
        <f>SUM(R235:R240)</f>
        <v>9329.7549340000023</v>
      </c>
      <c r="S234" s="72"/>
      <c r="T234" s="82">
        <f t="shared" si="3"/>
        <v>3.198791392221511E-2</v>
      </c>
      <c r="U234" s="82">
        <f>R234/'סכום נכסי הקרן'!$C$42</f>
        <v>8.0785937826832015E-3</v>
      </c>
    </row>
    <row r="235" spans="2:21">
      <c r="B235" s="77" t="s">
        <v>888</v>
      </c>
      <c r="C235" s="74" t="s">
        <v>889</v>
      </c>
      <c r="D235" s="87" t="s">
        <v>119</v>
      </c>
      <c r="E235" s="87" t="s">
        <v>348</v>
      </c>
      <c r="F235" s="74" t="s">
        <v>890</v>
      </c>
      <c r="G235" s="87" t="s">
        <v>145</v>
      </c>
      <c r="H235" s="74" t="s">
        <v>434</v>
      </c>
      <c r="I235" s="74" t="s">
        <v>352</v>
      </c>
      <c r="J235" s="74"/>
      <c r="K235" s="84">
        <v>2.3400000000001127</v>
      </c>
      <c r="L235" s="87" t="s">
        <v>163</v>
      </c>
      <c r="M235" s="88">
        <v>3.49E-2</v>
      </c>
      <c r="N235" s="88">
        <v>4.2600000000000408E-2</v>
      </c>
      <c r="O235" s="84">
        <v>4127365.3912260006</v>
      </c>
      <c r="P235" s="86">
        <v>94.98</v>
      </c>
      <c r="Q235" s="74"/>
      <c r="R235" s="84">
        <v>3920.1717840840006</v>
      </c>
      <c r="S235" s="85">
        <v>2.234557167178805E-3</v>
      </c>
      <c r="T235" s="85">
        <f t="shared" si="3"/>
        <v>1.3440665749171266E-2</v>
      </c>
      <c r="U235" s="85">
        <f>R235/'סכום נכסי הקרן'!$C$42</f>
        <v>3.3944595143158038E-3</v>
      </c>
    </row>
    <row r="236" spans="2:21">
      <c r="B236" s="77" t="s">
        <v>891</v>
      </c>
      <c r="C236" s="74" t="s">
        <v>892</v>
      </c>
      <c r="D236" s="87" t="s">
        <v>119</v>
      </c>
      <c r="E236" s="87" t="s">
        <v>348</v>
      </c>
      <c r="F236" s="74" t="s">
        <v>893</v>
      </c>
      <c r="G236" s="87" t="s">
        <v>145</v>
      </c>
      <c r="H236" s="74" t="s">
        <v>634</v>
      </c>
      <c r="I236" s="74" t="s">
        <v>159</v>
      </c>
      <c r="J236" s="74"/>
      <c r="K236" s="84">
        <v>4.7200000000008417</v>
      </c>
      <c r="L236" s="87" t="s">
        <v>163</v>
      </c>
      <c r="M236" s="88">
        <v>4.6900000000000004E-2</v>
      </c>
      <c r="N236" s="88">
        <v>9.1300000000013939E-2</v>
      </c>
      <c r="O236" s="84">
        <v>1900505.1740540003</v>
      </c>
      <c r="P236" s="86">
        <v>80.05</v>
      </c>
      <c r="Q236" s="74"/>
      <c r="R236" s="84">
        <v>1521.3544294760002</v>
      </c>
      <c r="S236" s="85">
        <v>1.0150832115303117E-3</v>
      </c>
      <c r="T236" s="85">
        <f t="shared" si="3"/>
        <v>5.2161021248169652E-3</v>
      </c>
      <c r="U236" s="85">
        <f>R236/'סכום נכסי הקרן'!$C$42</f>
        <v>1.3173341124355798E-3</v>
      </c>
    </row>
    <row r="237" spans="2:21">
      <c r="B237" s="77" t="s">
        <v>894</v>
      </c>
      <c r="C237" s="74" t="s">
        <v>895</v>
      </c>
      <c r="D237" s="87" t="s">
        <v>119</v>
      </c>
      <c r="E237" s="87" t="s">
        <v>348</v>
      </c>
      <c r="F237" s="74" t="s">
        <v>893</v>
      </c>
      <c r="G237" s="87" t="s">
        <v>145</v>
      </c>
      <c r="H237" s="74" t="s">
        <v>634</v>
      </c>
      <c r="I237" s="74" t="s">
        <v>159</v>
      </c>
      <c r="J237" s="74"/>
      <c r="K237" s="84">
        <v>4.9300000000002608</v>
      </c>
      <c r="L237" s="87" t="s">
        <v>163</v>
      </c>
      <c r="M237" s="88">
        <v>4.6900000000000004E-2</v>
      </c>
      <c r="N237" s="88">
        <v>9.1600000000005538E-2</v>
      </c>
      <c r="O237" s="84">
        <v>3857094.4194080005</v>
      </c>
      <c r="P237" s="86">
        <v>80.7</v>
      </c>
      <c r="Q237" s="74"/>
      <c r="R237" s="84">
        <v>3112.6751816830001</v>
      </c>
      <c r="S237" s="85">
        <v>2.4877982237007266E-3</v>
      </c>
      <c r="T237" s="85">
        <f t="shared" si="3"/>
        <v>1.0672090154977169E-2</v>
      </c>
      <c r="U237" s="85">
        <f>R237/'סכום נכסי הקרן'!$C$42</f>
        <v>2.695251756143993E-3</v>
      </c>
    </row>
    <row r="238" spans="2:21">
      <c r="B238" s="77" t="s">
        <v>896</v>
      </c>
      <c r="C238" s="74" t="s">
        <v>897</v>
      </c>
      <c r="D238" s="87" t="s">
        <v>119</v>
      </c>
      <c r="E238" s="87" t="s">
        <v>348</v>
      </c>
      <c r="F238" s="74" t="s">
        <v>898</v>
      </c>
      <c r="G238" s="87" t="s">
        <v>145</v>
      </c>
      <c r="H238" s="74" t="s">
        <v>644</v>
      </c>
      <c r="I238" s="74" t="s">
        <v>159</v>
      </c>
      <c r="J238" s="74"/>
      <c r="K238" s="84">
        <v>1.2200000000032565</v>
      </c>
      <c r="L238" s="87" t="s">
        <v>163</v>
      </c>
      <c r="M238" s="88">
        <v>4.4999999999999998E-2</v>
      </c>
      <c r="N238" s="88">
        <v>8.0199999999435556E-2</v>
      </c>
      <c r="O238" s="84">
        <v>42220.674056999997</v>
      </c>
      <c r="P238" s="86">
        <v>87.28</v>
      </c>
      <c r="Q238" s="74"/>
      <c r="R238" s="84">
        <v>36.850205204000005</v>
      </c>
      <c r="S238" s="85">
        <v>2.7685905762537144E-5</v>
      </c>
      <c r="T238" s="85">
        <f t="shared" si="3"/>
        <v>1.2634428239758041E-4</v>
      </c>
      <c r="U238" s="85">
        <f>R238/'סכום נכסי הקרן'!$C$42</f>
        <v>3.1908430688436189E-5</v>
      </c>
    </row>
    <row r="239" spans="2:21">
      <c r="B239" s="77" t="s">
        <v>899</v>
      </c>
      <c r="C239" s="74" t="s">
        <v>900</v>
      </c>
      <c r="D239" s="87" t="s">
        <v>119</v>
      </c>
      <c r="E239" s="87" t="s">
        <v>348</v>
      </c>
      <c r="F239" s="74" t="s">
        <v>868</v>
      </c>
      <c r="G239" s="87" t="s">
        <v>468</v>
      </c>
      <c r="H239" s="74" t="s">
        <v>678</v>
      </c>
      <c r="I239" s="74" t="s">
        <v>352</v>
      </c>
      <c r="J239" s="74"/>
      <c r="K239" s="84">
        <v>1.8499999999999996</v>
      </c>
      <c r="L239" s="87" t="s">
        <v>163</v>
      </c>
      <c r="M239" s="88">
        <v>6.7000000000000004E-2</v>
      </c>
      <c r="N239" s="88">
        <v>5.8499999999999996E-2</v>
      </c>
      <c r="O239" s="84">
        <v>464941.71352800005</v>
      </c>
      <c r="P239" s="86">
        <v>91.49</v>
      </c>
      <c r="Q239" s="74"/>
      <c r="R239" s="84">
        <v>425.37518448000003</v>
      </c>
      <c r="S239" s="85">
        <v>4.5419879869754745E-4</v>
      </c>
      <c r="T239" s="85">
        <f t="shared" si="3"/>
        <v>1.4584375347530014E-3</v>
      </c>
      <c r="U239" s="85">
        <f>R239/'סכום נכסי הקרן'!$C$42</f>
        <v>3.683305022433773E-4</v>
      </c>
    </row>
    <row r="240" spans="2:21">
      <c r="B240" s="77" t="s">
        <v>901</v>
      </c>
      <c r="C240" s="74" t="s">
        <v>902</v>
      </c>
      <c r="D240" s="87" t="s">
        <v>119</v>
      </c>
      <c r="E240" s="87" t="s">
        <v>348</v>
      </c>
      <c r="F240" s="74" t="s">
        <v>868</v>
      </c>
      <c r="G240" s="87" t="s">
        <v>468</v>
      </c>
      <c r="H240" s="74" t="s">
        <v>678</v>
      </c>
      <c r="I240" s="74" t="s">
        <v>352</v>
      </c>
      <c r="J240" s="74"/>
      <c r="K240" s="84">
        <v>3.1099999999967123</v>
      </c>
      <c r="L240" s="87" t="s">
        <v>163</v>
      </c>
      <c r="M240" s="88">
        <v>4.7E-2</v>
      </c>
      <c r="N240" s="88">
        <v>5.9299999999939672E-2</v>
      </c>
      <c r="O240" s="84">
        <v>345113.06119800004</v>
      </c>
      <c r="P240" s="86">
        <v>90.79</v>
      </c>
      <c r="Q240" s="74"/>
      <c r="R240" s="84">
        <v>313.32814907300008</v>
      </c>
      <c r="S240" s="85">
        <v>4.9664516182593881E-4</v>
      </c>
      <c r="T240" s="85">
        <f t="shared" si="3"/>
        <v>1.0742740760991255E-3</v>
      </c>
      <c r="U240" s="85">
        <f>R240/'סכום נכסי הקרן'!$C$42</f>
        <v>2.7130946685601046E-4</v>
      </c>
    </row>
    <row r="241" spans="2:21">
      <c r="B241" s="73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84"/>
      <c r="P241" s="86"/>
      <c r="Q241" s="74"/>
      <c r="R241" s="74"/>
      <c r="S241" s="74"/>
      <c r="T241" s="85"/>
      <c r="U241" s="74"/>
    </row>
    <row r="242" spans="2:21">
      <c r="B242" s="71" t="s">
        <v>232</v>
      </c>
      <c r="C242" s="72"/>
      <c r="D242" s="72"/>
      <c r="E242" s="72"/>
      <c r="F242" s="72"/>
      <c r="G242" s="72"/>
      <c r="H242" s="72"/>
      <c r="I242" s="72"/>
      <c r="J242" s="72"/>
      <c r="K242" s="81">
        <v>8.3156230525656625</v>
      </c>
      <c r="L242" s="72"/>
      <c r="M242" s="72"/>
      <c r="N242" s="94">
        <v>3.4350982532266629E-2</v>
      </c>
      <c r="O242" s="81"/>
      <c r="P242" s="83"/>
      <c r="Q242" s="72"/>
      <c r="R242" s="81">
        <f>R243+R252</f>
        <v>31939.649351387994</v>
      </c>
      <c r="S242" s="72"/>
      <c r="T242" s="82">
        <f t="shared" si="3"/>
        <v>0.10950799473142224</v>
      </c>
      <c r="U242" s="82">
        <f>R242/'סכום נכסי הקרן'!$C$42</f>
        <v>2.7656401963023367E-2</v>
      </c>
    </row>
    <row r="243" spans="2:21">
      <c r="B243" s="92" t="s">
        <v>65</v>
      </c>
      <c r="C243" s="72"/>
      <c r="D243" s="72"/>
      <c r="E243" s="72"/>
      <c r="F243" s="72"/>
      <c r="G243" s="72"/>
      <c r="H243" s="72"/>
      <c r="I243" s="72"/>
      <c r="J243" s="72"/>
      <c r="K243" s="81">
        <v>6.569827940798378</v>
      </c>
      <c r="L243" s="72"/>
      <c r="M243" s="72"/>
      <c r="N243" s="94">
        <v>3.8870061232583943E-2</v>
      </c>
      <c r="O243" s="81"/>
      <c r="P243" s="83"/>
      <c r="Q243" s="72"/>
      <c r="R243" s="81">
        <f>SUM(R244:R250)</f>
        <v>2600.3485465050007</v>
      </c>
      <c r="S243" s="72"/>
      <c r="T243" s="82">
        <f t="shared" si="3"/>
        <v>8.9155316577749586E-3</v>
      </c>
      <c r="U243" s="82">
        <f>R243/'סכום נכסי הקרן'!$C$42</f>
        <v>2.2516303749897182E-3</v>
      </c>
    </row>
    <row r="244" spans="2:21">
      <c r="B244" s="77" t="s">
        <v>903</v>
      </c>
      <c r="C244" s="74" t="s">
        <v>904</v>
      </c>
      <c r="D244" s="87" t="s">
        <v>28</v>
      </c>
      <c r="E244" s="87" t="s">
        <v>905</v>
      </c>
      <c r="F244" s="74" t="s">
        <v>371</v>
      </c>
      <c r="G244" s="87" t="s">
        <v>358</v>
      </c>
      <c r="H244" s="74" t="s">
        <v>906</v>
      </c>
      <c r="I244" s="74" t="s">
        <v>341</v>
      </c>
      <c r="J244" s="74"/>
      <c r="K244" s="84">
        <v>4.8999999999986521</v>
      </c>
      <c r="L244" s="87" t="s">
        <v>162</v>
      </c>
      <c r="M244" s="88">
        <v>3.2750000000000001E-2</v>
      </c>
      <c r="N244" s="88">
        <v>3.0799999999995376E-2</v>
      </c>
      <c r="O244" s="84">
        <v>149257.26425600002</v>
      </c>
      <c r="P244" s="86">
        <v>101.10493</v>
      </c>
      <c r="Q244" s="74"/>
      <c r="R244" s="84">
        <v>519.26910610300001</v>
      </c>
      <c r="S244" s="85">
        <v>1.9900968567466669E-4</v>
      </c>
      <c r="T244" s="85">
        <f t="shared" si="3"/>
        <v>1.780361390625177E-3</v>
      </c>
      <c r="U244" s="85">
        <f>R244/'סכום נכסי הקרן'!$C$42</f>
        <v>4.4963283620833835E-4</v>
      </c>
    </row>
    <row r="245" spans="2:21">
      <c r="B245" s="77" t="s">
        <v>907</v>
      </c>
      <c r="C245" s="74" t="s">
        <v>908</v>
      </c>
      <c r="D245" s="87" t="s">
        <v>28</v>
      </c>
      <c r="E245" s="87" t="s">
        <v>905</v>
      </c>
      <c r="F245" s="74" t="s">
        <v>909</v>
      </c>
      <c r="G245" s="87" t="s">
        <v>910</v>
      </c>
      <c r="H245" s="74" t="s">
        <v>911</v>
      </c>
      <c r="I245" s="74" t="s">
        <v>912</v>
      </c>
      <c r="J245" s="74"/>
      <c r="K245" s="84">
        <v>2.9999999999999996</v>
      </c>
      <c r="L245" s="87" t="s">
        <v>162</v>
      </c>
      <c r="M245" s="88">
        <v>5.0819999999999997E-2</v>
      </c>
      <c r="N245" s="88">
        <v>4.6400000000001274E-2</v>
      </c>
      <c r="O245" s="84">
        <v>89310.51629900001</v>
      </c>
      <c r="P245" s="86">
        <v>102.00362</v>
      </c>
      <c r="Q245" s="74"/>
      <c r="R245" s="84">
        <v>313.47495096400007</v>
      </c>
      <c r="S245" s="85">
        <v>2.7909536343437503E-4</v>
      </c>
      <c r="T245" s="85">
        <f t="shared" si="3"/>
        <v>1.0747773997433312E-3</v>
      </c>
      <c r="U245" s="85">
        <f>R245/'סכום נכסי הקרן'!$C$42</f>
        <v>2.714365819680695E-4</v>
      </c>
    </row>
    <row r="246" spans="2:21">
      <c r="B246" s="77" t="s">
        <v>913</v>
      </c>
      <c r="C246" s="74" t="s">
        <v>914</v>
      </c>
      <c r="D246" s="87" t="s">
        <v>28</v>
      </c>
      <c r="E246" s="87" t="s">
        <v>905</v>
      </c>
      <c r="F246" s="74" t="s">
        <v>909</v>
      </c>
      <c r="G246" s="87" t="s">
        <v>910</v>
      </c>
      <c r="H246" s="74" t="s">
        <v>911</v>
      </c>
      <c r="I246" s="74" t="s">
        <v>912</v>
      </c>
      <c r="J246" s="74"/>
      <c r="K246" s="84">
        <v>4.5800000000023848</v>
      </c>
      <c r="L246" s="87" t="s">
        <v>162</v>
      </c>
      <c r="M246" s="88">
        <v>5.4120000000000001E-2</v>
      </c>
      <c r="N246" s="88">
        <v>5.0800000000023847E-2</v>
      </c>
      <c r="O246" s="84">
        <v>124104.98684700001</v>
      </c>
      <c r="P246" s="86">
        <v>102.114</v>
      </c>
      <c r="Q246" s="74"/>
      <c r="R246" s="84">
        <v>436.07299646200005</v>
      </c>
      <c r="S246" s="85">
        <v>3.8782808389687502E-4</v>
      </c>
      <c r="T246" s="85">
        <f t="shared" si="3"/>
        <v>1.4951159567755555E-3</v>
      </c>
      <c r="U246" s="85">
        <f>R246/'סכום נכסי הקרן'!$C$42</f>
        <v>3.7759369060978883E-4</v>
      </c>
    </row>
    <row r="247" spans="2:21">
      <c r="B247" s="77" t="s">
        <v>915</v>
      </c>
      <c r="C247" s="74" t="s">
        <v>916</v>
      </c>
      <c r="D247" s="87" t="s">
        <v>28</v>
      </c>
      <c r="E247" s="87" t="s">
        <v>905</v>
      </c>
      <c r="F247" s="74" t="s">
        <v>710</v>
      </c>
      <c r="G247" s="87" t="s">
        <v>520</v>
      </c>
      <c r="H247" s="74" t="s">
        <v>911</v>
      </c>
      <c r="I247" s="74" t="s">
        <v>341</v>
      </c>
      <c r="J247" s="74"/>
      <c r="K247" s="84">
        <v>11.269999999996013</v>
      </c>
      <c r="L247" s="87" t="s">
        <v>162</v>
      </c>
      <c r="M247" s="88">
        <v>6.3750000000000001E-2</v>
      </c>
      <c r="N247" s="88">
        <v>4.1299999999981241E-2</v>
      </c>
      <c r="O247" s="84">
        <v>192474.12000000002</v>
      </c>
      <c r="P247" s="86">
        <v>128.75899999999999</v>
      </c>
      <c r="Q247" s="74"/>
      <c r="R247" s="84">
        <v>852.7752952200002</v>
      </c>
      <c r="S247" s="85">
        <v>3.2079020000000006E-4</v>
      </c>
      <c r="T247" s="85">
        <f t="shared" si="3"/>
        <v>2.9238177134834633E-3</v>
      </c>
      <c r="U247" s="85">
        <f>R247/'סכום נכסי הקרן'!$C$42</f>
        <v>7.3841437923348181E-4</v>
      </c>
    </row>
    <row r="248" spans="2:21">
      <c r="B248" s="77" t="s">
        <v>917</v>
      </c>
      <c r="C248" s="74" t="s">
        <v>918</v>
      </c>
      <c r="D248" s="87" t="s">
        <v>28</v>
      </c>
      <c r="E248" s="87" t="s">
        <v>905</v>
      </c>
      <c r="F248" s="74" t="s">
        <v>919</v>
      </c>
      <c r="G248" s="87" t="s">
        <v>920</v>
      </c>
      <c r="H248" s="74" t="s">
        <v>921</v>
      </c>
      <c r="I248" s="74" t="s">
        <v>341</v>
      </c>
      <c r="J248" s="74"/>
      <c r="K248" s="84">
        <v>3.6499999999972701</v>
      </c>
      <c r="L248" s="87" t="s">
        <v>164</v>
      </c>
      <c r="M248" s="88">
        <v>0.06</v>
      </c>
      <c r="N248" s="88">
        <v>5.219999999997036E-2</v>
      </c>
      <c r="O248" s="84">
        <v>61591.718400000005</v>
      </c>
      <c r="P248" s="86">
        <v>103.38800000000001</v>
      </c>
      <c r="Q248" s="74"/>
      <c r="R248" s="84">
        <v>256.356687158</v>
      </c>
      <c r="S248" s="85">
        <v>6.1591718400000011E-5</v>
      </c>
      <c r="T248" s="85">
        <f t="shared" si="3"/>
        <v>8.7894223376760886E-4</v>
      </c>
      <c r="U248" s="85">
        <f>R248/'סכום נכסי הקרן'!$C$42</f>
        <v>2.2197812843686006E-4</v>
      </c>
    </row>
    <row r="249" spans="2:21">
      <c r="B249" s="77" t="s">
        <v>922</v>
      </c>
      <c r="C249" s="74" t="s">
        <v>923</v>
      </c>
      <c r="D249" s="87" t="s">
        <v>28</v>
      </c>
      <c r="E249" s="87" t="s">
        <v>905</v>
      </c>
      <c r="F249" s="74" t="s">
        <v>924</v>
      </c>
      <c r="G249" s="87" t="s">
        <v>925</v>
      </c>
      <c r="H249" s="74" t="s">
        <v>682</v>
      </c>
      <c r="I249" s="74"/>
      <c r="J249" s="74"/>
      <c r="K249" s="84">
        <v>4.119999999997086</v>
      </c>
      <c r="L249" s="87" t="s">
        <v>162</v>
      </c>
      <c r="M249" s="88">
        <v>0</v>
      </c>
      <c r="N249" s="88">
        <v>5.1999999999344342E-3</v>
      </c>
      <c r="O249" s="84">
        <v>16360.300200000003</v>
      </c>
      <c r="P249" s="86">
        <v>97.531999999999996</v>
      </c>
      <c r="Q249" s="74"/>
      <c r="R249" s="84">
        <v>54.906412843000005</v>
      </c>
      <c r="S249" s="85">
        <v>2.8452696000000005E-5</v>
      </c>
      <c r="T249" s="85">
        <f t="shared" si="3"/>
        <v>1.8825163364140837E-4</v>
      </c>
      <c r="U249" s="85">
        <f>R249/'סכום נכסי הקרן'!$C$42</f>
        <v>4.7543221505896933E-5</v>
      </c>
    </row>
    <row r="250" spans="2:21">
      <c r="B250" s="77" t="s">
        <v>926</v>
      </c>
      <c r="C250" s="74" t="s">
        <v>927</v>
      </c>
      <c r="D250" s="87" t="s">
        <v>28</v>
      </c>
      <c r="E250" s="87" t="s">
        <v>905</v>
      </c>
      <c r="F250" s="74" t="s">
        <v>928</v>
      </c>
      <c r="G250" s="87" t="s">
        <v>191</v>
      </c>
      <c r="H250" s="74" t="s">
        <v>682</v>
      </c>
      <c r="I250" s="74"/>
      <c r="J250" s="74"/>
      <c r="K250" s="84">
        <v>4.9499999999865665</v>
      </c>
      <c r="L250" s="87" t="s">
        <v>162</v>
      </c>
      <c r="M250" s="88">
        <v>0</v>
      </c>
      <c r="N250" s="88">
        <v>-2.9999999999701481E-3</v>
      </c>
      <c r="O250" s="84">
        <v>48439.320200000002</v>
      </c>
      <c r="P250" s="86">
        <v>100.488</v>
      </c>
      <c r="Q250" s="74"/>
      <c r="R250" s="84">
        <v>167.49309775500004</v>
      </c>
      <c r="S250" s="85">
        <v>1.0530287000000001E-4</v>
      </c>
      <c r="T250" s="85">
        <f t="shared" si="3"/>
        <v>5.7426532973841357E-4</v>
      </c>
      <c r="U250" s="85">
        <f>R250/'סכום נכסי הקרן'!$C$42</f>
        <v>1.4503153702728251E-4</v>
      </c>
    </row>
    <row r="251" spans="2:21">
      <c r="B251" s="73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84"/>
      <c r="P251" s="86"/>
      <c r="Q251" s="74"/>
      <c r="R251" s="74"/>
      <c r="S251" s="74"/>
      <c r="T251" s="85"/>
      <c r="U251" s="74"/>
    </row>
    <row r="252" spans="2:21">
      <c r="B252" s="92" t="s">
        <v>64</v>
      </c>
      <c r="C252" s="72"/>
      <c r="D252" s="72"/>
      <c r="E252" s="72"/>
      <c r="F252" s="72"/>
      <c r="G252" s="72"/>
      <c r="H252" s="72"/>
      <c r="I252" s="72"/>
      <c r="J252" s="72"/>
      <c r="K252" s="81">
        <v>8.4703532491565756</v>
      </c>
      <c r="L252" s="72"/>
      <c r="M252" s="72"/>
      <c r="N252" s="94">
        <v>3.395045561418969E-2</v>
      </c>
      <c r="O252" s="81"/>
      <c r="P252" s="83"/>
      <c r="Q252" s="72"/>
      <c r="R252" s="81">
        <f>SUM(R253:R350)</f>
        <v>29339.300804882994</v>
      </c>
      <c r="S252" s="72"/>
      <c r="T252" s="82">
        <f t="shared" si="3"/>
        <v>0.10059246307364728</v>
      </c>
      <c r="U252" s="82">
        <f>R252/'סכום נכסי הקרן'!$C$42</f>
        <v>2.5404771588033649E-2</v>
      </c>
    </row>
    <row r="253" spans="2:21">
      <c r="B253" s="77" t="s">
        <v>929</v>
      </c>
      <c r="C253" s="74" t="s">
        <v>930</v>
      </c>
      <c r="D253" s="87" t="s">
        <v>28</v>
      </c>
      <c r="E253" s="87" t="s">
        <v>905</v>
      </c>
      <c r="F253" s="74"/>
      <c r="G253" s="87" t="s">
        <v>925</v>
      </c>
      <c r="H253" s="74" t="s">
        <v>931</v>
      </c>
      <c r="I253" s="74" t="s">
        <v>341</v>
      </c>
      <c r="J253" s="74"/>
      <c r="K253" s="84">
        <v>21.899999999991767</v>
      </c>
      <c r="L253" s="87" t="s">
        <v>162</v>
      </c>
      <c r="M253" s="88">
        <v>3.85E-2</v>
      </c>
      <c r="N253" s="88">
        <v>3.0899999999974725E-2</v>
      </c>
      <c r="O253" s="84">
        <v>86613.354000000021</v>
      </c>
      <c r="P253" s="86">
        <v>118.19031</v>
      </c>
      <c r="Q253" s="74"/>
      <c r="R253" s="84">
        <v>352.25031042100005</v>
      </c>
      <c r="S253" s="85">
        <v>2.4746672571428577E-5</v>
      </c>
      <c r="T253" s="85">
        <f t="shared" si="3"/>
        <v>1.2077222487118008E-3</v>
      </c>
      <c r="U253" s="85">
        <f>R253/'סכום נכסי הקרן'!$C$42</f>
        <v>3.0501199526098056E-4</v>
      </c>
    </row>
    <row r="254" spans="2:21">
      <c r="B254" s="77" t="s">
        <v>932</v>
      </c>
      <c r="C254" s="74" t="s">
        <v>933</v>
      </c>
      <c r="D254" s="87" t="s">
        <v>28</v>
      </c>
      <c r="E254" s="87" t="s">
        <v>905</v>
      </c>
      <c r="F254" s="74"/>
      <c r="G254" s="87" t="s">
        <v>934</v>
      </c>
      <c r="H254" s="74" t="s">
        <v>931</v>
      </c>
      <c r="I254" s="74" t="s">
        <v>912</v>
      </c>
      <c r="J254" s="74"/>
      <c r="K254" s="84">
        <v>8.269999999998408</v>
      </c>
      <c r="L254" s="87" t="s">
        <v>162</v>
      </c>
      <c r="M254" s="88">
        <v>2.9500000000000002E-2</v>
      </c>
      <c r="N254" s="88">
        <v>2.3999999999986907E-2</v>
      </c>
      <c r="O254" s="84">
        <v>126712.12900000002</v>
      </c>
      <c r="P254" s="86">
        <v>105.04575</v>
      </c>
      <c r="Q254" s="74"/>
      <c r="R254" s="84">
        <v>458.01673519899998</v>
      </c>
      <c r="S254" s="85">
        <v>1.6894950533333336E-4</v>
      </c>
      <c r="T254" s="85">
        <f t="shared" si="3"/>
        <v>1.5703520622055815E-3</v>
      </c>
      <c r="U254" s="85">
        <f>R254/'סכום נכסי הקרן'!$C$42</f>
        <v>3.9659467751497734E-4</v>
      </c>
    </row>
    <row r="255" spans="2:21">
      <c r="B255" s="77" t="s">
        <v>935</v>
      </c>
      <c r="C255" s="74" t="s">
        <v>936</v>
      </c>
      <c r="D255" s="87" t="s">
        <v>28</v>
      </c>
      <c r="E255" s="87" t="s">
        <v>905</v>
      </c>
      <c r="F255" s="74"/>
      <c r="G255" s="87" t="s">
        <v>937</v>
      </c>
      <c r="H255" s="74" t="s">
        <v>931</v>
      </c>
      <c r="I255" s="74" t="s">
        <v>341</v>
      </c>
      <c r="J255" s="74"/>
      <c r="K255" s="84">
        <v>21.690000000034352</v>
      </c>
      <c r="L255" s="87" t="s">
        <v>162</v>
      </c>
      <c r="M255" s="88">
        <v>3.7999999999999999E-2</v>
      </c>
      <c r="N255" s="88">
        <v>3.1000000000062599E-2</v>
      </c>
      <c r="O255" s="84">
        <v>67365.941999999995</v>
      </c>
      <c r="P255" s="86">
        <v>117.14511</v>
      </c>
      <c r="Q255" s="74"/>
      <c r="R255" s="84">
        <v>271.54963804300007</v>
      </c>
      <c r="S255" s="85">
        <v>4.4910628E-5</v>
      </c>
      <c r="T255" s="85">
        <f t="shared" si="3"/>
        <v>9.3103264863614408E-4</v>
      </c>
      <c r="U255" s="85">
        <f>R255/'סכום נכסי הקרן'!$C$42</f>
        <v>2.3513363781823573E-4</v>
      </c>
    </row>
    <row r="256" spans="2:21">
      <c r="B256" s="77" t="s">
        <v>938</v>
      </c>
      <c r="C256" s="74" t="s">
        <v>939</v>
      </c>
      <c r="D256" s="87" t="s">
        <v>28</v>
      </c>
      <c r="E256" s="87" t="s">
        <v>905</v>
      </c>
      <c r="F256" s="74"/>
      <c r="G256" s="87" t="s">
        <v>940</v>
      </c>
      <c r="H256" s="74" t="s">
        <v>931</v>
      </c>
      <c r="I256" s="74" t="s">
        <v>341</v>
      </c>
      <c r="J256" s="74"/>
      <c r="K256" s="84">
        <v>6.5200000000184248</v>
      </c>
      <c r="L256" s="87" t="s">
        <v>162</v>
      </c>
      <c r="M256" s="88">
        <v>5.1249999999999997E-2</v>
      </c>
      <c r="N256" s="88">
        <v>2.9300000000101203E-2</v>
      </c>
      <c r="O256" s="84">
        <v>38607.10057000001</v>
      </c>
      <c r="P256" s="86">
        <v>116.0271</v>
      </c>
      <c r="Q256" s="74"/>
      <c r="R256" s="84">
        <v>154.13855620800001</v>
      </c>
      <c r="S256" s="85">
        <v>7.7214201140000024E-5</v>
      </c>
      <c r="T256" s="85">
        <f t="shared" si="3"/>
        <v>5.2847806860475662E-4</v>
      </c>
      <c r="U256" s="85">
        <f>R256/'סכום נכסי הקרן'!$C$42</f>
        <v>1.3346789820982383E-4</v>
      </c>
    </row>
    <row r="257" spans="2:21">
      <c r="B257" s="77" t="s">
        <v>941</v>
      </c>
      <c r="C257" s="74" t="s">
        <v>942</v>
      </c>
      <c r="D257" s="87" t="s">
        <v>28</v>
      </c>
      <c r="E257" s="87" t="s">
        <v>905</v>
      </c>
      <c r="F257" s="74"/>
      <c r="G257" s="87" t="s">
        <v>943</v>
      </c>
      <c r="H257" s="74" t="s">
        <v>944</v>
      </c>
      <c r="I257" s="74" t="s">
        <v>912</v>
      </c>
      <c r="J257" s="74"/>
      <c r="K257" s="84">
        <v>7.7699999999901657</v>
      </c>
      <c r="L257" s="87" t="s">
        <v>162</v>
      </c>
      <c r="M257" s="88">
        <v>3.61E-2</v>
      </c>
      <c r="N257" s="88">
        <v>2.4899999999972774E-2</v>
      </c>
      <c r="O257" s="84">
        <v>96237.060000000012</v>
      </c>
      <c r="P257" s="86">
        <v>108.70653</v>
      </c>
      <c r="Q257" s="74"/>
      <c r="R257" s="84">
        <v>359.98354020200009</v>
      </c>
      <c r="S257" s="85">
        <v>7.6989648000000004E-5</v>
      </c>
      <c r="T257" s="85">
        <f t="shared" si="3"/>
        <v>1.2342363308420678E-3</v>
      </c>
      <c r="U257" s="85">
        <f>R257/'סכום נכסי הקרן'!$C$42</f>
        <v>3.1170816493218787E-4</v>
      </c>
    </row>
    <row r="258" spans="2:21">
      <c r="B258" s="77" t="s">
        <v>945</v>
      </c>
      <c r="C258" s="74" t="s">
        <v>946</v>
      </c>
      <c r="D258" s="87" t="s">
        <v>28</v>
      </c>
      <c r="E258" s="87" t="s">
        <v>905</v>
      </c>
      <c r="F258" s="74"/>
      <c r="G258" s="87" t="s">
        <v>947</v>
      </c>
      <c r="H258" s="74" t="s">
        <v>944</v>
      </c>
      <c r="I258" s="74" t="s">
        <v>912</v>
      </c>
      <c r="J258" s="74"/>
      <c r="K258" s="84">
        <v>17.140000000020994</v>
      </c>
      <c r="L258" s="87" t="s">
        <v>162</v>
      </c>
      <c r="M258" s="88">
        <v>5.1249999999999997E-2</v>
      </c>
      <c r="N258" s="88">
        <v>3.110000000004879E-2</v>
      </c>
      <c r="O258" s="84">
        <v>56138.285000000011</v>
      </c>
      <c r="P258" s="86">
        <v>140.05843999999999</v>
      </c>
      <c r="Q258" s="74"/>
      <c r="R258" s="84">
        <v>270.55347238800005</v>
      </c>
      <c r="S258" s="85">
        <v>4.4910628000000007E-5</v>
      </c>
      <c r="T258" s="85">
        <f t="shared" si="3"/>
        <v>9.2761720402373708E-4</v>
      </c>
      <c r="U258" s="85">
        <f>R258/'סכום נכסי הקרן'!$C$42</f>
        <v>2.342710623568291E-4</v>
      </c>
    </row>
    <row r="259" spans="2:21">
      <c r="B259" s="77" t="s">
        <v>948</v>
      </c>
      <c r="C259" s="74" t="s">
        <v>949</v>
      </c>
      <c r="D259" s="87" t="s">
        <v>28</v>
      </c>
      <c r="E259" s="87" t="s">
        <v>905</v>
      </c>
      <c r="F259" s="74"/>
      <c r="G259" s="87" t="s">
        <v>950</v>
      </c>
      <c r="H259" s="74" t="s">
        <v>944</v>
      </c>
      <c r="I259" s="74" t="s">
        <v>912</v>
      </c>
      <c r="J259" s="74"/>
      <c r="K259" s="84">
        <v>18.240000000006503</v>
      </c>
      <c r="L259" s="87" t="s">
        <v>162</v>
      </c>
      <c r="M259" s="88">
        <v>4.2000000000000003E-2</v>
      </c>
      <c r="N259" s="88">
        <v>3.0300000000005274E-2</v>
      </c>
      <c r="O259" s="84">
        <v>102652.86400000002</v>
      </c>
      <c r="P259" s="86">
        <v>123.59</v>
      </c>
      <c r="Q259" s="74"/>
      <c r="R259" s="84">
        <v>436.55510935900003</v>
      </c>
      <c r="S259" s="85">
        <v>1.3687048533333335E-4</v>
      </c>
      <c r="T259" s="85">
        <f t="shared" si="3"/>
        <v>1.4967689247215648E-3</v>
      </c>
      <c r="U259" s="85">
        <f>R259/'סכום נכסי הקרן'!$C$42</f>
        <v>3.7801115004787775E-4</v>
      </c>
    </row>
    <row r="260" spans="2:21">
      <c r="B260" s="77" t="s">
        <v>951</v>
      </c>
      <c r="C260" s="74" t="s">
        <v>952</v>
      </c>
      <c r="D260" s="87" t="s">
        <v>28</v>
      </c>
      <c r="E260" s="87" t="s">
        <v>905</v>
      </c>
      <c r="F260" s="74"/>
      <c r="G260" s="87" t="s">
        <v>943</v>
      </c>
      <c r="H260" s="74" t="s">
        <v>944</v>
      </c>
      <c r="I260" s="74" t="s">
        <v>912</v>
      </c>
      <c r="J260" s="74"/>
      <c r="K260" s="84">
        <v>7.5900000000082422</v>
      </c>
      <c r="L260" s="87" t="s">
        <v>162</v>
      </c>
      <c r="M260" s="88">
        <v>3.9329999999999997E-2</v>
      </c>
      <c r="N260" s="88">
        <v>2.4900000000039037E-2</v>
      </c>
      <c r="O260" s="84">
        <v>83886.637300000017</v>
      </c>
      <c r="P260" s="86">
        <v>111.80865</v>
      </c>
      <c r="Q260" s="74"/>
      <c r="R260" s="84">
        <v>322.74005002600006</v>
      </c>
      <c r="S260" s="85">
        <v>5.5924424866666678E-5</v>
      </c>
      <c r="T260" s="85">
        <f t="shared" si="3"/>
        <v>1.1065436351238554E-3</v>
      </c>
      <c r="U260" s="85">
        <f>R260/'סכום נכסי הקרן'!$C$42</f>
        <v>2.7945919051542247E-4</v>
      </c>
    </row>
    <row r="261" spans="2:21">
      <c r="B261" s="77" t="s">
        <v>953</v>
      </c>
      <c r="C261" s="74" t="s">
        <v>954</v>
      </c>
      <c r="D261" s="87" t="s">
        <v>28</v>
      </c>
      <c r="E261" s="87" t="s">
        <v>905</v>
      </c>
      <c r="F261" s="74"/>
      <c r="G261" s="87" t="s">
        <v>940</v>
      </c>
      <c r="H261" s="74" t="s">
        <v>944</v>
      </c>
      <c r="I261" s="74" t="s">
        <v>341</v>
      </c>
      <c r="J261" s="74"/>
      <c r="K261" s="84">
        <v>3.6999999947259874</v>
      </c>
      <c r="L261" s="87" t="s">
        <v>162</v>
      </c>
      <c r="M261" s="88">
        <v>4.4999999999999998E-2</v>
      </c>
      <c r="N261" s="88">
        <v>2.8699999935393346E-2</v>
      </c>
      <c r="O261" s="84">
        <v>41.702726000000006</v>
      </c>
      <c r="P261" s="86">
        <v>105.706</v>
      </c>
      <c r="Q261" s="74"/>
      <c r="R261" s="84">
        <v>0.15168715400000002</v>
      </c>
      <c r="S261" s="85">
        <v>8.340545200000001E-8</v>
      </c>
      <c r="T261" s="85">
        <f t="shared" si="3"/>
        <v>5.2007321302463133E-7</v>
      </c>
      <c r="U261" s="85">
        <f>R261/'סכום נכסי הקרן'!$C$42</f>
        <v>1.3134523981456052E-7</v>
      </c>
    </row>
    <row r="262" spans="2:21">
      <c r="B262" s="77" t="s">
        <v>955</v>
      </c>
      <c r="C262" s="74" t="s">
        <v>956</v>
      </c>
      <c r="D262" s="87" t="s">
        <v>28</v>
      </c>
      <c r="E262" s="87" t="s">
        <v>905</v>
      </c>
      <c r="F262" s="74"/>
      <c r="G262" s="87" t="s">
        <v>943</v>
      </c>
      <c r="H262" s="74" t="s">
        <v>944</v>
      </c>
      <c r="I262" s="74" t="s">
        <v>912</v>
      </c>
      <c r="J262" s="74"/>
      <c r="K262" s="84">
        <v>7.5199999999877365</v>
      </c>
      <c r="L262" s="87" t="s">
        <v>162</v>
      </c>
      <c r="M262" s="88">
        <v>4.1100000000000005E-2</v>
      </c>
      <c r="N262" s="88">
        <v>2.5199999999950359E-2</v>
      </c>
      <c r="O262" s="84">
        <v>70573.843999999997</v>
      </c>
      <c r="P262" s="86">
        <v>112.81950000000001</v>
      </c>
      <c r="Q262" s="74"/>
      <c r="R262" s="84">
        <v>273.97606034300003</v>
      </c>
      <c r="S262" s="85">
        <v>5.6459075199999998E-5</v>
      </c>
      <c r="T262" s="85">
        <f t="shared" si="3"/>
        <v>9.3935185832818961E-4</v>
      </c>
      <c r="U262" s="85">
        <f>R262/'סכום נכסי הקרן'!$C$42</f>
        <v>2.3723466622097635E-4</v>
      </c>
    </row>
    <row r="263" spans="2:21">
      <c r="B263" s="77" t="s">
        <v>957</v>
      </c>
      <c r="C263" s="74" t="s">
        <v>958</v>
      </c>
      <c r="D263" s="87" t="s">
        <v>28</v>
      </c>
      <c r="E263" s="87" t="s">
        <v>905</v>
      </c>
      <c r="F263" s="74"/>
      <c r="G263" s="87" t="s">
        <v>959</v>
      </c>
      <c r="H263" s="74" t="s">
        <v>960</v>
      </c>
      <c r="I263" s="74" t="s">
        <v>961</v>
      </c>
      <c r="J263" s="74"/>
      <c r="K263" s="84">
        <v>16.030000000005945</v>
      </c>
      <c r="L263" s="87" t="s">
        <v>162</v>
      </c>
      <c r="M263" s="88">
        <v>4.4500000000000005E-2</v>
      </c>
      <c r="N263" s="88">
        <v>3.3000000000009751E-2</v>
      </c>
      <c r="O263" s="84">
        <v>98970.192504000006</v>
      </c>
      <c r="P263" s="86">
        <v>120.52511</v>
      </c>
      <c r="Q263" s="74"/>
      <c r="R263" s="84">
        <v>410.45601855200005</v>
      </c>
      <c r="S263" s="85">
        <v>4.9485096252E-5</v>
      </c>
      <c r="T263" s="85">
        <f t="shared" si="3"/>
        <v>1.4072858165275902E-3</v>
      </c>
      <c r="U263" s="85">
        <f>R263/'סכום נכסי הקרן'!$C$42</f>
        <v>3.5541206205267809E-4</v>
      </c>
    </row>
    <row r="264" spans="2:21">
      <c r="B264" s="77" t="s">
        <v>962</v>
      </c>
      <c r="C264" s="74" t="s">
        <v>963</v>
      </c>
      <c r="D264" s="87" t="s">
        <v>28</v>
      </c>
      <c r="E264" s="87" t="s">
        <v>905</v>
      </c>
      <c r="F264" s="74"/>
      <c r="G264" s="87" t="s">
        <v>2854</v>
      </c>
      <c r="H264" s="74" t="s">
        <v>906</v>
      </c>
      <c r="I264" s="74" t="s">
        <v>341</v>
      </c>
      <c r="J264" s="74"/>
      <c r="K264" s="84">
        <v>16.200000000005371</v>
      </c>
      <c r="L264" s="87" t="s">
        <v>162</v>
      </c>
      <c r="M264" s="88">
        <v>5.5500000000000001E-2</v>
      </c>
      <c r="N264" s="88">
        <v>3.5700000000016108E-2</v>
      </c>
      <c r="O264" s="84">
        <v>80197.550000000017</v>
      </c>
      <c r="P264" s="86">
        <v>135.01292000000001</v>
      </c>
      <c r="Q264" s="74"/>
      <c r="R264" s="84">
        <v>372.58133371999998</v>
      </c>
      <c r="S264" s="85">
        <v>2.0049387500000004E-5</v>
      </c>
      <c r="T264" s="85">
        <f t="shared" si="3"/>
        <v>1.2774290124842264E-3</v>
      </c>
      <c r="U264" s="85">
        <f>R264/'סכום נכסי הקרן'!$C$42</f>
        <v>3.2261653895808602E-4</v>
      </c>
    </row>
    <row r="265" spans="2:21">
      <c r="B265" s="77" t="s">
        <v>964</v>
      </c>
      <c r="C265" s="74" t="s">
        <v>965</v>
      </c>
      <c r="D265" s="87" t="s">
        <v>28</v>
      </c>
      <c r="E265" s="87" t="s">
        <v>905</v>
      </c>
      <c r="F265" s="74"/>
      <c r="G265" s="87" t="s">
        <v>966</v>
      </c>
      <c r="H265" s="74" t="s">
        <v>906</v>
      </c>
      <c r="I265" s="74" t="s">
        <v>912</v>
      </c>
      <c r="J265" s="74"/>
      <c r="K265" s="84">
        <v>8.4299999999928232</v>
      </c>
      <c r="L265" s="87" t="s">
        <v>162</v>
      </c>
      <c r="M265" s="88">
        <v>3.875E-2</v>
      </c>
      <c r="N265" s="88">
        <v>2.8299999999969835E-2</v>
      </c>
      <c r="O265" s="84">
        <v>127610.34156000002</v>
      </c>
      <c r="P265" s="86">
        <v>109.45126</v>
      </c>
      <c r="Q265" s="74"/>
      <c r="R265" s="84">
        <v>480.60836421500005</v>
      </c>
      <c r="S265" s="85">
        <v>3.1902585390000004E-4</v>
      </c>
      <c r="T265" s="85">
        <f t="shared" si="3"/>
        <v>1.6478095184237374E-3</v>
      </c>
      <c r="U265" s="85">
        <f>R265/'סכום נכסי הקרן'!$C$42</f>
        <v>4.1615666976455251E-4</v>
      </c>
    </row>
    <row r="266" spans="2:21">
      <c r="B266" s="77" t="s">
        <v>967</v>
      </c>
      <c r="C266" s="74" t="s">
        <v>968</v>
      </c>
      <c r="D266" s="87" t="s">
        <v>28</v>
      </c>
      <c r="E266" s="87" t="s">
        <v>905</v>
      </c>
      <c r="F266" s="74"/>
      <c r="G266" s="87" t="s">
        <v>2854</v>
      </c>
      <c r="H266" s="74" t="s">
        <v>906</v>
      </c>
      <c r="I266" s="74" t="s">
        <v>341</v>
      </c>
      <c r="J266" s="74"/>
      <c r="K266" s="84">
        <v>14.430000000018794</v>
      </c>
      <c r="L266" s="87" t="s">
        <v>164</v>
      </c>
      <c r="M266" s="88">
        <v>3.7000000000000005E-2</v>
      </c>
      <c r="N266" s="88">
        <v>1.9100000000015164E-2</v>
      </c>
      <c r="O266" s="84">
        <v>41702.72600000001</v>
      </c>
      <c r="P266" s="86">
        <v>129.62144000000001</v>
      </c>
      <c r="Q266" s="74"/>
      <c r="R266" s="84">
        <v>217.61733973700004</v>
      </c>
      <c r="S266" s="85">
        <v>2.3830129142857148E-5</v>
      </c>
      <c r="T266" s="85">
        <f t="shared" si="3"/>
        <v>7.4612085534213638E-4</v>
      </c>
      <c r="U266" s="85">
        <f>R266/'סכום נכסי הקרן'!$C$42</f>
        <v>1.8843389780760837E-4</v>
      </c>
    </row>
    <row r="267" spans="2:21">
      <c r="B267" s="77" t="s">
        <v>969</v>
      </c>
      <c r="C267" s="74" t="s">
        <v>970</v>
      </c>
      <c r="D267" s="87" t="s">
        <v>28</v>
      </c>
      <c r="E267" s="87" t="s">
        <v>905</v>
      </c>
      <c r="F267" s="74"/>
      <c r="G267" s="87" t="s">
        <v>971</v>
      </c>
      <c r="H267" s="74" t="s">
        <v>906</v>
      </c>
      <c r="I267" s="74" t="s">
        <v>912</v>
      </c>
      <c r="J267" s="74"/>
      <c r="K267" s="84">
        <v>21.319999999979419</v>
      </c>
      <c r="L267" s="87" t="s">
        <v>162</v>
      </c>
      <c r="M267" s="88">
        <v>3.5000000000000003E-2</v>
      </c>
      <c r="N267" s="88">
        <v>3.7299999999945377E-2</v>
      </c>
      <c r="O267" s="84">
        <v>48118.530000000006</v>
      </c>
      <c r="P267" s="86">
        <v>95.077439999999996</v>
      </c>
      <c r="Q267" s="74"/>
      <c r="R267" s="84">
        <v>157.42529798200002</v>
      </c>
      <c r="S267" s="85">
        <v>3.2079020000000004E-5</v>
      </c>
      <c r="T267" s="85">
        <f t="shared" si="3"/>
        <v>5.3974696191385295E-4</v>
      </c>
      <c r="U267" s="85">
        <f>R267/'סכום נכסי הקרן'!$C$42</f>
        <v>1.3631387346303852E-4</v>
      </c>
    </row>
    <row r="268" spans="2:21">
      <c r="B268" s="77" t="s">
        <v>972</v>
      </c>
      <c r="C268" s="74" t="s">
        <v>973</v>
      </c>
      <c r="D268" s="87" t="s">
        <v>28</v>
      </c>
      <c r="E268" s="87" t="s">
        <v>905</v>
      </c>
      <c r="F268" s="74"/>
      <c r="G268" s="87" t="s">
        <v>971</v>
      </c>
      <c r="H268" s="74" t="s">
        <v>906</v>
      </c>
      <c r="I268" s="74" t="s">
        <v>912</v>
      </c>
      <c r="J268" s="74"/>
      <c r="K268" s="84">
        <v>20.809999999984019</v>
      </c>
      <c r="L268" s="87" t="s">
        <v>162</v>
      </c>
      <c r="M268" s="88">
        <v>3.6499999999999998E-2</v>
      </c>
      <c r="N268" s="88">
        <v>3.7799999999963883E-2</v>
      </c>
      <c r="O268" s="84">
        <v>111387.98114600003</v>
      </c>
      <c r="P268" s="86">
        <v>96.830669999999998</v>
      </c>
      <c r="Q268" s="74"/>
      <c r="R268" s="84">
        <v>371.1384308530001</v>
      </c>
      <c r="S268" s="85">
        <v>1.713660984759849E-5</v>
      </c>
      <c r="T268" s="85">
        <f t="shared" ref="T268:T331" si="4">R268/$R$11</f>
        <v>1.2724818886814878E-3</v>
      </c>
      <c r="U268" s="85">
        <f>R268/'סכום נכסי הקרן'!$C$42</f>
        <v>3.2136713570871648E-4</v>
      </c>
    </row>
    <row r="269" spans="2:21">
      <c r="B269" s="77" t="s">
        <v>974</v>
      </c>
      <c r="C269" s="74" t="s">
        <v>975</v>
      </c>
      <c r="D269" s="87" t="s">
        <v>28</v>
      </c>
      <c r="E269" s="87" t="s">
        <v>905</v>
      </c>
      <c r="F269" s="74"/>
      <c r="G269" s="87" t="s">
        <v>910</v>
      </c>
      <c r="H269" s="74" t="s">
        <v>906</v>
      </c>
      <c r="I269" s="74" t="s">
        <v>912</v>
      </c>
      <c r="J269" s="74"/>
      <c r="K269" s="84">
        <v>7.6700000000081152</v>
      </c>
      <c r="L269" s="87" t="s">
        <v>162</v>
      </c>
      <c r="M269" s="88">
        <v>4.8750000000000002E-2</v>
      </c>
      <c r="N269" s="88">
        <v>3.9700000000040335E-2</v>
      </c>
      <c r="O269" s="84">
        <v>118692.37400000001</v>
      </c>
      <c r="P269" s="86">
        <v>108.03308</v>
      </c>
      <c r="Q269" s="74"/>
      <c r="R269" s="84">
        <v>441.22921472600001</v>
      </c>
      <c r="S269" s="85">
        <v>4.7476949600000003E-5</v>
      </c>
      <c r="T269" s="85">
        <f t="shared" si="4"/>
        <v>1.5127945203776832E-3</v>
      </c>
      <c r="U269" s="85">
        <f>R269/'סכום נכסי הקרן'!$C$42</f>
        <v>3.8205843733726244E-4</v>
      </c>
    </row>
    <row r="270" spans="2:21">
      <c r="B270" s="77" t="s">
        <v>976</v>
      </c>
      <c r="C270" s="74" t="s">
        <v>977</v>
      </c>
      <c r="D270" s="87" t="s">
        <v>28</v>
      </c>
      <c r="E270" s="87" t="s">
        <v>905</v>
      </c>
      <c r="F270" s="74"/>
      <c r="G270" s="87" t="s">
        <v>978</v>
      </c>
      <c r="H270" s="74" t="s">
        <v>906</v>
      </c>
      <c r="I270" s="74" t="s">
        <v>341</v>
      </c>
      <c r="J270" s="74"/>
      <c r="K270" s="84">
        <v>2.6399999981092086</v>
      </c>
      <c r="L270" s="87" t="s">
        <v>162</v>
      </c>
      <c r="M270" s="88">
        <v>6.5000000000000002E-2</v>
      </c>
      <c r="N270" s="88">
        <v>1.6099999993584815E-2</v>
      </c>
      <c r="O270" s="84">
        <v>150.77139399999999</v>
      </c>
      <c r="P270" s="86">
        <v>114.17494000000001</v>
      </c>
      <c r="Q270" s="74"/>
      <c r="R270" s="84">
        <v>0.59234455800000008</v>
      </c>
      <c r="S270" s="85">
        <v>6.0308557599999992E-8</v>
      </c>
      <c r="T270" s="85">
        <f t="shared" si="4"/>
        <v>2.0309072282858908E-6</v>
      </c>
      <c r="U270" s="85">
        <f>R270/'סכום נכסי הקרן'!$C$42</f>
        <v>5.1290854875792485E-7</v>
      </c>
    </row>
    <row r="271" spans="2:21">
      <c r="B271" s="77" t="s">
        <v>979</v>
      </c>
      <c r="C271" s="74" t="s">
        <v>980</v>
      </c>
      <c r="D271" s="87" t="s">
        <v>28</v>
      </c>
      <c r="E271" s="87" t="s">
        <v>905</v>
      </c>
      <c r="F271" s="74"/>
      <c r="G271" s="87" t="s">
        <v>981</v>
      </c>
      <c r="H271" s="74" t="s">
        <v>906</v>
      </c>
      <c r="I271" s="74" t="s">
        <v>912</v>
      </c>
      <c r="J271" s="74"/>
      <c r="K271" s="84">
        <v>8.1599999999925501</v>
      </c>
      <c r="L271" s="87" t="s">
        <v>162</v>
      </c>
      <c r="M271" s="88">
        <v>3.2500000000000001E-2</v>
      </c>
      <c r="N271" s="88">
        <v>2.2199999999988104E-2</v>
      </c>
      <c r="O271" s="84">
        <v>102652.86400000002</v>
      </c>
      <c r="P271" s="86">
        <v>109.46644000000001</v>
      </c>
      <c r="Q271" s="74"/>
      <c r="R271" s="84">
        <v>386.66668519300009</v>
      </c>
      <c r="S271" s="85">
        <v>1.3687048533333335E-4</v>
      </c>
      <c r="T271" s="85">
        <f t="shared" si="4"/>
        <v>1.3257219219625358E-3</v>
      </c>
      <c r="U271" s="85">
        <f>R271/'סכום נכסי הקרן'!$C$42</f>
        <v>3.3481298287774434E-4</v>
      </c>
    </row>
    <row r="272" spans="2:21">
      <c r="B272" s="77" t="s">
        <v>982</v>
      </c>
      <c r="C272" s="74" t="s">
        <v>983</v>
      </c>
      <c r="D272" s="87" t="s">
        <v>28</v>
      </c>
      <c r="E272" s="87" t="s">
        <v>905</v>
      </c>
      <c r="F272" s="74"/>
      <c r="G272" s="87" t="s">
        <v>984</v>
      </c>
      <c r="H272" s="74" t="s">
        <v>906</v>
      </c>
      <c r="I272" s="74" t="s">
        <v>912</v>
      </c>
      <c r="J272" s="74"/>
      <c r="K272" s="84">
        <v>14.920000000015779</v>
      </c>
      <c r="L272" s="87" t="s">
        <v>162</v>
      </c>
      <c r="M272" s="88">
        <v>5.0999999999999997E-2</v>
      </c>
      <c r="N272" s="88">
        <v>3.350000000003827E-2</v>
      </c>
      <c r="O272" s="84">
        <v>38494.824000000001</v>
      </c>
      <c r="P272" s="86">
        <v>128.26249999999999</v>
      </c>
      <c r="Q272" s="74"/>
      <c r="R272" s="84">
        <v>169.89739172099999</v>
      </c>
      <c r="S272" s="85">
        <v>5.1326431999999998E-5</v>
      </c>
      <c r="T272" s="85">
        <f t="shared" si="4"/>
        <v>5.8250867042336919E-4</v>
      </c>
      <c r="U272" s="85">
        <f>R272/'סכום נכסי הקרן'!$C$42</f>
        <v>1.4711340460289122E-4</v>
      </c>
    </row>
    <row r="273" spans="2:21">
      <c r="B273" s="77" t="s">
        <v>985</v>
      </c>
      <c r="C273" s="74" t="s">
        <v>986</v>
      </c>
      <c r="D273" s="87" t="s">
        <v>28</v>
      </c>
      <c r="E273" s="87" t="s">
        <v>905</v>
      </c>
      <c r="F273" s="74"/>
      <c r="G273" s="87" t="s">
        <v>987</v>
      </c>
      <c r="H273" s="74" t="s">
        <v>906</v>
      </c>
      <c r="I273" s="74" t="s">
        <v>912</v>
      </c>
      <c r="J273" s="74"/>
      <c r="K273" s="84">
        <v>8.1499999999979487</v>
      </c>
      <c r="L273" s="87" t="s">
        <v>162</v>
      </c>
      <c r="M273" s="88">
        <v>3.4000000000000002E-2</v>
      </c>
      <c r="N273" s="88">
        <v>2.509999999999447E-2</v>
      </c>
      <c r="O273" s="84">
        <v>150771.39400000003</v>
      </c>
      <c r="P273" s="86">
        <v>108.01678</v>
      </c>
      <c r="Q273" s="74"/>
      <c r="R273" s="84">
        <v>560.39575998100008</v>
      </c>
      <c r="S273" s="85">
        <v>1.7737811058823533E-4</v>
      </c>
      <c r="T273" s="85">
        <f t="shared" si="4"/>
        <v>1.9213678665149113E-3</v>
      </c>
      <c r="U273" s="85">
        <f>R273/'סכום נכסי הקרן'!$C$42</f>
        <v>4.8524422500383481E-4</v>
      </c>
    </row>
    <row r="274" spans="2:21">
      <c r="B274" s="77" t="s">
        <v>988</v>
      </c>
      <c r="C274" s="74" t="s">
        <v>989</v>
      </c>
      <c r="D274" s="87" t="s">
        <v>28</v>
      </c>
      <c r="E274" s="87" t="s">
        <v>905</v>
      </c>
      <c r="F274" s="74"/>
      <c r="G274" s="87" t="s">
        <v>2854</v>
      </c>
      <c r="H274" s="74" t="s">
        <v>906</v>
      </c>
      <c r="I274" s="74" t="s">
        <v>912</v>
      </c>
      <c r="J274" s="74"/>
      <c r="K274" s="84">
        <v>18.409999999994643</v>
      </c>
      <c r="L274" s="87" t="s">
        <v>162</v>
      </c>
      <c r="M274" s="88">
        <v>3.7999999999999999E-2</v>
      </c>
      <c r="N274" s="88">
        <v>2.9899999999991912E-2</v>
      </c>
      <c r="O274" s="84">
        <v>64158.040000000008</v>
      </c>
      <c r="P274" s="86">
        <v>117.43778</v>
      </c>
      <c r="Q274" s="74"/>
      <c r="R274" s="84">
        <v>259.264816779</v>
      </c>
      <c r="S274" s="85">
        <v>8.5544053333333348E-5</v>
      </c>
      <c r="T274" s="85">
        <f t="shared" si="4"/>
        <v>8.8891302085143513E-4</v>
      </c>
      <c r="U274" s="85">
        <f>R274/'סכום נכסי הקרן'!$C$42</f>
        <v>2.2449626509121428E-4</v>
      </c>
    </row>
    <row r="275" spans="2:21">
      <c r="B275" s="77" t="s">
        <v>990</v>
      </c>
      <c r="C275" s="74" t="s">
        <v>991</v>
      </c>
      <c r="D275" s="87" t="s">
        <v>28</v>
      </c>
      <c r="E275" s="87" t="s">
        <v>905</v>
      </c>
      <c r="F275" s="74"/>
      <c r="G275" s="87" t="s">
        <v>940</v>
      </c>
      <c r="H275" s="74" t="s">
        <v>906</v>
      </c>
      <c r="I275" s="74" t="s">
        <v>341</v>
      </c>
      <c r="J275" s="74"/>
      <c r="K275" s="84">
        <v>6.0699999999931347</v>
      </c>
      <c r="L275" s="87" t="s">
        <v>162</v>
      </c>
      <c r="M275" s="88">
        <v>4.4999999999999998E-2</v>
      </c>
      <c r="N275" s="88">
        <v>3.5299999999963763E-2</v>
      </c>
      <c r="O275" s="84">
        <v>58063.026200000008</v>
      </c>
      <c r="P275" s="86">
        <v>104.979</v>
      </c>
      <c r="Q275" s="74"/>
      <c r="R275" s="84">
        <v>209.74265989200003</v>
      </c>
      <c r="S275" s="85">
        <v>7.7417368266666681E-5</v>
      </c>
      <c r="T275" s="85">
        <f t="shared" si="4"/>
        <v>7.1912179879362042E-4</v>
      </c>
      <c r="U275" s="85">
        <f>R275/'סכום נכסי הקרן'!$C$42</f>
        <v>1.8161524714781414E-4</v>
      </c>
    </row>
    <row r="276" spans="2:21">
      <c r="B276" s="77" t="s">
        <v>992</v>
      </c>
      <c r="C276" s="74" t="s">
        <v>993</v>
      </c>
      <c r="D276" s="87" t="s">
        <v>28</v>
      </c>
      <c r="E276" s="87" t="s">
        <v>905</v>
      </c>
      <c r="F276" s="74"/>
      <c r="G276" s="87" t="s">
        <v>950</v>
      </c>
      <c r="H276" s="74" t="s">
        <v>906</v>
      </c>
      <c r="I276" s="74" t="s">
        <v>341</v>
      </c>
      <c r="J276" s="74"/>
      <c r="K276" s="84">
        <v>18.780000000000381</v>
      </c>
      <c r="L276" s="87" t="s">
        <v>162</v>
      </c>
      <c r="M276" s="88">
        <v>3.5000000000000003E-2</v>
      </c>
      <c r="N276" s="88">
        <v>3.170000000000571E-2</v>
      </c>
      <c r="O276" s="84">
        <v>128316.08000000002</v>
      </c>
      <c r="P276" s="86">
        <v>106.95628000000001</v>
      </c>
      <c r="Q276" s="74"/>
      <c r="R276" s="84">
        <v>472.25007626900009</v>
      </c>
      <c r="S276" s="85">
        <v>1.0265286400000001E-4</v>
      </c>
      <c r="T276" s="85">
        <f t="shared" si="4"/>
        <v>1.6191523674862146E-3</v>
      </c>
      <c r="U276" s="85">
        <f>R276/'סכום נכסי הקרן'!$C$42</f>
        <v>4.0891926497609878E-4</v>
      </c>
    </row>
    <row r="277" spans="2:21">
      <c r="B277" s="77" t="s">
        <v>994</v>
      </c>
      <c r="C277" s="74" t="s">
        <v>995</v>
      </c>
      <c r="D277" s="87" t="s">
        <v>28</v>
      </c>
      <c r="E277" s="87" t="s">
        <v>905</v>
      </c>
      <c r="F277" s="74"/>
      <c r="G277" s="87" t="s">
        <v>996</v>
      </c>
      <c r="H277" s="74" t="s">
        <v>906</v>
      </c>
      <c r="I277" s="74" t="s">
        <v>912</v>
      </c>
      <c r="J277" s="74"/>
      <c r="K277" s="84">
        <v>9.2500000000019007</v>
      </c>
      <c r="L277" s="87" t="s">
        <v>162</v>
      </c>
      <c r="M277" s="88">
        <v>2.4500000000000001E-2</v>
      </c>
      <c r="N277" s="88">
        <v>2.4800000000001519E-2</v>
      </c>
      <c r="O277" s="84">
        <v>76668.857800000013</v>
      </c>
      <c r="P277" s="86">
        <v>99.696309999999997</v>
      </c>
      <c r="Q277" s="74"/>
      <c r="R277" s="84">
        <v>263.01634050200005</v>
      </c>
      <c r="S277" s="85">
        <v>1.5333771560000002E-4</v>
      </c>
      <c r="T277" s="85">
        <f t="shared" si="4"/>
        <v>9.0177546137397771E-4</v>
      </c>
      <c r="U277" s="85">
        <f>R277/'סכום נכסי הקרן'!$C$42</f>
        <v>2.277446929908336E-4</v>
      </c>
    </row>
    <row r="278" spans="2:21">
      <c r="B278" s="77" t="s">
        <v>997</v>
      </c>
      <c r="C278" s="74" t="s">
        <v>998</v>
      </c>
      <c r="D278" s="87" t="s">
        <v>28</v>
      </c>
      <c r="E278" s="87" t="s">
        <v>905</v>
      </c>
      <c r="F278" s="74"/>
      <c r="G278" s="87" t="s">
        <v>999</v>
      </c>
      <c r="H278" s="74" t="s">
        <v>906</v>
      </c>
      <c r="I278" s="74" t="s">
        <v>912</v>
      </c>
      <c r="J278" s="74"/>
      <c r="K278" s="84">
        <v>18.719999999991089</v>
      </c>
      <c r="L278" s="87" t="s">
        <v>162</v>
      </c>
      <c r="M278" s="88">
        <v>3.6249999999999998E-2</v>
      </c>
      <c r="N278" s="88">
        <v>2.9299999999977722E-2</v>
      </c>
      <c r="O278" s="84">
        <v>32175.257060000004</v>
      </c>
      <c r="P278" s="86">
        <v>113.54151</v>
      </c>
      <c r="Q278" s="74"/>
      <c r="R278" s="84">
        <v>125.70755469600003</v>
      </c>
      <c r="S278" s="85">
        <v>6.435051412000001E-5</v>
      </c>
      <c r="T278" s="85">
        <f t="shared" si="4"/>
        <v>4.3099979232399802E-4</v>
      </c>
      <c r="U278" s="85">
        <f>R278/'סכום נכסי הקרן'!$C$42</f>
        <v>1.0884961898651026E-4</v>
      </c>
    </row>
    <row r="279" spans="2:21">
      <c r="B279" s="77" t="s">
        <v>1000</v>
      </c>
      <c r="C279" s="74" t="s">
        <v>1001</v>
      </c>
      <c r="D279" s="87" t="s">
        <v>28</v>
      </c>
      <c r="E279" s="87" t="s">
        <v>905</v>
      </c>
      <c r="F279" s="74"/>
      <c r="G279" s="87" t="s">
        <v>934</v>
      </c>
      <c r="H279" s="74" t="s">
        <v>906</v>
      </c>
      <c r="I279" s="74" t="s">
        <v>341</v>
      </c>
      <c r="J279" s="74"/>
      <c r="K279" s="84">
        <v>17.390000000007202</v>
      </c>
      <c r="L279" s="87" t="s">
        <v>162</v>
      </c>
      <c r="M279" s="88">
        <v>4.5999999999999999E-2</v>
      </c>
      <c r="N279" s="88">
        <v>3.3300000000014311E-2</v>
      </c>
      <c r="O279" s="84">
        <v>96237.060000000012</v>
      </c>
      <c r="P279" s="86">
        <v>124.52021999999999</v>
      </c>
      <c r="Q279" s="74"/>
      <c r="R279" s="84">
        <v>412.35086197700008</v>
      </c>
      <c r="S279" s="85">
        <v>1.9247412000000002E-4</v>
      </c>
      <c r="T279" s="85">
        <f t="shared" si="4"/>
        <v>1.4137824596659957E-3</v>
      </c>
      <c r="U279" s="85">
        <f>R279/'סכום נכסי הקרן'!$C$42</f>
        <v>3.570527986444377E-4</v>
      </c>
    </row>
    <row r="280" spans="2:21">
      <c r="B280" s="77" t="s">
        <v>1002</v>
      </c>
      <c r="C280" s="74" t="s">
        <v>1003</v>
      </c>
      <c r="D280" s="87" t="s">
        <v>28</v>
      </c>
      <c r="E280" s="87" t="s">
        <v>905</v>
      </c>
      <c r="F280" s="74"/>
      <c r="G280" s="87" t="s">
        <v>996</v>
      </c>
      <c r="H280" s="74" t="s">
        <v>911</v>
      </c>
      <c r="I280" s="74" t="s">
        <v>341</v>
      </c>
      <c r="J280" s="74"/>
      <c r="K280" s="84">
        <v>4.0800000000050574</v>
      </c>
      <c r="L280" s="87" t="s">
        <v>162</v>
      </c>
      <c r="M280" s="88">
        <v>6.5000000000000002E-2</v>
      </c>
      <c r="N280" s="88">
        <v>4.5500000000065974E-2</v>
      </c>
      <c r="O280" s="84">
        <v>96237.060000000012</v>
      </c>
      <c r="P280" s="86">
        <v>109.86221999999999</v>
      </c>
      <c r="Q280" s="74"/>
      <c r="R280" s="84">
        <v>363.81064235200006</v>
      </c>
      <c r="S280" s="85">
        <v>7.6989648000000004E-5</v>
      </c>
      <c r="T280" s="85">
        <f t="shared" si="4"/>
        <v>1.2473578988802154E-3</v>
      </c>
      <c r="U280" s="85">
        <f>R280/'סכום נכסי הקרן'!$C$42</f>
        <v>3.1502203585949504E-4</v>
      </c>
    </row>
    <row r="281" spans="2:21">
      <c r="B281" s="77" t="s">
        <v>1004</v>
      </c>
      <c r="C281" s="74" t="s">
        <v>1005</v>
      </c>
      <c r="D281" s="87" t="s">
        <v>28</v>
      </c>
      <c r="E281" s="87" t="s">
        <v>905</v>
      </c>
      <c r="F281" s="74"/>
      <c r="G281" s="87" t="s">
        <v>996</v>
      </c>
      <c r="H281" s="74" t="s">
        <v>911</v>
      </c>
      <c r="I281" s="74" t="s">
        <v>341</v>
      </c>
      <c r="J281" s="74"/>
      <c r="K281" s="84">
        <v>3.7399999999990658</v>
      </c>
      <c r="L281" s="87" t="s">
        <v>162</v>
      </c>
      <c r="M281" s="88">
        <v>4.2500000000000003E-2</v>
      </c>
      <c r="N281" s="88">
        <v>3.4399999999982868E-2</v>
      </c>
      <c r="O281" s="84">
        <v>70573.843999999997</v>
      </c>
      <c r="P281" s="86">
        <v>105.79903</v>
      </c>
      <c r="Q281" s="74"/>
      <c r="R281" s="84">
        <v>256.92722282600005</v>
      </c>
      <c r="S281" s="85">
        <v>1.1762307333333332E-4</v>
      </c>
      <c r="T281" s="85">
        <f t="shared" si="4"/>
        <v>8.8089836723163266E-4</v>
      </c>
      <c r="U281" s="85">
        <f>R281/'סכום נכסי הקרן'!$C$42</f>
        <v>2.224721527636414E-4</v>
      </c>
    </row>
    <row r="282" spans="2:21">
      <c r="B282" s="77" t="s">
        <v>1006</v>
      </c>
      <c r="C282" s="74" t="s">
        <v>1007</v>
      </c>
      <c r="D282" s="87" t="s">
        <v>28</v>
      </c>
      <c r="E282" s="87" t="s">
        <v>905</v>
      </c>
      <c r="F282" s="74"/>
      <c r="G282" s="87" t="s">
        <v>996</v>
      </c>
      <c r="H282" s="74" t="s">
        <v>911</v>
      </c>
      <c r="I282" s="74" t="s">
        <v>341</v>
      </c>
      <c r="J282" s="74"/>
      <c r="K282" s="84">
        <v>0.8199999999985339</v>
      </c>
      <c r="L282" s="87" t="s">
        <v>162</v>
      </c>
      <c r="M282" s="88">
        <v>5.2499999999999998E-2</v>
      </c>
      <c r="N282" s="88">
        <v>3.0499999999948079E-2</v>
      </c>
      <c r="O282" s="84">
        <v>89368.941818000021</v>
      </c>
      <c r="P282" s="86">
        <v>106.48542</v>
      </c>
      <c r="Q282" s="74"/>
      <c r="R282" s="84">
        <v>327.4623867140001</v>
      </c>
      <c r="S282" s="85">
        <v>1.4894823636333338E-4</v>
      </c>
      <c r="T282" s="85">
        <f t="shared" si="4"/>
        <v>1.12273459625371E-3</v>
      </c>
      <c r="U282" s="85">
        <f>R282/'סכום נכסי הקרן'!$C$42</f>
        <v>2.8354824109363074E-4</v>
      </c>
    </row>
    <row r="283" spans="2:21">
      <c r="B283" s="77" t="s">
        <v>1008</v>
      </c>
      <c r="C283" s="74" t="s">
        <v>1009</v>
      </c>
      <c r="D283" s="87" t="s">
        <v>28</v>
      </c>
      <c r="E283" s="87" t="s">
        <v>905</v>
      </c>
      <c r="F283" s="74"/>
      <c r="G283" s="87" t="s">
        <v>1010</v>
      </c>
      <c r="H283" s="74" t="s">
        <v>911</v>
      </c>
      <c r="I283" s="74" t="s">
        <v>341</v>
      </c>
      <c r="J283" s="74"/>
      <c r="K283" s="84">
        <v>6.930000000004501</v>
      </c>
      <c r="L283" s="87" t="s">
        <v>162</v>
      </c>
      <c r="M283" s="88">
        <v>4.7500000000000001E-2</v>
      </c>
      <c r="N283" s="88">
        <v>2.550000000001534E-2</v>
      </c>
      <c r="O283" s="84">
        <v>96237.060000000012</v>
      </c>
      <c r="P283" s="86">
        <v>118.10508</v>
      </c>
      <c r="Q283" s="74"/>
      <c r="R283" s="84">
        <v>391.10701896800003</v>
      </c>
      <c r="S283" s="85">
        <v>3.2112577643637608E-5</v>
      </c>
      <c r="T283" s="85">
        <f t="shared" si="4"/>
        <v>1.3409460104391777E-3</v>
      </c>
      <c r="U283" s="85">
        <f>R283/'סכום נכסי הקרן'!$C$42</f>
        <v>3.3865784837330278E-4</v>
      </c>
    </row>
    <row r="284" spans="2:21">
      <c r="B284" s="77" t="s">
        <v>1011</v>
      </c>
      <c r="C284" s="74" t="s">
        <v>1012</v>
      </c>
      <c r="D284" s="87" t="s">
        <v>28</v>
      </c>
      <c r="E284" s="87" t="s">
        <v>905</v>
      </c>
      <c r="F284" s="74"/>
      <c r="G284" s="87" t="s">
        <v>950</v>
      </c>
      <c r="H284" s="74" t="s">
        <v>1013</v>
      </c>
      <c r="I284" s="74" t="s">
        <v>961</v>
      </c>
      <c r="J284" s="74"/>
      <c r="K284" s="84">
        <v>8.0900000000021723</v>
      </c>
      <c r="L284" s="87" t="s">
        <v>162</v>
      </c>
      <c r="M284" s="88">
        <v>3.875E-2</v>
      </c>
      <c r="N284" s="88">
        <v>3.7300000000002012E-2</v>
      </c>
      <c r="O284" s="84">
        <v>128316.08000000002</v>
      </c>
      <c r="P284" s="86">
        <v>101.11349</v>
      </c>
      <c r="Q284" s="74"/>
      <c r="R284" s="84">
        <v>446.45206916700005</v>
      </c>
      <c r="S284" s="85">
        <v>1.9740935384615388E-4</v>
      </c>
      <c r="T284" s="85">
        <f t="shared" si="4"/>
        <v>1.5307015521774283E-3</v>
      </c>
      <c r="U284" s="85">
        <f>R284/'סכום נכסי הקרן'!$C$42</f>
        <v>3.8658088403746024E-4</v>
      </c>
    </row>
    <row r="285" spans="2:21">
      <c r="B285" s="77" t="s">
        <v>1014</v>
      </c>
      <c r="C285" s="74" t="s">
        <v>1015</v>
      </c>
      <c r="D285" s="87" t="s">
        <v>28</v>
      </c>
      <c r="E285" s="87" t="s">
        <v>905</v>
      </c>
      <c r="F285" s="74"/>
      <c r="G285" s="87" t="s">
        <v>996</v>
      </c>
      <c r="H285" s="74" t="s">
        <v>911</v>
      </c>
      <c r="I285" s="74" t="s">
        <v>912</v>
      </c>
      <c r="J285" s="74"/>
      <c r="K285" s="84">
        <v>17.290000000005335</v>
      </c>
      <c r="L285" s="87" t="s">
        <v>162</v>
      </c>
      <c r="M285" s="88">
        <v>5.9299999999999999E-2</v>
      </c>
      <c r="N285" s="88">
        <v>4.6200000000015083E-2</v>
      </c>
      <c r="O285" s="84">
        <v>160395.10000000003</v>
      </c>
      <c r="P285" s="86">
        <v>124.93994000000001</v>
      </c>
      <c r="Q285" s="74"/>
      <c r="R285" s="84">
        <v>689.56796550800016</v>
      </c>
      <c r="S285" s="85">
        <v>4.5827171428571439E-5</v>
      </c>
      <c r="T285" s="85">
        <f t="shared" si="4"/>
        <v>2.3642465295420053E-3</v>
      </c>
      <c r="U285" s="85">
        <f>R285/'סכום נכסי הקרן'!$C$42</f>
        <v>5.9709386991390755E-4</v>
      </c>
    </row>
    <row r="286" spans="2:21">
      <c r="B286" s="77" t="s">
        <v>1016</v>
      </c>
      <c r="C286" s="74" t="s">
        <v>1017</v>
      </c>
      <c r="D286" s="87" t="s">
        <v>28</v>
      </c>
      <c r="E286" s="87" t="s">
        <v>905</v>
      </c>
      <c r="F286" s="74"/>
      <c r="G286" s="87" t="s">
        <v>1010</v>
      </c>
      <c r="H286" s="74" t="s">
        <v>911</v>
      </c>
      <c r="I286" s="74" t="s">
        <v>341</v>
      </c>
      <c r="J286" s="74"/>
      <c r="K286" s="84">
        <v>7.5499999999930161</v>
      </c>
      <c r="L286" s="87" t="s">
        <v>162</v>
      </c>
      <c r="M286" s="88">
        <v>0.05</v>
      </c>
      <c r="N286" s="88">
        <v>2.7799999999959985E-2</v>
      </c>
      <c r="O286" s="84">
        <v>64158.040000000008</v>
      </c>
      <c r="P286" s="86">
        <v>119.979</v>
      </c>
      <c r="Q286" s="74"/>
      <c r="R286" s="84">
        <v>264.87501752700001</v>
      </c>
      <c r="S286" s="85">
        <v>2.8547037753898867E-5</v>
      </c>
      <c r="T286" s="85">
        <f t="shared" si="4"/>
        <v>9.0814810471836268E-4</v>
      </c>
      <c r="U286" s="85">
        <f>R286/'סכום נכסי הקרן'!$C$42</f>
        <v>2.2935411325582475E-4</v>
      </c>
    </row>
    <row r="287" spans="2:21">
      <c r="B287" s="77" t="s">
        <v>1018</v>
      </c>
      <c r="C287" s="74" t="s">
        <v>1019</v>
      </c>
      <c r="D287" s="87" t="s">
        <v>28</v>
      </c>
      <c r="E287" s="87" t="s">
        <v>905</v>
      </c>
      <c r="F287" s="74"/>
      <c r="G287" s="87" t="s">
        <v>910</v>
      </c>
      <c r="H287" s="74" t="s">
        <v>1013</v>
      </c>
      <c r="I287" s="74" t="s">
        <v>961</v>
      </c>
      <c r="J287" s="74"/>
      <c r="K287" s="84">
        <v>7.3899999999778165</v>
      </c>
      <c r="L287" s="87" t="s">
        <v>162</v>
      </c>
      <c r="M287" s="88">
        <v>3.7000000000000005E-2</v>
      </c>
      <c r="N287" s="88">
        <v>3.17999999999019E-2</v>
      </c>
      <c r="O287" s="84">
        <v>49722.481000000007</v>
      </c>
      <c r="P287" s="86">
        <v>104.8625</v>
      </c>
      <c r="Q287" s="74"/>
      <c r="R287" s="84">
        <v>179.41455428200004</v>
      </c>
      <c r="S287" s="85">
        <v>3.314832066666667E-5</v>
      </c>
      <c r="T287" s="85">
        <f t="shared" si="4"/>
        <v>6.1513912845132467E-4</v>
      </c>
      <c r="U287" s="85">
        <f>R287/'סכום נכסי הקרן'!$C$42</f>
        <v>1.5535427382592845E-4</v>
      </c>
    </row>
    <row r="288" spans="2:21">
      <c r="B288" s="77" t="s">
        <v>1020</v>
      </c>
      <c r="C288" s="74" t="s">
        <v>1021</v>
      </c>
      <c r="D288" s="87" t="s">
        <v>28</v>
      </c>
      <c r="E288" s="87" t="s">
        <v>905</v>
      </c>
      <c r="F288" s="74"/>
      <c r="G288" s="87" t="s">
        <v>910</v>
      </c>
      <c r="H288" s="74" t="s">
        <v>1013</v>
      </c>
      <c r="I288" s="74" t="s">
        <v>961</v>
      </c>
      <c r="J288" s="74"/>
      <c r="K288" s="84">
        <v>2.9399999999984421</v>
      </c>
      <c r="L288" s="87" t="s">
        <v>162</v>
      </c>
      <c r="M288" s="88">
        <v>7.0000000000000007E-2</v>
      </c>
      <c r="N288" s="88">
        <v>2.1099999999992746E-2</v>
      </c>
      <c r="O288" s="84">
        <v>92669.872976000013</v>
      </c>
      <c r="P288" s="86">
        <v>116.752</v>
      </c>
      <c r="Q288" s="74"/>
      <c r="R288" s="84">
        <v>372.29531345700002</v>
      </c>
      <c r="S288" s="85">
        <v>7.4140050223612532E-5</v>
      </c>
      <c r="T288" s="85">
        <f t="shared" si="4"/>
        <v>1.2764483659809072E-3</v>
      </c>
      <c r="U288" s="85">
        <f>R288/'סכום נכסי הקרן'!$C$42</f>
        <v>3.2236887526973209E-4</v>
      </c>
    </row>
    <row r="289" spans="2:21">
      <c r="B289" s="77" t="s">
        <v>1022</v>
      </c>
      <c r="C289" s="74" t="s">
        <v>1023</v>
      </c>
      <c r="D289" s="87" t="s">
        <v>28</v>
      </c>
      <c r="E289" s="87" t="s">
        <v>905</v>
      </c>
      <c r="F289" s="74"/>
      <c r="G289" s="87" t="s">
        <v>910</v>
      </c>
      <c r="H289" s="74" t="s">
        <v>1013</v>
      </c>
      <c r="I289" s="74" t="s">
        <v>961</v>
      </c>
      <c r="J289" s="74"/>
      <c r="K289" s="84">
        <v>5.41000000001213</v>
      </c>
      <c r="L289" s="87" t="s">
        <v>162</v>
      </c>
      <c r="M289" s="88">
        <v>5.1249999999999997E-2</v>
      </c>
      <c r="N289" s="88">
        <v>3.0900000000087843E-2</v>
      </c>
      <c r="O289" s="84">
        <v>43306.677000000011</v>
      </c>
      <c r="P289" s="86">
        <v>112.29925</v>
      </c>
      <c r="Q289" s="74"/>
      <c r="R289" s="84">
        <v>167.34640581700003</v>
      </c>
      <c r="S289" s="85">
        <v>2.8871118000000008E-5</v>
      </c>
      <c r="T289" s="85">
        <f t="shared" si="4"/>
        <v>5.7376238307807557E-4</v>
      </c>
      <c r="U289" s="85">
        <f>R289/'סכום נכסי הקרן'!$C$42</f>
        <v>1.449045171230428E-4</v>
      </c>
    </row>
    <row r="290" spans="2:21">
      <c r="B290" s="77" t="s">
        <v>1024</v>
      </c>
      <c r="C290" s="74" t="s">
        <v>1025</v>
      </c>
      <c r="D290" s="87" t="s">
        <v>28</v>
      </c>
      <c r="E290" s="87" t="s">
        <v>905</v>
      </c>
      <c r="F290" s="74"/>
      <c r="G290" s="87" t="s">
        <v>987</v>
      </c>
      <c r="H290" s="74" t="s">
        <v>911</v>
      </c>
      <c r="I290" s="74" t="s">
        <v>341</v>
      </c>
      <c r="J290" s="74"/>
      <c r="K290" s="84">
        <v>7.2399999999878677</v>
      </c>
      <c r="L290" s="87" t="s">
        <v>162</v>
      </c>
      <c r="M290" s="88">
        <v>5.2999999999999999E-2</v>
      </c>
      <c r="N290" s="88">
        <v>3.3599999999921887E-2</v>
      </c>
      <c r="O290" s="84">
        <v>59987.767400000004</v>
      </c>
      <c r="P290" s="86">
        <v>116.60227999999999</v>
      </c>
      <c r="Q290" s="74"/>
      <c r="R290" s="84">
        <v>240.68798198300004</v>
      </c>
      <c r="S290" s="85">
        <v>3.4278724228571434E-5</v>
      </c>
      <c r="T290" s="85">
        <f t="shared" si="4"/>
        <v>8.2522065201588127E-4</v>
      </c>
      <c r="U290" s="85">
        <f>R290/'סכום נכסי הקרן'!$C$42</f>
        <v>2.0841066550724365E-4</v>
      </c>
    </row>
    <row r="291" spans="2:21">
      <c r="B291" s="77" t="s">
        <v>1026</v>
      </c>
      <c r="C291" s="74" t="s">
        <v>1027</v>
      </c>
      <c r="D291" s="87" t="s">
        <v>28</v>
      </c>
      <c r="E291" s="87" t="s">
        <v>905</v>
      </c>
      <c r="F291" s="74"/>
      <c r="G291" s="87" t="s">
        <v>987</v>
      </c>
      <c r="H291" s="74" t="s">
        <v>911</v>
      </c>
      <c r="I291" s="74" t="s">
        <v>341</v>
      </c>
      <c r="J291" s="74"/>
      <c r="K291" s="84">
        <v>7.4799999999850142</v>
      </c>
      <c r="L291" s="87" t="s">
        <v>162</v>
      </c>
      <c r="M291" s="88">
        <v>6.2E-2</v>
      </c>
      <c r="N291" s="88">
        <v>3.6599999999887604E-2</v>
      </c>
      <c r="O291" s="84">
        <v>38494.824000000001</v>
      </c>
      <c r="P291" s="86">
        <v>120.89967</v>
      </c>
      <c r="Q291" s="74"/>
      <c r="R291" s="84">
        <v>160.14453193000003</v>
      </c>
      <c r="S291" s="85">
        <v>5.1326431999999998E-5</v>
      </c>
      <c r="T291" s="85">
        <f t="shared" si="4"/>
        <v>5.4907010299079615E-4</v>
      </c>
      <c r="U291" s="85">
        <f>R291/'סכום נכסי הקרן'!$C$42</f>
        <v>1.3866844618454899E-4</v>
      </c>
    </row>
    <row r="292" spans="2:21">
      <c r="B292" s="77" t="s">
        <v>1028</v>
      </c>
      <c r="C292" s="74" t="s">
        <v>1029</v>
      </c>
      <c r="D292" s="87" t="s">
        <v>28</v>
      </c>
      <c r="E292" s="87" t="s">
        <v>905</v>
      </c>
      <c r="F292" s="74"/>
      <c r="G292" s="87" t="s">
        <v>910</v>
      </c>
      <c r="H292" s="74" t="s">
        <v>911</v>
      </c>
      <c r="I292" s="74" t="s">
        <v>341</v>
      </c>
      <c r="J292" s="74"/>
      <c r="K292" s="84">
        <v>6.7399999999986342</v>
      </c>
      <c r="L292" s="87" t="s">
        <v>162</v>
      </c>
      <c r="M292" s="88">
        <v>5.2499999999999998E-2</v>
      </c>
      <c r="N292" s="88">
        <v>4.1199999999993173E-2</v>
      </c>
      <c r="O292" s="84">
        <v>108606.73011200002</v>
      </c>
      <c r="P292" s="86">
        <v>109.76625</v>
      </c>
      <c r="Q292" s="74"/>
      <c r="R292" s="84">
        <v>410.21377354400011</v>
      </c>
      <c r="S292" s="85">
        <v>7.2404486741333348E-5</v>
      </c>
      <c r="T292" s="85">
        <f t="shared" si="4"/>
        <v>1.4064552574701652E-3</v>
      </c>
      <c r="U292" s="85">
        <f>R292/'סכום נכסי הקרן'!$C$42</f>
        <v>3.5520230316518766E-4</v>
      </c>
    </row>
    <row r="293" spans="2:21">
      <c r="B293" s="77" t="s">
        <v>1030</v>
      </c>
      <c r="C293" s="74" t="s">
        <v>1031</v>
      </c>
      <c r="D293" s="87" t="s">
        <v>28</v>
      </c>
      <c r="E293" s="87" t="s">
        <v>905</v>
      </c>
      <c r="F293" s="74"/>
      <c r="G293" s="87" t="s">
        <v>947</v>
      </c>
      <c r="H293" s="74" t="s">
        <v>911</v>
      </c>
      <c r="I293" s="74" t="s">
        <v>341</v>
      </c>
      <c r="J293" s="74"/>
      <c r="K293" s="84">
        <v>3.7999999999940992</v>
      </c>
      <c r="L293" s="87" t="s">
        <v>162</v>
      </c>
      <c r="M293" s="88">
        <v>6.25E-2</v>
      </c>
      <c r="N293" s="88">
        <v>3.7099999999958701E-2</v>
      </c>
      <c r="O293" s="84">
        <v>96237.060000000012</v>
      </c>
      <c r="P293" s="86">
        <v>112.60336</v>
      </c>
      <c r="Q293" s="74"/>
      <c r="R293" s="84">
        <v>372.88797107400006</v>
      </c>
      <c r="S293" s="85">
        <v>4.8118530000000006E-5</v>
      </c>
      <c r="T293" s="85">
        <f t="shared" si="4"/>
        <v>1.2784803465604672E-3</v>
      </c>
      <c r="U293" s="85">
        <f>R293/'סכום נכסי הקרן'!$C$42</f>
        <v>3.2288205489490186E-4</v>
      </c>
    </row>
    <row r="294" spans="2:21">
      <c r="B294" s="77" t="s">
        <v>1032</v>
      </c>
      <c r="C294" s="74" t="s">
        <v>1033</v>
      </c>
      <c r="D294" s="87" t="s">
        <v>28</v>
      </c>
      <c r="E294" s="87" t="s">
        <v>905</v>
      </c>
      <c r="F294" s="74"/>
      <c r="G294" s="87" t="s">
        <v>987</v>
      </c>
      <c r="H294" s="74" t="s">
        <v>911</v>
      </c>
      <c r="I294" s="74" t="s">
        <v>341</v>
      </c>
      <c r="J294" s="74"/>
      <c r="K294" s="84">
        <v>7.6299999999973336</v>
      </c>
      <c r="L294" s="87" t="s">
        <v>162</v>
      </c>
      <c r="M294" s="88">
        <v>4.8750000000000002E-2</v>
      </c>
      <c r="N294" s="88">
        <v>3.1299999999999474E-2</v>
      </c>
      <c r="O294" s="84">
        <v>96237.060000000012</v>
      </c>
      <c r="P294" s="86">
        <v>115.47775</v>
      </c>
      <c r="Q294" s="74"/>
      <c r="R294" s="84">
        <v>382.40655935400008</v>
      </c>
      <c r="S294" s="85">
        <v>1.480570153846154E-4</v>
      </c>
      <c r="T294" s="85">
        <f t="shared" si="4"/>
        <v>1.3111156927957735E-3</v>
      </c>
      <c r="U294" s="85">
        <f>R294/'סכום נכסי הקרן'!$C$42</f>
        <v>3.3112415864175357E-4</v>
      </c>
    </row>
    <row r="295" spans="2:21">
      <c r="B295" s="77" t="s">
        <v>1034</v>
      </c>
      <c r="C295" s="74" t="s">
        <v>1035</v>
      </c>
      <c r="D295" s="87" t="s">
        <v>28</v>
      </c>
      <c r="E295" s="87" t="s">
        <v>905</v>
      </c>
      <c r="F295" s="74"/>
      <c r="G295" s="87" t="s">
        <v>996</v>
      </c>
      <c r="H295" s="74" t="s">
        <v>911</v>
      </c>
      <c r="I295" s="74" t="s">
        <v>341</v>
      </c>
      <c r="J295" s="74"/>
      <c r="K295" s="84">
        <v>8.5100000000007334</v>
      </c>
      <c r="L295" s="87" t="s">
        <v>162</v>
      </c>
      <c r="M295" s="88">
        <v>3.5000000000000003E-2</v>
      </c>
      <c r="N295" s="88">
        <v>3.6000000000000004E-2</v>
      </c>
      <c r="O295" s="84">
        <v>80197.550000000017</v>
      </c>
      <c r="P295" s="86">
        <v>98.952500000000001</v>
      </c>
      <c r="Q295" s="74"/>
      <c r="R295" s="84">
        <v>273.06909098000006</v>
      </c>
      <c r="S295" s="85">
        <v>1.6039510000000003E-4</v>
      </c>
      <c r="T295" s="85">
        <f t="shared" si="4"/>
        <v>9.3624223132094612E-4</v>
      </c>
      <c r="U295" s="85">
        <f>R295/'סכום נכסי הקרן'!$C$42</f>
        <v>2.3644932543669548E-4</v>
      </c>
    </row>
    <row r="296" spans="2:21">
      <c r="B296" s="77" t="s">
        <v>1036</v>
      </c>
      <c r="C296" s="74" t="s">
        <v>1037</v>
      </c>
      <c r="D296" s="87" t="s">
        <v>28</v>
      </c>
      <c r="E296" s="87" t="s">
        <v>905</v>
      </c>
      <c r="F296" s="74"/>
      <c r="G296" s="87" t="s">
        <v>978</v>
      </c>
      <c r="H296" s="74" t="s">
        <v>911</v>
      </c>
      <c r="I296" s="74" t="s">
        <v>341</v>
      </c>
      <c r="J296" s="74"/>
      <c r="K296" s="84">
        <v>3.9799999999972209</v>
      </c>
      <c r="L296" s="87" t="s">
        <v>162</v>
      </c>
      <c r="M296" s="88">
        <v>4.1250000000000002E-2</v>
      </c>
      <c r="N296" s="88">
        <v>4.220000000000363E-2</v>
      </c>
      <c r="O296" s="84">
        <v>48118.530000000006</v>
      </c>
      <c r="P296" s="86">
        <v>99.953040000000001</v>
      </c>
      <c r="Q296" s="74"/>
      <c r="R296" s="84">
        <v>165.49811007700001</v>
      </c>
      <c r="S296" s="85">
        <v>1.0237985106382981E-4</v>
      </c>
      <c r="T296" s="85">
        <f t="shared" si="4"/>
        <v>5.6742533291414708E-4</v>
      </c>
      <c r="U296" s="85">
        <f>R296/'סכום נכסי הקרן'!$C$42</f>
        <v>1.433040859670958E-4</v>
      </c>
    </row>
    <row r="297" spans="2:21">
      <c r="B297" s="77" t="s">
        <v>1038</v>
      </c>
      <c r="C297" s="74" t="s">
        <v>1039</v>
      </c>
      <c r="D297" s="87" t="s">
        <v>28</v>
      </c>
      <c r="E297" s="87" t="s">
        <v>905</v>
      </c>
      <c r="F297" s="74"/>
      <c r="G297" s="87" t="s">
        <v>1040</v>
      </c>
      <c r="H297" s="74" t="s">
        <v>911</v>
      </c>
      <c r="I297" s="74" t="s">
        <v>341</v>
      </c>
      <c r="J297" s="74"/>
      <c r="K297" s="84">
        <v>5.7100000000045723</v>
      </c>
      <c r="L297" s="87" t="s">
        <v>162</v>
      </c>
      <c r="M297" s="88">
        <v>6.8000000000000005E-2</v>
      </c>
      <c r="N297" s="88">
        <v>3.250000000003854E-2</v>
      </c>
      <c r="O297" s="84">
        <v>91425.207000000009</v>
      </c>
      <c r="P297" s="86">
        <v>123.73567</v>
      </c>
      <c r="Q297" s="74"/>
      <c r="R297" s="84">
        <v>389.26515308200004</v>
      </c>
      <c r="S297" s="85">
        <v>9.1425207000000013E-5</v>
      </c>
      <c r="T297" s="85">
        <f t="shared" si="4"/>
        <v>1.33463100561489E-3</v>
      </c>
      <c r="U297" s="85">
        <f>R297/'סכום נכסי הקרן'!$C$42</f>
        <v>3.3706298479966798E-4</v>
      </c>
    </row>
    <row r="298" spans="2:21">
      <c r="B298" s="77" t="s">
        <v>1041</v>
      </c>
      <c r="C298" s="74" t="s">
        <v>1042</v>
      </c>
      <c r="D298" s="87" t="s">
        <v>28</v>
      </c>
      <c r="E298" s="87" t="s">
        <v>905</v>
      </c>
      <c r="F298" s="74"/>
      <c r="G298" s="87" t="s">
        <v>987</v>
      </c>
      <c r="H298" s="74" t="s">
        <v>911</v>
      </c>
      <c r="I298" s="74" t="s">
        <v>341</v>
      </c>
      <c r="J298" s="74"/>
      <c r="K298" s="84">
        <v>8.700000000003163</v>
      </c>
      <c r="L298" s="87" t="s">
        <v>162</v>
      </c>
      <c r="M298" s="88">
        <v>0.03</v>
      </c>
      <c r="N298" s="88">
        <v>2.750000000001581E-2</v>
      </c>
      <c r="O298" s="84">
        <v>89821.256000000008</v>
      </c>
      <c r="P298" s="86">
        <v>102.30267000000001</v>
      </c>
      <c r="Q298" s="74"/>
      <c r="R298" s="84">
        <v>316.19190759000008</v>
      </c>
      <c r="S298" s="85">
        <v>1.4970209333333334E-4</v>
      </c>
      <c r="T298" s="85">
        <f t="shared" si="4"/>
        <v>1.0840927328145311E-3</v>
      </c>
      <c r="U298" s="85">
        <f>R298/'סכום נכסי הקרן'!$C$42</f>
        <v>2.7378918276647153E-4</v>
      </c>
    </row>
    <row r="299" spans="2:21">
      <c r="B299" s="77" t="s">
        <v>1043</v>
      </c>
      <c r="C299" s="74" t="s">
        <v>1044</v>
      </c>
      <c r="D299" s="87" t="s">
        <v>28</v>
      </c>
      <c r="E299" s="87" t="s">
        <v>905</v>
      </c>
      <c r="F299" s="74"/>
      <c r="G299" s="87" t="s">
        <v>978</v>
      </c>
      <c r="H299" s="74" t="s">
        <v>1013</v>
      </c>
      <c r="I299" s="74" t="s">
        <v>961</v>
      </c>
      <c r="J299" s="74"/>
      <c r="K299" s="84">
        <v>8.1999999999919648</v>
      </c>
      <c r="L299" s="87" t="s">
        <v>162</v>
      </c>
      <c r="M299" s="88">
        <v>3.6240000000000001E-2</v>
      </c>
      <c r="N299" s="88">
        <v>2.8699999999966138E-2</v>
      </c>
      <c r="O299" s="84">
        <v>94633.108999999997</v>
      </c>
      <c r="P299" s="86">
        <v>107.0248</v>
      </c>
      <c r="Q299" s="74"/>
      <c r="R299" s="84">
        <v>348.50756191400006</v>
      </c>
      <c r="S299" s="85">
        <v>1.2617747866666666E-4</v>
      </c>
      <c r="T299" s="85">
        <f t="shared" si="4"/>
        <v>1.1948898948159752E-3</v>
      </c>
      <c r="U299" s="85">
        <f>R299/'סכום נכסי הקרן'!$C$42</f>
        <v>3.0177116578231886E-4</v>
      </c>
    </row>
    <row r="300" spans="2:21">
      <c r="B300" s="77" t="s">
        <v>1045</v>
      </c>
      <c r="C300" s="74" t="s">
        <v>1046</v>
      </c>
      <c r="D300" s="87" t="s">
        <v>28</v>
      </c>
      <c r="E300" s="87" t="s">
        <v>905</v>
      </c>
      <c r="F300" s="74"/>
      <c r="G300" s="87" t="s">
        <v>950</v>
      </c>
      <c r="H300" s="74" t="s">
        <v>911</v>
      </c>
      <c r="I300" s="74" t="s">
        <v>341</v>
      </c>
      <c r="J300" s="74"/>
      <c r="K300" s="84">
        <v>9.8700000000159758</v>
      </c>
      <c r="L300" s="87" t="s">
        <v>162</v>
      </c>
      <c r="M300" s="88">
        <v>3.5000000000000003E-2</v>
      </c>
      <c r="N300" s="88">
        <v>3.5700000000045647E-2</v>
      </c>
      <c r="O300" s="84">
        <v>76989.648000000001</v>
      </c>
      <c r="P300" s="86">
        <v>99.245220000000003</v>
      </c>
      <c r="Q300" s="74"/>
      <c r="R300" s="84">
        <v>262.92181104000002</v>
      </c>
      <c r="S300" s="85">
        <v>7.6989648000000004E-5</v>
      </c>
      <c r="T300" s="85">
        <f t="shared" si="4"/>
        <v>9.014513585100804E-4</v>
      </c>
      <c r="U300" s="85">
        <f>R300/'סכום נכסי הקרן'!$C$42</f>
        <v>2.276628403452501E-4</v>
      </c>
    </row>
    <row r="301" spans="2:21">
      <c r="B301" s="77" t="s">
        <v>1047</v>
      </c>
      <c r="C301" s="74" t="s">
        <v>1048</v>
      </c>
      <c r="D301" s="87" t="s">
        <v>28</v>
      </c>
      <c r="E301" s="87" t="s">
        <v>905</v>
      </c>
      <c r="F301" s="74"/>
      <c r="G301" s="87" t="s">
        <v>959</v>
      </c>
      <c r="H301" s="74" t="s">
        <v>1013</v>
      </c>
      <c r="I301" s="74" t="s">
        <v>961</v>
      </c>
      <c r="J301" s="74"/>
      <c r="K301" s="84">
        <v>7.6199999999943078</v>
      </c>
      <c r="L301" s="87" t="s">
        <v>164</v>
      </c>
      <c r="M301" s="88">
        <v>2.8750000000000001E-2</v>
      </c>
      <c r="N301" s="88">
        <v>2.0199999999999295E-2</v>
      </c>
      <c r="O301" s="84">
        <v>66082.781200000012</v>
      </c>
      <c r="P301" s="86">
        <v>107.00604</v>
      </c>
      <c r="Q301" s="74"/>
      <c r="R301" s="84">
        <v>284.67465635100007</v>
      </c>
      <c r="S301" s="85">
        <v>6.6082781200000015E-5</v>
      </c>
      <c r="T301" s="85">
        <f t="shared" si="4"/>
        <v>9.760329684552414E-4</v>
      </c>
      <c r="U301" s="85">
        <f>R301/'סכום נכסי הקרן'!$C$42</f>
        <v>2.4649853347205461E-4</v>
      </c>
    </row>
    <row r="302" spans="2:21">
      <c r="B302" s="77" t="s">
        <v>1049</v>
      </c>
      <c r="C302" s="74" t="s">
        <v>1050</v>
      </c>
      <c r="D302" s="87" t="s">
        <v>28</v>
      </c>
      <c r="E302" s="87" t="s">
        <v>905</v>
      </c>
      <c r="F302" s="74"/>
      <c r="G302" s="87" t="s">
        <v>2854</v>
      </c>
      <c r="H302" s="74" t="s">
        <v>911</v>
      </c>
      <c r="I302" s="74" t="s">
        <v>341</v>
      </c>
      <c r="J302" s="74"/>
      <c r="K302" s="84">
        <v>15.920000000002796</v>
      </c>
      <c r="L302" s="87" t="s">
        <v>162</v>
      </c>
      <c r="M302" s="88">
        <v>4.2000000000000003E-2</v>
      </c>
      <c r="N302" s="88">
        <v>3.8900000000009337E-2</v>
      </c>
      <c r="O302" s="84">
        <v>105860.76600000002</v>
      </c>
      <c r="P302" s="86">
        <v>105.864</v>
      </c>
      <c r="Q302" s="74"/>
      <c r="R302" s="84">
        <v>385.62750657600009</v>
      </c>
      <c r="S302" s="85">
        <v>5.8811536666666676E-5</v>
      </c>
      <c r="T302" s="85">
        <f t="shared" si="4"/>
        <v>1.3221590034951641E-3</v>
      </c>
      <c r="U302" s="85">
        <f>R302/'סכום נכסי הקרן'!$C$42</f>
        <v>3.3391316268163181E-4</v>
      </c>
    </row>
    <row r="303" spans="2:21">
      <c r="B303" s="77" t="s">
        <v>1051</v>
      </c>
      <c r="C303" s="74" t="s">
        <v>1052</v>
      </c>
      <c r="D303" s="87" t="s">
        <v>28</v>
      </c>
      <c r="E303" s="87" t="s">
        <v>905</v>
      </c>
      <c r="F303" s="74"/>
      <c r="G303" s="87" t="s">
        <v>987</v>
      </c>
      <c r="H303" s="74" t="s">
        <v>911</v>
      </c>
      <c r="I303" s="74" t="s">
        <v>341</v>
      </c>
      <c r="J303" s="74"/>
      <c r="K303" s="84">
        <v>7.0800000000071961</v>
      </c>
      <c r="L303" s="87" t="s">
        <v>162</v>
      </c>
      <c r="M303" s="88">
        <v>4.5999999999999999E-2</v>
      </c>
      <c r="N303" s="88">
        <v>2.2500000000029337E-2</v>
      </c>
      <c r="O303" s="84">
        <v>62358.406978000014</v>
      </c>
      <c r="P303" s="86">
        <v>119.14978000000001</v>
      </c>
      <c r="Q303" s="74"/>
      <c r="R303" s="84">
        <v>255.66596737700004</v>
      </c>
      <c r="S303" s="85">
        <v>7.7948008722500024E-5</v>
      </c>
      <c r="T303" s="85">
        <f t="shared" si="4"/>
        <v>8.7657403813382224E-4</v>
      </c>
      <c r="U303" s="85">
        <f>R303/'סכום נכסי הקרן'!$C$42</f>
        <v>2.2138003721497519E-4</v>
      </c>
    </row>
    <row r="304" spans="2:21">
      <c r="B304" s="77" t="s">
        <v>1053</v>
      </c>
      <c r="C304" s="74" t="s">
        <v>1054</v>
      </c>
      <c r="D304" s="87" t="s">
        <v>28</v>
      </c>
      <c r="E304" s="87" t="s">
        <v>905</v>
      </c>
      <c r="F304" s="74"/>
      <c r="G304" s="87" t="s">
        <v>1010</v>
      </c>
      <c r="H304" s="74" t="s">
        <v>911</v>
      </c>
      <c r="I304" s="74" t="s">
        <v>341</v>
      </c>
      <c r="J304" s="74"/>
      <c r="K304" s="84">
        <v>8.0400000000108189</v>
      </c>
      <c r="L304" s="87" t="s">
        <v>162</v>
      </c>
      <c r="M304" s="88">
        <v>5.5500000000000001E-2</v>
      </c>
      <c r="N304" s="88">
        <v>2.2600000000036844E-2</v>
      </c>
      <c r="O304" s="84">
        <v>66563.96650000001</v>
      </c>
      <c r="P304" s="86">
        <v>111.37508</v>
      </c>
      <c r="Q304" s="74"/>
      <c r="R304" s="84">
        <v>255.10085133100006</v>
      </c>
      <c r="S304" s="85">
        <v>6.6563966500000007E-5</v>
      </c>
      <c r="T304" s="85">
        <f t="shared" si="4"/>
        <v>8.7463648633708284E-4</v>
      </c>
      <c r="U304" s="85">
        <f>R304/'סכום נכסי הקרן'!$C$42</f>
        <v>2.2089070571505842E-4</v>
      </c>
    </row>
    <row r="305" spans="2:21">
      <c r="B305" s="77" t="s">
        <v>1055</v>
      </c>
      <c r="C305" s="74" t="s">
        <v>1056</v>
      </c>
      <c r="D305" s="87" t="s">
        <v>28</v>
      </c>
      <c r="E305" s="87" t="s">
        <v>905</v>
      </c>
      <c r="F305" s="74"/>
      <c r="G305" s="87" t="s">
        <v>1010</v>
      </c>
      <c r="H305" s="74" t="s">
        <v>911</v>
      </c>
      <c r="I305" s="74" t="s">
        <v>341</v>
      </c>
      <c r="J305" s="74"/>
      <c r="K305" s="84">
        <v>7.2100000000028119</v>
      </c>
      <c r="L305" s="87" t="s">
        <v>162</v>
      </c>
      <c r="M305" s="88">
        <v>4.2999999999999997E-2</v>
      </c>
      <c r="N305" s="88">
        <v>2.2800000000037506E-2</v>
      </c>
      <c r="O305" s="84">
        <v>50684.851600000009</v>
      </c>
      <c r="P305" s="86">
        <v>116.18532999999999</v>
      </c>
      <c r="Q305" s="74"/>
      <c r="R305" s="84">
        <v>202.63485978300002</v>
      </c>
      <c r="S305" s="85">
        <v>5.0684851600000009E-5</v>
      </c>
      <c r="T305" s="85">
        <f t="shared" si="4"/>
        <v>6.9475205921617101E-4</v>
      </c>
      <c r="U305" s="85">
        <f>R305/'סכום נכסי הקרן'!$C$42</f>
        <v>1.7546063428013146E-4</v>
      </c>
    </row>
    <row r="306" spans="2:21">
      <c r="B306" s="77" t="s">
        <v>1057</v>
      </c>
      <c r="C306" s="74" t="s">
        <v>1058</v>
      </c>
      <c r="D306" s="87" t="s">
        <v>28</v>
      </c>
      <c r="E306" s="87" t="s">
        <v>905</v>
      </c>
      <c r="F306" s="74"/>
      <c r="G306" s="87" t="s">
        <v>978</v>
      </c>
      <c r="H306" s="74" t="s">
        <v>911</v>
      </c>
      <c r="I306" s="74" t="s">
        <v>341</v>
      </c>
      <c r="J306" s="74"/>
      <c r="K306" s="84">
        <v>4.4099999999978969</v>
      </c>
      <c r="L306" s="87" t="s">
        <v>162</v>
      </c>
      <c r="M306" s="88">
        <v>3.7499999999999999E-2</v>
      </c>
      <c r="N306" s="88">
        <v>3.7499999999983567E-2</v>
      </c>
      <c r="O306" s="84">
        <v>176434.61</v>
      </c>
      <c r="P306" s="86">
        <v>100.21633</v>
      </c>
      <c r="Q306" s="74"/>
      <c r="R306" s="84">
        <v>608.42487750800001</v>
      </c>
      <c r="S306" s="85">
        <v>3.5286921999999995E-4</v>
      </c>
      <c r="T306" s="85">
        <f t="shared" si="4"/>
        <v>2.0860400672406527E-3</v>
      </c>
      <c r="U306" s="85">
        <f>R306/'סכום נכסי הקרן'!$C$42</f>
        <v>5.2683242672898231E-4</v>
      </c>
    </row>
    <row r="307" spans="2:21">
      <c r="B307" s="77" t="s">
        <v>1059</v>
      </c>
      <c r="C307" s="74" t="s">
        <v>1060</v>
      </c>
      <c r="D307" s="87" t="s">
        <v>28</v>
      </c>
      <c r="E307" s="87" t="s">
        <v>905</v>
      </c>
      <c r="F307" s="74"/>
      <c r="G307" s="87" t="s">
        <v>934</v>
      </c>
      <c r="H307" s="74" t="s">
        <v>911</v>
      </c>
      <c r="I307" s="74" t="s">
        <v>912</v>
      </c>
      <c r="J307" s="74"/>
      <c r="K307" s="84">
        <v>4.2399999999971421</v>
      </c>
      <c r="L307" s="87" t="s">
        <v>162</v>
      </c>
      <c r="M307" s="88">
        <v>4.6249999999999999E-2</v>
      </c>
      <c r="N307" s="88">
        <v>3.5799999999981312E-2</v>
      </c>
      <c r="O307" s="84">
        <v>151387.31118400002</v>
      </c>
      <c r="P307" s="86">
        <v>104.80278</v>
      </c>
      <c r="Q307" s="74"/>
      <c r="R307" s="84">
        <v>545.94254731900014</v>
      </c>
      <c r="S307" s="85">
        <v>3.0277462236800003E-4</v>
      </c>
      <c r="T307" s="85">
        <f t="shared" si="4"/>
        <v>1.8718137114698862E-3</v>
      </c>
      <c r="U307" s="85">
        <f>R307/'סכום נכסי הקרן'!$C$42</f>
        <v>4.7272925169778129E-4</v>
      </c>
    </row>
    <row r="308" spans="2:21">
      <c r="B308" s="77" t="s">
        <v>1061</v>
      </c>
      <c r="C308" s="74" t="s">
        <v>1062</v>
      </c>
      <c r="D308" s="87" t="s">
        <v>28</v>
      </c>
      <c r="E308" s="87" t="s">
        <v>905</v>
      </c>
      <c r="F308" s="74"/>
      <c r="G308" s="87" t="s">
        <v>959</v>
      </c>
      <c r="H308" s="74" t="s">
        <v>911</v>
      </c>
      <c r="I308" s="74" t="s">
        <v>341</v>
      </c>
      <c r="J308" s="74"/>
      <c r="K308" s="84">
        <v>18.400000000014565</v>
      </c>
      <c r="L308" s="87" t="s">
        <v>162</v>
      </c>
      <c r="M308" s="88">
        <v>3.5499999999999997E-2</v>
      </c>
      <c r="N308" s="88">
        <v>3.7300000000023259E-2</v>
      </c>
      <c r="O308" s="84">
        <v>128316.08000000002</v>
      </c>
      <c r="P308" s="86">
        <v>96.397109999999998</v>
      </c>
      <c r="Q308" s="74"/>
      <c r="R308" s="84">
        <v>425.62759303700011</v>
      </c>
      <c r="S308" s="85">
        <v>1.2831608000000002E-4</v>
      </c>
      <c r="T308" s="85">
        <f t="shared" si="4"/>
        <v>1.4593029404631906E-3</v>
      </c>
      <c r="U308" s="85">
        <f>R308/'סכום נכסי הקרן'!$C$42</f>
        <v>3.6854906170326682E-4</v>
      </c>
    </row>
    <row r="309" spans="2:21">
      <c r="B309" s="77" t="s">
        <v>1063</v>
      </c>
      <c r="C309" s="74" t="s">
        <v>1064</v>
      </c>
      <c r="D309" s="87" t="s">
        <v>28</v>
      </c>
      <c r="E309" s="87" t="s">
        <v>905</v>
      </c>
      <c r="F309" s="74"/>
      <c r="G309" s="87" t="s">
        <v>910</v>
      </c>
      <c r="H309" s="74" t="s">
        <v>911</v>
      </c>
      <c r="I309" s="74" t="s">
        <v>341</v>
      </c>
      <c r="J309" s="74"/>
      <c r="K309" s="84">
        <v>7.5699999999944829</v>
      </c>
      <c r="L309" s="87" t="s">
        <v>162</v>
      </c>
      <c r="M309" s="88">
        <v>4.4999999999999998E-2</v>
      </c>
      <c r="N309" s="88">
        <v>2.8899999999981611E-2</v>
      </c>
      <c r="O309" s="84">
        <v>83084.661800000016</v>
      </c>
      <c r="P309" s="86">
        <v>114.127</v>
      </c>
      <c r="Q309" s="74"/>
      <c r="R309" s="84">
        <v>326.28261204000006</v>
      </c>
      <c r="S309" s="85">
        <v>4.154233090000001E-5</v>
      </c>
      <c r="T309" s="85">
        <f t="shared" si="4"/>
        <v>1.1186896314088143E-3</v>
      </c>
      <c r="U309" s="85">
        <f>R309/'סכום נכסי הקרן'!$C$42</f>
        <v>2.8252667938983818E-4</v>
      </c>
    </row>
    <row r="310" spans="2:21">
      <c r="B310" s="77" t="s">
        <v>1065</v>
      </c>
      <c r="C310" s="74" t="s">
        <v>1066</v>
      </c>
      <c r="D310" s="87" t="s">
        <v>28</v>
      </c>
      <c r="E310" s="87" t="s">
        <v>905</v>
      </c>
      <c r="F310" s="74"/>
      <c r="G310" s="87" t="s">
        <v>940</v>
      </c>
      <c r="H310" s="74" t="s">
        <v>911</v>
      </c>
      <c r="I310" s="74" t="s">
        <v>341</v>
      </c>
      <c r="J310" s="74"/>
      <c r="K310" s="84">
        <v>4.3899999999819279</v>
      </c>
      <c r="L310" s="87" t="s">
        <v>162</v>
      </c>
      <c r="M310" s="88">
        <v>5.7500000000000002E-2</v>
      </c>
      <c r="N310" s="88">
        <v>3.1499999999842238E-2</v>
      </c>
      <c r="O310" s="84">
        <v>27186.969450000004</v>
      </c>
      <c r="P310" s="86">
        <v>111.79872</v>
      </c>
      <c r="Q310" s="74"/>
      <c r="R310" s="84">
        <v>104.58810925100003</v>
      </c>
      <c r="S310" s="85">
        <v>3.8838527785714292E-5</v>
      </c>
      <c r="T310" s="85">
        <f t="shared" si="4"/>
        <v>3.5858985146717664E-4</v>
      </c>
      <c r="U310" s="85">
        <f>R310/'סכום נכסי הקרן'!$C$42</f>
        <v>9.0562384019177085E-5</v>
      </c>
    </row>
    <row r="311" spans="2:21">
      <c r="B311" s="77" t="s">
        <v>1067</v>
      </c>
      <c r="C311" s="74" t="s">
        <v>1068</v>
      </c>
      <c r="D311" s="87" t="s">
        <v>28</v>
      </c>
      <c r="E311" s="87" t="s">
        <v>905</v>
      </c>
      <c r="F311" s="74"/>
      <c r="G311" s="87" t="s">
        <v>1069</v>
      </c>
      <c r="H311" s="74" t="s">
        <v>911</v>
      </c>
      <c r="I311" s="74" t="s">
        <v>912</v>
      </c>
      <c r="J311" s="74"/>
      <c r="K311" s="84">
        <v>7.5000000000011724</v>
      </c>
      <c r="L311" s="87" t="s">
        <v>162</v>
      </c>
      <c r="M311" s="88">
        <v>5.9500000000000004E-2</v>
      </c>
      <c r="N311" s="88">
        <v>2.6700000000001643E-2</v>
      </c>
      <c r="O311" s="84">
        <v>96237.060000000012</v>
      </c>
      <c r="P311" s="86">
        <v>128.92594</v>
      </c>
      <c r="Q311" s="74"/>
      <c r="R311" s="84">
        <v>426.94048707900004</v>
      </c>
      <c r="S311" s="85">
        <v>7.6989648000000004E-5</v>
      </c>
      <c r="T311" s="85">
        <f t="shared" si="4"/>
        <v>1.4638043171768956E-3</v>
      </c>
      <c r="U311" s="85">
        <f>R311/'סכום נכסי הקרן'!$C$42</f>
        <v>3.6968589088260252E-4</v>
      </c>
    </row>
    <row r="312" spans="2:21">
      <c r="B312" s="77" t="s">
        <v>1070</v>
      </c>
      <c r="C312" s="74" t="s">
        <v>1071</v>
      </c>
      <c r="D312" s="87" t="s">
        <v>28</v>
      </c>
      <c r="E312" s="87" t="s">
        <v>905</v>
      </c>
      <c r="F312" s="74"/>
      <c r="G312" s="87" t="s">
        <v>910</v>
      </c>
      <c r="H312" s="74" t="s">
        <v>911</v>
      </c>
      <c r="I312" s="74" t="s">
        <v>912</v>
      </c>
      <c r="J312" s="74"/>
      <c r="K312" s="84">
        <v>5.5399999999939133</v>
      </c>
      <c r="L312" s="87" t="s">
        <v>162</v>
      </c>
      <c r="M312" s="88">
        <v>5.2999999999999999E-2</v>
      </c>
      <c r="N312" s="88">
        <v>5.2099999999929182E-2</v>
      </c>
      <c r="O312" s="84">
        <v>99284.56690000002</v>
      </c>
      <c r="P312" s="86">
        <v>100.00583</v>
      </c>
      <c r="Q312" s="74"/>
      <c r="R312" s="84">
        <v>341.65812360199999</v>
      </c>
      <c r="S312" s="85">
        <v>6.6189711266666684E-5</v>
      </c>
      <c r="T312" s="85">
        <f t="shared" si="4"/>
        <v>1.1714059721738778E-3</v>
      </c>
      <c r="U312" s="85">
        <f>R312/'סכום נכסי הקרן'!$C$42</f>
        <v>2.9584026725887043E-4</v>
      </c>
    </row>
    <row r="313" spans="2:21">
      <c r="B313" s="77" t="s">
        <v>1072</v>
      </c>
      <c r="C313" s="74" t="s">
        <v>1073</v>
      </c>
      <c r="D313" s="87" t="s">
        <v>28</v>
      </c>
      <c r="E313" s="87" t="s">
        <v>905</v>
      </c>
      <c r="F313" s="74"/>
      <c r="G313" s="87" t="s">
        <v>910</v>
      </c>
      <c r="H313" s="74" t="s">
        <v>911</v>
      </c>
      <c r="I313" s="74" t="s">
        <v>912</v>
      </c>
      <c r="J313" s="74"/>
      <c r="K313" s="84">
        <v>5.0500000000312992</v>
      </c>
      <c r="L313" s="87" t="s">
        <v>162</v>
      </c>
      <c r="M313" s="88">
        <v>5.8749999999999997E-2</v>
      </c>
      <c r="N313" s="88">
        <v>4.4000000000216692E-2</v>
      </c>
      <c r="O313" s="84">
        <v>22455.314000000002</v>
      </c>
      <c r="P313" s="86">
        <v>107.50637999999999</v>
      </c>
      <c r="Q313" s="74"/>
      <c r="R313" s="84">
        <v>83.068816528000013</v>
      </c>
      <c r="S313" s="85">
        <v>1.8712761666666668E-5</v>
      </c>
      <c r="T313" s="85">
        <f t="shared" si="4"/>
        <v>2.8480899782634564E-4</v>
      </c>
      <c r="U313" s="85">
        <f>R313/'סכום נכסי הקרן'!$C$42</f>
        <v>7.1928923051597945E-5</v>
      </c>
    </row>
    <row r="314" spans="2:21">
      <c r="B314" s="77" t="s">
        <v>1074</v>
      </c>
      <c r="C314" s="74" t="s">
        <v>1075</v>
      </c>
      <c r="D314" s="87" t="s">
        <v>28</v>
      </c>
      <c r="E314" s="87" t="s">
        <v>905</v>
      </c>
      <c r="F314" s="74"/>
      <c r="G314" s="87" t="s">
        <v>1040</v>
      </c>
      <c r="H314" s="74" t="s">
        <v>911</v>
      </c>
      <c r="I314" s="74" t="s">
        <v>341</v>
      </c>
      <c r="J314" s="74"/>
      <c r="K314" s="84">
        <v>6.6399999999917174</v>
      </c>
      <c r="L314" s="87" t="s">
        <v>164</v>
      </c>
      <c r="M314" s="88">
        <v>4.6249999999999999E-2</v>
      </c>
      <c r="N314" s="88">
        <v>3.7599999999928725E-2</v>
      </c>
      <c r="O314" s="84">
        <v>48439.320200000002</v>
      </c>
      <c r="P314" s="86">
        <v>106.46777</v>
      </c>
      <c r="Q314" s="74"/>
      <c r="R314" s="84">
        <v>207.61961494799999</v>
      </c>
      <c r="S314" s="85">
        <v>3.2292880133333336E-5</v>
      </c>
      <c r="T314" s="85">
        <f t="shared" si="4"/>
        <v>7.1184274597796936E-4</v>
      </c>
      <c r="U314" s="85">
        <f>R314/'סכום נכסי הקרן'!$C$42</f>
        <v>1.7977691186395236E-4</v>
      </c>
    </row>
    <row r="315" spans="2:21">
      <c r="B315" s="77" t="s">
        <v>1076</v>
      </c>
      <c r="C315" s="74" t="s">
        <v>1077</v>
      </c>
      <c r="D315" s="87" t="s">
        <v>28</v>
      </c>
      <c r="E315" s="87" t="s">
        <v>905</v>
      </c>
      <c r="F315" s="74"/>
      <c r="G315" s="87" t="s">
        <v>1069</v>
      </c>
      <c r="H315" s="74" t="s">
        <v>911</v>
      </c>
      <c r="I315" s="74" t="s">
        <v>341</v>
      </c>
      <c r="J315" s="74"/>
      <c r="K315" s="84">
        <v>16.919999999994555</v>
      </c>
      <c r="L315" s="87" t="s">
        <v>162</v>
      </c>
      <c r="M315" s="88">
        <v>4.0999999999999995E-2</v>
      </c>
      <c r="N315" s="88">
        <v>4.0899999999989604E-2</v>
      </c>
      <c r="O315" s="84">
        <v>80197.550000000017</v>
      </c>
      <c r="P315" s="86">
        <v>101.15017</v>
      </c>
      <c r="Q315" s="74"/>
      <c r="R315" s="84">
        <v>279.1337668810001</v>
      </c>
      <c r="S315" s="85">
        <v>8.0197550000000016E-5</v>
      </c>
      <c r="T315" s="85">
        <f t="shared" si="4"/>
        <v>9.5703552461317936E-4</v>
      </c>
      <c r="U315" s="85">
        <f>R315/'סכום נכסי הקרן'!$C$42</f>
        <v>2.4170070163836407E-4</v>
      </c>
    </row>
    <row r="316" spans="2:21">
      <c r="B316" s="77" t="s">
        <v>1078</v>
      </c>
      <c r="C316" s="74" t="s">
        <v>1079</v>
      </c>
      <c r="D316" s="87" t="s">
        <v>28</v>
      </c>
      <c r="E316" s="87" t="s">
        <v>905</v>
      </c>
      <c r="F316" s="74"/>
      <c r="G316" s="87" t="s">
        <v>1080</v>
      </c>
      <c r="H316" s="74" t="s">
        <v>1081</v>
      </c>
      <c r="I316" s="74" t="s">
        <v>912</v>
      </c>
      <c r="J316" s="74"/>
      <c r="K316" s="84">
        <v>8.6199999999898278</v>
      </c>
      <c r="L316" s="87" t="s">
        <v>162</v>
      </c>
      <c r="M316" s="88">
        <v>2.8750000000000001E-2</v>
      </c>
      <c r="N316" s="88">
        <v>2.9999999999954185E-2</v>
      </c>
      <c r="O316" s="84">
        <v>64158.040000000008</v>
      </c>
      <c r="P316" s="86">
        <v>98.858379999999997</v>
      </c>
      <c r="Q316" s="74"/>
      <c r="R316" s="84">
        <v>218.24747508100003</v>
      </c>
      <c r="S316" s="85">
        <v>4.935233846153847E-5</v>
      </c>
      <c r="T316" s="85">
        <f t="shared" si="4"/>
        <v>7.4828133171968422E-4</v>
      </c>
      <c r="U316" s="85">
        <f>R316/'סכום נכסי הקרן'!$C$42</f>
        <v>1.8897952923183111E-4</v>
      </c>
    </row>
    <row r="317" spans="2:21">
      <c r="B317" s="77" t="s">
        <v>1082</v>
      </c>
      <c r="C317" s="74" t="s">
        <v>1083</v>
      </c>
      <c r="D317" s="87" t="s">
        <v>28</v>
      </c>
      <c r="E317" s="87" t="s">
        <v>905</v>
      </c>
      <c r="F317" s="74"/>
      <c r="G317" s="87" t="s">
        <v>959</v>
      </c>
      <c r="H317" s="74" t="s">
        <v>1081</v>
      </c>
      <c r="I317" s="74" t="s">
        <v>912</v>
      </c>
      <c r="J317" s="74"/>
      <c r="K317" s="84">
        <v>6.3199999999929144</v>
      </c>
      <c r="L317" s="87" t="s">
        <v>164</v>
      </c>
      <c r="M317" s="88">
        <v>3.125E-2</v>
      </c>
      <c r="N317" s="88">
        <v>2.959999999996207E-2</v>
      </c>
      <c r="O317" s="84">
        <v>96237.060000000012</v>
      </c>
      <c r="P317" s="86">
        <v>103.42386</v>
      </c>
      <c r="Q317" s="74"/>
      <c r="R317" s="84">
        <v>400.69623793699998</v>
      </c>
      <c r="S317" s="85">
        <v>1.2831608000000002E-4</v>
      </c>
      <c r="T317" s="85">
        <f t="shared" si="4"/>
        <v>1.3738235204200464E-3</v>
      </c>
      <c r="U317" s="85">
        <f>R317/'סכום נכסי הקרן'!$C$42</f>
        <v>3.4696111092325893E-4</v>
      </c>
    </row>
    <row r="318" spans="2:21">
      <c r="B318" s="77" t="s">
        <v>1084</v>
      </c>
      <c r="C318" s="74" t="s">
        <v>1085</v>
      </c>
      <c r="D318" s="87" t="s">
        <v>28</v>
      </c>
      <c r="E318" s="87" t="s">
        <v>905</v>
      </c>
      <c r="F318" s="74"/>
      <c r="G318" s="87" t="s">
        <v>910</v>
      </c>
      <c r="H318" s="74" t="s">
        <v>1086</v>
      </c>
      <c r="I318" s="74" t="s">
        <v>961</v>
      </c>
      <c r="J318" s="74"/>
      <c r="K318" s="84">
        <v>5.2700000000055836</v>
      </c>
      <c r="L318" s="87" t="s">
        <v>162</v>
      </c>
      <c r="M318" s="88">
        <v>0.06</v>
      </c>
      <c r="N318" s="88">
        <v>5.9200000000061544E-2</v>
      </c>
      <c r="O318" s="84">
        <v>101080.99202000002</v>
      </c>
      <c r="P318" s="86">
        <v>100.91167</v>
      </c>
      <c r="Q318" s="74"/>
      <c r="R318" s="84">
        <v>350.99064965200006</v>
      </c>
      <c r="S318" s="85">
        <v>1.3477465602666669E-4</v>
      </c>
      <c r="T318" s="85">
        <f t="shared" si="4"/>
        <v>1.2034033871195075E-3</v>
      </c>
      <c r="U318" s="85">
        <f>R318/'סכום נכסי הקרן'!$C$42</f>
        <v>3.0392126053871595E-4</v>
      </c>
    </row>
    <row r="319" spans="2:21">
      <c r="B319" s="77" t="s">
        <v>1087</v>
      </c>
      <c r="C319" s="74" t="s">
        <v>1088</v>
      </c>
      <c r="D319" s="87" t="s">
        <v>28</v>
      </c>
      <c r="E319" s="87" t="s">
        <v>905</v>
      </c>
      <c r="F319" s="74"/>
      <c r="G319" s="87" t="s">
        <v>2854</v>
      </c>
      <c r="H319" s="74" t="s">
        <v>1081</v>
      </c>
      <c r="I319" s="74" t="s">
        <v>341</v>
      </c>
      <c r="J319" s="74"/>
      <c r="K319" s="84">
        <v>8.4200000000089208</v>
      </c>
      <c r="L319" s="87" t="s">
        <v>162</v>
      </c>
      <c r="M319" s="88">
        <v>4.2500000000000003E-2</v>
      </c>
      <c r="N319" s="88">
        <v>3.1700000000048412E-2</v>
      </c>
      <c r="O319" s="84">
        <v>97841.011000000013</v>
      </c>
      <c r="P319" s="86">
        <v>109.20236</v>
      </c>
      <c r="Q319" s="74"/>
      <c r="R319" s="84">
        <v>367.65259256600007</v>
      </c>
      <c r="S319" s="85">
        <v>7.2474822962962979E-5</v>
      </c>
      <c r="T319" s="85">
        <f t="shared" si="4"/>
        <v>1.260530374857157E-3</v>
      </c>
      <c r="U319" s="85">
        <f>R319/'סכום נכסי הקרן'!$C$42</f>
        <v>3.1834876366014606E-4</v>
      </c>
    </row>
    <row r="320" spans="2:21">
      <c r="B320" s="77" t="s">
        <v>1089</v>
      </c>
      <c r="C320" s="74" t="s">
        <v>1090</v>
      </c>
      <c r="D320" s="87" t="s">
        <v>28</v>
      </c>
      <c r="E320" s="87" t="s">
        <v>905</v>
      </c>
      <c r="F320" s="74"/>
      <c r="G320" s="87" t="s">
        <v>1080</v>
      </c>
      <c r="H320" s="74" t="s">
        <v>1081</v>
      </c>
      <c r="I320" s="74" t="s">
        <v>912</v>
      </c>
      <c r="J320" s="74"/>
      <c r="K320" s="84">
        <v>3.5899999999940011</v>
      </c>
      <c r="L320" s="87" t="s">
        <v>164</v>
      </c>
      <c r="M320" s="88">
        <v>0.03</v>
      </c>
      <c r="N320" s="88">
        <v>2.3899999999964495E-2</v>
      </c>
      <c r="O320" s="84">
        <v>79235.179400000008</v>
      </c>
      <c r="P320" s="86">
        <v>102.42307</v>
      </c>
      <c r="Q320" s="74"/>
      <c r="R320" s="84">
        <v>326.71420994400006</v>
      </c>
      <c r="S320" s="85">
        <v>1.5847035880000001E-4</v>
      </c>
      <c r="T320" s="85">
        <f t="shared" si="4"/>
        <v>1.1201694041037913E-3</v>
      </c>
      <c r="U320" s="85">
        <f>R320/'סכום נכסי הקרן'!$C$42</f>
        <v>2.8290039811755817E-4</v>
      </c>
    </row>
    <row r="321" spans="2:22">
      <c r="B321" s="77" t="s">
        <v>1091</v>
      </c>
      <c r="C321" s="74" t="s">
        <v>1092</v>
      </c>
      <c r="D321" s="87" t="s">
        <v>28</v>
      </c>
      <c r="E321" s="87" t="s">
        <v>905</v>
      </c>
      <c r="F321" s="74"/>
      <c r="G321" s="87" t="s">
        <v>1010</v>
      </c>
      <c r="H321" s="74" t="s">
        <v>1081</v>
      </c>
      <c r="I321" s="74" t="s">
        <v>912</v>
      </c>
      <c r="J321" s="74"/>
      <c r="K321" s="84">
        <v>7.4700000000081062</v>
      </c>
      <c r="L321" s="87" t="s">
        <v>162</v>
      </c>
      <c r="M321" s="88">
        <v>3.3750000000000002E-2</v>
      </c>
      <c r="N321" s="88">
        <v>3.1200000000031293E-2</v>
      </c>
      <c r="O321" s="84">
        <v>80197.550000000017</v>
      </c>
      <c r="P321" s="86">
        <v>101.91437999999999</v>
      </c>
      <c r="Q321" s="74"/>
      <c r="R321" s="84">
        <v>281.24267437600008</v>
      </c>
      <c r="S321" s="85">
        <v>1.145679285714286E-4</v>
      </c>
      <c r="T321" s="85">
        <f t="shared" si="4"/>
        <v>9.6426610589823904E-4</v>
      </c>
      <c r="U321" s="85">
        <f>R321/'סכום נכסי הקרן'!$C$42</f>
        <v>2.4352679536728653E-4</v>
      </c>
    </row>
    <row r="322" spans="2:22">
      <c r="B322" s="77" t="s">
        <v>1093</v>
      </c>
      <c r="C322" s="74" t="s">
        <v>1094</v>
      </c>
      <c r="D322" s="87" t="s">
        <v>28</v>
      </c>
      <c r="E322" s="87" t="s">
        <v>905</v>
      </c>
      <c r="F322" s="74"/>
      <c r="G322" s="87" t="s">
        <v>943</v>
      </c>
      <c r="H322" s="74" t="s">
        <v>1081</v>
      </c>
      <c r="I322" s="74" t="s">
        <v>912</v>
      </c>
      <c r="J322" s="74"/>
      <c r="K322" s="84">
        <v>3.7699999999975766</v>
      </c>
      <c r="L322" s="87" t="s">
        <v>162</v>
      </c>
      <c r="M322" s="88">
        <v>3.7539999999999997E-2</v>
      </c>
      <c r="N322" s="88">
        <v>2.8499999999979812E-2</v>
      </c>
      <c r="O322" s="84">
        <v>110031.03860000001</v>
      </c>
      <c r="P322" s="86">
        <v>104.67374</v>
      </c>
      <c r="Q322" s="74"/>
      <c r="R322" s="84">
        <v>396.31236464800008</v>
      </c>
      <c r="S322" s="85">
        <v>1.4670805146666668E-4</v>
      </c>
      <c r="T322" s="85">
        <f t="shared" si="4"/>
        <v>1.3587930118583059E-3</v>
      </c>
      <c r="U322" s="85">
        <f>R322/'סכום נכסי הקרן'!$C$42</f>
        <v>3.4316513431432115E-4</v>
      </c>
    </row>
    <row r="323" spans="2:22">
      <c r="B323" s="77" t="s">
        <v>1095</v>
      </c>
      <c r="C323" s="74" t="s">
        <v>1096</v>
      </c>
      <c r="D323" s="87" t="s">
        <v>28</v>
      </c>
      <c r="E323" s="87" t="s">
        <v>905</v>
      </c>
      <c r="F323" s="74"/>
      <c r="G323" s="87" t="s">
        <v>987</v>
      </c>
      <c r="H323" s="74" t="s">
        <v>1081</v>
      </c>
      <c r="I323" s="74" t="s">
        <v>912</v>
      </c>
      <c r="J323" s="74"/>
      <c r="K323" s="84">
        <v>7.1799999999935205</v>
      </c>
      <c r="L323" s="87" t="s">
        <v>162</v>
      </c>
      <c r="M323" s="88">
        <v>4.0910000000000002E-2</v>
      </c>
      <c r="N323" s="88">
        <v>3.0099999999996404E-2</v>
      </c>
      <c r="O323" s="84">
        <v>59634.898180000011</v>
      </c>
      <c r="P323" s="86">
        <v>108.29712000000001</v>
      </c>
      <c r="Q323" s="74"/>
      <c r="R323" s="84">
        <v>222.22967380800003</v>
      </c>
      <c r="S323" s="85">
        <v>1.1926979636000002E-4</v>
      </c>
      <c r="T323" s="85">
        <f t="shared" si="4"/>
        <v>7.6193466248791449E-4</v>
      </c>
      <c r="U323" s="85">
        <f>R323/'סכום נכסי הקרן'!$C$42</f>
        <v>1.9242769760334033E-4</v>
      </c>
    </row>
    <row r="324" spans="2:22">
      <c r="B324" s="77" t="s">
        <v>1097</v>
      </c>
      <c r="C324" s="74" t="s">
        <v>1098</v>
      </c>
      <c r="D324" s="87" t="s">
        <v>28</v>
      </c>
      <c r="E324" s="87" t="s">
        <v>905</v>
      </c>
      <c r="F324" s="74"/>
      <c r="G324" s="87" t="s">
        <v>987</v>
      </c>
      <c r="H324" s="74" t="s">
        <v>1081</v>
      </c>
      <c r="I324" s="74" t="s">
        <v>912</v>
      </c>
      <c r="J324" s="74"/>
      <c r="K324" s="84">
        <v>8.3000000000325755</v>
      </c>
      <c r="L324" s="87" t="s">
        <v>162</v>
      </c>
      <c r="M324" s="88">
        <v>4.1250000000000002E-2</v>
      </c>
      <c r="N324" s="88">
        <v>3.1700000000137708E-2</v>
      </c>
      <c r="O324" s="84">
        <v>36088.897500000006</v>
      </c>
      <c r="P324" s="86">
        <v>108.76942</v>
      </c>
      <c r="Q324" s="74"/>
      <c r="R324" s="84">
        <v>135.07192424199999</v>
      </c>
      <c r="S324" s="85">
        <v>7.2177795000000019E-5</v>
      </c>
      <c r="T324" s="85">
        <f t="shared" si="4"/>
        <v>4.6310638559384214E-4</v>
      </c>
      <c r="U324" s="85">
        <f>R324/'סכום נכסי הקרן'!$C$42</f>
        <v>1.1695818540955444E-4</v>
      </c>
    </row>
    <row r="325" spans="2:22">
      <c r="B325" s="77" t="s">
        <v>1099</v>
      </c>
      <c r="C325" s="74" t="s">
        <v>1100</v>
      </c>
      <c r="D325" s="87" t="s">
        <v>28</v>
      </c>
      <c r="E325" s="87" t="s">
        <v>905</v>
      </c>
      <c r="F325" s="74"/>
      <c r="G325" s="87" t="s">
        <v>987</v>
      </c>
      <c r="H325" s="74" t="s">
        <v>1081</v>
      </c>
      <c r="I325" s="74" t="s">
        <v>912</v>
      </c>
      <c r="J325" s="74"/>
      <c r="K325" s="84">
        <v>5.5600000000021357</v>
      </c>
      <c r="L325" s="87" t="s">
        <v>162</v>
      </c>
      <c r="M325" s="88">
        <v>4.8750000000000002E-2</v>
      </c>
      <c r="N325" s="88">
        <v>2.9000000000053365E-2</v>
      </c>
      <c r="O325" s="84">
        <v>29044.344708000004</v>
      </c>
      <c r="P325" s="86">
        <v>112.498</v>
      </c>
      <c r="Q325" s="74"/>
      <c r="R325" s="84">
        <v>112.43229009600002</v>
      </c>
      <c r="S325" s="85">
        <v>5.7509226450286915E-5</v>
      </c>
      <c r="T325" s="85">
        <f t="shared" si="4"/>
        <v>3.8548433941838051E-4</v>
      </c>
      <c r="U325" s="85">
        <f>R325/'סכום נכסי הקרן'!$C$42</f>
        <v>9.7354625728948395E-5</v>
      </c>
    </row>
    <row r="326" spans="2:22">
      <c r="B326" s="77" t="s">
        <v>1101</v>
      </c>
      <c r="C326" s="74" t="s">
        <v>1102</v>
      </c>
      <c r="D326" s="87" t="s">
        <v>28</v>
      </c>
      <c r="E326" s="87" t="s">
        <v>905</v>
      </c>
      <c r="F326" s="74"/>
      <c r="G326" s="87" t="s">
        <v>1080</v>
      </c>
      <c r="H326" s="74" t="s">
        <v>1081</v>
      </c>
      <c r="I326" s="74" t="s">
        <v>912</v>
      </c>
      <c r="J326" s="74"/>
      <c r="K326" s="84">
        <v>3.1900000000070596</v>
      </c>
      <c r="L326" s="87" t="s">
        <v>164</v>
      </c>
      <c r="M326" s="88">
        <v>4.2500000000000003E-2</v>
      </c>
      <c r="N326" s="88">
        <v>2.5500000000007204E-2</v>
      </c>
      <c r="O326" s="84">
        <v>32079.020000000004</v>
      </c>
      <c r="P326" s="86">
        <v>107.50421</v>
      </c>
      <c r="Q326" s="74"/>
      <c r="R326" s="84">
        <v>138.83492875799999</v>
      </c>
      <c r="S326" s="85">
        <v>1.0693006666666667E-4</v>
      </c>
      <c r="T326" s="85">
        <f t="shared" si="4"/>
        <v>4.7600818906008897E-4</v>
      </c>
      <c r="U326" s="85">
        <f>R326/'סכום נכסי הקרן'!$C$42</f>
        <v>1.2021655447736154E-4</v>
      </c>
    </row>
    <row r="327" spans="2:22">
      <c r="B327" s="77" t="s">
        <v>1103</v>
      </c>
      <c r="C327" s="74" t="s">
        <v>1104</v>
      </c>
      <c r="D327" s="87" t="s">
        <v>28</v>
      </c>
      <c r="E327" s="87" t="s">
        <v>905</v>
      </c>
      <c r="F327" s="74"/>
      <c r="G327" s="87" t="s">
        <v>1105</v>
      </c>
      <c r="H327" s="74" t="s">
        <v>1081</v>
      </c>
      <c r="I327" s="74" t="s">
        <v>341</v>
      </c>
      <c r="J327" s="74"/>
      <c r="K327" s="84">
        <v>1.889999999998843</v>
      </c>
      <c r="L327" s="87" t="s">
        <v>162</v>
      </c>
      <c r="M327" s="88">
        <v>4.7500000000000001E-2</v>
      </c>
      <c r="N327" s="88">
        <v>2.9899999999973153E-2</v>
      </c>
      <c r="O327" s="84">
        <v>129265.61899200002</v>
      </c>
      <c r="P327" s="86">
        <v>102.99972</v>
      </c>
      <c r="Q327" s="74"/>
      <c r="R327" s="84">
        <v>458.14584927700008</v>
      </c>
      <c r="S327" s="85">
        <v>1.4362846554666667E-4</v>
      </c>
      <c r="T327" s="85">
        <f t="shared" si="4"/>
        <v>1.5707947415730924E-3</v>
      </c>
      <c r="U327" s="85">
        <f>R327/'סכום נכסי הקרן'!$C$42</f>
        <v>3.9670647682751739E-4</v>
      </c>
    </row>
    <row r="328" spans="2:22">
      <c r="B328" s="77" t="s">
        <v>1106</v>
      </c>
      <c r="C328" s="74" t="s">
        <v>1107</v>
      </c>
      <c r="D328" s="87" t="s">
        <v>28</v>
      </c>
      <c r="E328" s="87" t="s">
        <v>905</v>
      </c>
      <c r="F328" s="74"/>
      <c r="G328" s="87" t="s">
        <v>925</v>
      </c>
      <c r="H328" s="74" t="s">
        <v>1086</v>
      </c>
      <c r="I328" s="74" t="s">
        <v>961</v>
      </c>
      <c r="J328" s="74"/>
      <c r="K328" s="84">
        <v>8.0000000000599675E-2</v>
      </c>
      <c r="L328" s="87" t="s">
        <v>162</v>
      </c>
      <c r="M328" s="88">
        <v>4.6249999999999999E-2</v>
      </c>
      <c r="N328" s="88">
        <v>-2.3399999999958024E-2</v>
      </c>
      <c r="O328" s="84">
        <v>94267.40817200001</v>
      </c>
      <c r="P328" s="86">
        <v>102.81708</v>
      </c>
      <c r="Q328" s="74"/>
      <c r="R328" s="84">
        <v>333.51204171000006</v>
      </c>
      <c r="S328" s="85">
        <v>1.2568987756266667E-4</v>
      </c>
      <c r="T328" s="85">
        <f t="shared" si="4"/>
        <v>1.1434763890060496E-3</v>
      </c>
      <c r="U328" s="85">
        <f>R328/'סכום נכסי הקרן'!$C$42</f>
        <v>2.8878661075969333E-4</v>
      </c>
    </row>
    <row r="329" spans="2:22">
      <c r="B329" s="77" t="s">
        <v>1108</v>
      </c>
      <c r="C329" s="74" t="s">
        <v>1109</v>
      </c>
      <c r="D329" s="87" t="s">
        <v>28</v>
      </c>
      <c r="E329" s="87" t="s">
        <v>905</v>
      </c>
      <c r="F329" s="74"/>
      <c r="G329" s="87" t="s">
        <v>971</v>
      </c>
      <c r="H329" s="74" t="s">
        <v>1081</v>
      </c>
      <c r="I329" s="74" t="s">
        <v>341</v>
      </c>
      <c r="J329" s="74"/>
      <c r="K329" s="84">
        <v>3.2800000000018361</v>
      </c>
      <c r="L329" s="87" t="s">
        <v>162</v>
      </c>
      <c r="M329" s="88">
        <v>6.2539999999999998E-2</v>
      </c>
      <c r="N329" s="88">
        <v>3.8500000000035027E-2</v>
      </c>
      <c r="O329" s="84">
        <v>105860.76600000002</v>
      </c>
      <c r="P329" s="86">
        <v>113.65688</v>
      </c>
      <c r="Q329" s="74"/>
      <c r="R329" s="84">
        <v>414.01440078300004</v>
      </c>
      <c r="S329" s="85">
        <v>8.1431358461538474E-5</v>
      </c>
      <c r="T329" s="85">
        <f t="shared" si="4"/>
        <v>1.4194860538663822E-3</v>
      </c>
      <c r="U329" s="85">
        <f>R329/'סכום נכסי הקרן'!$C$42</f>
        <v>3.5849324958344661E-4</v>
      </c>
    </row>
    <row r="330" spans="2:22">
      <c r="B330" s="77" t="s">
        <v>1110</v>
      </c>
      <c r="C330" s="74" t="s">
        <v>1111</v>
      </c>
      <c r="D330" s="87" t="s">
        <v>28</v>
      </c>
      <c r="E330" s="87" t="s">
        <v>905</v>
      </c>
      <c r="F330" s="74"/>
      <c r="G330" s="87" t="s">
        <v>910</v>
      </c>
      <c r="H330" s="74" t="s">
        <v>1112</v>
      </c>
      <c r="I330" s="74" t="s">
        <v>341</v>
      </c>
      <c r="J330" s="74"/>
      <c r="K330" s="84">
        <v>7.4900000000012437</v>
      </c>
      <c r="L330" s="87" t="s">
        <v>162</v>
      </c>
      <c r="M330" s="88">
        <v>4.4999999999999998E-2</v>
      </c>
      <c r="N330" s="88">
        <v>4.529999999999032E-2</v>
      </c>
      <c r="O330" s="84">
        <v>102973.65420000002</v>
      </c>
      <c r="P330" s="86">
        <v>102.0445</v>
      </c>
      <c r="Q330" s="74"/>
      <c r="R330" s="84">
        <v>361.57666889500007</v>
      </c>
      <c r="S330" s="85">
        <v>4.3280548128000005E-3</v>
      </c>
      <c r="T330" s="85">
        <f t="shared" si="4"/>
        <v>1.2396985175617834E-3</v>
      </c>
      <c r="U330" s="85">
        <f>R330/'סכום נכסי הקרן'!$C$42</f>
        <v>3.1308764806388102E-4</v>
      </c>
      <c r="V330" s="111"/>
    </row>
    <row r="331" spans="2:22">
      <c r="B331" s="77" t="s">
        <v>1113</v>
      </c>
      <c r="C331" s="74" t="s">
        <v>1114</v>
      </c>
      <c r="D331" s="87" t="s">
        <v>28</v>
      </c>
      <c r="E331" s="87" t="s">
        <v>905</v>
      </c>
      <c r="F331" s="74"/>
      <c r="G331" s="87" t="s">
        <v>1040</v>
      </c>
      <c r="H331" s="74" t="s">
        <v>1115</v>
      </c>
      <c r="I331" s="74" t="s">
        <v>961</v>
      </c>
      <c r="J331" s="74"/>
      <c r="K331" s="84">
        <v>6.5200000000027813</v>
      </c>
      <c r="L331" s="87" t="s">
        <v>162</v>
      </c>
      <c r="M331" s="88">
        <v>9.6250000000000002E-2</v>
      </c>
      <c r="N331" s="88">
        <v>5.5700000000007438E-2</v>
      </c>
      <c r="O331" s="84">
        <v>91425.207000000009</v>
      </c>
      <c r="P331" s="86">
        <v>132.57031000000001</v>
      </c>
      <c r="Q331" s="74"/>
      <c r="R331" s="84">
        <v>417.05840901700003</v>
      </c>
      <c r="S331" s="85">
        <v>9.1425207000000013E-5</v>
      </c>
      <c r="T331" s="85">
        <f t="shared" si="4"/>
        <v>1.4299227131416286E-3</v>
      </c>
      <c r="U331" s="85">
        <f>R331/'סכום נכסי הקרן'!$C$42</f>
        <v>3.6112904293145962E-4</v>
      </c>
    </row>
    <row r="332" spans="2:22">
      <c r="B332" s="77" t="s">
        <v>1116</v>
      </c>
      <c r="C332" s="74" t="s">
        <v>1117</v>
      </c>
      <c r="D332" s="87" t="s">
        <v>28</v>
      </c>
      <c r="E332" s="87" t="s">
        <v>905</v>
      </c>
      <c r="F332" s="74"/>
      <c r="G332" s="87" t="s">
        <v>978</v>
      </c>
      <c r="H332" s="74" t="s">
        <v>1115</v>
      </c>
      <c r="I332" s="74" t="s">
        <v>961</v>
      </c>
      <c r="J332" s="74"/>
      <c r="K332" s="84">
        <v>6.5600000000057115</v>
      </c>
      <c r="L332" s="87" t="s">
        <v>162</v>
      </c>
      <c r="M332" s="88">
        <v>3.6249999999999998E-2</v>
      </c>
      <c r="N332" s="88">
        <v>3.1600000000027058E-2</v>
      </c>
      <c r="O332" s="84">
        <v>112276.57000000002</v>
      </c>
      <c r="P332" s="86">
        <v>103.31301000000001</v>
      </c>
      <c r="Q332" s="74"/>
      <c r="R332" s="84">
        <v>399.14329703700008</v>
      </c>
      <c r="S332" s="85">
        <v>2.8069142500000005E-4</v>
      </c>
      <c r="T332" s="85">
        <f t="shared" ref="T332:T350" si="5">R332/$R$11</f>
        <v>1.3684991212062519E-3</v>
      </c>
      <c r="U332" s="85">
        <f>R332/'סכום נכסי הקרן'!$C$42</f>
        <v>3.4561642622485443E-4</v>
      </c>
    </row>
    <row r="333" spans="2:22">
      <c r="B333" s="77" t="s">
        <v>1118</v>
      </c>
      <c r="C333" s="74" t="s">
        <v>1119</v>
      </c>
      <c r="D333" s="87" t="s">
        <v>28</v>
      </c>
      <c r="E333" s="87" t="s">
        <v>905</v>
      </c>
      <c r="F333" s="74"/>
      <c r="G333" s="87" t="s">
        <v>996</v>
      </c>
      <c r="H333" s="74" t="s">
        <v>1120</v>
      </c>
      <c r="I333" s="74" t="s">
        <v>961</v>
      </c>
      <c r="J333" s="74"/>
      <c r="K333" s="84">
        <v>0.99000000000335431</v>
      </c>
      <c r="L333" s="87" t="s">
        <v>162</v>
      </c>
      <c r="M333" s="88">
        <v>0.05</v>
      </c>
      <c r="N333" s="88">
        <v>3.9600000000093269E-2</v>
      </c>
      <c r="O333" s="84">
        <v>68649.102800000008</v>
      </c>
      <c r="P333" s="86">
        <v>103.49211</v>
      </c>
      <c r="Q333" s="74"/>
      <c r="R333" s="84">
        <v>244.47068218200002</v>
      </c>
      <c r="S333" s="85">
        <v>6.8649102800000012E-5</v>
      </c>
      <c r="T333" s="85">
        <f t="shared" si="5"/>
        <v>8.3818998392386093E-4</v>
      </c>
      <c r="U333" s="85">
        <f>R333/'סכום נכסי הקרן'!$C$42</f>
        <v>2.1168608898037598E-4</v>
      </c>
    </row>
    <row r="334" spans="2:22">
      <c r="B334" s="77" t="s">
        <v>1121</v>
      </c>
      <c r="C334" s="74" t="s">
        <v>1122</v>
      </c>
      <c r="D334" s="87" t="s">
        <v>28</v>
      </c>
      <c r="E334" s="87" t="s">
        <v>905</v>
      </c>
      <c r="F334" s="74"/>
      <c r="G334" s="87" t="s">
        <v>996</v>
      </c>
      <c r="H334" s="74" t="s">
        <v>1120</v>
      </c>
      <c r="I334" s="74" t="s">
        <v>961</v>
      </c>
      <c r="J334" s="74"/>
      <c r="K334" s="84">
        <v>3.3100000000161431</v>
      </c>
      <c r="L334" s="87" t="s">
        <v>162</v>
      </c>
      <c r="M334" s="88">
        <v>5.8749999999999997E-2</v>
      </c>
      <c r="N334" s="88">
        <v>4.120000000018606E-2</v>
      </c>
      <c r="O334" s="84">
        <v>9623.7060000000001</v>
      </c>
      <c r="P334" s="86">
        <v>110.36501</v>
      </c>
      <c r="Q334" s="74"/>
      <c r="R334" s="84">
        <v>36.547564611000006</v>
      </c>
      <c r="S334" s="85">
        <v>1.9247412000000001E-5</v>
      </c>
      <c r="T334" s="85">
        <f t="shared" si="5"/>
        <v>1.2530665158018642E-4</v>
      </c>
      <c r="U334" s="85">
        <f>R334/'סכום נכסי הקרן'!$C$42</f>
        <v>3.1646375529400072E-5</v>
      </c>
    </row>
    <row r="335" spans="2:22">
      <c r="B335" s="77" t="s">
        <v>1123</v>
      </c>
      <c r="C335" s="74" t="s">
        <v>1124</v>
      </c>
      <c r="D335" s="87" t="s">
        <v>28</v>
      </c>
      <c r="E335" s="87" t="s">
        <v>905</v>
      </c>
      <c r="F335" s="74"/>
      <c r="G335" s="87" t="s">
        <v>971</v>
      </c>
      <c r="H335" s="74" t="s">
        <v>1120</v>
      </c>
      <c r="I335" s="74" t="s">
        <v>961</v>
      </c>
      <c r="J335" s="74"/>
      <c r="K335" s="84">
        <v>4.040000000002764</v>
      </c>
      <c r="L335" s="87" t="s">
        <v>162</v>
      </c>
      <c r="M335" s="88">
        <v>0.04</v>
      </c>
      <c r="N335" s="88">
        <v>3.5800000000026484E-2</v>
      </c>
      <c r="O335" s="84">
        <v>99444.962000000014</v>
      </c>
      <c r="P335" s="86">
        <v>101.518</v>
      </c>
      <c r="Q335" s="74"/>
      <c r="R335" s="84">
        <v>347.38456017600004</v>
      </c>
      <c r="S335" s="85">
        <v>7.9555969600000014E-5</v>
      </c>
      <c r="T335" s="85">
        <f t="shared" si="5"/>
        <v>1.1910395811492427E-3</v>
      </c>
      <c r="U335" s="85">
        <f>R335/'סכום נכסי הקרן'!$C$42</f>
        <v>3.0079876351422842E-4</v>
      </c>
    </row>
    <row r="336" spans="2:22">
      <c r="B336" s="77" t="s">
        <v>1125</v>
      </c>
      <c r="C336" s="74" t="s">
        <v>1126</v>
      </c>
      <c r="D336" s="87" t="s">
        <v>28</v>
      </c>
      <c r="E336" s="87" t="s">
        <v>905</v>
      </c>
      <c r="F336" s="74"/>
      <c r="G336" s="87" t="s">
        <v>1105</v>
      </c>
      <c r="H336" s="74" t="s">
        <v>921</v>
      </c>
      <c r="I336" s="74" t="s">
        <v>912</v>
      </c>
      <c r="J336" s="74"/>
      <c r="K336" s="84">
        <v>4.6200000000029062</v>
      </c>
      <c r="L336" s="87" t="s">
        <v>165</v>
      </c>
      <c r="M336" s="88">
        <v>0.06</v>
      </c>
      <c r="N336" s="88">
        <v>4.2700000000013984E-2</v>
      </c>
      <c r="O336" s="84">
        <v>76027.277400000021</v>
      </c>
      <c r="P336" s="86">
        <v>108.76333</v>
      </c>
      <c r="Q336" s="74"/>
      <c r="R336" s="84">
        <v>364.72817488700002</v>
      </c>
      <c r="S336" s="85">
        <v>6.0821821920000016E-5</v>
      </c>
      <c r="T336" s="85">
        <f t="shared" si="5"/>
        <v>1.2505037426840491E-3</v>
      </c>
      <c r="U336" s="85">
        <f>R336/'סכום נכסי הקרן'!$C$42</f>
        <v>3.1581652324797377E-4</v>
      </c>
    </row>
    <row r="337" spans="2:21">
      <c r="B337" s="77" t="s">
        <v>1127</v>
      </c>
      <c r="C337" s="74" t="s">
        <v>1128</v>
      </c>
      <c r="D337" s="87" t="s">
        <v>28</v>
      </c>
      <c r="E337" s="87" t="s">
        <v>905</v>
      </c>
      <c r="F337" s="74"/>
      <c r="G337" s="87" t="s">
        <v>1105</v>
      </c>
      <c r="H337" s="74" t="s">
        <v>921</v>
      </c>
      <c r="I337" s="74" t="s">
        <v>912</v>
      </c>
      <c r="J337" s="74"/>
      <c r="K337" s="84">
        <v>4.6699999999857953</v>
      </c>
      <c r="L337" s="87" t="s">
        <v>164</v>
      </c>
      <c r="M337" s="88">
        <v>0.05</v>
      </c>
      <c r="N337" s="88">
        <v>3.0699999999913113E-2</v>
      </c>
      <c r="O337" s="84">
        <v>32079.020000000004</v>
      </c>
      <c r="P337" s="86">
        <v>112.29862</v>
      </c>
      <c r="Q337" s="74"/>
      <c r="R337" s="84">
        <v>145.02661781800003</v>
      </c>
      <c r="S337" s="85">
        <v>3.2079020000000004E-5</v>
      </c>
      <c r="T337" s="85">
        <f t="shared" si="5"/>
        <v>4.9723695852782967E-4</v>
      </c>
      <c r="U337" s="85">
        <f>R337/'סכום נכסי הקרן'!$C$42</f>
        <v>1.2557791081504389E-4</v>
      </c>
    </row>
    <row r="338" spans="2:21">
      <c r="B338" s="77" t="s">
        <v>1129</v>
      </c>
      <c r="C338" s="74" t="s">
        <v>1130</v>
      </c>
      <c r="D338" s="87" t="s">
        <v>28</v>
      </c>
      <c r="E338" s="87" t="s">
        <v>905</v>
      </c>
      <c r="F338" s="74"/>
      <c r="G338" s="87" t="s">
        <v>1105</v>
      </c>
      <c r="H338" s="74" t="s">
        <v>921</v>
      </c>
      <c r="I338" s="74" t="s">
        <v>912</v>
      </c>
      <c r="J338" s="74"/>
      <c r="K338" s="84">
        <v>8.3999999999794142</v>
      </c>
      <c r="L338" s="87" t="s">
        <v>164</v>
      </c>
      <c r="M338" s="88">
        <v>3.3750000000000002E-2</v>
      </c>
      <c r="N338" s="88">
        <v>3.6299999999867771E-2</v>
      </c>
      <c r="O338" s="84">
        <v>32079.020000000004</v>
      </c>
      <c r="P338" s="86">
        <v>97.795699999999997</v>
      </c>
      <c r="Q338" s="74"/>
      <c r="R338" s="84">
        <v>126.29700190900002</v>
      </c>
      <c r="S338" s="85">
        <v>2.5663216000000002E-5</v>
      </c>
      <c r="T338" s="85">
        <f t="shared" si="5"/>
        <v>4.3302076574125469E-4</v>
      </c>
      <c r="U338" s="85">
        <f>R338/'סכום נכסי הקרן'!$C$42</f>
        <v>1.0936001873696972E-4</v>
      </c>
    </row>
    <row r="339" spans="2:21">
      <c r="B339" s="77" t="s">
        <v>1131</v>
      </c>
      <c r="C339" s="74" t="s">
        <v>1132</v>
      </c>
      <c r="D339" s="87" t="s">
        <v>28</v>
      </c>
      <c r="E339" s="87" t="s">
        <v>905</v>
      </c>
      <c r="F339" s="74"/>
      <c r="G339" s="87" t="s">
        <v>981</v>
      </c>
      <c r="H339" s="74" t="s">
        <v>921</v>
      </c>
      <c r="I339" s="74" t="s">
        <v>912</v>
      </c>
      <c r="J339" s="74"/>
      <c r="K339" s="84">
        <v>6.4600000000006155</v>
      </c>
      <c r="L339" s="87" t="s">
        <v>162</v>
      </c>
      <c r="M339" s="88">
        <v>5.8749999999999997E-2</v>
      </c>
      <c r="N339" s="88">
        <v>3.3499999999997435E-2</v>
      </c>
      <c r="O339" s="84">
        <v>96237.060000000012</v>
      </c>
      <c r="P339" s="86">
        <v>117.63485</v>
      </c>
      <c r="Q339" s="74"/>
      <c r="R339" s="84">
        <v>389.54982400600005</v>
      </c>
      <c r="S339" s="85">
        <v>9.6237060000000011E-5</v>
      </c>
      <c r="T339" s="85">
        <f t="shared" si="5"/>
        <v>1.3356070257866403E-3</v>
      </c>
      <c r="U339" s="85">
        <f>R339/'סכום נכסי הקרן'!$C$42</f>
        <v>3.3730948010131373E-4</v>
      </c>
    </row>
    <row r="340" spans="2:21">
      <c r="B340" s="77" t="s">
        <v>1133</v>
      </c>
      <c r="C340" s="74" t="s">
        <v>1134</v>
      </c>
      <c r="D340" s="87" t="s">
        <v>28</v>
      </c>
      <c r="E340" s="87" t="s">
        <v>905</v>
      </c>
      <c r="F340" s="74"/>
      <c r="G340" s="87" t="s">
        <v>910</v>
      </c>
      <c r="H340" s="74" t="s">
        <v>1120</v>
      </c>
      <c r="I340" s="74" t="s">
        <v>961</v>
      </c>
      <c r="J340" s="74"/>
      <c r="K340" s="84">
        <v>6.3599999999948116</v>
      </c>
      <c r="L340" s="87" t="s">
        <v>162</v>
      </c>
      <c r="M340" s="88">
        <v>5.1249999999999997E-2</v>
      </c>
      <c r="N340" s="88">
        <v>5.1899999999964946E-2</v>
      </c>
      <c r="O340" s="84">
        <v>104792.53463400001</v>
      </c>
      <c r="P340" s="86">
        <v>100.45878999999999</v>
      </c>
      <c r="Q340" s="74"/>
      <c r="R340" s="84">
        <v>362.24547373299998</v>
      </c>
      <c r="S340" s="85">
        <v>1.905318811527273E-4</v>
      </c>
      <c r="T340" s="85">
        <f t="shared" si="5"/>
        <v>1.2419915758189448E-3</v>
      </c>
      <c r="U340" s="85">
        <f>R340/'סכום נכסי הקרן'!$C$42</f>
        <v>3.1366676323296277E-4</v>
      </c>
    </row>
    <row r="341" spans="2:21">
      <c r="B341" s="77" t="s">
        <v>1135</v>
      </c>
      <c r="C341" s="74" t="s">
        <v>1136</v>
      </c>
      <c r="D341" s="87" t="s">
        <v>28</v>
      </c>
      <c r="E341" s="87" t="s">
        <v>905</v>
      </c>
      <c r="F341" s="74"/>
      <c r="G341" s="87" t="s">
        <v>910</v>
      </c>
      <c r="H341" s="74" t="s">
        <v>1120</v>
      </c>
      <c r="I341" s="74" t="s">
        <v>961</v>
      </c>
      <c r="J341" s="74"/>
      <c r="K341" s="84">
        <v>4.1499999999957149</v>
      </c>
      <c r="L341" s="87" t="s">
        <v>162</v>
      </c>
      <c r="M341" s="88">
        <v>6.5000000000000002E-2</v>
      </c>
      <c r="N341" s="88">
        <v>5.2799999999520092E-2</v>
      </c>
      <c r="O341" s="84">
        <v>6415.804000000001</v>
      </c>
      <c r="P341" s="86">
        <v>105.71017000000001</v>
      </c>
      <c r="Q341" s="74"/>
      <c r="R341" s="84">
        <v>23.337402554000001</v>
      </c>
      <c r="S341" s="85">
        <v>9.0984179387256163E-6</v>
      </c>
      <c r="T341" s="85">
        <f t="shared" si="5"/>
        <v>8.0014408668436192E-5</v>
      </c>
      <c r="U341" s="85">
        <f>R341/'סכום נכסי הקרן'!$C$42</f>
        <v>2.0207754277623713E-5</v>
      </c>
    </row>
    <row r="342" spans="2:21">
      <c r="B342" s="77" t="s">
        <v>1137</v>
      </c>
      <c r="C342" s="74" t="s">
        <v>1138</v>
      </c>
      <c r="D342" s="87" t="s">
        <v>28</v>
      </c>
      <c r="E342" s="87" t="s">
        <v>905</v>
      </c>
      <c r="F342" s="74"/>
      <c r="G342" s="87" t="s">
        <v>910</v>
      </c>
      <c r="H342" s="74" t="s">
        <v>1120</v>
      </c>
      <c r="I342" s="74" t="s">
        <v>961</v>
      </c>
      <c r="J342" s="74"/>
      <c r="K342" s="84">
        <v>2.9699999999995277</v>
      </c>
      <c r="L342" s="87" t="s">
        <v>162</v>
      </c>
      <c r="M342" s="88">
        <v>6.8750000000000006E-2</v>
      </c>
      <c r="N342" s="88">
        <v>5.2999999999974554E-2</v>
      </c>
      <c r="O342" s="84">
        <v>73781.745999999999</v>
      </c>
      <c r="P342" s="86">
        <v>108.28328999999999</v>
      </c>
      <c r="Q342" s="74"/>
      <c r="R342" s="84">
        <v>274.91285632899996</v>
      </c>
      <c r="S342" s="85">
        <v>1.0860894052115748E-4</v>
      </c>
      <c r="T342" s="85">
        <f t="shared" si="5"/>
        <v>9.4256374862700533E-4</v>
      </c>
      <c r="U342" s="85">
        <f>R342/'סכום נכסי הקרן'!$C$42</f>
        <v>2.3804583374699163E-4</v>
      </c>
    </row>
    <row r="343" spans="2:21">
      <c r="B343" s="77" t="s">
        <v>1139</v>
      </c>
      <c r="C343" s="74" t="s">
        <v>1140</v>
      </c>
      <c r="D343" s="87" t="s">
        <v>28</v>
      </c>
      <c r="E343" s="87" t="s">
        <v>905</v>
      </c>
      <c r="F343" s="74"/>
      <c r="G343" s="87" t="s">
        <v>950</v>
      </c>
      <c r="H343" s="74" t="s">
        <v>1120</v>
      </c>
      <c r="I343" s="74" t="s">
        <v>961</v>
      </c>
      <c r="J343" s="74"/>
      <c r="K343" s="84">
        <v>6.9500000000069226</v>
      </c>
      <c r="L343" s="87" t="s">
        <v>162</v>
      </c>
      <c r="M343" s="88">
        <v>3.3750000000000002E-2</v>
      </c>
      <c r="N343" s="88">
        <v>3.3300000000024685E-2</v>
      </c>
      <c r="O343" s="84">
        <v>96237.060000000012</v>
      </c>
      <c r="P343" s="86">
        <v>100.32174999999999</v>
      </c>
      <c r="Q343" s="74"/>
      <c r="R343" s="84">
        <v>332.21720414600003</v>
      </c>
      <c r="S343" s="85">
        <v>1.1322007058823531E-4</v>
      </c>
      <c r="T343" s="85">
        <f t="shared" si="5"/>
        <v>1.1390369205705453E-3</v>
      </c>
      <c r="U343" s="85">
        <f>R343/'סכום נכסי הקרן'!$C$42</f>
        <v>2.876654166052794E-4</v>
      </c>
    </row>
    <row r="344" spans="2:21">
      <c r="B344" s="77" t="s">
        <v>1141</v>
      </c>
      <c r="C344" s="74" t="s">
        <v>1142</v>
      </c>
      <c r="D344" s="87" t="s">
        <v>28</v>
      </c>
      <c r="E344" s="87" t="s">
        <v>905</v>
      </c>
      <c r="F344" s="74"/>
      <c r="G344" s="87" t="s">
        <v>937</v>
      </c>
      <c r="H344" s="74" t="s">
        <v>1120</v>
      </c>
      <c r="I344" s="74" t="s">
        <v>961</v>
      </c>
      <c r="J344" s="74"/>
      <c r="K344" s="84">
        <v>0.78000000000058767</v>
      </c>
      <c r="L344" s="87" t="s">
        <v>162</v>
      </c>
      <c r="M344" s="88">
        <v>4.6249999999999999E-2</v>
      </c>
      <c r="N344" s="88">
        <v>3.3899999999960968E-2</v>
      </c>
      <c r="O344" s="84">
        <v>66804.559150000016</v>
      </c>
      <c r="P344" s="86">
        <v>103.64854</v>
      </c>
      <c r="Q344" s="74"/>
      <c r="R344" s="84">
        <v>238.26155448700004</v>
      </c>
      <c r="S344" s="85">
        <v>4.4536372766666677E-5</v>
      </c>
      <c r="T344" s="85">
        <f t="shared" si="5"/>
        <v>8.169014245088767E-4</v>
      </c>
      <c r="U344" s="85">
        <f>R344/'סכום נכסי הקרן'!$C$42</f>
        <v>2.0630963260530942E-4</v>
      </c>
    </row>
    <row r="345" spans="2:21">
      <c r="B345" s="77" t="s">
        <v>1143</v>
      </c>
      <c r="C345" s="74" t="s">
        <v>1144</v>
      </c>
      <c r="D345" s="87" t="s">
        <v>28</v>
      </c>
      <c r="E345" s="87" t="s">
        <v>905</v>
      </c>
      <c r="F345" s="74"/>
      <c r="G345" s="87" t="s">
        <v>996</v>
      </c>
      <c r="H345" s="74" t="s">
        <v>921</v>
      </c>
      <c r="I345" s="74" t="s">
        <v>912</v>
      </c>
      <c r="J345" s="74"/>
      <c r="K345" s="84">
        <v>6.8299999999832206</v>
      </c>
      <c r="L345" s="87" t="s">
        <v>162</v>
      </c>
      <c r="M345" s="88">
        <v>3.875E-2</v>
      </c>
      <c r="N345" s="88">
        <v>3.6799999999867911E-2</v>
      </c>
      <c r="O345" s="84">
        <v>32079.020000000004</v>
      </c>
      <c r="P345" s="86">
        <v>101.49818999999999</v>
      </c>
      <c r="Q345" s="74"/>
      <c r="R345" s="84">
        <v>112.03767333600001</v>
      </c>
      <c r="S345" s="85">
        <v>2.916274545454546E-5</v>
      </c>
      <c r="T345" s="85">
        <f t="shared" si="5"/>
        <v>3.8413135994138026E-4</v>
      </c>
      <c r="U345" s="85">
        <f>R345/'סכום נכסי הקרן'!$C$42</f>
        <v>9.7012928811244698E-5</v>
      </c>
    </row>
    <row r="346" spans="2:21">
      <c r="B346" s="77" t="s">
        <v>1145</v>
      </c>
      <c r="C346" s="74" t="s">
        <v>1146</v>
      </c>
      <c r="D346" s="87" t="s">
        <v>28</v>
      </c>
      <c r="E346" s="87" t="s">
        <v>905</v>
      </c>
      <c r="F346" s="74"/>
      <c r="G346" s="87" t="s">
        <v>996</v>
      </c>
      <c r="H346" s="74" t="s">
        <v>921</v>
      </c>
      <c r="I346" s="74" t="s">
        <v>912</v>
      </c>
      <c r="J346" s="74"/>
      <c r="K346" s="84">
        <v>6.7299999999898636</v>
      </c>
      <c r="L346" s="87" t="s">
        <v>162</v>
      </c>
      <c r="M346" s="88">
        <v>0.04</v>
      </c>
      <c r="N346" s="88">
        <v>3.5499999999936645E-2</v>
      </c>
      <c r="O346" s="84">
        <v>80197.550000000017</v>
      </c>
      <c r="P346" s="86">
        <v>102.96333</v>
      </c>
      <c r="Q346" s="74"/>
      <c r="R346" s="84">
        <v>284.13737735600006</v>
      </c>
      <c r="S346" s="85">
        <v>1.0693006666666669E-4</v>
      </c>
      <c r="T346" s="85">
        <f t="shared" si="5"/>
        <v>9.7419085852139492E-4</v>
      </c>
      <c r="U346" s="85">
        <f>R346/'סכום נכסי הקרן'!$C$42</f>
        <v>2.4603330595222389E-4</v>
      </c>
    </row>
    <row r="347" spans="2:21">
      <c r="B347" s="77" t="s">
        <v>1147</v>
      </c>
      <c r="C347" s="74" t="s">
        <v>1148</v>
      </c>
      <c r="D347" s="87" t="s">
        <v>28</v>
      </c>
      <c r="E347" s="87" t="s">
        <v>905</v>
      </c>
      <c r="F347" s="74"/>
      <c r="G347" s="87" t="s">
        <v>937</v>
      </c>
      <c r="H347" s="74" t="s">
        <v>1149</v>
      </c>
      <c r="I347" s="74" t="s">
        <v>961</v>
      </c>
      <c r="J347" s="74"/>
      <c r="K347" s="84">
        <v>6.349999999978392</v>
      </c>
      <c r="L347" s="87" t="s">
        <v>162</v>
      </c>
      <c r="M347" s="88">
        <v>4.4999999999999998E-2</v>
      </c>
      <c r="N347" s="88">
        <v>3.7399999999888876E-2</v>
      </c>
      <c r="O347" s="84">
        <v>22455.314000000002</v>
      </c>
      <c r="P347" s="86">
        <v>104.8125</v>
      </c>
      <c r="Q347" s="74"/>
      <c r="R347" s="84">
        <v>80.987293385000015</v>
      </c>
      <c r="S347" s="85">
        <v>8.1655687272727285E-6</v>
      </c>
      <c r="T347" s="85">
        <f t="shared" si="5"/>
        <v>2.7767230628445583E-4</v>
      </c>
      <c r="U347" s="85">
        <f>R347/'סכום נכסי הקרן'!$C$42</f>
        <v>7.0126541312687531E-5</v>
      </c>
    </row>
    <row r="348" spans="2:21">
      <c r="B348" s="77" t="s">
        <v>1150</v>
      </c>
      <c r="C348" s="74" t="s">
        <v>1151</v>
      </c>
      <c r="D348" s="87" t="s">
        <v>28</v>
      </c>
      <c r="E348" s="87" t="s">
        <v>905</v>
      </c>
      <c r="F348" s="74"/>
      <c r="G348" s="87" t="s">
        <v>937</v>
      </c>
      <c r="H348" s="74" t="s">
        <v>1149</v>
      </c>
      <c r="I348" s="74" t="s">
        <v>961</v>
      </c>
      <c r="J348" s="74"/>
      <c r="K348" s="84">
        <v>3.6199999999944588</v>
      </c>
      <c r="L348" s="87" t="s">
        <v>162</v>
      </c>
      <c r="M348" s="88">
        <v>4.7500000000000001E-2</v>
      </c>
      <c r="N348" s="88">
        <v>3.8499999999958304E-2</v>
      </c>
      <c r="O348" s="84">
        <v>102652.86400000002</v>
      </c>
      <c r="P348" s="86">
        <v>105.24863999999999</v>
      </c>
      <c r="Q348" s="74"/>
      <c r="R348" s="84">
        <v>371.76819366300009</v>
      </c>
      <c r="S348" s="85">
        <v>3.3656676721311479E-5</v>
      </c>
      <c r="T348" s="85">
        <f t="shared" si="5"/>
        <v>1.2746410877923111E-3</v>
      </c>
      <c r="U348" s="85">
        <f>R348/'סכום נכסי הקרן'!$C$42</f>
        <v>3.2191244455738628E-4</v>
      </c>
    </row>
    <row r="349" spans="2:21">
      <c r="B349" s="77" t="s">
        <v>1152</v>
      </c>
      <c r="C349" s="74" t="s">
        <v>1153</v>
      </c>
      <c r="D349" s="87" t="s">
        <v>28</v>
      </c>
      <c r="E349" s="87" t="s">
        <v>905</v>
      </c>
      <c r="F349" s="74"/>
      <c r="G349" s="87" t="s">
        <v>910</v>
      </c>
      <c r="H349" s="74" t="s">
        <v>1154</v>
      </c>
      <c r="I349" s="74" t="s">
        <v>912</v>
      </c>
      <c r="J349" s="74"/>
      <c r="K349" s="84">
        <v>2.2300000000035975</v>
      </c>
      <c r="L349" s="87" t="s">
        <v>162</v>
      </c>
      <c r="M349" s="88">
        <v>7.7499999999999999E-2</v>
      </c>
      <c r="N349" s="88">
        <v>0.11350000000010414</v>
      </c>
      <c r="O349" s="84">
        <v>48051.966034000005</v>
      </c>
      <c r="P349" s="86">
        <v>95.823611</v>
      </c>
      <c r="Q349" s="74"/>
      <c r="R349" s="84">
        <v>158.44128924100002</v>
      </c>
      <c r="S349" s="85">
        <v>1.2321016931794872E-4</v>
      </c>
      <c r="T349" s="85">
        <f t="shared" si="5"/>
        <v>5.4323038041396586E-4</v>
      </c>
      <c r="U349" s="85">
        <f>R349/'סכום נכסי הקרן'!$C$42</f>
        <v>1.3719361582779311E-4</v>
      </c>
    </row>
    <row r="350" spans="2:21">
      <c r="B350" s="77" t="s">
        <v>1155</v>
      </c>
      <c r="C350" s="74" t="s">
        <v>1156</v>
      </c>
      <c r="D350" s="87" t="s">
        <v>28</v>
      </c>
      <c r="E350" s="87" t="s">
        <v>905</v>
      </c>
      <c r="F350" s="74"/>
      <c r="G350" s="87" t="s">
        <v>978</v>
      </c>
      <c r="H350" s="74" t="s">
        <v>682</v>
      </c>
      <c r="I350" s="74"/>
      <c r="J350" s="74"/>
      <c r="K350" s="84">
        <v>3.9999999999974238</v>
      </c>
      <c r="L350" s="87" t="s">
        <v>162</v>
      </c>
      <c r="M350" s="88">
        <v>4.2500000000000003E-2</v>
      </c>
      <c r="N350" s="88">
        <v>5.6899999999964965E-2</v>
      </c>
      <c r="O350" s="84">
        <v>118692.37400000001</v>
      </c>
      <c r="P350" s="86">
        <v>95.043059999999997</v>
      </c>
      <c r="Q350" s="74"/>
      <c r="R350" s="84">
        <v>388.17528374400007</v>
      </c>
      <c r="S350" s="85">
        <v>2.498786821052632E-4</v>
      </c>
      <c r="T350" s="85">
        <f t="shared" si="5"/>
        <v>1.3308942893970443E-3</v>
      </c>
      <c r="U350" s="85">
        <f>R350/'סכום נכסי הקרן'!$C$42</f>
        <v>3.3611927173108383E-4</v>
      </c>
    </row>
    <row r="351" spans="2:21">
      <c r="C351" s="1"/>
      <c r="D351" s="1"/>
      <c r="E351" s="1"/>
      <c r="F351" s="1"/>
    </row>
    <row r="352" spans="2:21">
      <c r="C352" s="1"/>
      <c r="D352" s="1"/>
      <c r="E352" s="1"/>
      <c r="F352" s="1"/>
    </row>
    <row r="353" spans="2:11">
      <c r="C353" s="1"/>
      <c r="D353" s="1"/>
      <c r="E353" s="1"/>
      <c r="F353" s="1"/>
    </row>
    <row r="354" spans="2:11">
      <c r="B354" s="89" t="s">
        <v>255</v>
      </c>
      <c r="C354" s="90"/>
      <c r="D354" s="90"/>
      <c r="E354" s="90"/>
      <c r="F354" s="90"/>
      <c r="G354" s="90"/>
      <c r="H354" s="90"/>
      <c r="I354" s="90"/>
      <c r="J354" s="90"/>
      <c r="K354" s="90"/>
    </row>
    <row r="355" spans="2:11">
      <c r="B355" s="89" t="s">
        <v>111</v>
      </c>
      <c r="C355" s="90"/>
      <c r="D355" s="90"/>
      <c r="E355" s="90"/>
      <c r="F355" s="90"/>
      <c r="G355" s="90"/>
      <c r="H355" s="90"/>
      <c r="I355" s="90"/>
      <c r="J355" s="90"/>
      <c r="K355" s="90"/>
    </row>
    <row r="356" spans="2:11">
      <c r="B356" s="89" t="s">
        <v>238</v>
      </c>
      <c r="C356" s="90"/>
      <c r="D356" s="90"/>
      <c r="E356" s="90"/>
      <c r="F356" s="90"/>
      <c r="G356" s="90"/>
      <c r="H356" s="90"/>
      <c r="I356" s="90"/>
      <c r="J356" s="90"/>
      <c r="K356" s="90"/>
    </row>
    <row r="357" spans="2:11">
      <c r="B357" s="89" t="s">
        <v>246</v>
      </c>
      <c r="C357" s="90"/>
      <c r="D357" s="90"/>
      <c r="E357" s="90"/>
      <c r="F357" s="90"/>
      <c r="G357" s="90"/>
      <c r="H357" s="90"/>
      <c r="I357" s="90"/>
      <c r="J357" s="90"/>
      <c r="K357" s="90"/>
    </row>
    <row r="358" spans="2:11">
      <c r="B358" s="130" t="s">
        <v>251</v>
      </c>
      <c r="C358" s="130"/>
      <c r="D358" s="130"/>
      <c r="E358" s="130"/>
      <c r="F358" s="130"/>
      <c r="G358" s="130"/>
      <c r="H358" s="130"/>
      <c r="I358" s="130"/>
      <c r="J358" s="130"/>
      <c r="K358" s="130"/>
    </row>
    <row r="359" spans="2:11">
      <c r="C359" s="1"/>
      <c r="D359" s="1"/>
      <c r="E359" s="1"/>
      <c r="F359" s="1"/>
    </row>
    <row r="360" spans="2:11">
      <c r="C360" s="1"/>
      <c r="D360" s="1"/>
      <c r="E360" s="1"/>
      <c r="F360" s="1"/>
    </row>
    <row r="361" spans="2:11">
      <c r="C361" s="1"/>
      <c r="D361" s="1"/>
      <c r="E361" s="1"/>
      <c r="F361" s="1"/>
    </row>
    <row r="362" spans="2:11">
      <c r="C362" s="1"/>
      <c r="D362" s="1"/>
      <c r="E362" s="1"/>
      <c r="F362" s="1"/>
    </row>
    <row r="363" spans="2:11">
      <c r="C363" s="1"/>
      <c r="D363" s="1"/>
      <c r="E363" s="1"/>
      <c r="F363" s="1"/>
    </row>
    <row r="364" spans="2:11">
      <c r="C364" s="1"/>
      <c r="D364" s="1"/>
      <c r="E364" s="1"/>
      <c r="F364" s="1"/>
    </row>
    <row r="365" spans="2:11">
      <c r="C365" s="1"/>
      <c r="D365" s="1"/>
      <c r="E365" s="1"/>
      <c r="F365" s="1"/>
    </row>
    <row r="366" spans="2:11">
      <c r="C366" s="1"/>
      <c r="D366" s="1"/>
      <c r="E366" s="1"/>
      <c r="F366" s="1"/>
    </row>
    <row r="367" spans="2:11">
      <c r="C367" s="1"/>
      <c r="D367" s="1"/>
      <c r="E367" s="1"/>
      <c r="F367" s="1"/>
    </row>
    <row r="368" spans="2:11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B794" s="42"/>
      <c r="C794" s="1"/>
      <c r="D794" s="1"/>
      <c r="E794" s="1"/>
      <c r="F794" s="1"/>
    </row>
    <row r="795" spans="2:6">
      <c r="B795" s="42"/>
      <c r="C795" s="1"/>
      <c r="D795" s="1"/>
      <c r="E795" s="1"/>
      <c r="F795" s="1"/>
    </row>
    <row r="796" spans="2:6">
      <c r="B796" s="3"/>
      <c r="C796" s="1"/>
      <c r="D796" s="1"/>
      <c r="E796" s="1"/>
      <c r="F796" s="1"/>
    </row>
    <row r="797" spans="2:6"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</sheetData>
  <sheetProtection sheet="1" objects="1" scenarios="1"/>
  <mergeCells count="3">
    <mergeCell ref="B6:U6"/>
    <mergeCell ref="B7:U7"/>
    <mergeCell ref="B358:K358"/>
  </mergeCells>
  <phoneticPr fontId="3" type="noConversion"/>
  <conditionalFormatting sqref="B12:B350">
    <cfRule type="cellIs" dxfId="17" priority="2" operator="equal">
      <formula>"NR3"</formula>
    </cfRule>
  </conditionalFormatting>
  <conditionalFormatting sqref="B12:B350">
    <cfRule type="containsText" dxfId="16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56 B358"/>
    <dataValidation type="list" allowBlank="1" showInputMessage="1" showErrorMessage="1" sqref="I12:I35 I359:I826 I37:I357">
      <formula1>$BM$7:$BM$10</formula1>
    </dataValidation>
    <dataValidation type="list" allowBlank="1" showInputMessage="1" showErrorMessage="1" sqref="G554:G826">
      <formula1>$BK$7:$BK$24</formula1>
    </dataValidation>
    <dataValidation type="list" allowBlank="1" showInputMessage="1" showErrorMessage="1" sqref="E12:E35 E37:E357 E359:E820">
      <formula1>$BI$7:$BI$24</formula1>
    </dataValidation>
    <dataValidation type="list" allowBlank="1" showInputMessage="1" showErrorMessage="1" sqref="G12:G35 G37:G357 G359:G553">
      <formula1>$BK$7:$BK$29</formula1>
    </dataValidation>
    <dataValidation type="list" allowBlank="1" showInputMessage="1" showErrorMessage="1" sqref="L12:L826">
      <formula1>$BN$7:$BN$20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2"/>
  <sheetViews>
    <sheetView rightToLeft="1" zoomScale="80" zoomScaleNormal="80" workbookViewId="0">
      <selection activeCell="F213" sqref="F213"/>
    </sheetView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58.140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1.7109375" style="1" bestFit="1" customWidth="1"/>
    <col min="11" max="11" width="8.28515625" style="1" bestFit="1" customWidth="1"/>
    <col min="12" max="12" width="12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7" t="s">
        <v>178</v>
      </c>
      <c r="C1" s="68" t="s" vm="1">
        <v>264</v>
      </c>
    </row>
    <row r="2" spans="2:62">
      <c r="B2" s="47" t="s">
        <v>177</v>
      </c>
      <c r="C2" s="68" t="s">
        <v>265</v>
      </c>
    </row>
    <row r="3" spans="2:62">
      <c r="B3" s="47" t="s">
        <v>179</v>
      </c>
      <c r="C3" s="68" t="s">
        <v>266</v>
      </c>
    </row>
    <row r="4" spans="2:62">
      <c r="B4" s="47" t="s">
        <v>180</v>
      </c>
      <c r="C4" s="68">
        <v>8803</v>
      </c>
    </row>
    <row r="6" spans="2:62" ht="26.25" customHeight="1">
      <c r="B6" s="121" t="s">
        <v>208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  <c r="BJ6" s="3"/>
    </row>
    <row r="7" spans="2:62" ht="26.25" customHeight="1">
      <c r="B7" s="121" t="s">
        <v>91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  <c r="BF7" s="3"/>
      <c r="BJ7" s="3"/>
    </row>
    <row r="8" spans="2:62" s="3" customFormat="1" ht="78.75">
      <c r="B8" s="22" t="s">
        <v>114</v>
      </c>
      <c r="C8" s="30" t="s">
        <v>45</v>
      </c>
      <c r="D8" s="30" t="s">
        <v>118</v>
      </c>
      <c r="E8" s="30" t="s">
        <v>224</v>
      </c>
      <c r="F8" s="30" t="s">
        <v>116</v>
      </c>
      <c r="G8" s="30" t="s">
        <v>66</v>
      </c>
      <c r="H8" s="30" t="s">
        <v>102</v>
      </c>
      <c r="I8" s="13" t="s">
        <v>240</v>
      </c>
      <c r="J8" s="13" t="s">
        <v>239</v>
      </c>
      <c r="K8" s="30" t="s">
        <v>254</v>
      </c>
      <c r="L8" s="13" t="s">
        <v>62</v>
      </c>
      <c r="M8" s="13" t="s">
        <v>59</v>
      </c>
      <c r="N8" s="13" t="s">
        <v>181</v>
      </c>
      <c r="O8" s="14" t="s">
        <v>183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247</v>
      </c>
      <c r="J9" s="16"/>
      <c r="K9" s="16" t="s">
        <v>243</v>
      </c>
      <c r="L9" s="16" t="s">
        <v>243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69" t="s">
        <v>30</v>
      </c>
      <c r="C11" s="70"/>
      <c r="D11" s="70"/>
      <c r="E11" s="70"/>
      <c r="F11" s="70"/>
      <c r="G11" s="70"/>
      <c r="H11" s="70"/>
      <c r="I11" s="78"/>
      <c r="J11" s="80"/>
      <c r="K11" s="81">
        <f t="shared" ref="K11:K13" si="0">SUM(K12:K131)</f>
        <v>4.6134304520000002</v>
      </c>
      <c r="L11" s="81">
        <f>L12+L136</f>
        <v>120627.48401049801</v>
      </c>
      <c r="M11" s="70"/>
      <c r="N11" s="79">
        <f>L11/$L$11</f>
        <v>1</v>
      </c>
      <c r="O11" s="79">
        <f>L11/'סכום נכסי הקרן'!$C$42</f>
        <v>0.10445080811250453</v>
      </c>
      <c r="BF11" s="1"/>
      <c r="BG11" s="3"/>
      <c r="BH11" s="1"/>
      <c r="BJ11" s="1"/>
    </row>
    <row r="12" spans="2:62" ht="20.25">
      <c r="B12" s="71" t="s">
        <v>233</v>
      </c>
      <c r="C12" s="72"/>
      <c r="D12" s="72"/>
      <c r="E12" s="72"/>
      <c r="F12" s="72"/>
      <c r="G12" s="72"/>
      <c r="H12" s="72"/>
      <c r="I12" s="81"/>
      <c r="J12" s="83"/>
      <c r="K12" s="81">
        <f t="shared" si="0"/>
        <v>2.3067152260000001</v>
      </c>
      <c r="L12" s="81">
        <f>L13+L46+L94</f>
        <v>66569.206397793008</v>
      </c>
      <c r="M12" s="72"/>
      <c r="N12" s="82">
        <f t="shared" ref="N12:N75" si="1">L12/$L$11</f>
        <v>0.55185770426911662</v>
      </c>
      <c r="O12" s="82">
        <f>L12/'סכום נכסי הקרן'!$C$42</f>
        <v>5.7641983174020771E-2</v>
      </c>
      <c r="BG12" s="4"/>
    </row>
    <row r="13" spans="2:62">
      <c r="B13" s="92" t="s">
        <v>1157</v>
      </c>
      <c r="C13" s="72"/>
      <c r="D13" s="72"/>
      <c r="E13" s="72"/>
      <c r="F13" s="72"/>
      <c r="G13" s="72"/>
      <c r="H13" s="72"/>
      <c r="I13" s="81"/>
      <c r="J13" s="83"/>
      <c r="K13" s="81">
        <f t="shared" si="0"/>
        <v>1.1533576130000001</v>
      </c>
      <c r="L13" s="81">
        <f>SUM(L14:L45)</f>
        <v>42847.359287953012</v>
      </c>
      <c r="M13" s="72"/>
      <c r="N13" s="82">
        <f t="shared" si="1"/>
        <v>0.35520395405266081</v>
      </c>
      <c r="O13" s="82">
        <f>L13/'סכום נכסי הקרן'!$C$42</f>
        <v>3.7101340045557346E-2</v>
      </c>
    </row>
    <row r="14" spans="2:62">
      <c r="B14" s="77" t="s">
        <v>1158</v>
      </c>
      <c r="C14" s="74" t="s">
        <v>1159</v>
      </c>
      <c r="D14" s="87" t="s">
        <v>119</v>
      </c>
      <c r="E14" s="87" t="s">
        <v>348</v>
      </c>
      <c r="F14" s="74" t="s">
        <v>1160</v>
      </c>
      <c r="G14" s="87" t="s">
        <v>189</v>
      </c>
      <c r="H14" s="87" t="s">
        <v>163</v>
      </c>
      <c r="I14" s="84">
        <v>7826.5836360000012</v>
      </c>
      <c r="J14" s="86">
        <v>20100</v>
      </c>
      <c r="K14" s="74"/>
      <c r="L14" s="84">
        <v>1573.1433123320001</v>
      </c>
      <c r="M14" s="85">
        <v>1.5326059205599498E-4</v>
      </c>
      <c r="N14" s="85">
        <f t="shared" si="1"/>
        <v>1.3041334031265147E-2</v>
      </c>
      <c r="O14" s="85">
        <f>L14/'סכום נכסי הקרן'!$C$42</f>
        <v>1.3621778784307509E-3</v>
      </c>
    </row>
    <row r="15" spans="2:62">
      <c r="B15" s="77" t="s">
        <v>1161</v>
      </c>
      <c r="C15" s="74" t="s">
        <v>1162</v>
      </c>
      <c r="D15" s="87" t="s">
        <v>119</v>
      </c>
      <c r="E15" s="87" t="s">
        <v>348</v>
      </c>
      <c r="F15" s="74" t="s">
        <v>710</v>
      </c>
      <c r="G15" s="87" t="s">
        <v>520</v>
      </c>
      <c r="H15" s="87" t="s">
        <v>163</v>
      </c>
      <c r="I15" s="84">
        <v>228095.21945000003</v>
      </c>
      <c r="J15" s="86">
        <v>1212</v>
      </c>
      <c r="K15" s="74"/>
      <c r="L15" s="84">
        <v>2764.5140597340005</v>
      </c>
      <c r="M15" s="85">
        <v>1.7812269348582298E-4</v>
      </c>
      <c r="N15" s="85">
        <f t="shared" si="1"/>
        <v>2.2917779330400435E-2</v>
      </c>
      <c r="O15" s="85">
        <f>L15/'סכום נכסי הקרן'!$C$42</f>
        <v>2.3937805712043784E-3</v>
      </c>
    </row>
    <row r="16" spans="2:62" ht="20.25">
      <c r="B16" s="77" t="s">
        <v>1163</v>
      </c>
      <c r="C16" s="74" t="s">
        <v>1164</v>
      </c>
      <c r="D16" s="87" t="s">
        <v>119</v>
      </c>
      <c r="E16" s="87" t="s">
        <v>348</v>
      </c>
      <c r="F16" s="74">
        <v>1760</v>
      </c>
      <c r="G16" s="87" t="s">
        <v>707</v>
      </c>
      <c r="H16" s="87" t="s">
        <v>163</v>
      </c>
      <c r="I16" s="84">
        <v>436.56864300000007</v>
      </c>
      <c r="J16" s="86">
        <v>42300</v>
      </c>
      <c r="K16" s="84">
        <v>1.1533576130000001</v>
      </c>
      <c r="L16" s="84">
        <v>185.82189360200002</v>
      </c>
      <c r="M16" s="85">
        <v>4.0826794584100373E-6</v>
      </c>
      <c r="N16" s="85">
        <f t="shared" si="1"/>
        <v>1.5404606597434151E-3</v>
      </c>
      <c r="O16" s="85">
        <f>L16/'סכום נכסי הקרן'!$C$42</f>
        <v>1.6090236077572157E-4</v>
      </c>
      <c r="BF16" s="4"/>
    </row>
    <row r="17" spans="2:15">
      <c r="B17" s="77" t="s">
        <v>1165</v>
      </c>
      <c r="C17" s="74" t="s">
        <v>1166</v>
      </c>
      <c r="D17" s="87" t="s">
        <v>119</v>
      </c>
      <c r="E17" s="87" t="s">
        <v>348</v>
      </c>
      <c r="F17" s="74" t="s">
        <v>433</v>
      </c>
      <c r="G17" s="87" t="s">
        <v>404</v>
      </c>
      <c r="H17" s="87" t="s">
        <v>163</v>
      </c>
      <c r="I17" s="84">
        <v>16889.700191</v>
      </c>
      <c r="J17" s="86">
        <v>3579</v>
      </c>
      <c r="K17" s="74"/>
      <c r="L17" s="84">
        <v>604.48236982500009</v>
      </c>
      <c r="M17" s="85">
        <v>1.3567279522833924E-4</v>
      </c>
      <c r="N17" s="85">
        <f t="shared" si="1"/>
        <v>5.0111496130715366E-3</v>
      </c>
      <c r="O17" s="85">
        <f>L17/'סכום נכסי הקרן'!$C$42</f>
        <v>5.2341862665798635E-4</v>
      </c>
    </row>
    <row r="18" spans="2:15">
      <c r="B18" s="77" t="s">
        <v>1167</v>
      </c>
      <c r="C18" s="74" t="s">
        <v>1168</v>
      </c>
      <c r="D18" s="87" t="s">
        <v>119</v>
      </c>
      <c r="E18" s="87" t="s">
        <v>348</v>
      </c>
      <c r="F18" s="74" t="s">
        <v>1169</v>
      </c>
      <c r="G18" s="87" t="s">
        <v>743</v>
      </c>
      <c r="H18" s="87" t="s">
        <v>163</v>
      </c>
      <c r="I18" s="84">
        <v>5184.4474310000005</v>
      </c>
      <c r="J18" s="86">
        <v>41690</v>
      </c>
      <c r="K18" s="74"/>
      <c r="L18" s="84">
        <v>2161.3961338830004</v>
      </c>
      <c r="M18" s="85">
        <v>1.1729962265542614E-4</v>
      </c>
      <c r="N18" s="85">
        <f t="shared" si="1"/>
        <v>1.7917940937033038E-2</v>
      </c>
      <c r="O18" s="85">
        <f>L18/'סכום נכסי הקרן'!$C$42</f>
        <v>1.8715434105852273E-3</v>
      </c>
    </row>
    <row r="19" spans="2:15">
      <c r="B19" s="77" t="s">
        <v>1170</v>
      </c>
      <c r="C19" s="74" t="s">
        <v>1171</v>
      </c>
      <c r="D19" s="87" t="s">
        <v>119</v>
      </c>
      <c r="E19" s="87" t="s">
        <v>348</v>
      </c>
      <c r="F19" s="74" t="s">
        <v>790</v>
      </c>
      <c r="G19" s="87" t="s">
        <v>696</v>
      </c>
      <c r="H19" s="87" t="s">
        <v>163</v>
      </c>
      <c r="I19" s="84">
        <v>1308.8862500000002</v>
      </c>
      <c r="J19" s="86">
        <v>154500</v>
      </c>
      <c r="K19" s="74"/>
      <c r="L19" s="84">
        <v>2022.2292562500004</v>
      </c>
      <c r="M19" s="85">
        <v>3.4668819110245043E-4</v>
      </c>
      <c r="N19" s="85">
        <f t="shared" si="1"/>
        <v>1.6764249647070555E-2</v>
      </c>
      <c r="O19" s="85">
        <f>L19/'סכום נכסי הקרן'!$C$42</f>
        <v>1.7510394230362883E-3</v>
      </c>
    </row>
    <row r="20" spans="2:15">
      <c r="B20" s="77" t="s">
        <v>1172</v>
      </c>
      <c r="C20" s="74" t="s">
        <v>1173</v>
      </c>
      <c r="D20" s="87" t="s">
        <v>119</v>
      </c>
      <c r="E20" s="87" t="s">
        <v>348</v>
      </c>
      <c r="F20" s="74" t="s">
        <v>439</v>
      </c>
      <c r="G20" s="87" t="s">
        <v>404</v>
      </c>
      <c r="H20" s="87" t="s">
        <v>163</v>
      </c>
      <c r="I20" s="84">
        <v>40706.944250000008</v>
      </c>
      <c r="J20" s="86">
        <v>1568</v>
      </c>
      <c r="K20" s="74"/>
      <c r="L20" s="84">
        <v>638.28488584000013</v>
      </c>
      <c r="M20" s="85">
        <v>1.067051136147707E-4</v>
      </c>
      <c r="N20" s="85">
        <f t="shared" si="1"/>
        <v>5.2913719545410664E-3</v>
      </c>
      <c r="O20" s="85">
        <f>L20/'סכום נכסי הקרן'!$C$42</f>
        <v>5.52688076675657E-4</v>
      </c>
    </row>
    <row r="21" spans="2:15">
      <c r="B21" s="77" t="s">
        <v>1174</v>
      </c>
      <c r="C21" s="74" t="s">
        <v>1175</v>
      </c>
      <c r="D21" s="87" t="s">
        <v>119</v>
      </c>
      <c r="E21" s="87" t="s">
        <v>348</v>
      </c>
      <c r="F21" s="74" t="s">
        <v>1176</v>
      </c>
      <c r="G21" s="87" t="s">
        <v>145</v>
      </c>
      <c r="H21" s="87" t="s">
        <v>163</v>
      </c>
      <c r="I21" s="84">
        <v>3982.6118500000007</v>
      </c>
      <c r="J21" s="86">
        <v>2557</v>
      </c>
      <c r="K21" s="74"/>
      <c r="L21" s="84">
        <v>101.83538500500001</v>
      </c>
      <c r="M21" s="85">
        <v>2.2489272170239255E-5</v>
      </c>
      <c r="N21" s="85">
        <f t="shared" si="1"/>
        <v>8.4421378627226812E-4</v>
      </c>
      <c r="O21" s="85">
        <f>L21/'סכום נכסי הקרן'!$C$42</f>
        <v>8.8178812195855582E-5</v>
      </c>
    </row>
    <row r="22" spans="2:15">
      <c r="B22" s="77" t="s">
        <v>1177</v>
      </c>
      <c r="C22" s="74" t="s">
        <v>1178</v>
      </c>
      <c r="D22" s="87" t="s">
        <v>119</v>
      </c>
      <c r="E22" s="87" t="s">
        <v>348</v>
      </c>
      <c r="F22" s="74" t="s">
        <v>1179</v>
      </c>
      <c r="G22" s="87" t="s">
        <v>189</v>
      </c>
      <c r="H22" s="87" t="s">
        <v>163</v>
      </c>
      <c r="I22" s="84">
        <v>125031.27510800002</v>
      </c>
      <c r="J22" s="86">
        <v>1365</v>
      </c>
      <c r="K22" s="74"/>
      <c r="L22" s="84">
        <v>1706.6769052390002</v>
      </c>
      <c r="M22" s="85">
        <v>2.6396749633290971E-4</v>
      </c>
      <c r="N22" s="85">
        <f t="shared" si="1"/>
        <v>1.4148325476891079E-2</v>
      </c>
      <c r="O22" s="85">
        <f>L22/'סכום נכסי הקרן'!$C$42</f>
        <v>1.4778040295000091E-3</v>
      </c>
    </row>
    <row r="23" spans="2:15">
      <c r="B23" s="77" t="s">
        <v>1180</v>
      </c>
      <c r="C23" s="74" t="s">
        <v>1181</v>
      </c>
      <c r="D23" s="87" t="s">
        <v>119</v>
      </c>
      <c r="E23" s="87" t="s">
        <v>348</v>
      </c>
      <c r="F23" s="74" t="s">
        <v>524</v>
      </c>
      <c r="G23" s="87" t="s">
        <v>190</v>
      </c>
      <c r="H23" s="87" t="s">
        <v>163</v>
      </c>
      <c r="I23" s="84">
        <v>413280.51919200004</v>
      </c>
      <c r="J23" s="86">
        <v>398</v>
      </c>
      <c r="K23" s="74"/>
      <c r="L23" s="84">
        <v>1644.856466383</v>
      </c>
      <c r="M23" s="85">
        <v>1.4944228830095154E-4</v>
      </c>
      <c r="N23" s="85">
        <f t="shared" si="1"/>
        <v>1.3635834983011425E-2</v>
      </c>
      <c r="O23" s="85">
        <f>L23/'סכום נכסי הקרן'!$C$42</f>
        <v>1.4242739832643026E-3</v>
      </c>
    </row>
    <row r="24" spans="2:15">
      <c r="B24" s="77" t="s">
        <v>1182</v>
      </c>
      <c r="C24" s="74" t="s">
        <v>1183</v>
      </c>
      <c r="D24" s="87" t="s">
        <v>119</v>
      </c>
      <c r="E24" s="87" t="s">
        <v>348</v>
      </c>
      <c r="F24" s="74" t="s">
        <v>1184</v>
      </c>
      <c r="G24" s="87" t="s">
        <v>358</v>
      </c>
      <c r="H24" s="87" t="s">
        <v>163</v>
      </c>
      <c r="I24" s="84">
        <v>10154.992225000002</v>
      </c>
      <c r="J24" s="86">
        <v>7108</v>
      </c>
      <c r="K24" s="74"/>
      <c r="L24" s="84">
        <v>721.81684735300007</v>
      </c>
      <c r="M24" s="85">
        <v>1.0121586939464991E-4</v>
      </c>
      <c r="N24" s="85">
        <f t="shared" si="1"/>
        <v>5.9838506396285409E-3</v>
      </c>
      <c r="O24" s="85">
        <f>L24/'סכום נכסי הקרן'!$C$42</f>
        <v>6.2501803493372819E-4</v>
      </c>
    </row>
    <row r="25" spans="2:15">
      <c r="B25" s="77" t="s">
        <v>1185</v>
      </c>
      <c r="C25" s="74" t="s">
        <v>1186</v>
      </c>
      <c r="D25" s="87" t="s">
        <v>119</v>
      </c>
      <c r="E25" s="87" t="s">
        <v>348</v>
      </c>
      <c r="F25" s="74" t="s">
        <v>400</v>
      </c>
      <c r="G25" s="87" t="s">
        <v>358</v>
      </c>
      <c r="H25" s="87" t="s">
        <v>163</v>
      </c>
      <c r="I25" s="84">
        <v>152638.10156700003</v>
      </c>
      <c r="J25" s="86">
        <v>924</v>
      </c>
      <c r="K25" s="74"/>
      <c r="L25" s="84">
        <v>1410.376058478</v>
      </c>
      <c r="M25" s="85">
        <v>1.3113047531514862E-4</v>
      </c>
      <c r="N25" s="85">
        <f t="shared" si="1"/>
        <v>1.1691995982899364E-2</v>
      </c>
      <c r="O25" s="85">
        <f>L25/'סכום נכסי הקרן'!$C$42</f>
        <v>1.2212384288619951E-3</v>
      </c>
    </row>
    <row r="26" spans="2:15">
      <c r="B26" s="77" t="s">
        <v>1187</v>
      </c>
      <c r="C26" s="74" t="s">
        <v>1188</v>
      </c>
      <c r="D26" s="87" t="s">
        <v>119</v>
      </c>
      <c r="E26" s="87" t="s">
        <v>348</v>
      </c>
      <c r="F26" s="74" t="s">
        <v>557</v>
      </c>
      <c r="G26" s="87" t="s">
        <v>464</v>
      </c>
      <c r="H26" s="87" t="s">
        <v>163</v>
      </c>
      <c r="I26" s="84">
        <v>35590.825004000006</v>
      </c>
      <c r="J26" s="86">
        <v>1589</v>
      </c>
      <c r="K26" s="74"/>
      <c r="L26" s="84">
        <v>565.53820930400002</v>
      </c>
      <c r="M26" s="85">
        <v>1.3894348241597388E-4</v>
      </c>
      <c r="N26" s="85">
        <f t="shared" si="1"/>
        <v>4.6883031171800135E-3</v>
      </c>
      <c r="O26" s="85">
        <f>L26/'סכום נכסי הקרן'!$C$42</f>
        <v>4.8969704926582632E-4</v>
      </c>
    </row>
    <row r="27" spans="2:15">
      <c r="B27" s="77" t="s">
        <v>1189</v>
      </c>
      <c r="C27" s="74" t="s">
        <v>1190</v>
      </c>
      <c r="D27" s="87" t="s">
        <v>119</v>
      </c>
      <c r="E27" s="87" t="s">
        <v>348</v>
      </c>
      <c r="F27" s="74" t="s">
        <v>1191</v>
      </c>
      <c r="G27" s="87" t="s">
        <v>464</v>
      </c>
      <c r="H27" s="87" t="s">
        <v>163</v>
      </c>
      <c r="I27" s="84">
        <v>26832.294475000002</v>
      </c>
      <c r="J27" s="86">
        <v>2145</v>
      </c>
      <c r="K27" s="74"/>
      <c r="L27" s="84">
        <v>575.55271648900009</v>
      </c>
      <c r="M27" s="85">
        <v>1.2516301917167891E-4</v>
      </c>
      <c r="N27" s="85">
        <f t="shared" si="1"/>
        <v>4.7713232287835061E-3</v>
      </c>
      <c r="O27" s="85">
        <f>L27/'סכום נכסי הקרן'!$C$42</f>
        <v>4.9836856701240145E-4</v>
      </c>
    </row>
    <row r="28" spans="2:15">
      <c r="B28" s="77" t="s">
        <v>1192</v>
      </c>
      <c r="C28" s="74" t="s">
        <v>1193</v>
      </c>
      <c r="D28" s="87" t="s">
        <v>119</v>
      </c>
      <c r="E28" s="87" t="s">
        <v>348</v>
      </c>
      <c r="F28" s="74" t="s">
        <v>1194</v>
      </c>
      <c r="G28" s="87" t="s">
        <v>1195</v>
      </c>
      <c r="H28" s="87" t="s">
        <v>163</v>
      </c>
      <c r="I28" s="84">
        <v>8747.7491170000012</v>
      </c>
      <c r="J28" s="86">
        <v>6375</v>
      </c>
      <c r="K28" s="74"/>
      <c r="L28" s="84">
        <v>557.66900591900014</v>
      </c>
      <c r="M28" s="85">
        <v>8.1554649960349592E-5</v>
      </c>
      <c r="N28" s="85">
        <f t="shared" si="1"/>
        <v>4.6230675413114573E-3</v>
      </c>
      <c r="O28" s="85">
        <f>L28/'סכום נכסי הקרן'!$C$42</f>
        <v>4.8288314064867107E-4</v>
      </c>
    </row>
    <row r="29" spans="2:15">
      <c r="B29" s="77" t="s">
        <v>1196</v>
      </c>
      <c r="C29" s="74" t="s">
        <v>1197</v>
      </c>
      <c r="D29" s="87" t="s">
        <v>119</v>
      </c>
      <c r="E29" s="87" t="s">
        <v>348</v>
      </c>
      <c r="F29" s="74" t="s">
        <v>919</v>
      </c>
      <c r="G29" s="87" t="s">
        <v>920</v>
      </c>
      <c r="H29" s="87" t="s">
        <v>163</v>
      </c>
      <c r="I29" s="84">
        <v>15058.462825000002</v>
      </c>
      <c r="J29" s="86">
        <v>3100</v>
      </c>
      <c r="K29" s="74"/>
      <c r="L29" s="84">
        <v>466.8123475750001</v>
      </c>
      <c r="M29" s="85">
        <v>1.3742280843188391E-5</v>
      </c>
      <c r="N29" s="85">
        <f t="shared" si="1"/>
        <v>3.8698672313713699E-3</v>
      </c>
      <c r="O29" s="85">
        <f>L29/'סכום נכסי הקרן'!$C$42</f>
        <v>4.0421075960484008E-4</v>
      </c>
    </row>
    <row r="30" spans="2:15">
      <c r="B30" s="77" t="s">
        <v>1198</v>
      </c>
      <c r="C30" s="74" t="s">
        <v>1199</v>
      </c>
      <c r="D30" s="87" t="s">
        <v>119</v>
      </c>
      <c r="E30" s="87" t="s">
        <v>348</v>
      </c>
      <c r="F30" s="74" t="s">
        <v>371</v>
      </c>
      <c r="G30" s="87" t="s">
        <v>358</v>
      </c>
      <c r="H30" s="87" t="s">
        <v>163</v>
      </c>
      <c r="I30" s="84">
        <v>217265.96710000004</v>
      </c>
      <c r="J30" s="86">
        <v>1508</v>
      </c>
      <c r="K30" s="74"/>
      <c r="L30" s="84">
        <v>3276.3707838680002</v>
      </c>
      <c r="M30" s="85">
        <v>1.4953993004506892E-4</v>
      </c>
      <c r="N30" s="85">
        <f t="shared" si="1"/>
        <v>2.7161063755444515E-2</v>
      </c>
      <c r="O30" s="85">
        <f>L30/'סכום נכסי הקרן'!$C$42</f>
        <v>2.8369950584514365E-3</v>
      </c>
    </row>
    <row r="31" spans="2:15">
      <c r="B31" s="77" t="s">
        <v>1200</v>
      </c>
      <c r="C31" s="74" t="s">
        <v>1201</v>
      </c>
      <c r="D31" s="87" t="s">
        <v>119</v>
      </c>
      <c r="E31" s="87" t="s">
        <v>348</v>
      </c>
      <c r="F31" s="74" t="s">
        <v>491</v>
      </c>
      <c r="G31" s="87" t="s">
        <v>404</v>
      </c>
      <c r="H31" s="87" t="s">
        <v>163</v>
      </c>
      <c r="I31" s="84">
        <v>101556.163275</v>
      </c>
      <c r="J31" s="86">
        <v>638.5</v>
      </c>
      <c r="K31" s="74"/>
      <c r="L31" s="84">
        <v>648.43610252800011</v>
      </c>
      <c r="M31" s="85">
        <v>1.2492598326373884E-4</v>
      </c>
      <c r="N31" s="85">
        <f t="shared" si="1"/>
        <v>5.3755253858363472E-3</v>
      </c>
      <c r="O31" s="85">
        <f>L31/'סכום נכסי הקרן'!$C$42</f>
        <v>5.6147797057988914E-4</v>
      </c>
    </row>
    <row r="32" spans="2:15">
      <c r="B32" s="77" t="s">
        <v>1202</v>
      </c>
      <c r="C32" s="74" t="s">
        <v>1203</v>
      </c>
      <c r="D32" s="87" t="s">
        <v>119</v>
      </c>
      <c r="E32" s="87" t="s">
        <v>348</v>
      </c>
      <c r="F32" s="74" t="s">
        <v>592</v>
      </c>
      <c r="G32" s="87" t="s">
        <v>358</v>
      </c>
      <c r="H32" s="87" t="s">
        <v>163</v>
      </c>
      <c r="I32" s="84">
        <v>35846.166650000006</v>
      </c>
      <c r="J32" s="86">
        <v>6074</v>
      </c>
      <c r="K32" s="74"/>
      <c r="L32" s="84">
        <v>2177.2961623209999</v>
      </c>
      <c r="M32" s="85">
        <v>1.4115537714390599E-4</v>
      </c>
      <c r="N32" s="85">
        <f t="shared" si="1"/>
        <v>1.8049751929929282E-2</v>
      </c>
      <c r="O32" s="85">
        <f>L32/'סכום נכסי הקרן'!$C$42</f>
        <v>1.8853111753113516E-3</v>
      </c>
    </row>
    <row r="33" spans="2:15">
      <c r="B33" s="77" t="s">
        <v>1204</v>
      </c>
      <c r="C33" s="74" t="s">
        <v>1205</v>
      </c>
      <c r="D33" s="87" t="s">
        <v>119</v>
      </c>
      <c r="E33" s="87" t="s">
        <v>348</v>
      </c>
      <c r="F33" s="74" t="s">
        <v>1206</v>
      </c>
      <c r="G33" s="87" t="s">
        <v>1207</v>
      </c>
      <c r="H33" s="87" t="s">
        <v>163</v>
      </c>
      <c r="I33" s="84">
        <v>18622.975875000004</v>
      </c>
      <c r="J33" s="86">
        <v>8060</v>
      </c>
      <c r="K33" s="74"/>
      <c r="L33" s="84">
        <v>1501.0118555250001</v>
      </c>
      <c r="M33" s="85">
        <v>2.9970873955389456E-4</v>
      </c>
      <c r="N33" s="85">
        <f t="shared" si="1"/>
        <v>1.2443365356060726E-2</v>
      </c>
      <c r="O33" s="85">
        <f>L33/'סכום נכסי הקרן'!$C$42</f>
        <v>1.2997195670796855E-3</v>
      </c>
    </row>
    <row r="34" spans="2:15">
      <c r="B34" s="77" t="s">
        <v>1208</v>
      </c>
      <c r="C34" s="74" t="s">
        <v>1209</v>
      </c>
      <c r="D34" s="87" t="s">
        <v>119</v>
      </c>
      <c r="E34" s="87" t="s">
        <v>348</v>
      </c>
      <c r="F34" s="74" t="s">
        <v>1210</v>
      </c>
      <c r="G34" s="87" t="s">
        <v>1211</v>
      </c>
      <c r="H34" s="87" t="s">
        <v>163</v>
      </c>
      <c r="I34" s="84">
        <v>31261.738545000004</v>
      </c>
      <c r="J34" s="86">
        <v>5272</v>
      </c>
      <c r="K34" s="74"/>
      <c r="L34" s="84">
        <v>1648.1188560670005</v>
      </c>
      <c r="M34" s="85">
        <v>2.8888680486423952E-4</v>
      </c>
      <c r="N34" s="85">
        <f t="shared" si="1"/>
        <v>1.3662880143662513E-2</v>
      </c>
      <c r="O34" s="85">
        <f>L34/'סכום נכסי הקרן'!$C$42</f>
        <v>1.4270988721498414E-3</v>
      </c>
    </row>
    <row r="35" spans="2:15">
      <c r="B35" s="77" t="s">
        <v>1212</v>
      </c>
      <c r="C35" s="74" t="s">
        <v>1213</v>
      </c>
      <c r="D35" s="87" t="s">
        <v>119</v>
      </c>
      <c r="E35" s="87" t="s">
        <v>348</v>
      </c>
      <c r="F35" s="74" t="s">
        <v>496</v>
      </c>
      <c r="G35" s="87" t="s">
        <v>404</v>
      </c>
      <c r="H35" s="87" t="s">
        <v>163</v>
      </c>
      <c r="I35" s="84">
        <v>8663.6083960000014</v>
      </c>
      <c r="J35" s="86">
        <v>11050</v>
      </c>
      <c r="K35" s="74"/>
      <c r="L35" s="84">
        <v>957.32872774700013</v>
      </c>
      <c r="M35" s="85">
        <v>1.8262814188250995E-4</v>
      </c>
      <c r="N35" s="85">
        <f t="shared" si="1"/>
        <v>7.9362405309198469E-3</v>
      </c>
      <c r="O35" s="85">
        <f>L35/'סכום נכסי הקרן'!$C$42</f>
        <v>8.2894673682979E-4</v>
      </c>
    </row>
    <row r="36" spans="2:15">
      <c r="B36" s="77" t="s">
        <v>1214</v>
      </c>
      <c r="C36" s="74" t="s">
        <v>1215</v>
      </c>
      <c r="D36" s="87" t="s">
        <v>119</v>
      </c>
      <c r="E36" s="87" t="s">
        <v>348</v>
      </c>
      <c r="F36" s="74" t="s">
        <v>1216</v>
      </c>
      <c r="G36" s="87" t="s">
        <v>1195</v>
      </c>
      <c r="H36" s="87" t="s">
        <v>163</v>
      </c>
      <c r="I36" s="84">
        <v>1869.4280500000002</v>
      </c>
      <c r="J36" s="86">
        <v>18040</v>
      </c>
      <c r="K36" s="74"/>
      <c r="L36" s="84">
        <v>337.24482022000007</v>
      </c>
      <c r="M36" s="85">
        <v>6.6547652907972043E-5</v>
      </c>
      <c r="N36" s="85">
        <f t="shared" si="1"/>
        <v>2.795754408594398E-3</v>
      </c>
      <c r="O36" s="85">
        <f>L36/'סכום נכסי הקרן'!$C$42</f>
        <v>2.9201880726178201E-4</v>
      </c>
    </row>
    <row r="37" spans="2:15">
      <c r="B37" s="77" t="s">
        <v>1217</v>
      </c>
      <c r="C37" s="74" t="s">
        <v>1218</v>
      </c>
      <c r="D37" s="87" t="s">
        <v>119</v>
      </c>
      <c r="E37" s="87" t="s">
        <v>348</v>
      </c>
      <c r="F37" s="74" t="s">
        <v>928</v>
      </c>
      <c r="G37" s="87" t="s">
        <v>191</v>
      </c>
      <c r="H37" s="87" t="s">
        <v>163</v>
      </c>
      <c r="I37" s="84">
        <v>1598.2543500000002</v>
      </c>
      <c r="J37" s="86">
        <v>77390</v>
      </c>
      <c r="K37" s="74"/>
      <c r="L37" s="84">
        <v>1236.8890414650002</v>
      </c>
      <c r="M37" s="85">
        <v>2.5477376103773532E-5</v>
      </c>
      <c r="N37" s="85">
        <f t="shared" si="1"/>
        <v>1.025379126167761E-2</v>
      </c>
      <c r="O37" s="85">
        <f>L37/'סכום נכסי הקרן'!$C$42</f>
        <v>1.0710167834991637E-3</v>
      </c>
    </row>
    <row r="38" spans="2:15">
      <c r="B38" s="77" t="s">
        <v>1219</v>
      </c>
      <c r="C38" s="74" t="s">
        <v>1220</v>
      </c>
      <c r="D38" s="87" t="s">
        <v>119</v>
      </c>
      <c r="E38" s="87" t="s">
        <v>348</v>
      </c>
      <c r="F38" s="74" t="s">
        <v>1221</v>
      </c>
      <c r="G38" s="87" t="s">
        <v>358</v>
      </c>
      <c r="H38" s="87" t="s">
        <v>163</v>
      </c>
      <c r="I38" s="84">
        <v>201747.02635500004</v>
      </c>
      <c r="J38" s="86">
        <v>1830</v>
      </c>
      <c r="K38" s="74"/>
      <c r="L38" s="84">
        <v>3691.9705822970009</v>
      </c>
      <c r="M38" s="85">
        <v>1.5101977156935901E-4</v>
      </c>
      <c r="N38" s="85">
        <f t="shared" si="1"/>
        <v>3.0606379736608739E-2</v>
      </c>
      <c r="O38" s="85">
        <f>L38/'סכום נכסי הקרן'!$C$42</f>
        <v>3.196861096886966E-3</v>
      </c>
    </row>
    <row r="39" spans="2:15">
      <c r="B39" s="77" t="s">
        <v>1222</v>
      </c>
      <c r="C39" s="74" t="s">
        <v>1223</v>
      </c>
      <c r="D39" s="87" t="s">
        <v>119</v>
      </c>
      <c r="E39" s="87" t="s">
        <v>348</v>
      </c>
      <c r="F39" s="74" t="s">
        <v>1224</v>
      </c>
      <c r="G39" s="87" t="s">
        <v>920</v>
      </c>
      <c r="H39" s="87" t="s">
        <v>163</v>
      </c>
      <c r="I39" s="84">
        <v>5352.2026250000008</v>
      </c>
      <c r="J39" s="86">
        <v>15800</v>
      </c>
      <c r="K39" s="74"/>
      <c r="L39" s="84">
        <v>845.64801475000013</v>
      </c>
      <c r="M39" s="85">
        <v>3.9260779960542509E-5</v>
      </c>
      <c r="N39" s="85">
        <f t="shared" si="1"/>
        <v>7.0104091259700387E-3</v>
      </c>
      <c r="O39" s="85">
        <f>L39/'סכום נכסי הקרן'!$C$42</f>
        <v>7.3224289840684699E-4</v>
      </c>
    </row>
    <row r="40" spans="2:15">
      <c r="B40" s="77" t="s">
        <v>1225</v>
      </c>
      <c r="C40" s="74" t="s">
        <v>1226</v>
      </c>
      <c r="D40" s="87" t="s">
        <v>119</v>
      </c>
      <c r="E40" s="87" t="s">
        <v>348</v>
      </c>
      <c r="F40" s="74" t="s">
        <v>418</v>
      </c>
      <c r="G40" s="87" t="s">
        <v>404</v>
      </c>
      <c r="H40" s="87" t="s">
        <v>163</v>
      </c>
      <c r="I40" s="84">
        <v>18031.717725000002</v>
      </c>
      <c r="J40" s="86">
        <v>15300</v>
      </c>
      <c r="K40" s="74"/>
      <c r="L40" s="84">
        <v>2758.8528119250004</v>
      </c>
      <c r="M40" s="85">
        <v>1.4868728744196142E-4</v>
      </c>
      <c r="N40" s="85">
        <f t="shared" si="1"/>
        <v>2.2870847672532921E-2</v>
      </c>
      <c r="O40" s="85">
        <f>L40/'סכום נכסי הקרן'!$C$42</f>
        <v>2.3888785216140567E-3</v>
      </c>
    </row>
    <row r="41" spans="2:15">
      <c r="B41" s="77" t="s">
        <v>1227</v>
      </c>
      <c r="C41" s="74" t="s">
        <v>1228</v>
      </c>
      <c r="D41" s="87" t="s">
        <v>119</v>
      </c>
      <c r="E41" s="87" t="s">
        <v>348</v>
      </c>
      <c r="F41" s="74" t="s">
        <v>516</v>
      </c>
      <c r="G41" s="87" t="s">
        <v>150</v>
      </c>
      <c r="H41" s="87" t="s">
        <v>163</v>
      </c>
      <c r="I41" s="84">
        <v>70574.353787000015</v>
      </c>
      <c r="J41" s="86">
        <v>2680</v>
      </c>
      <c r="K41" s="74"/>
      <c r="L41" s="84">
        <v>1891.3926814980005</v>
      </c>
      <c r="M41" s="85">
        <v>2.962396672882629E-4</v>
      </c>
      <c r="N41" s="85">
        <f t="shared" si="1"/>
        <v>1.5679616440755703E-2</v>
      </c>
      <c r="O41" s="85">
        <f>L41/'סכום נכסי הקרן'!$C$42</f>
        <v>1.6377486081310452E-3</v>
      </c>
    </row>
    <row r="42" spans="2:15">
      <c r="B42" s="77" t="s">
        <v>1229</v>
      </c>
      <c r="C42" s="74" t="s">
        <v>1230</v>
      </c>
      <c r="D42" s="87" t="s">
        <v>119</v>
      </c>
      <c r="E42" s="87" t="s">
        <v>348</v>
      </c>
      <c r="F42" s="74" t="s">
        <v>706</v>
      </c>
      <c r="G42" s="87" t="s">
        <v>707</v>
      </c>
      <c r="H42" s="87" t="s">
        <v>163</v>
      </c>
      <c r="I42" s="84">
        <v>18476.980778000005</v>
      </c>
      <c r="J42" s="86">
        <v>9838</v>
      </c>
      <c r="K42" s="74"/>
      <c r="L42" s="84">
        <v>1817.7653689040001</v>
      </c>
      <c r="M42" s="85">
        <v>1.5922677990574737E-4</v>
      </c>
      <c r="N42" s="85">
        <f t="shared" si="1"/>
        <v>1.5069247143924538E-2</v>
      </c>
      <c r="O42" s="85">
        <f>L42/'סכום נכסי הקרן'!$C$42</f>
        <v>1.5739950418299689E-3</v>
      </c>
    </row>
    <row r="43" spans="2:15">
      <c r="B43" s="77" t="s">
        <v>1231</v>
      </c>
      <c r="C43" s="74" t="s">
        <v>1232</v>
      </c>
      <c r="D43" s="87" t="s">
        <v>119</v>
      </c>
      <c r="E43" s="87" t="s">
        <v>348</v>
      </c>
      <c r="F43" s="74" t="s">
        <v>1233</v>
      </c>
      <c r="G43" s="87" t="s">
        <v>643</v>
      </c>
      <c r="H43" s="87" t="s">
        <v>163</v>
      </c>
      <c r="I43" s="84">
        <v>42805.185500000007</v>
      </c>
      <c r="J43" s="86">
        <v>1540</v>
      </c>
      <c r="K43" s="74"/>
      <c r="L43" s="84">
        <v>659.19985670000017</v>
      </c>
      <c r="M43" s="85">
        <v>1.0533780481784462E-4</v>
      </c>
      <c r="N43" s="85">
        <f t="shared" si="1"/>
        <v>5.4647567435181779E-3</v>
      </c>
      <c r="O43" s="85">
        <f>L43/'סכום נכסי הקרן'!$C$42</f>
        <v>5.7079825799873226E-4</v>
      </c>
    </row>
    <row r="44" spans="2:15">
      <c r="B44" s="77" t="s">
        <v>1234</v>
      </c>
      <c r="C44" s="74" t="s">
        <v>1235</v>
      </c>
      <c r="D44" s="87" t="s">
        <v>119</v>
      </c>
      <c r="E44" s="87" t="s">
        <v>348</v>
      </c>
      <c r="F44" s="74" t="s">
        <v>822</v>
      </c>
      <c r="G44" s="87" t="s">
        <v>823</v>
      </c>
      <c r="H44" s="87" t="s">
        <v>163</v>
      </c>
      <c r="I44" s="84">
        <v>73894.204825000008</v>
      </c>
      <c r="J44" s="86">
        <v>2299</v>
      </c>
      <c r="K44" s="74"/>
      <c r="L44" s="84">
        <v>1698.8277689270003</v>
      </c>
      <c r="M44" s="85">
        <v>2.0739481117100565E-4</v>
      </c>
      <c r="N44" s="85">
        <f t="shared" si="1"/>
        <v>1.408325625675119E-2</v>
      </c>
      <c r="O44" s="85">
        <f>L44/'סכום נכסי הקרן'!$C$42</f>
        <v>1.4710074968731473E-3</v>
      </c>
    </row>
    <row r="45" spans="2:15">
      <c r="B45" s="73"/>
      <c r="C45" s="74"/>
      <c r="D45" s="74"/>
      <c r="E45" s="74"/>
      <c r="F45" s="74"/>
      <c r="G45" s="74"/>
      <c r="H45" s="74"/>
      <c r="I45" s="84"/>
      <c r="J45" s="86"/>
      <c r="K45" s="74"/>
      <c r="L45" s="74"/>
      <c r="M45" s="74"/>
      <c r="N45" s="85"/>
      <c r="O45" s="74"/>
    </row>
    <row r="46" spans="2:15">
      <c r="B46" s="92" t="s">
        <v>1236</v>
      </c>
      <c r="C46" s="72"/>
      <c r="D46" s="72"/>
      <c r="E46" s="72"/>
      <c r="F46" s="72"/>
      <c r="G46" s="72"/>
      <c r="H46" s="72"/>
      <c r="I46" s="81"/>
      <c r="J46" s="83"/>
      <c r="K46" s="72"/>
      <c r="L46" s="81">
        <f>SUM(L47:L92)</f>
        <v>19962.721027029998</v>
      </c>
      <c r="M46" s="72"/>
      <c r="N46" s="82">
        <f t="shared" si="1"/>
        <v>0.16549065240631791</v>
      </c>
      <c r="O46" s="82">
        <f>L46/'סכום נכסי הקרן'!$C$42</f>
        <v>1.7285632378905496E-2</v>
      </c>
    </row>
    <row r="47" spans="2:15">
      <c r="B47" s="77" t="s">
        <v>1237</v>
      </c>
      <c r="C47" s="74" t="s">
        <v>1238</v>
      </c>
      <c r="D47" s="87" t="s">
        <v>119</v>
      </c>
      <c r="E47" s="87" t="s">
        <v>348</v>
      </c>
      <c r="F47" s="74" t="s">
        <v>1239</v>
      </c>
      <c r="G47" s="87" t="s">
        <v>1240</v>
      </c>
      <c r="H47" s="87" t="s">
        <v>163</v>
      </c>
      <c r="I47" s="84">
        <v>80429.060075000016</v>
      </c>
      <c r="J47" s="86">
        <v>386.7</v>
      </c>
      <c r="K47" s="74"/>
      <c r="L47" s="84">
        <v>311.01917532000004</v>
      </c>
      <c r="M47" s="85">
        <v>2.7093892867487927E-4</v>
      </c>
      <c r="N47" s="85">
        <f t="shared" si="1"/>
        <v>2.5783442129401666E-3</v>
      </c>
      <c r="O47" s="85">
        <f>L47/'סכום נכסי הקרן'!$C$42</f>
        <v>2.6931013663379985E-4</v>
      </c>
    </row>
    <row r="48" spans="2:15">
      <c r="B48" s="77" t="s">
        <v>1241</v>
      </c>
      <c r="C48" s="74" t="s">
        <v>1242</v>
      </c>
      <c r="D48" s="87" t="s">
        <v>119</v>
      </c>
      <c r="E48" s="87" t="s">
        <v>348</v>
      </c>
      <c r="F48" s="74" t="s">
        <v>674</v>
      </c>
      <c r="G48" s="87" t="s">
        <v>468</v>
      </c>
      <c r="H48" s="87" t="s">
        <v>163</v>
      </c>
      <c r="I48" s="84">
        <v>47280.475900000005</v>
      </c>
      <c r="J48" s="86">
        <v>3117</v>
      </c>
      <c r="K48" s="74"/>
      <c r="L48" s="84">
        <v>1473.7324338030003</v>
      </c>
      <c r="M48" s="85">
        <v>3.2970015439546624E-4</v>
      </c>
      <c r="N48" s="85">
        <f t="shared" si="1"/>
        <v>1.2217219366647353E-2</v>
      </c>
      <c r="O48" s="85">
        <f>L48/'סכום נכסי הקרן'!$C$42</f>
        <v>1.2760984357340567E-3</v>
      </c>
    </row>
    <row r="49" spans="2:15">
      <c r="B49" s="77" t="s">
        <v>1243</v>
      </c>
      <c r="C49" s="74" t="s">
        <v>1244</v>
      </c>
      <c r="D49" s="87" t="s">
        <v>119</v>
      </c>
      <c r="E49" s="87" t="s">
        <v>348</v>
      </c>
      <c r="F49" s="74" t="s">
        <v>642</v>
      </c>
      <c r="G49" s="87" t="s">
        <v>643</v>
      </c>
      <c r="H49" s="87" t="s">
        <v>163</v>
      </c>
      <c r="I49" s="84">
        <v>34559.935055000002</v>
      </c>
      <c r="J49" s="86">
        <v>611.6</v>
      </c>
      <c r="K49" s="74"/>
      <c r="L49" s="84">
        <v>211.36856279500003</v>
      </c>
      <c r="M49" s="85">
        <v>1.639929839104786E-4</v>
      </c>
      <c r="N49" s="85">
        <f t="shared" si="1"/>
        <v>1.7522421571571946E-3</v>
      </c>
      <c r="O49" s="85">
        <f>L49/'סכום נכסי הקרן'!$C$42</f>
        <v>1.8302310932386714E-4</v>
      </c>
    </row>
    <row r="50" spans="2:15">
      <c r="B50" s="77" t="s">
        <v>1245</v>
      </c>
      <c r="C50" s="74" t="s">
        <v>1246</v>
      </c>
      <c r="D50" s="87" t="s">
        <v>119</v>
      </c>
      <c r="E50" s="87" t="s">
        <v>348</v>
      </c>
      <c r="F50" s="74" t="s">
        <v>1247</v>
      </c>
      <c r="G50" s="87" t="s">
        <v>464</v>
      </c>
      <c r="H50" s="87" t="s">
        <v>163</v>
      </c>
      <c r="I50" s="84">
        <v>2128.5885250000006</v>
      </c>
      <c r="J50" s="86">
        <v>8429</v>
      </c>
      <c r="K50" s="74"/>
      <c r="L50" s="84">
        <v>179.41872677199999</v>
      </c>
      <c r="M50" s="85">
        <v>1.4504948172435505E-4</v>
      </c>
      <c r="N50" s="85">
        <f t="shared" si="1"/>
        <v>1.487378504523774E-3</v>
      </c>
      <c r="O50" s="85">
        <f>L50/'סכום נכסי הקרן'!$C$42</f>
        <v>1.5535788676667665E-4</v>
      </c>
    </row>
    <row r="51" spans="2:15">
      <c r="B51" s="77" t="s">
        <v>1248</v>
      </c>
      <c r="C51" s="74" t="s">
        <v>1249</v>
      </c>
      <c r="D51" s="87" t="s">
        <v>119</v>
      </c>
      <c r="E51" s="87" t="s">
        <v>348</v>
      </c>
      <c r="F51" s="74" t="s">
        <v>1250</v>
      </c>
      <c r="G51" s="87" t="s">
        <v>150</v>
      </c>
      <c r="H51" s="87" t="s">
        <v>163</v>
      </c>
      <c r="I51" s="84">
        <v>1269.2769880000003</v>
      </c>
      <c r="J51" s="86">
        <v>12880</v>
      </c>
      <c r="K51" s="74"/>
      <c r="L51" s="84">
        <v>163.48287761100002</v>
      </c>
      <c r="M51" s="85">
        <v>1.1251835120439283E-4</v>
      </c>
      <c r="N51" s="85">
        <f t="shared" si="1"/>
        <v>1.3552705583809771E-3</v>
      </c>
      <c r="O51" s="85">
        <f>L51/'סכום נכסי הקרן'!$C$42</f>
        <v>1.4155910503397829E-4</v>
      </c>
    </row>
    <row r="52" spans="2:15">
      <c r="B52" s="77" t="s">
        <v>1251</v>
      </c>
      <c r="C52" s="74" t="s">
        <v>1252</v>
      </c>
      <c r="D52" s="87" t="s">
        <v>119</v>
      </c>
      <c r="E52" s="87" t="s">
        <v>348</v>
      </c>
      <c r="F52" s="74" t="s">
        <v>1253</v>
      </c>
      <c r="G52" s="87" t="s">
        <v>823</v>
      </c>
      <c r="H52" s="87" t="s">
        <v>163</v>
      </c>
      <c r="I52" s="84">
        <v>43754.629274999999</v>
      </c>
      <c r="J52" s="86">
        <v>1385</v>
      </c>
      <c r="K52" s="74"/>
      <c r="L52" s="84">
        <v>606.00161545900016</v>
      </c>
      <c r="M52" s="85">
        <v>4.0210159968041132E-4</v>
      </c>
      <c r="N52" s="85">
        <f t="shared" si="1"/>
        <v>5.0237441361726557E-3</v>
      </c>
      <c r="O52" s="85">
        <f>L52/'סכום נכסי הקרן'!$C$42</f>
        <v>5.2473413477368983E-4</v>
      </c>
    </row>
    <row r="53" spans="2:15">
      <c r="B53" s="77" t="s">
        <v>1254</v>
      </c>
      <c r="C53" s="74" t="s">
        <v>1255</v>
      </c>
      <c r="D53" s="87" t="s">
        <v>119</v>
      </c>
      <c r="E53" s="87" t="s">
        <v>348</v>
      </c>
      <c r="F53" s="74" t="s">
        <v>1256</v>
      </c>
      <c r="G53" s="87" t="s">
        <v>1257</v>
      </c>
      <c r="H53" s="87" t="s">
        <v>163</v>
      </c>
      <c r="I53" s="84">
        <v>68147.996350000001</v>
      </c>
      <c r="J53" s="86">
        <v>231.2</v>
      </c>
      <c r="K53" s="74"/>
      <c r="L53" s="84">
        <v>157.55816757500003</v>
      </c>
      <c r="M53" s="85">
        <v>1.6094018021470591E-4</v>
      </c>
      <c r="N53" s="85">
        <f t="shared" si="1"/>
        <v>1.3061548026757153E-3</v>
      </c>
      <c r="O53" s="85">
        <f>L53/'סכום נכסי הקרן'!$C$42</f>
        <v>1.3642892465950734E-4</v>
      </c>
    </row>
    <row r="54" spans="2:15">
      <c r="B54" s="77" t="s">
        <v>1258</v>
      </c>
      <c r="C54" s="74" t="s">
        <v>1259</v>
      </c>
      <c r="D54" s="87" t="s">
        <v>119</v>
      </c>
      <c r="E54" s="87" t="s">
        <v>348</v>
      </c>
      <c r="F54" s="74" t="s">
        <v>1260</v>
      </c>
      <c r="G54" s="87" t="s">
        <v>191</v>
      </c>
      <c r="H54" s="87" t="s">
        <v>163</v>
      </c>
      <c r="I54" s="84">
        <v>471.03612500000008</v>
      </c>
      <c r="J54" s="86">
        <v>3108</v>
      </c>
      <c r="K54" s="74"/>
      <c r="L54" s="84">
        <v>14.639802765000002</v>
      </c>
      <c r="M54" s="85">
        <v>1.3416925620531508E-5</v>
      </c>
      <c r="N54" s="85">
        <f t="shared" si="1"/>
        <v>1.2136374131558547E-4</v>
      </c>
      <c r="O54" s="85">
        <f>L54/'סכום נכסי הקרן'!$C$42</f>
        <v>1.2676540855969855E-5</v>
      </c>
    </row>
    <row r="55" spans="2:15">
      <c r="B55" s="77" t="s">
        <v>1261</v>
      </c>
      <c r="C55" s="74" t="s">
        <v>1262</v>
      </c>
      <c r="D55" s="87" t="s">
        <v>119</v>
      </c>
      <c r="E55" s="87" t="s">
        <v>348</v>
      </c>
      <c r="F55" s="74" t="s">
        <v>1263</v>
      </c>
      <c r="G55" s="87" t="s">
        <v>150</v>
      </c>
      <c r="H55" s="87" t="s">
        <v>163</v>
      </c>
      <c r="I55" s="84">
        <v>1702.4000000000003</v>
      </c>
      <c r="J55" s="86">
        <v>9400</v>
      </c>
      <c r="K55" s="74"/>
      <c r="L55" s="84">
        <v>160.02560000000003</v>
      </c>
      <c r="M55" s="85">
        <v>7.7653170125442457E-5</v>
      </c>
      <c r="N55" s="85">
        <f t="shared" si="1"/>
        <v>1.3266097797917534E-3</v>
      </c>
      <c r="O55" s="85">
        <f>L55/'סכום נכסי הקרן'!$C$42</f>
        <v>1.3856546354920033E-4</v>
      </c>
    </row>
    <row r="56" spans="2:15">
      <c r="B56" s="77" t="s">
        <v>1264</v>
      </c>
      <c r="C56" s="74" t="s">
        <v>1265</v>
      </c>
      <c r="D56" s="87" t="s">
        <v>119</v>
      </c>
      <c r="E56" s="87" t="s">
        <v>348</v>
      </c>
      <c r="F56" s="74" t="s">
        <v>1266</v>
      </c>
      <c r="G56" s="87" t="s">
        <v>189</v>
      </c>
      <c r="H56" s="87" t="s">
        <v>163</v>
      </c>
      <c r="I56" s="84">
        <v>847.87500000000011</v>
      </c>
      <c r="J56" s="86">
        <v>25900</v>
      </c>
      <c r="K56" s="74"/>
      <c r="L56" s="84">
        <v>219.59962500000003</v>
      </c>
      <c r="M56" s="85">
        <v>8.7913766277072472E-5</v>
      </c>
      <c r="N56" s="85">
        <f t="shared" si="1"/>
        <v>1.8204775371165715E-3</v>
      </c>
      <c r="O56" s="85">
        <f>L56/'סכום נכסי הקרן'!$C$42</f>
        <v>1.9015034990248786E-4</v>
      </c>
    </row>
    <row r="57" spans="2:15">
      <c r="B57" s="77" t="s">
        <v>1267</v>
      </c>
      <c r="C57" s="74" t="s">
        <v>1268</v>
      </c>
      <c r="D57" s="87" t="s">
        <v>119</v>
      </c>
      <c r="E57" s="87" t="s">
        <v>348</v>
      </c>
      <c r="F57" s="74" t="s">
        <v>865</v>
      </c>
      <c r="G57" s="87" t="s">
        <v>189</v>
      </c>
      <c r="H57" s="87" t="s">
        <v>163</v>
      </c>
      <c r="I57" s="84">
        <v>301220.23872500006</v>
      </c>
      <c r="J57" s="86">
        <v>611.4</v>
      </c>
      <c r="K57" s="74"/>
      <c r="L57" s="84">
        <v>1841.6605395580002</v>
      </c>
      <c r="M57" s="85">
        <v>3.6703985083708226E-4</v>
      </c>
      <c r="N57" s="85">
        <f t="shared" si="1"/>
        <v>1.5267337743674763E-2</v>
      </c>
      <c r="O57" s="85">
        <f>L57/'סכום נכסי הקרן'!$C$42</f>
        <v>1.5946857650533705E-3</v>
      </c>
    </row>
    <row r="58" spans="2:15">
      <c r="B58" s="77" t="s">
        <v>1269</v>
      </c>
      <c r="C58" s="74" t="s">
        <v>1270</v>
      </c>
      <c r="D58" s="87" t="s">
        <v>119</v>
      </c>
      <c r="E58" s="87" t="s">
        <v>348</v>
      </c>
      <c r="F58" s="74" t="s">
        <v>846</v>
      </c>
      <c r="G58" s="87" t="s">
        <v>643</v>
      </c>
      <c r="H58" s="87" t="s">
        <v>163</v>
      </c>
      <c r="I58" s="84">
        <v>2817.0962749999999</v>
      </c>
      <c r="J58" s="86">
        <v>9483</v>
      </c>
      <c r="K58" s="74"/>
      <c r="L58" s="84">
        <v>267.145239758</v>
      </c>
      <c r="M58" s="85">
        <v>2.2280921057210576E-4</v>
      </c>
      <c r="N58" s="85">
        <f t="shared" si="1"/>
        <v>2.214629957255436E-3</v>
      </c>
      <c r="O58" s="85">
        <f>L58/'סכום נכסי הקרן'!$C$42</f>
        <v>2.3131988870549164E-4</v>
      </c>
    </row>
    <row r="59" spans="2:15">
      <c r="B59" s="77" t="s">
        <v>1271</v>
      </c>
      <c r="C59" s="74" t="s">
        <v>1272</v>
      </c>
      <c r="D59" s="87" t="s">
        <v>119</v>
      </c>
      <c r="E59" s="87" t="s">
        <v>348</v>
      </c>
      <c r="F59" s="74" t="s">
        <v>1273</v>
      </c>
      <c r="G59" s="87" t="s">
        <v>696</v>
      </c>
      <c r="H59" s="87" t="s">
        <v>163</v>
      </c>
      <c r="I59" s="84">
        <v>2105.1282230000006</v>
      </c>
      <c r="J59" s="86">
        <v>6179</v>
      </c>
      <c r="K59" s="74"/>
      <c r="L59" s="84">
        <v>130.07587287300001</v>
      </c>
      <c r="M59" s="85">
        <v>5.7942970991992345E-5</v>
      </c>
      <c r="N59" s="85">
        <f t="shared" si="1"/>
        <v>1.0783269993567943E-3</v>
      </c>
      <c r="O59" s="85">
        <f>L59/'סכום נכסי הקרן'!$C$42</f>
        <v>1.1263212649234931E-4</v>
      </c>
    </row>
    <row r="60" spans="2:15">
      <c r="B60" s="77" t="s">
        <v>1274</v>
      </c>
      <c r="C60" s="74" t="s">
        <v>1275</v>
      </c>
      <c r="D60" s="87" t="s">
        <v>119</v>
      </c>
      <c r="E60" s="87" t="s">
        <v>348</v>
      </c>
      <c r="F60" s="74" t="s">
        <v>1276</v>
      </c>
      <c r="G60" s="87" t="s">
        <v>1211</v>
      </c>
      <c r="H60" s="87" t="s">
        <v>163</v>
      </c>
      <c r="I60" s="84">
        <v>7316.8553500000007</v>
      </c>
      <c r="J60" s="86">
        <v>4059</v>
      </c>
      <c r="K60" s="74"/>
      <c r="L60" s="84">
        <v>296.99115865700003</v>
      </c>
      <c r="M60" s="85">
        <v>2.9586089620976791E-4</v>
      </c>
      <c r="N60" s="85">
        <f t="shared" si="1"/>
        <v>2.4620521690658275E-3</v>
      </c>
      <c r="O60" s="85">
        <f>L60/'סכום נכסי הקרן'!$C$42</f>
        <v>2.5716333867407026E-4</v>
      </c>
    </row>
    <row r="61" spans="2:15">
      <c r="B61" s="77" t="s">
        <v>1277</v>
      </c>
      <c r="C61" s="74" t="s">
        <v>1278</v>
      </c>
      <c r="D61" s="87" t="s">
        <v>119</v>
      </c>
      <c r="E61" s="87" t="s">
        <v>348</v>
      </c>
      <c r="F61" s="74" t="s">
        <v>868</v>
      </c>
      <c r="G61" s="87" t="s">
        <v>468</v>
      </c>
      <c r="H61" s="87" t="s">
        <v>163</v>
      </c>
      <c r="I61" s="84">
        <v>233000.69326300002</v>
      </c>
      <c r="J61" s="86">
        <v>61.2</v>
      </c>
      <c r="K61" s="74"/>
      <c r="L61" s="84">
        <v>142.59642427800003</v>
      </c>
      <c r="M61" s="85">
        <v>7.2682951365211267E-5</v>
      </c>
      <c r="N61" s="85">
        <f t="shared" si="1"/>
        <v>1.1821221792671238E-3</v>
      </c>
      <c r="O61" s="85">
        <f>L61/'סכום נכסי הקרן'!$C$42</f>
        <v>1.2347361691216602E-4</v>
      </c>
    </row>
    <row r="62" spans="2:15">
      <c r="B62" s="77" t="s">
        <v>1279</v>
      </c>
      <c r="C62" s="74" t="s">
        <v>1280</v>
      </c>
      <c r="D62" s="87" t="s">
        <v>119</v>
      </c>
      <c r="E62" s="87" t="s">
        <v>348</v>
      </c>
      <c r="F62" s="74" t="s">
        <v>458</v>
      </c>
      <c r="G62" s="87" t="s">
        <v>404</v>
      </c>
      <c r="H62" s="87" t="s">
        <v>163</v>
      </c>
      <c r="I62" s="84">
        <v>1072.8777500000003</v>
      </c>
      <c r="J62" s="86">
        <v>198000</v>
      </c>
      <c r="K62" s="74"/>
      <c r="L62" s="84">
        <v>2124.2979449999998</v>
      </c>
      <c r="M62" s="85">
        <v>5.0194942786216303E-4</v>
      </c>
      <c r="N62" s="85">
        <f t="shared" si="1"/>
        <v>1.7610397517825421E-2</v>
      </c>
      <c r="O62" s="85">
        <f>L62/'סכום נכסי הקרן'!$C$42</f>
        <v>1.839420251919309E-3</v>
      </c>
    </row>
    <row r="63" spans="2:15">
      <c r="B63" s="77" t="s">
        <v>1281</v>
      </c>
      <c r="C63" s="74" t="s">
        <v>1282</v>
      </c>
      <c r="D63" s="87" t="s">
        <v>119</v>
      </c>
      <c r="E63" s="87" t="s">
        <v>348</v>
      </c>
      <c r="F63" s="74" t="s">
        <v>898</v>
      </c>
      <c r="G63" s="87" t="s">
        <v>145</v>
      </c>
      <c r="H63" s="87" t="s">
        <v>163</v>
      </c>
      <c r="I63" s="84">
        <v>209880.26785800004</v>
      </c>
      <c r="J63" s="86">
        <v>303.89999999999998</v>
      </c>
      <c r="K63" s="74"/>
      <c r="L63" s="84">
        <v>637.82613406100006</v>
      </c>
      <c r="M63" s="85">
        <v>1.7880187517434984E-4</v>
      </c>
      <c r="N63" s="85">
        <f t="shared" si="1"/>
        <v>5.2875689093000652E-3</v>
      </c>
      <c r="O63" s="85">
        <f>L63/'סכום נכסי הקרן'!$C$42</f>
        <v>5.5229084552694597E-4</v>
      </c>
    </row>
    <row r="64" spans="2:15">
      <c r="B64" s="77" t="s">
        <v>1283</v>
      </c>
      <c r="C64" s="74" t="s">
        <v>1284</v>
      </c>
      <c r="D64" s="87" t="s">
        <v>119</v>
      </c>
      <c r="E64" s="87" t="s">
        <v>348</v>
      </c>
      <c r="F64" s="74" t="s">
        <v>796</v>
      </c>
      <c r="G64" s="87" t="s">
        <v>643</v>
      </c>
      <c r="H64" s="87" t="s">
        <v>163</v>
      </c>
      <c r="I64" s="84">
        <v>2542.7006500000007</v>
      </c>
      <c r="J64" s="86">
        <v>10060</v>
      </c>
      <c r="K64" s="74"/>
      <c r="L64" s="84">
        <v>255.79568539000005</v>
      </c>
      <c r="M64" s="85">
        <v>1.3591608847420429E-4</v>
      </c>
      <c r="N64" s="85">
        <f t="shared" si="1"/>
        <v>2.120542324896195E-3</v>
      </c>
      <c r="O64" s="85">
        <f>L64/'סכום נכסי הקרן'!$C$42</f>
        <v>2.2149235947217669E-4</v>
      </c>
    </row>
    <row r="65" spans="2:15">
      <c r="B65" s="77" t="s">
        <v>1285</v>
      </c>
      <c r="C65" s="74" t="s">
        <v>1286</v>
      </c>
      <c r="D65" s="87" t="s">
        <v>119</v>
      </c>
      <c r="E65" s="87" t="s">
        <v>348</v>
      </c>
      <c r="F65" s="74" t="s">
        <v>1287</v>
      </c>
      <c r="G65" s="87" t="s">
        <v>155</v>
      </c>
      <c r="H65" s="87" t="s">
        <v>163</v>
      </c>
      <c r="I65" s="84">
        <v>2637.4997250000001</v>
      </c>
      <c r="J65" s="86">
        <v>39700</v>
      </c>
      <c r="K65" s="74"/>
      <c r="L65" s="84">
        <v>1047.0873908250001</v>
      </c>
      <c r="M65" s="85">
        <v>4.9535283399133097E-4</v>
      </c>
      <c r="N65" s="85">
        <f t="shared" si="1"/>
        <v>8.6803384768754169E-3</v>
      </c>
      <c r="O65" s="85">
        <f>L65/'סכום נכסי הקרן'!$C$42</f>
        <v>9.0666836859970405E-4</v>
      </c>
    </row>
    <row r="66" spans="2:15">
      <c r="B66" s="77" t="s">
        <v>1288</v>
      </c>
      <c r="C66" s="74" t="s">
        <v>1289</v>
      </c>
      <c r="D66" s="87" t="s">
        <v>119</v>
      </c>
      <c r="E66" s="87" t="s">
        <v>348</v>
      </c>
      <c r="F66" s="74" t="s">
        <v>1290</v>
      </c>
      <c r="G66" s="87" t="s">
        <v>823</v>
      </c>
      <c r="H66" s="87" t="s">
        <v>163</v>
      </c>
      <c r="I66" s="84">
        <v>4955.1843250000011</v>
      </c>
      <c r="J66" s="86">
        <v>4955</v>
      </c>
      <c r="K66" s="74"/>
      <c r="L66" s="84">
        <v>245.52938330400002</v>
      </c>
      <c r="M66" s="85">
        <v>3.5264476044889195E-4</v>
      </c>
      <c r="N66" s="85">
        <f t="shared" si="1"/>
        <v>2.0354348374092921E-3</v>
      </c>
      <c r="O66" s="85">
        <f>L66/'סכום נכסי הקרן'!$C$42</f>
        <v>2.1260281362774484E-4</v>
      </c>
    </row>
    <row r="67" spans="2:15">
      <c r="B67" s="77" t="s">
        <v>1291</v>
      </c>
      <c r="C67" s="74" t="s">
        <v>1292</v>
      </c>
      <c r="D67" s="87" t="s">
        <v>119</v>
      </c>
      <c r="E67" s="87" t="s">
        <v>348</v>
      </c>
      <c r="F67" s="74" t="s">
        <v>1293</v>
      </c>
      <c r="G67" s="87" t="s">
        <v>1207</v>
      </c>
      <c r="H67" s="87" t="s">
        <v>163</v>
      </c>
      <c r="I67" s="84">
        <v>2650.2577500000007</v>
      </c>
      <c r="J67" s="86">
        <v>27180</v>
      </c>
      <c r="K67" s="74"/>
      <c r="L67" s="84">
        <v>720.34005645000013</v>
      </c>
      <c r="M67" s="85">
        <v>3.8958852427929469E-4</v>
      </c>
      <c r="N67" s="85">
        <f t="shared" si="1"/>
        <v>5.9716080655989653E-3</v>
      </c>
      <c r="O67" s="85">
        <f>L67/'סכום נכסי הקרן'!$C$42</f>
        <v>6.2373928818296187E-4</v>
      </c>
    </row>
    <row r="68" spans="2:15">
      <c r="B68" s="77" t="s">
        <v>1294</v>
      </c>
      <c r="C68" s="74" t="s">
        <v>1295</v>
      </c>
      <c r="D68" s="87" t="s">
        <v>119</v>
      </c>
      <c r="E68" s="87" t="s">
        <v>348</v>
      </c>
      <c r="F68" s="74" t="s">
        <v>1296</v>
      </c>
      <c r="G68" s="87" t="s">
        <v>1207</v>
      </c>
      <c r="H68" s="87" t="s">
        <v>163</v>
      </c>
      <c r="I68" s="84">
        <v>7407.7409000000007</v>
      </c>
      <c r="J68" s="86">
        <v>14970</v>
      </c>
      <c r="K68" s="74"/>
      <c r="L68" s="84">
        <v>1108.9388127300001</v>
      </c>
      <c r="M68" s="85">
        <v>3.2890144009080271E-4</v>
      </c>
      <c r="N68" s="85">
        <f t="shared" si="1"/>
        <v>9.1930858197580498E-3</v>
      </c>
      <c r="O68" s="85">
        <f>L68/'סכום נכסי הקרן'!$C$42</f>
        <v>9.602252429213344E-4</v>
      </c>
    </row>
    <row r="69" spans="2:15">
      <c r="B69" s="77" t="s">
        <v>1297</v>
      </c>
      <c r="C69" s="74" t="s">
        <v>1298</v>
      </c>
      <c r="D69" s="87" t="s">
        <v>119</v>
      </c>
      <c r="E69" s="87" t="s">
        <v>348</v>
      </c>
      <c r="F69" s="74" t="s">
        <v>730</v>
      </c>
      <c r="G69" s="87" t="s">
        <v>156</v>
      </c>
      <c r="H69" s="87" t="s">
        <v>163</v>
      </c>
      <c r="I69" s="84">
        <v>27231.368822000004</v>
      </c>
      <c r="J69" s="86">
        <v>850</v>
      </c>
      <c r="K69" s="74"/>
      <c r="L69" s="84">
        <v>231.46663498700002</v>
      </c>
      <c r="M69" s="85">
        <v>1.3615684411000001E-4</v>
      </c>
      <c r="N69" s="85">
        <f t="shared" si="1"/>
        <v>1.9188548686537793E-3</v>
      </c>
      <c r="O69" s="85">
        <f>L69/'סכום נכסי הקרן'!$C$42</f>
        <v>2.0042594168150096E-4</v>
      </c>
    </row>
    <row r="70" spans="2:15">
      <c r="B70" s="77" t="s">
        <v>1299</v>
      </c>
      <c r="C70" s="74" t="s">
        <v>1300</v>
      </c>
      <c r="D70" s="87" t="s">
        <v>119</v>
      </c>
      <c r="E70" s="87" t="s">
        <v>348</v>
      </c>
      <c r="F70" s="74" t="s">
        <v>890</v>
      </c>
      <c r="G70" s="87" t="s">
        <v>145</v>
      </c>
      <c r="H70" s="87" t="s">
        <v>163</v>
      </c>
      <c r="I70" s="84">
        <v>1378411.9182720003</v>
      </c>
      <c r="J70" s="86">
        <v>56.8</v>
      </c>
      <c r="K70" s="74"/>
      <c r="L70" s="84">
        <v>782.93796958300004</v>
      </c>
      <c r="M70" s="85">
        <v>5.3211147795187007E-4</v>
      </c>
      <c r="N70" s="85">
        <f t="shared" si="1"/>
        <v>6.4905438093599156E-3</v>
      </c>
      <c r="O70" s="85">
        <f>L70/'סכום נכסי הקרן'!$C$42</f>
        <v>6.7794254597725663E-4</v>
      </c>
    </row>
    <row r="71" spans="2:15">
      <c r="B71" s="77" t="s">
        <v>1301</v>
      </c>
      <c r="C71" s="74" t="s">
        <v>1302</v>
      </c>
      <c r="D71" s="87" t="s">
        <v>119</v>
      </c>
      <c r="E71" s="87" t="s">
        <v>348</v>
      </c>
      <c r="F71" s="74" t="s">
        <v>475</v>
      </c>
      <c r="G71" s="87" t="s">
        <v>404</v>
      </c>
      <c r="H71" s="87" t="s">
        <v>163</v>
      </c>
      <c r="I71" s="84">
        <v>473.88232500000004</v>
      </c>
      <c r="J71" s="86">
        <v>52480</v>
      </c>
      <c r="K71" s="74"/>
      <c r="L71" s="84">
        <v>248.69344416000004</v>
      </c>
      <c r="M71" s="85">
        <v>9.0744383509757545E-5</v>
      </c>
      <c r="N71" s="85">
        <f t="shared" si="1"/>
        <v>2.061664853578117E-3</v>
      </c>
      <c r="O71" s="85">
        <f>L71/'סכום נכסי הקרן'!$C$42</f>
        <v>2.1534256001338263E-4</v>
      </c>
    </row>
    <row r="72" spans="2:15">
      <c r="B72" s="77" t="s">
        <v>1303</v>
      </c>
      <c r="C72" s="74" t="s">
        <v>1304</v>
      </c>
      <c r="D72" s="87" t="s">
        <v>119</v>
      </c>
      <c r="E72" s="87" t="s">
        <v>348</v>
      </c>
      <c r="F72" s="74" t="s">
        <v>1305</v>
      </c>
      <c r="G72" s="87" t="s">
        <v>464</v>
      </c>
      <c r="H72" s="87" t="s">
        <v>163</v>
      </c>
      <c r="I72" s="84">
        <v>8093.0798590000022</v>
      </c>
      <c r="J72" s="86">
        <v>3225</v>
      </c>
      <c r="K72" s="74"/>
      <c r="L72" s="84">
        <v>261.00182545300004</v>
      </c>
      <c r="M72" s="85">
        <v>1.1964070916127312E-4</v>
      </c>
      <c r="N72" s="85">
        <f t="shared" si="1"/>
        <v>2.1637011465006225E-3</v>
      </c>
      <c r="O72" s="85">
        <f>L72/'סכום נכסי הקרן'!$C$42</f>
        <v>2.2600033326594256E-4</v>
      </c>
    </row>
    <row r="73" spans="2:15">
      <c r="B73" s="77" t="s">
        <v>1306</v>
      </c>
      <c r="C73" s="74" t="s">
        <v>1307</v>
      </c>
      <c r="D73" s="87" t="s">
        <v>119</v>
      </c>
      <c r="E73" s="87" t="s">
        <v>348</v>
      </c>
      <c r="F73" s="74" t="s">
        <v>1308</v>
      </c>
      <c r="G73" s="87" t="s">
        <v>150</v>
      </c>
      <c r="H73" s="87" t="s">
        <v>163</v>
      </c>
      <c r="I73" s="84">
        <v>1172.2952500000001</v>
      </c>
      <c r="J73" s="86">
        <v>19000</v>
      </c>
      <c r="K73" s="74"/>
      <c r="L73" s="84">
        <v>222.73609750000003</v>
      </c>
      <c r="M73" s="85">
        <v>9.2373563419006631E-5</v>
      </c>
      <c r="N73" s="85">
        <f t="shared" si="1"/>
        <v>1.8464788462355369E-3</v>
      </c>
      <c r="O73" s="85">
        <f>L73/'סכום נכסי הקרן'!$C$42</f>
        <v>1.928662076519468E-4</v>
      </c>
    </row>
    <row r="74" spans="2:15">
      <c r="B74" s="77" t="s">
        <v>1309</v>
      </c>
      <c r="C74" s="74" t="s">
        <v>1310</v>
      </c>
      <c r="D74" s="87" t="s">
        <v>119</v>
      </c>
      <c r="E74" s="87" t="s">
        <v>348</v>
      </c>
      <c r="F74" s="74" t="s">
        <v>583</v>
      </c>
      <c r="G74" s="87" t="s">
        <v>404</v>
      </c>
      <c r="H74" s="87" t="s">
        <v>163</v>
      </c>
      <c r="I74" s="84">
        <v>4241.6193750000002</v>
      </c>
      <c r="J74" s="86">
        <v>8287</v>
      </c>
      <c r="K74" s="74"/>
      <c r="L74" s="84">
        <v>351.50299760600001</v>
      </c>
      <c r="M74" s="85">
        <v>1.1669010146402273E-4</v>
      </c>
      <c r="N74" s="85">
        <f t="shared" si="1"/>
        <v>2.9139544813469647E-3</v>
      </c>
      <c r="O74" s="85">
        <f>L74/'סכום נכסי הקרן'!$C$42</f>
        <v>3.0436490037974445E-4</v>
      </c>
    </row>
    <row r="75" spans="2:15">
      <c r="B75" s="77" t="s">
        <v>1311</v>
      </c>
      <c r="C75" s="74" t="s">
        <v>1312</v>
      </c>
      <c r="D75" s="87" t="s">
        <v>119</v>
      </c>
      <c r="E75" s="87" t="s">
        <v>348</v>
      </c>
      <c r="F75" s="74" t="s">
        <v>1313</v>
      </c>
      <c r="G75" s="87" t="s">
        <v>464</v>
      </c>
      <c r="H75" s="87" t="s">
        <v>163</v>
      </c>
      <c r="I75" s="84">
        <v>7462.7696500000011</v>
      </c>
      <c r="J75" s="86">
        <v>4147</v>
      </c>
      <c r="K75" s="74"/>
      <c r="L75" s="84">
        <v>309.48105738600003</v>
      </c>
      <c r="M75" s="85">
        <v>1.1794755639748059E-4</v>
      </c>
      <c r="N75" s="85">
        <f t="shared" si="1"/>
        <v>2.5655932387603012E-3</v>
      </c>
      <c r="O75" s="85">
        <f>L75/'סכום נכסי הקרן'!$C$42</f>
        <v>2.679782870764912E-4</v>
      </c>
    </row>
    <row r="76" spans="2:15">
      <c r="B76" s="77" t="s">
        <v>1314</v>
      </c>
      <c r="C76" s="74" t="s">
        <v>1315</v>
      </c>
      <c r="D76" s="87" t="s">
        <v>119</v>
      </c>
      <c r="E76" s="87" t="s">
        <v>348</v>
      </c>
      <c r="F76" s="74" t="s">
        <v>1316</v>
      </c>
      <c r="G76" s="87" t="s">
        <v>155</v>
      </c>
      <c r="H76" s="87" t="s">
        <v>163</v>
      </c>
      <c r="I76" s="84">
        <v>163425.27285000004</v>
      </c>
      <c r="J76" s="86">
        <v>284.89999999999998</v>
      </c>
      <c r="K76" s="74"/>
      <c r="L76" s="84">
        <v>465.5986023430001</v>
      </c>
      <c r="M76" s="85">
        <v>3.5260030874639076E-4</v>
      </c>
      <c r="N76" s="85">
        <f t="shared" ref="N76:N92" si="2">L76/$L$11</f>
        <v>3.8598053019366614E-3</v>
      </c>
      <c r="O76" s="85">
        <f>L76/'סכום נכסי הקרן'!$C$42</f>
        <v>4.0315978294421385E-4</v>
      </c>
    </row>
    <row r="77" spans="2:15">
      <c r="B77" s="77" t="s">
        <v>1317</v>
      </c>
      <c r="C77" s="74" t="s">
        <v>1318</v>
      </c>
      <c r="D77" s="87" t="s">
        <v>119</v>
      </c>
      <c r="E77" s="87" t="s">
        <v>348</v>
      </c>
      <c r="F77" s="74" t="s">
        <v>1319</v>
      </c>
      <c r="G77" s="87" t="s">
        <v>145</v>
      </c>
      <c r="H77" s="87" t="s">
        <v>163</v>
      </c>
      <c r="I77" s="84">
        <v>21717.101441000003</v>
      </c>
      <c r="J77" s="86">
        <v>1304</v>
      </c>
      <c r="K77" s="74"/>
      <c r="L77" s="84">
        <v>283.19100277999996</v>
      </c>
      <c r="M77" s="85">
        <v>2.2877036750438981E-4</v>
      </c>
      <c r="N77" s="85">
        <f t="shared" si="2"/>
        <v>2.3476490876271142E-3</v>
      </c>
      <c r="O77" s="85">
        <f>L77/'סכום נכסי הקרן'!$C$42</f>
        <v>2.45213844367236E-4</v>
      </c>
    </row>
    <row r="78" spans="2:15">
      <c r="B78" s="77" t="s">
        <v>1320</v>
      </c>
      <c r="C78" s="74" t="s">
        <v>1321</v>
      </c>
      <c r="D78" s="87" t="s">
        <v>119</v>
      </c>
      <c r="E78" s="87" t="s">
        <v>348</v>
      </c>
      <c r="F78" s="74" t="s">
        <v>1322</v>
      </c>
      <c r="G78" s="87" t="s">
        <v>468</v>
      </c>
      <c r="H78" s="87" t="s">
        <v>163</v>
      </c>
      <c r="I78" s="84">
        <v>2602.9862250000006</v>
      </c>
      <c r="J78" s="86">
        <v>8065</v>
      </c>
      <c r="K78" s="74"/>
      <c r="L78" s="84">
        <v>209.93083904600007</v>
      </c>
      <c r="M78" s="85">
        <v>1.7647364237288138E-4</v>
      </c>
      <c r="N78" s="85">
        <f t="shared" si="2"/>
        <v>1.7403234492375729E-3</v>
      </c>
      <c r="O78" s="85">
        <f>L78/'סכום נכסי הקרן'!$C$42</f>
        <v>1.8177819065000574E-4</v>
      </c>
    </row>
    <row r="79" spans="2:15">
      <c r="B79" s="77" t="s">
        <v>1323</v>
      </c>
      <c r="C79" s="74" t="s">
        <v>1324</v>
      </c>
      <c r="D79" s="87" t="s">
        <v>119</v>
      </c>
      <c r="E79" s="87" t="s">
        <v>348</v>
      </c>
      <c r="F79" s="74" t="s">
        <v>667</v>
      </c>
      <c r="G79" s="87" t="s">
        <v>190</v>
      </c>
      <c r="H79" s="87" t="s">
        <v>163</v>
      </c>
      <c r="I79" s="84">
        <v>40638.322900000006</v>
      </c>
      <c r="J79" s="86">
        <v>1400</v>
      </c>
      <c r="K79" s="74"/>
      <c r="L79" s="84">
        <v>568.93652059999999</v>
      </c>
      <c r="M79" s="85">
        <v>2.5645895660958835E-4</v>
      </c>
      <c r="N79" s="85">
        <f t="shared" si="2"/>
        <v>4.7164750659185297E-3</v>
      </c>
      <c r="O79" s="85">
        <f>L79/'סכום נכסי הקרן'!$C$42</f>
        <v>4.9263963207766843E-4</v>
      </c>
    </row>
    <row r="80" spans="2:15">
      <c r="B80" s="77" t="s">
        <v>1325</v>
      </c>
      <c r="C80" s="74" t="s">
        <v>1326</v>
      </c>
      <c r="D80" s="87" t="s">
        <v>119</v>
      </c>
      <c r="E80" s="87" t="s">
        <v>348</v>
      </c>
      <c r="F80" s="74" t="s">
        <v>1327</v>
      </c>
      <c r="G80" s="87" t="s">
        <v>696</v>
      </c>
      <c r="H80" s="87" t="s">
        <v>163</v>
      </c>
      <c r="I80" s="84">
        <v>1225.2625000000003</v>
      </c>
      <c r="J80" s="86">
        <v>24890</v>
      </c>
      <c r="K80" s="74"/>
      <c r="L80" s="84">
        <v>304.96783625000006</v>
      </c>
      <c r="M80" s="85">
        <v>1.6835510122088326E-4</v>
      </c>
      <c r="N80" s="85">
        <f t="shared" si="2"/>
        <v>2.5281787044771587E-3</v>
      </c>
      <c r="O80" s="85">
        <f>L80/'סכום נכסי הקרן'!$C$42</f>
        <v>2.6407030873546399E-4</v>
      </c>
    </row>
    <row r="81" spans="2:15">
      <c r="B81" s="77" t="s">
        <v>1328</v>
      </c>
      <c r="C81" s="74" t="s">
        <v>1329</v>
      </c>
      <c r="D81" s="87" t="s">
        <v>119</v>
      </c>
      <c r="E81" s="87" t="s">
        <v>348</v>
      </c>
      <c r="F81" s="74" t="s">
        <v>1330</v>
      </c>
      <c r="G81" s="87" t="s">
        <v>186</v>
      </c>
      <c r="H81" s="87" t="s">
        <v>163</v>
      </c>
      <c r="I81" s="84">
        <v>426.30822499999999</v>
      </c>
      <c r="J81" s="86">
        <v>22620</v>
      </c>
      <c r="K81" s="74"/>
      <c r="L81" s="84">
        <v>96.430920495000009</v>
      </c>
      <c r="M81" s="85">
        <v>3.1435620420474096E-5</v>
      </c>
      <c r="N81" s="85">
        <f t="shared" si="2"/>
        <v>7.9941085803139015E-4</v>
      </c>
      <c r="O81" s="85">
        <f>L81/'סכום נכסי הקרן'!$C$42</f>
        <v>8.3499110135289324E-5</v>
      </c>
    </row>
    <row r="82" spans="2:15">
      <c r="B82" s="77" t="s">
        <v>1331</v>
      </c>
      <c r="C82" s="74" t="s">
        <v>1332</v>
      </c>
      <c r="D82" s="87" t="s">
        <v>119</v>
      </c>
      <c r="E82" s="87" t="s">
        <v>348</v>
      </c>
      <c r="F82" s="74" t="s">
        <v>617</v>
      </c>
      <c r="G82" s="87" t="s">
        <v>468</v>
      </c>
      <c r="H82" s="87" t="s">
        <v>163</v>
      </c>
      <c r="I82" s="84">
        <v>2958.3156749999998</v>
      </c>
      <c r="J82" s="86">
        <v>26940</v>
      </c>
      <c r="K82" s="74"/>
      <c r="L82" s="84">
        <v>796.97024284500026</v>
      </c>
      <c r="M82" s="85">
        <v>3.0015317288317191E-4</v>
      </c>
      <c r="N82" s="85">
        <f t="shared" si="2"/>
        <v>6.6068711403749515E-3</v>
      </c>
      <c r="O82" s="85">
        <f>L82/'סכום נכסי הקרן'!$C$42</f>
        <v>6.9009302970734804E-4</v>
      </c>
    </row>
    <row r="83" spans="2:15">
      <c r="B83" s="77" t="s">
        <v>1333</v>
      </c>
      <c r="C83" s="74" t="s">
        <v>1334</v>
      </c>
      <c r="D83" s="87" t="s">
        <v>119</v>
      </c>
      <c r="E83" s="87" t="s">
        <v>348</v>
      </c>
      <c r="F83" s="74" t="s">
        <v>1335</v>
      </c>
      <c r="G83" s="87" t="s">
        <v>520</v>
      </c>
      <c r="H83" s="87" t="s">
        <v>163</v>
      </c>
      <c r="I83" s="84">
        <v>1779.0612000000003</v>
      </c>
      <c r="J83" s="86">
        <v>14350</v>
      </c>
      <c r="K83" s="74"/>
      <c r="L83" s="84">
        <v>255.2952822</v>
      </c>
      <c r="M83" s="85">
        <v>1.8632903066677633E-4</v>
      </c>
      <c r="N83" s="85">
        <f t="shared" si="2"/>
        <v>2.1163939900941818E-3</v>
      </c>
      <c r="O83" s="85">
        <f>L83/'סכום נכסי הקרן'!$C$42</f>
        <v>2.2105906254978519E-4</v>
      </c>
    </row>
    <row r="84" spans="2:15">
      <c r="B84" s="77" t="s">
        <v>1336</v>
      </c>
      <c r="C84" s="74" t="s">
        <v>1337</v>
      </c>
      <c r="D84" s="87" t="s">
        <v>119</v>
      </c>
      <c r="E84" s="87" t="s">
        <v>348</v>
      </c>
      <c r="F84" s="74" t="s">
        <v>810</v>
      </c>
      <c r="G84" s="87" t="s">
        <v>190</v>
      </c>
      <c r="H84" s="87" t="s">
        <v>163</v>
      </c>
      <c r="I84" s="84">
        <v>25196.327975000004</v>
      </c>
      <c r="J84" s="86">
        <v>1341</v>
      </c>
      <c r="K84" s="74"/>
      <c r="L84" s="84">
        <v>337.88275814500003</v>
      </c>
      <c r="M84" s="85">
        <v>1.3723401608219471E-4</v>
      </c>
      <c r="N84" s="85">
        <f t="shared" si="2"/>
        <v>2.8010429042488747E-3</v>
      </c>
      <c r="O84" s="85">
        <f>L84/'סכום נכסי הקרן'!$C$42</f>
        <v>2.9257119490659156E-4</v>
      </c>
    </row>
    <row r="85" spans="2:15">
      <c r="B85" s="77" t="s">
        <v>1338</v>
      </c>
      <c r="C85" s="74" t="s">
        <v>1339</v>
      </c>
      <c r="D85" s="87" t="s">
        <v>119</v>
      </c>
      <c r="E85" s="87" t="s">
        <v>348</v>
      </c>
      <c r="F85" s="74" t="s">
        <v>876</v>
      </c>
      <c r="G85" s="87" t="s">
        <v>877</v>
      </c>
      <c r="H85" s="87" t="s">
        <v>163</v>
      </c>
      <c r="I85" s="84">
        <v>363.44910000000004</v>
      </c>
      <c r="J85" s="86">
        <v>19340</v>
      </c>
      <c r="K85" s="74"/>
      <c r="L85" s="84">
        <v>70.291055940000021</v>
      </c>
      <c r="M85" s="85">
        <v>2.3878855554477338E-5</v>
      </c>
      <c r="N85" s="85">
        <f t="shared" si="2"/>
        <v>5.8271178012701244E-4</v>
      </c>
      <c r="O85" s="85">
        <f>L85/'סכום נכסי הקרן'!$C$42</f>
        <v>6.0864716330942499E-5</v>
      </c>
    </row>
    <row r="86" spans="2:15">
      <c r="B86" s="77" t="s">
        <v>1340</v>
      </c>
      <c r="C86" s="74" t="s">
        <v>1341</v>
      </c>
      <c r="D86" s="87" t="s">
        <v>119</v>
      </c>
      <c r="E86" s="87" t="s">
        <v>348</v>
      </c>
      <c r="F86" s="74" t="s">
        <v>1342</v>
      </c>
      <c r="G86" s="87" t="s">
        <v>1343</v>
      </c>
      <c r="H86" s="87" t="s">
        <v>163</v>
      </c>
      <c r="I86" s="84">
        <v>2206.7193750000006</v>
      </c>
      <c r="J86" s="86">
        <v>2925</v>
      </c>
      <c r="K86" s="74"/>
      <c r="L86" s="84">
        <v>64.546541719000018</v>
      </c>
      <c r="M86" s="85">
        <v>4.9567180471380727E-5</v>
      </c>
      <c r="N86" s="85">
        <f t="shared" si="2"/>
        <v>5.3508984497581532E-4</v>
      </c>
      <c r="O86" s="85">
        <f>L86/'סכום נכסי הקרן'!$C$42</f>
        <v>5.5890566720518673E-5</v>
      </c>
    </row>
    <row r="87" spans="2:15">
      <c r="B87" s="77" t="s">
        <v>1344</v>
      </c>
      <c r="C87" s="74" t="s">
        <v>1345</v>
      </c>
      <c r="D87" s="87" t="s">
        <v>119</v>
      </c>
      <c r="E87" s="87" t="s">
        <v>348</v>
      </c>
      <c r="F87" s="74" t="s">
        <v>1346</v>
      </c>
      <c r="G87" s="87" t="s">
        <v>1195</v>
      </c>
      <c r="H87" s="87" t="s">
        <v>163</v>
      </c>
      <c r="I87" s="84">
        <v>3930.9380250000004</v>
      </c>
      <c r="J87" s="86">
        <v>5312</v>
      </c>
      <c r="K87" s="74"/>
      <c r="L87" s="84">
        <v>208.81142788800003</v>
      </c>
      <c r="M87" s="85">
        <v>1.0151654119453048E-4</v>
      </c>
      <c r="N87" s="85">
        <f t="shared" si="2"/>
        <v>1.7310435478354793E-3</v>
      </c>
      <c r="O87" s="85">
        <f>L87/'סכום נכסי הקרן'!$C$42</f>
        <v>1.808088974493527E-4</v>
      </c>
    </row>
    <row r="88" spans="2:15">
      <c r="B88" s="77" t="s">
        <v>1347</v>
      </c>
      <c r="C88" s="74" t="s">
        <v>1348</v>
      </c>
      <c r="D88" s="87" t="s">
        <v>119</v>
      </c>
      <c r="E88" s="87" t="s">
        <v>348</v>
      </c>
      <c r="F88" s="74" t="s">
        <v>1349</v>
      </c>
      <c r="G88" s="87" t="s">
        <v>707</v>
      </c>
      <c r="H88" s="87" t="s">
        <v>163</v>
      </c>
      <c r="I88" s="84">
        <v>2879.5098500000004</v>
      </c>
      <c r="J88" s="86">
        <v>9780</v>
      </c>
      <c r="K88" s="74"/>
      <c r="L88" s="84">
        <v>281.61606333000003</v>
      </c>
      <c r="M88" s="85">
        <v>2.2894073273822997E-4</v>
      </c>
      <c r="N88" s="85">
        <f t="shared" si="2"/>
        <v>2.3345928636420159E-3</v>
      </c>
      <c r="O88" s="85">
        <f>L88/'סכום נכסי הקרן'!$C$42</f>
        <v>2.4385011122109464E-4</v>
      </c>
    </row>
    <row r="89" spans="2:15">
      <c r="B89" s="77" t="s">
        <v>1350</v>
      </c>
      <c r="C89" s="74" t="s">
        <v>1351</v>
      </c>
      <c r="D89" s="87" t="s">
        <v>119</v>
      </c>
      <c r="E89" s="87" t="s">
        <v>348</v>
      </c>
      <c r="F89" s="74" t="s">
        <v>509</v>
      </c>
      <c r="G89" s="87" t="s">
        <v>404</v>
      </c>
      <c r="H89" s="87" t="s">
        <v>163</v>
      </c>
      <c r="I89" s="84">
        <v>39520.843600000007</v>
      </c>
      <c r="J89" s="86">
        <v>1259</v>
      </c>
      <c r="K89" s="74"/>
      <c r="L89" s="84">
        <v>497.56742092400009</v>
      </c>
      <c r="M89" s="85">
        <v>2.2133927137182473E-4</v>
      </c>
      <c r="N89" s="85">
        <f t="shared" si="2"/>
        <v>4.124826319685965E-3</v>
      </c>
      <c r="O89" s="85">
        <f>L89/'סכום נכסי הקרן'!$C$42</f>
        <v>4.3084144241492696E-4</v>
      </c>
    </row>
    <row r="90" spans="2:15">
      <c r="B90" s="77" t="s">
        <v>1352</v>
      </c>
      <c r="C90" s="74" t="s">
        <v>1353</v>
      </c>
      <c r="D90" s="87" t="s">
        <v>119</v>
      </c>
      <c r="E90" s="87" t="s">
        <v>348</v>
      </c>
      <c r="F90" s="74" t="s">
        <v>1354</v>
      </c>
      <c r="G90" s="87" t="s">
        <v>150</v>
      </c>
      <c r="H90" s="87" t="s">
        <v>163</v>
      </c>
      <c r="I90" s="84">
        <v>1636.4519500000001</v>
      </c>
      <c r="J90" s="86">
        <v>23590</v>
      </c>
      <c r="K90" s="74"/>
      <c r="L90" s="84">
        <v>386.03901500500012</v>
      </c>
      <c r="M90" s="85">
        <v>1.1879366194519682E-4</v>
      </c>
      <c r="N90" s="85">
        <f t="shared" si="2"/>
        <v>3.2002575380864597E-3</v>
      </c>
      <c r="O90" s="85">
        <f>L90/'סכום נכסי הקרן'!$C$42</f>
        <v>3.3426948602126489E-4</v>
      </c>
    </row>
    <row r="91" spans="2:15">
      <c r="B91" s="77" t="s">
        <v>1355</v>
      </c>
      <c r="C91" s="74" t="s">
        <v>1356</v>
      </c>
      <c r="D91" s="87" t="s">
        <v>119</v>
      </c>
      <c r="E91" s="87" t="s">
        <v>348</v>
      </c>
      <c r="F91" s="74" t="s">
        <v>1357</v>
      </c>
      <c r="G91" s="87" t="s">
        <v>145</v>
      </c>
      <c r="H91" s="87" t="s">
        <v>163</v>
      </c>
      <c r="I91" s="84">
        <v>190330.39829100002</v>
      </c>
      <c r="J91" s="86">
        <v>97</v>
      </c>
      <c r="K91" s="74"/>
      <c r="L91" s="84">
        <v>184.62048634800001</v>
      </c>
      <c r="M91" s="85">
        <v>1.6936051183193368E-4</v>
      </c>
      <c r="N91" s="85">
        <f t="shared" si="2"/>
        <v>1.5305010119578786E-3</v>
      </c>
      <c r="O91" s="85">
        <f>L91/'סכום נכסי הקרן'!$C$42</f>
        <v>1.5986206751600636E-4</v>
      </c>
    </row>
    <row r="92" spans="2:15">
      <c r="B92" s="77" t="s">
        <v>1358</v>
      </c>
      <c r="C92" s="74" t="s">
        <v>1359</v>
      </c>
      <c r="D92" s="87" t="s">
        <v>119</v>
      </c>
      <c r="E92" s="87" t="s">
        <v>348</v>
      </c>
      <c r="F92" s="74" t="s">
        <v>1360</v>
      </c>
      <c r="G92" s="87" t="s">
        <v>150</v>
      </c>
      <c r="H92" s="87" t="s">
        <v>163</v>
      </c>
      <c r="I92" s="84">
        <v>1014.1748750000002</v>
      </c>
      <c r="J92" s="86">
        <v>22390</v>
      </c>
      <c r="K92" s="74"/>
      <c r="L92" s="84">
        <v>227.07375451300001</v>
      </c>
      <c r="M92" s="85">
        <v>1.1896713917646708E-4</v>
      </c>
      <c r="N92" s="85">
        <f t="shared" si="2"/>
        <v>1.8824379566205506E-3</v>
      </c>
      <c r="O92" s="85">
        <f>L92/'סכום נכסי הקרן'!$C$42</f>
        <v>1.9662216579066825E-4</v>
      </c>
    </row>
    <row r="93" spans="2:15">
      <c r="B93" s="73"/>
      <c r="C93" s="74"/>
      <c r="D93" s="74"/>
      <c r="E93" s="74"/>
      <c r="F93" s="74"/>
      <c r="G93" s="74"/>
      <c r="H93" s="74"/>
      <c r="I93" s="84"/>
      <c r="J93" s="86"/>
      <c r="K93" s="74"/>
      <c r="L93" s="74"/>
      <c r="M93" s="74"/>
      <c r="N93" s="85"/>
      <c r="O93" s="74"/>
    </row>
    <row r="94" spans="2:15">
      <c r="B94" s="92" t="s">
        <v>29</v>
      </c>
      <c r="C94" s="72"/>
      <c r="D94" s="72"/>
      <c r="E94" s="72"/>
      <c r="F94" s="72"/>
      <c r="G94" s="72"/>
      <c r="H94" s="72"/>
      <c r="I94" s="81"/>
      <c r="J94" s="83"/>
      <c r="K94" s="72"/>
      <c r="L94" s="81">
        <f>SUM(L95:L134)</f>
        <v>3759.1260828099998</v>
      </c>
      <c r="M94" s="72"/>
      <c r="N94" s="82">
        <f t="shared" ref="N94:N134" si="3">L94/$L$11</f>
        <v>3.116309781013794E-2</v>
      </c>
      <c r="O94" s="82">
        <f>L94/'סכום נכסי הקרן'!$C$42</f>
        <v>3.2550107495579279E-3</v>
      </c>
    </row>
    <row r="95" spans="2:15">
      <c r="B95" s="77" t="s">
        <v>1361</v>
      </c>
      <c r="C95" s="74" t="s">
        <v>1362</v>
      </c>
      <c r="D95" s="87" t="s">
        <v>119</v>
      </c>
      <c r="E95" s="87" t="s">
        <v>348</v>
      </c>
      <c r="F95" s="74" t="s">
        <v>1363</v>
      </c>
      <c r="G95" s="87" t="s">
        <v>2781</v>
      </c>
      <c r="H95" s="87" t="s">
        <v>163</v>
      </c>
      <c r="I95" s="84">
        <v>1110.3837500000002</v>
      </c>
      <c r="J95" s="86">
        <v>2477</v>
      </c>
      <c r="K95" s="74"/>
      <c r="L95" s="84">
        <v>27.504205488000004</v>
      </c>
      <c r="M95" s="85">
        <v>2.4042747305165699E-4</v>
      </c>
      <c r="N95" s="85">
        <f t="shared" si="3"/>
        <v>2.2800944340019858E-4</v>
      </c>
      <c r="O95" s="85">
        <f>L95/'סכום נכסי הקרן'!$C$42</f>
        <v>2.3815770620433102E-5</v>
      </c>
    </row>
    <row r="96" spans="2:15">
      <c r="B96" s="77" t="s">
        <v>1364</v>
      </c>
      <c r="C96" s="74" t="s">
        <v>1365</v>
      </c>
      <c r="D96" s="87" t="s">
        <v>119</v>
      </c>
      <c r="E96" s="87" t="s">
        <v>348</v>
      </c>
      <c r="F96" s="74" t="s">
        <v>1366</v>
      </c>
      <c r="G96" s="87" t="s">
        <v>155</v>
      </c>
      <c r="H96" s="87" t="s">
        <v>163</v>
      </c>
      <c r="I96" s="84">
        <v>14513.904300000002</v>
      </c>
      <c r="J96" s="86">
        <v>300.8</v>
      </c>
      <c r="K96" s="74"/>
      <c r="L96" s="84">
        <v>43.657824128000009</v>
      </c>
      <c r="M96" s="85">
        <v>2.6467797683445171E-4</v>
      </c>
      <c r="N96" s="85">
        <f t="shared" si="3"/>
        <v>3.6192269519772576E-4</v>
      </c>
      <c r="O96" s="85">
        <f>L96/'סכום נכסי הקרן'!$C$42</f>
        <v>3.7803117987658113E-5</v>
      </c>
    </row>
    <row r="97" spans="2:15">
      <c r="B97" s="77" t="s">
        <v>1367</v>
      </c>
      <c r="C97" s="74" t="s">
        <v>1368</v>
      </c>
      <c r="D97" s="87" t="s">
        <v>119</v>
      </c>
      <c r="E97" s="87" t="s">
        <v>348</v>
      </c>
      <c r="F97" s="74" t="s">
        <v>1369</v>
      </c>
      <c r="G97" s="87" t="s">
        <v>155</v>
      </c>
      <c r="H97" s="87" t="s">
        <v>163</v>
      </c>
      <c r="I97" s="84">
        <v>4619.9611500000001</v>
      </c>
      <c r="J97" s="86">
        <v>2698</v>
      </c>
      <c r="K97" s="74"/>
      <c r="L97" s="84">
        <v>124.64655182700004</v>
      </c>
      <c r="M97" s="85">
        <v>3.4802627891693309E-4</v>
      </c>
      <c r="N97" s="85">
        <f t="shared" si="3"/>
        <v>1.0333180108121319E-3</v>
      </c>
      <c r="O97" s="85">
        <f>L97/'סכום נכסי הקרן'!$C$42</f>
        <v>1.0793090126653286E-4</v>
      </c>
    </row>
    <row r="98" spans="2:15">
      <c r="B98" s="77" t="s">
        <v>1370</v>
      </c>
      <c r="C98" s="74" t="s">
        <v>1371</v>
      </c>
      <c r="D98" s="87" t="s">
        <v>119</v>
      </c>
      <c r="E98" s="87" t="s">
        <v>348</v>
      </c>
      <c r="F98" s="74" t="s">
        <v>1372</v>
      </c>
      <c r="G98" s="87" t="s">
        <v>1373</v>
      </c>
      <c r="H98" s="87" t="s">
        <v>163</v>
      </c>
      <c r="I98" s="84">
        <v>7271.9312750000008</v>
      </c>
      <c r="J98" s="86">
        <v>348.5</v>
      </c>
      <c r="K98" s="74"/>
      <c r="L98" s="84">
        <v>25.342680509999997</v>
      </c>
      <c r="M98" s="85">
        <v>3.743914678199461E-4</v>
      </c>
      <c r="N98" s="85">
        <f t="shared" si="3"/>
        <v>2.1009043434740349E-4</v>
      </c>
      <c r="O98" s="85">
        <f>L98/'סכום נכסי הקרן'!$C$42</f>
        <v>2.1944115644293372E-5</v>
      </c>
    </row>
    <row r="99" spans="2:15">
      <c r="B99" s="77" t="s">
        <v>1374</v>
      </c>
      <c r="C99" s="74" t="s">
        <v>1375</v>
      </c>
      <c r="D99" s="87" t="s">
        <v>119</v>
      </c>
      <c r="E99" s="87" t="s">
        <v>348</v>
      </c>
      <c r="F99" s="74" t="s">
        <v>1376</v>
      </c>
      <c r="G99" s="87" t="s">
        <v>188</v>
      </c>
      <c r="H99" s="87" t="s">
        <v>163</v>
      </c>
      <c r="I99" s="84">
        <v>4364.593436000001</v>
      </c>
      <c r="J99" s="86">
        <v>900.8</v>
      </c>
      <c r="K99" s="74"/>
      <c r="L99" s="84">
        <v>39.316257680000007</v>
      </c>
      <c r="M99" s="85">
        <v>1.0134787197361638E-4</v>
      </c>
      <c r="N99" s="85">
        <f t="shared" si="3"/>
        <v>3.2593117565627398E-4</v>
      </c>
      <c r="O99" s="85">
        <f>L99/'סכום נכסי הקרן'!$C$42</f>
        <v>3.4043774686356479E-5</v>
      </c>
    </row>
    <row r="100" spans="2:15">
      <c r="B100" s="77" t="s">
        <v>1377</v>
      </c>
      <c r="C100" s="74" t="s">
        <v>1378</v>
      </c>
      <c r="D100" s="87" t="s">
        <v>119</v>
      </c>
      <c r="E100" s="87" t="s">
        <v>348</v>
      </c>
      <c r="F100" s="74" t="s">
        <v>1379</v>
      </c>
      <c r="G100" s="87" t="s">
        <v>696</v>
      </c>
      <c r="H100" s="87" t="s">
        <v>163</v>
      </c>
      <c r="I100" s="84">
        <v>4575.3961750000008</v>
      </c>
      <c r="J100" s="86">
        <v>1618</v>
      </c>
      <c r="K100" s="74"/>
      <c r="L100" s="84">
        <v>74.02991011200001</v>
      </c>
      <c r="M100" s="85">
        <v>1.6344334904611294E-4</v>
      </c>
      <c r="N100" s="85">
        <f t="shared" si="3"/>
        <v>6.1370682410616568E-4</v>
      </c>
      <c r="O100" s="85">
        <f>L100/'סכום נכסי הקרן'!$C$42</f>
        <v>6.410217372204767E-5</v>
      </c>
    </row>
    <row r="101" spans="2:15">
      <c r="B101" s="77" t="s">
        <v>1380</v>
      </c>
      <c r="C101" s="74" t="s">
        <v>1381</v>
      </c>
      <c r="D101" s="87" t="s">
        <v>119</v>
      </c>
      <c r="E101" s="87" t="s">
        <v>348</v>
      </c>
      <c r="F101" s="74" t="s">
        <v>1382</v>
      </c>
      <c r="G101" s="87" t="s">
        <v>155</v>
      </c>
      <c r="H101" s="87" t="s">
        <v>163</v>
      </c>
      <c r="I101" s="84">
        <v>2442.5317000000005</v>
      </c>
      <c r="J101" s="86">
        <v>1580</v>
      </c>
      <c r="K101" s="74"/>
      <c r="L101" s="84">
        <v>38.592000860000006</v>
      </c>
      <c r="M101" s="85">
        <v>3.6897157739684534E-4</v>
      </c>
      <c r="N101" s="85">
        <f t="shared" si="3"/>
        <v>3.1992709768066961E-4</v>
      </c>
      <c r="O101" s="85">
        <f>L101/'סכום נכסי הקרן'!$C$42</f>
        <v>3.341664388983411E-5</v>
      </c>
    </row>
    <row r="102" spans="2:15">
      <c r="B102" s="77" t="s">
        <v>1383</v>
      </c>
      <c r="C102" s="74" t="s">
        <v>1384</v>
      </c>
      <c r="D102" s="87" t="s">
        <v>119</v>
      </c>
      <c r="E102" s="87" t="s">
        <v>348</v>
      </c>
      <c r="F102" s="74" t="s">
        <v>1385</v>
      </c>
      <c r="G102" s="87" t="s">
        <v>1373</v>
      </c>
      <c r="H102" s="87" t="s">
        <v>163</v>
      </c>
      <c r="I102" s="84">
        <v>1064.8580500000003</v>
      </c>
      <c r="J102" s="86">
        <v>9371</v>
      </c>
      <c r="K102" s="74"/>
      <c r="L102" s="84">
        <v>99.787847810000002</v>
      </c>
      <c r="M102" s="85">
        <v>2.1055452823764322E-4</v>
      </c>
      <c r="N102" s="85">
        <f t="shared" si="3"/>
        <v>8.272397341995099E-4</v>
      </c>
      <c r="O102" s="85">
        <f>L102/'סכום נכסי הקרן'!$C$42</f>
        <v>8.6405858739912252E-5</v>
      </c>
    </row>
    <row r="103" spans="2:15">
      <c r="B103" s="77" t="s">
        <v>1386</v>
      </c>
      <c r="C103" s="74" t="s">
        <v>1387</v>
      </c>
      <c r="D103" s="87" t="s">
        <v>119</v>
      </c>
      <c r="E103" s="87" t="s">
        <v>348</v>
      </c>
      <c r="F103" s="74" t="s">
        <v>1388</v>
      </c>
      <c r="G103" s="87" t="s">
        <v>823</v>
      </c>
      <c r="H103" s="87" t="s">
        <v>163</v>
      </c>
      <c r="I103" s="84">
        <v>405.95257500000008</v>
      </c>
      <c r="J103" s="86">
        <v>9.9999999999999995E-7</v>
      </c>
      <c r="K103" s="74"/>
      <c r="L103" s="84">
        <v>3.9900000000000007E-7</v>
      </c>
      <c r="M103" s="85">
        <v>2.5678070390168837E-4</v>
      </c>
      <c r="N103" s="85">
        <f t="shared" si="3"/>
        <v>3.3077039057307682E-12</v>
      </c>
      <c r="O103" s="85">
        <f>L103/'סכום נכסי הקרן'!$C$42</f>
        <v>3.4549234595046624E-13</v>
      </c>
    </row>
    <row r="104" spans="2:15">
      <c r="B104" s="77" t="s">
        <v>1389</v>
      </c>
      <c r="C104" s="74" t="s">
        <v>1390</v>
      </c>
      <c r="D104" s="87" t="s">
        <v>119</v>
      </c>
      <c r="E104" s="87" t="s">
        <v>348</v>
      </c>
      <c r="F104" s="74" t="s">
        <v>1391</v>
      </c>
      <c r="G104" s="87" t="s">
        <v>186</v>
      </c>
      <c r="H104" s="87" t="s">
        <v>163</v>
      </c>
      <c r="I104" s="84">
        <v>2813.4653750000002</v>
      </c>
      <c r="J104" s="86">
        <v>492.1</v>
      </c>
      <c r="K104" s="74"/>
      <c r="L104" s="84">
        <v>13.845063127000001</v>
      </c>
      <c r="M104" s="85">
        <v>4.6638124396606147E-4</v>
      </c>
      <c r="N104" s="85">
        <f t="shared" si="3"/>
        <v>1.1477536185530562E-4</v>
      </c>
      <c r="O104" s="85">
        <f>L104/'סכום נכסי הקרן'!$C$42</f>
        <v>1.1988379297191799E-5</v>
      </c>
    </row>
    <row r="105" spans="2:15">
      <c r="B105" s="77" t="s">
        <v>1392</v>
      </c>
      <c r="C105" s="74" t="s">
        <v>1393</v>
      </c>
      <c r="D105" s="87" t="s">
        <v>119</v>
      </c>
      <c r="E105" s="87" t="s">
        <v>348</v>
      </c>
      <c r="F105" s="74" t="s">
        <v>1394</v>
      </c>
      <c r="G105" s="87" t="s">
        <v>189</v>
      </c>
      <c r="H105" s="87" t="s">
        <v>163</v>
      </c>
      <c r="I105" s="84">
        <v>6428.7223140000006</v>
      </c>
      <c r="J105" s="86">
        <v>1637</v>
      </c>
      <c r="K105" s="74"/>
      <c r="L105" s="84">
        <v>105.23818428600002</v>
      </c>
      <c r="M105" s="85">
        <v>2.9009686440885238E-4</v>
      </c>
      <c r="N105" s="85">
        <f t="shared" si="3"/>
        <v>8.7242294033788609E-4</v>
      </c>
      <c r="O105" s="85">
        <f>L105/'סכום נכסי הקרן'!$C$42</f>
        <v>9.1125281134179527E-5</v>
      </c>
    </row>
    <row r="106" spans="2:15">
      <c r="B106" s="77" t="s">
        <v>1395</v>
      </c>
      <c r="C106" s="74" t="s">
        <v>1396</v>
      </c>
      <c r="D106" s="87" t="s">
        <v>119</v>
      </c>
      <c r="E106" s="87" t="s">
        <v>348</v>
      </c>
      <c r="F106" s="74" t="s">
        <v>1397</v>
      </c>
      <c r="G106" s="87" t="s">
        <v>520</v>
      </c>
      <c r="H106" s="87" t="s">
        <v>163</v>
      </c>
      <c r="I106" s="84">
        <v>8999.7267610000017</v>
      </c>
      <c r="J106" s="86">
        <v>660</v>
      </c>
      <c r="K106" s="74"/>
      <c r="L106" s="84">
        <v>59.398196673000008</v>
      </c>
      <c r="M106" s="85">
        <v>2.6290515750279029E-4</v>
      </c>
      <c r="N106" s="85">
        <f t="shared" si="3"/>
        <v>4.9241014317956498E-4</v>
      </c>
      <c r="O106" s="85">
        <f>L106/'סכום נכסי הקרן'!$C$42</f>
        <v>5.1432637377899617E-5</v>
      </c>
    </row>
    <row r="107" spans="2:15">
      <c r="B107" s="77" t="s">
        <v>1398</v>
      </c>
      <c r="C107" s="74" t="s">
        <v>1399</v>
      </c>
      <c r="D107" s="87" t="s">
        <v>119</v>
      </c>
      <c r="E107" s="87" t="s">
        <v>348</v>
      </c>
      <c r="F107" s="74" t="s">
        <v>1400</v>
      </c>
      <c r="G107" s="87" t="s">
        <v>520</v>
      </c>
      <c r="H107" s="87" t="s">
        <v>163</v>
      </c>
      <c r="I107" s="84">
        <v>5618.7479250000006</v>
      </c>
      <c r="J107" s="86">
        <v>1476</v>
      </c>
      <c r="K107" s="74"/>
      <c r="L107" s="84">
        <v>82.932719373000012</v>
      </c>
      <c r="M107" s="85">
        <v>3.7014717847777247E-4</v>
      </c>
      <c r="N107" s="85">
        <f t="shared" si="3"/>
        <v>6.8751097689961362E-4</v>
      </c>
      <c r="O107" s="85">
        <f>L107/'סכום נכסי הקרן'!$C$42</f>
        <v>7.181107712338207E-5</v>
      </c>
    </row>
    <row r="108" spans="2:15">
      <c r="B108" s="77" t="s">
        <v>1401</v>
      </c>
      <c r="C108" s="74" t="s">
        <v>1402</v>
      </c>
      <c r="D108" s="87" t="s">
        <v>119</v>
      </c>
      <c r="E108" s="87" t="s">
        <v>348</v>
      </c>
      <c r="F108" s="74" t="s">
        <v>1403</v>
      </c>
      <c r="G108" s="87" t="s">
        <v>468</v>
      </c>
      <c r="H108" s="87" t="s">
        <v>163</v>
      </c>
      <c r="I108" s="84">
        <v>447241.38760000007</v>
      </c>
      <c r="J108" s="86">
        <v>81.7</v>
      </c>
      <c r="K108" s="74"/>
      <c r="L108" s="84">
        <v>365.39621368300004</v>
      </c>
      <c r="M108" s="85">
        <v>4.0591295388167089E-4</v>
      </c>
      <c r="N108" s="85">
        <f t="shared" si="3"/>
        <v>3.0291290304222895E-3</v>
      </c>
      <c r="O108" s="85">
        <f>L108/'סכום נכסי הקרן'!$C$42</f>
        <v>3.1639497510465539E-4</v>
      </c>
    </row>
    <row r="109" spans="2:15">
      <c r="B109" s="77" t="s">
        <v>1404</v>
      </c>
      <c r="C109" s="74" t="s">
        <v>1405</v>
      </c>
      <c r="D109" s="87" t="s">
        <v>119</v>
      </c>
      <c r="E109" s="87" t="s">
        <v>348</v>
      </c>
      <c r="F109" s="74" t="s">
        <v>1406</v>
      </c>
      <c r="G109" s="87" t="s">
        <v>145</v>
      </c>
      <c r="H109" s="87" t="s">
        <v>163</v>
      </c>
      <c r="I109" s="84">
        <v>5288.4125000000013</v>
      </c>
      <c r="J109" s="86">
        <v>551.70000000000005</v>
      </c>
      <c r="K109" s="74"/>
      <c r="L109" s="84">
        <v>29.176171763000006</v>
      </c>
      <c r="M109" s="85">
        <v>2.6440740462976858E-4</v>
      </c>
      <c r="N109" s="85">
        <f t="shared" si="3"/>
        <v>2.4187001828257358E-4</v>
      </c>
      <c r="O109" s="85">
        <f>L109/'סכום נכסי הקרן'!$C$42</f>
        <v>2.5263518867801056E-5</v>
      </c>
    </row>
    <row r="110" spans="2:15">
      <c r="B110" s="77" t="s">
        <v>1407</v>
      </c>
      <c r="C110" s="74" t="s">
        <v>1408</v>
      </c>
      <c r="D110" s="87" t="s">
        <v>119</v>
      </c>
      <c r="E110" s="87" t="s">
        <v>348</v>
      </c>
      <c r="F110" s="74" t="s">
        <v>1409</v>
      </c>
      <c r="G110" s="87" t="s">
        <v>707</v>
      </c>
      <c r="H110" s="87" t="s">
        <v>163</v>
      </c>
      <c r="I110" s="84">
        <v>3897.714625000001</v>
      </c>
      <c r="J110" s="86">
        <v>2390</v>
      </c>
      <c r="K110" s="74"/>
      <c r="L110" s="84">
        <v>93.155379538000005</v>
      </c>
      <c r="M110" s="85">
        <v>2.6868829255665848E-4</v>
      </c>
      <c r="N110" s="85">
        <f t="shared" si="3"/>
        <v>7.7225667352800662E-4</v>
      </c>
      <c r="O110" s="85">
        <f>L110/'סכום נכסי הקרן'!$C$42</f>
        <v>8.0662833620274882E-5</v>
      </c>
    </row>
    <row r="111" spans="2:15">
      <c r="B111" s="77" t="s">
        <v>1410</v>
      </c>
      <c r="C111" s="74" t="s">
        <v>1411</v>
      </c>
      <c r="D111" s="87" t="s">
        <v>119</v>
      </c>
      <c r="E111" s="87" t="s">
        <v>348</v>
      </c>
      <c r="F111" s="74" t="s">
        <v>1412</v>
      </c>
      <c r="G111" s="87" t="s">
        <v>155</v>
      </c>
      <c r="H111" s="87" t="s">
        <v>163</v>
      </c>
      <c r="I111" s="84">
        <v>3900.9465250000003</v>
      </c>
      <c r="J111" s="86">
        <v>591</v>
      </c>
      <c r="K111" s="74"/>
      <c r="L111" s="84">
        <v>23.054593963000002</v>
      </c>
      <c r="M111" s="85">
        <v>3.3848643770983239E-4</v>
      </c>
      <c r="N111" s="85">
        <f t="shared" si="3"/>
        <v>1.9112223182068193E-4</v>
      </c>
      <c r="O111" s="85">
        <f>L111/'סכום נכסי הקרן'!$C$42</f>
        <v>1.9962871561935652E-5</v>
      </c>
    </row>
    <row r="112" spans="2:15">
      <c r="B112" s="77" t="s">
        <v>1413</v>
      </c>
      <c r="C112" s="74" t="s">
        <v>1414</v>
      </c>
      <c r="D112" s="87" t="s">
        <v>119</v>
      </c>
      <c r="E112" s="87" t="s">
        <v>348</v>
      </c>
      <c r="F112" s="74" t="s">
        <v>1415</v>
      </c>
      <c r="G112" s="87" t="s">
        <v>643</v>
      </c>
      <c r="H112" s="87" t="s">
        <v>163</v>
      </c>
      <c r="I112" s="84">
        <v>1636.3322500000002</v>
      </c>
      <c r="J112" s="86">
        <v>14620</v>
      </c>
      <c r="K112" s="74"/>
      <c r="L112" s="84">
        <v>239.23177495000002</v>
      </c>
      <c r="M112" s="85">
        <v>4.4828662437482744E-4</v>
      </c>
      <c r="N112" s="85">
        <f t="shared" si="3"/>
        <v>1.983227760343406E-3</v>
      </c>
      <c r="O112" s="85">
        <f>L112/'סכום נכסי הקרן'!$C$42</f>
        <v>2.0714974223902123E-4</v>
      </c>
    </row>
    <row r="113" spans="2:15">
      <c r="B113" s="77" t="s">
        <v>1416</v>
      </c>
      <c r="C113" s="74" t="s">
        <v>1417</v>
      </c>
      <c r="D113" s="87" t="s">
        <v>119</v>
      </c>
      <c r="E113" s="87" t="s">
        <v>348</v>
      </c>
      <c r="F113" s="74" t="s">
        <v>1418</v>
      </c>
      <c r="G113" s="87" t="s">
        <v>707</v>
      </c>
      <c r="H113" s="87" t="s">
        <v>163</v>
      </c>
      <c r="I113" s="84">
        <v>164.37526500000004</v>
      </c>
      <c r="J113" s="86">
        <v>14620</v>
      </c>
      <c r="K113" s="74"/>
      <c r="L113" s="84">
        <v>24.031663766000005</v>
      </c>
      <c r="M113" s="85">
        <v>4.9438786835032483E-5</v>
      </c>
      <c r="N113" s="85">
        <f t="shared" si="3"/>
        <v>1.9922212556392678E-4</v>
      </c>
      <c r="O113" s="85">
        <f>L113/'סכום נכסי הקרן'!$C$42</f>
        <v>2.0808912009042998E-5</v>
      </c>
    </row>
    <row r="114" spans="2:15">
      <c r="B114" s="77" t="s">
        <v>1419</v>
      </c>
      <c r="C114" s="74" t="s">
        <v>1420</v>
      </c>
      <c r="D114" s="87" t="s">
        <v>119</v>
      </c>
      <c r="E114" s="87" t="s">
        <v>348</v>
      </c>
      <c r="F114" s="74" t="s">
        <v>1421</v>
      </c>
      <c r="G114" s="87" t="s">
        <v>150</v>
      </c>
      <c r="H114" s="87" t="s">
        <v>163</v>
      </c>
      <c r="I114" s="84">
        <v>10571.049475000002</v>
      </c>
      <c r="J114" s="86">
        <v>712.2</v>
      </c>
      <c r="K114" s="74"/>
      <c r="L114" s="84">
        <v>75.287014374000023</v>
      </c>
      <c r="M114" s="85">
        <v>2.6681022025003623E-4</v>
      </c>
      <c r="N114" s="85">
        <f t="shared" si="3"/>
        <v>6.2412819923731409E-4</v>
      </c>
      <c r="O114" s="85">
        <f>L114/'סכום נכסי הקרן'!$C$42</f>
        <v>6.5190694776139687E-5</v>
      </c>
    </row>
    <row r="115" spans="2:15">
      <c r="B115" s="77" t="s">
        <v>1422</v>
      </c>
      <c r="C115" s="74" t="s">
        <v>1423</v>
      </c>
      <c r="D115" s="87" t="s">
        <v>119</v>
      </c>
      <c r="E115" s="87" t="s">
        <v>348</v>
      </c>
      <c r="F115" s="74" t="s">
        <v>1424</v>
      </c>
      <c r="G115" s="87" t="s">
        <v>823</v>
      </c>
      <c r="H115" s="87" t="s">
        <v>163</v>
      </c>
      <c r="I115" s="84">
        <v>2022.0322500000004</v>
      </c>
      <c r="J115" s="86">
        <v>5694</v>
      </c>
      <c r="K115" s="74"/>
      <c r="L115" s="84">
        <v>115.13451631500001</v>
      </c>
      <c r="M115" s="85">
        <v>2.2851483435425024E-4</v>
      </c>
      <c r="N115" s="85">
        <f t="shared" si="3"/>
        <v>9.5446338170312864E-4</v>
      </c>
      <c r="O115" s="85">
        <f>L115/'סכום נכסי הקרן'!$C$42</f>
        <v>9.9694471532685657E-5</v>
      </c>
    </row>
    <row r="116" spans="2:15">
      <c r="B116" s="77" t="s">
        <v>1425</v>
      </c>
      <c r="C116" s="74" t="s">
        <v>1426</v>
      </c>
      <c r="D116" s="87" t="s">
        <v>119</v>
      </c>
      <c r="E116" s="87" t="s">
        <v>348</v>
      </c>
      <c r="F116" s="74" t="s">
        <v>690</v>
      </c>
      <c r="G116" s="87" t="s">
        <v>404</v>
      </c>
      <c r="H116" s="87" t="s">
        <v>163</v>
      </c>
      <c r="I116" s="84">
        <v>55416.445000000007</v>
      </c>
      <c r="J116" s="86">
        <v>154.80000000000001</v>
      </c>
      <c r="K116" s="74"/>
      <c r="L116" s="84">
        <v>85.784656859999998</v>
      </c>
      <c r="M116" s="85">
        <v>1.0620568482598023E-4</v>
      </c>
      <c r="N116" s="85">
        <f t="shared" si="3"/>
        <v>7.1115349510675612E-4</v>
      </c>
      <c r="O116" s="85">
        <f>L116/'סכום נכסי הקרן'!$C$42</f>
        <v>7.428055725593271E-5</v>
      </c>
    </row>
    <row r="117" spans="2:15">
      <c r="B117" s="77" t="s">
        <v>1429</v>
      </c>
      <c r="C117" s="74" t="s">
        <v>1430</v>
      </c>
      <c r="D117" s="87" t="s">
        <v>119</v>
      </c>
      <c r="E117" s="87" t="s">
        <v>348</v>
      </c>
      <c r="F117" s="74" t="s">
        <v>1431</v>
      </c>
      <c r="G117" s="87" t="s">
        <v>696</v>
      </c>
      <c r="H117" s="87" t="s">
        <v>163</v>
      </c>
      <c r="I117" s="84">
        <v>4433.2225000000008</v>
      </c>
      <c r="J117" s="86">
        <v>6851</v>
      </c>
      <c r="K117" s="74"/>
      <c r="L117" s="84">
        <v>303.72007347500005</v>
      </c>
      <c r="M117" s="85">
        <v>1.7732890000000004E-4</v>
      </c>
      <c r="N117" s="85">
        <f t="shared" si="3"/>
        <v>2.5178347701305601E-3</v>
      </c>
      <c r="O117" s="85">
        <f>L117/'סכום נכסי הקרן'!$C$42</f>
        <v>2.6298987643389907E-4</v>
      </c>
    </row>
    <row r="118" spans="2:15">
      <c r="B118" s="77" t="s">
        <v>1432</v>
      </c>
      <c r="C118" s="74" t="s">
        <v>1433</v>
      </c>
      <c r="D118" s="87" t="s">
        <v>119</v>
      </c>
      <c r="E118" s="87" t="s">
        <v>348</v>
      </c>
      <c r="F118" s="74" t="s">
        <v>1434</v>
      </c>
      <c r="G118" s="87" t="s">
        <v>150</v>
      </c>
      <c r="H118" s="87" t="s">
        <v>163</v>
      </c>
      <c r="I118" s="84">
        <v>7315.0000000000009</v>
      </c>
      <c r="J118" s="86">
        <v>1195</v>
      </c>
      <c r="K118" s="74"/>
      <c r="L118" s="84">
        <v>87.41425000000001</v>
      </c>
      <c r="M118" s="85">
        <v>5.1389345917248193E-5</v>
      </c>
      <c r="N118" s="85">
        <f t="shared" si="3"/>
        <v>7.2466279734718247E-4</v>
      </c>
      <c r="O118" s="85">
        <f>L118/'סכום נכסי הקרן'!$C$42</f>
        <v>7.5691614791981312E-5</v>
      </c>
    </row>
    <row r="119" spans="2:15">
      <c r="B119" s="77" t="s">
        <v>1435</v>
      </c>
      <c r="C119" s="74" t="s">
        <v>1436</v>
      </c>
      <c r="D119" s="87" t="s">
        <v>119</v>
      </c>
      <c r="E119" s="87" t="s">
        <v>348</v>
      </c>
      <c r="F119" s="74" t="s">
        <v>1437</v>
      </c>
      <c r="G119" s="87" t="s">
        <v>150</v>
      </c>
      <c r="H119" s="87" t="s">
        <v>163</v>
      </c>
      <c r="I119" s="84">
        <v>17292.533650000005</v>
      </c>
      <c r="J119" s="86">
        <v>38.1</v>
      </c>
      <c r="K119" s="74"/>
      <c r="L119" s="84">
        <v>6.5884553140000008</v>
      </c>
      <c r="M119" s="85">
        <v>9.8902201992545651E-5</v>
      </c>
      <c r="N119" s="85">
        <f t="shared" si="3"/>
        <v>5.4618193921930913E-5</v>
      </c>
      <c r="O119" s="85">
        <f>L119/'סכום נכסי הקרן'!$C$42</f>
        <v>5.7049144927911667E-6</v>
      </c>
    </row>
    <row r="120" spans="2:15">
      <c r="B120" s="77" t="s">
        <v>1438</v>
      </c>
      <c r="C120" s="74" t="s">
        <v>1439</v>
      </c>
      <c r="D120" s="87" t="s">
        <v>119</v>
      </c>
      <c r="E120" s="87" t="s">
        <v>348</v>
      </c>
      <c r="F120" s="74" t="s">
        <v>1440</v>
      </c>
      <c r="G120" s="87" t="s">
        <v>189</v>
      </c>
      <c r="H120" s="87" t="s">
        <v>163</v>
      </c>
      <c r="I120" s="84">
        <v>21488.477500000005</v>
      </c>
      <c r="J120" s="86">
        <v>309</v>
      </c>
      <c r="K120" s="74"/>
      <c r="L120" s="84">
        <v>66.399395474999992</v>
      </c>
      <c r="M120" s="85">
        <v>1.6787873046875004E-4</v>
      </c>
      <c r="N120" s="85">
        <f t="shared" si="3"/>
        <v>5.5044997431283045E-4</v>
      </c>
      <c r="O120" s="85">
        <f>L120/'סכום נכסי הקרן'!$C$42</f>
        <v>5.7494944642482491E-5</v>
      </c>
    </row>
    <row r="121" spans="2:15">
      <c r="B121" s="77" t="s">
        <v>1441</v>
      </c>
      <c r="C121" s="74" t="s">
        <v>1442</v>
      </c>
      <c r="D121" s="87" t="s">
        <v>119</v>
      </c>
      <c r="E121" s="87" t="s">
        <v>348</v>
      </c>
      <c r="F121" s="74" t="s">
        <v>1443</v>
      </c>
      <c r="G121" s="87" t="s">
        <v>189</v>
      </c>
      <c r="H121" s="87" t="s">
        <v>163</v>
      </c>
      <c r="I121" s="84">
        <v>3478.6349500000006</v>
      </c>
      <c r="J121" s="86">
        <v>3056</v>
      </c>
      <c r="K121" s="74"/>
      <c r="L121" s="84">
        <v>106.30708407200001</v>
      </c>
      <c r="M121" s="85">
        <v>2.0310668184258756E-4</v>
      </c>
      <c r="N121" s="85">
        <f t="shared" si="3"/>
        <v>8.8128410323760279E-4</v>
      </c>
      <c r="O121" s="85">
        <f>L121/'סכום נכסי הקרן'!$C$42</f>
        <v>9.2050836759871476E-5</v>
      </c>
    </row>
    <row r="122" spans="2:15">
      <c r="B122" s="77" t="s">
        <v>1444</v>
      </c>
      <c r="C122" s="74" t="s">
        <v>1445</v>
      </c>
      <c r="D122" s="87" t="s">
        <v>119</v>
      </c>
      <c r="E122" s="87" t="s">
        <v>348</v>
      </c>
      <c r="F122" s="74" t="s">
        <v>1446</v>
      </c>
      <c r="G122" s="87" t="s">
        <v>150</v>
      </c>
      <c r="H122" s="87" t="s">
        <v>163</v>
      </c>
      <c r="I122" s="84">
        <v>2938.1661750000003</v>
      </c>
      <c r="J122" s="86">
        <v>6020</v>
      </c>
      <c r="K122" s="74"/>
      <c r="L122" s="84">
        <v>176.87760373500004</v>
      </c>
      <c r="M122" s="85">
        <v>2.6970816023907755E-4</v>
      </c>
      <c r="N122" s="85">
        <f t="shared" si="3"/>
        <v>1.466312633359796E-3</v>
      </c>
      <c r="O122" s="85">
        <f>L122/'סכום נכסי הקרן'!$C$42</f>
        <v>1.5315753950000525E-4</v>
      </c>
    </row>
    <row r="123" spans="2:15">
      <c r="B123" s="77" t="s">
        <v>1447</v>
      </c>
      <c r="C123" s="74" t="s">
        <v>1448</v>
      </c>
      <c r="D123" s="87" t="s">
        <v>119</v>
      </c>
      <c r="E123" s="87" t="s">
        <v>348</v>
      </c>
      <c r="F123" s="74" t="s">
        <v>1449</v>
      </c>
      <c r="G123" s="87" t="s">
        <v>1240</v>
      </c>
      <c r="H123" s="87" t="s">
        <v>163</v>
      </c>
      <c r="I123" s="84">
        <v>1941.7090950000002</v>
      </c>
      <c r="J123" s="86">
        <v>8000</v>
      </c>
      <c r="K123" s="74"/>
      <c r="L123" s="84">
        <v>155.33672756000004</v>
      </c>
      <c r="M123" s="85">
        <v>1.8438479702858604E-4</v>
      </c>
      <c r="N123" s="85">
        <f t="shared" si="3"/>
        <v>1.2877390988813241E-3</v>
      </c>
      <c r="O123" s="85">
        <f>L123/'סכום נכסי הקרן'!$C$42</f>
        <v>1.3450538951622268E-4</v>
      </c>
    </row>
    <row r="124" spans="2:15">
      <c r="B124" s="77" t="s">
        <v>1450</v>
      </c>
      <c r="C124" s="74" t="s">
        <v>1451</v>
      </c>
      <c r="D124" s="87" t="s">
        <v>119</v>
      </c>
      <c r="E124" s="87" t="s">
        <v>348</v>
      </c>
      <c r="F124" s="74" t="s">
        <v>1452</v>
      </c>
      <c r="G124" s="87" t="s">
        <v>643</v>
      </c>
      <c r="H124" s="87" t="s">
        <v>163</v>
      </c>
      <c r="I124" s="84">
        <v>50.849325000000007</v>
      </c>
      <c r="J124" s="86">
        <v>162</v>
      </c>
      <c r="K124" s="74"/>
      <c r="L124" s="84">
        <v>8.237591100000001E-2</v>
      </c>
      <c r="M124" s="85">
        <v>7.4171921857202065E-6</v>
      </c>
      <c r="N124" s="85">
        <f t="shared" si="3"/>
        <v>6.8289504399205555E-7</v>
      </c>
      <c r="O124" s="85">
        <f>L124/'סכום נכסי הקרן'!$C$42</f>
        <v>7.1328939200994519E-8</v>
      </c>
    </row>
    <row r="125" spans="2:15">
      <c r="B125" s="77" t="s">
        <v>1453</v>
      </c>
      <c r="C125" s="74" t="s">
        <v>1454</v>
      </c>
      <c r="D125" s="87" t="s">
        <v>119</v>
      </c>
      <c r="E125" s="87" t="s">
        <v>348</v>
      </c>
      <c r="F125" s="74" t="s">
        <v>1455</v>
      </c>
      <c r="G125" s="87" t="s">
        <v>520</v>
      </c>
      <c r="H125" s="87" t="s">
        <v>163</v>
      </c>
      <c r="I125" s="84">
        <v>2454.8707750000003</v>
      </c>
      <c r="J125" s="86">
        <v>450</v>
      </c>
      <c r="K125" s="74"/>
      <c r="L125" s="84">
        <v>11.046918488000001</v>
      </c>
      <c r="M125" s="85">
        <v>1.8703245804900176E-4</v>
      </c>
      <c r="N125" s="85">
        <f t="shared" si="3"/>
        <v>9.1578785536458726E-5</v>
      </c>
      <c r="O125" s="85">
        <f>L125/'סכום נכסי הקרן'!$C$42</f>
        <v>9.5654781552448541E-6</v>
      </c>
    </row>
    <row r="126" spans="2:15">
      <c r="B126" s="77" t="s">
        <v>1456</v>
      </c>
      <c r="C126" s="74" t="s">
        <v>1457</v>
      </c>
      <c r="D126" s="87" t="s">
        <v>119</v>
      </c>
      <c r="E126" s="87" t="s">
        <v>348</v>
      </c>
      <c r="F126" s="74" t="s">
        <v>1458</v>
      </c>
      <c r="G126" s="87" t="s">
        <v>520</v>
      </c>
      <c r="H126" s="87" t="s">
        <v>163</v>
      </c>
      <c r="I126" s="84">
        <v>5385.8915250000009</v>
      </c>
      <c r="J126" s="86">
        <v>2862</v>
      </c>
      <c r="K126" s="74"/>
      <c r="L126" s="84">
        <v>154.144215446</v>
      </c>
      <c r="M126" s="85">
        <v>2.0936013864382823E-4</v>
      </c>
      <c r="N126" s="85">
        <f t="shared" si="3"/>
        <v>1.2778531916705241E-3</v>
      </c>
      <c r="O126" s="85">
        <f>L126/'סכום נכסי הקרן'!$C$42</f>
        <v>1.3347279851912939E-4</v>
      </c>
    </row>
    <row r="127" spans="2:15">
      <c r="B127" s="77" t="s">
        <v>1459</v>
      </c>
      <c r="C127" s="74" t="s">
        <v>1460</v>
      </c>
      <c r="D127" s="87" t="s">
        <v>119</v>
      </c>
      <c r="E127" s="87" t="s">
        <v>348</v>
      </c>
      <c r="F127" s="74" t="s">
        <v>1461</v>
      </c>
      <c r="G127" s="87" t="s">
        <v>156</v>
      </c>
      <c r="H127" s="87" t="s">
        <v>163</v>
      </c>
      <c r="I127" s="84">
        <v>75187.875875000012</v>
      </c>
      <c r="J127" s="86">
        <v>217.2</v>
      </c>
      <c r="K127" s="74"/>
      <c r="L127" s="84">
        <v>163.30806640100002</v>
      </c>
      <c r="M127" s="85">
        <v>3.2115100369315298E-4</v>
      </c>
      <c r="N127" s="85">
        <f t="shared" si="3"/>
        <v>1.3538213761201186E-3</v>
      </c>
      <c r="O127" s="85">
        <f>L127/'סכום נכסי הקרן'!$C$42</f>
        <v>1.4140773677572932E-4</v>
      </c>
    </row>
    <row r="128" spans="2:15">
      <c r="B128" s="77" t="s">
        <v>1462</v>
      </c>
      <c r="C128" s="74" t="s">
        <v>1463</v>
      </c>
      <c r="D128" s="87" t="s">
        <v>119</v>
      </c>
      <c r="E128" s="87" t="s">
        <v>348</v>
      </c>
      <c r="F128" s="74" t="s">
        <v>1464</v>
      </c>
      <c r="G128" s="87" t="s">
        <v>823</v>
      </c>
      <c r="H128" s="87" t="s">
        <v>163</v>
      </c>
      <c r="I128" s="84">
        <v>457.22075000000007</v>
      </c>
      <c r="J128" s="86">
        <v>24240</v>
      </c>
      <c r="K128" s="74"/>
      <c r="L128" s="84">
        <v>110.83030980000002</v>
      </c>
      <c r="M128" s="85">
        <v>1.9894784774479441E-4</v>
      </c>
      <c r="N128" s="85">
        <f t="shared" si="3"/>
        <v>9.1878157543561672E-4</v>
      </c>
      <c r="O128" s="85">
        <f>L128/'סכום נכסי הקרן'!$C$42</f>
        <v>9.5967478033130195E-5</v>
      </c>
    </row>
    <row r="129" spans="2:15">
      <c r="B129" s="77" t="s">
        <v>1465</v>
      </c>
      <c r="C129" s="74" t="s">
        <v>1466</v>
      </c>
      <c r="D129" s="87" t="s">
        <v>119</v>
      </c>
      <c r="E129" s="87" t="s">
        <v>348</v>
      </c>
      <c r="F129" s="74" t="s">
        <v>1467</v>
      </c>
      <c r="G129" s="87" t="s">
        <v>186</v>
      </c>
      <c r="H129" s="87" t="s">
        <v>163</v>
      </c>
      <c r="I129" s="84">
        <v>1250.2597840000003</v>
      </c>
      <c r="J129" s="86">
        <v>2449</v>
      </c>
      <c r="K129" s="74"/>
      <c r="L129" s="84">
        <v>30.618862097000004</v>
      </c>
      <c r="M129" s="85">
        <v>1.5159018821164387E-4</v>
      </c>
      <c r="N129" s="85">
        <f t="shared" si="3"/>
        <v>2.5382989911598665E-4</v>
      </c>
      <c r="O129" s="85">
        <f>L129/'סכום נכסי הקרן'!$C$42</f>
        <v>2.6512738085780306E-5</v>
      </c>
    </row>
    <row r="130" spans="2:15">
      <c r="B130" s="77" t="s">
        <v>1468</v>
      </c>
      <c r="C130" s="74" t="s">
        <v>1469</v>
      </c>
      <c r="D130" s="87" t="s">
        <v>119</v>
      </c>
      <c r="E130" s="87" t="s">
        <v>348</v>
      </c>
      <c r="F130" s="74" t="s">
        <v>1470</v>
      </c>
      <c r="G130" s="87" t="s">
        <v>520</v>
      </c>
      <c r="H130" s="87" t="s">
        <v>163</v>
      </c>
      <c r="I130" s="84">
        <v>27530.142150000003</v>
      </c>
      <c r="J130" s="86">
        <v>655.7</v>
      </c>
      <c r="K130" s="74"/>
      <c r="L130" s="84">
        <v>180.51514206400003</v>
      </c>
      <c r="M130" s="85">
        <v>3.2434096065526481E-4</v>
      </c>
      <c r="N130" s="85">
        <f t="shared" si="3"/>
        <v>1.4964677705479631E-3</v>
      </c>
      <c r="O130" s="85">
        <f>L130/'סכום נכסי הקרן'!$C$42</f>
        <v>1.5630726794805275E-4</v>
      </c>
    </row>
    <row r="131" spans="2:15">
      <c r="B131" s="77" t="s">
        <v>1471</v>
      </c>
      <c r="C131" s="74" t="s">
        <v>1472</v>
      </c>
      <c r="D131" s="87" t="s">
        <v>119</v>
      </c>
      <c r="E131" s="87" t="s">
        <v>348</v>
      </c>
      <c r="F131" s="74" t="s">
        <v>1473</v>
      </c>
      <c r="G131" s="87" t="s">
        <v>404</v>
      </c>
      <c r="H131" s="87" t="s">
        <v>163</v>
      </c>
      <c r="I131" s="84">
        <v>28262.500000000004</v>
      </c>
      <c r="J131" s="86">
        <v>1047</v>
      </c>
      <c r="K131" s="74"/>
      <c r="L131" s="84">
        <v>295.90837500000004</v>
      </c>
      <c r="M131" s="85">
        <v>4.5511272141706929E-4</v>
      </c>
      <c r="N131" s="85">
        <f t="shared" si="3"/>
        <v>2.4530759090875807E-3</v>
      </c>
      <c r="O131" s="85">
        <f>L131/'סכום נכסי הקרן'!$C$42</f>
        <v>2.5622576106551449E-4</v>
      </c>
    </row>
    <row r="132" spans="2:15">
      <c r="B132" s="77" t="s">
        <v>1474</v>
      </c>
      <c r="C132" s="74" t="s">
        <v>1475</v>
      </c>
      <c r="D132" s="87" t="s">
        <v>119</v>
      </c>
      <c r="E132" s="87" t="s">
        <v>348</v>
      </c>
      <c r="F132" s="74" t="s">
        <v>1476</v>
      </c>
      <c r="G132" s="87" t="s">
        <v>520</v>
      </c>
      <c r="H132" s="87" t="s">
        <v>163</v>
      </c>
      <c r="I132" s="84">
        <v>6518.9684000000007</v>
      </c>
      <c r="J132" s="86">
        <v>1149</v>
      </c>
      <c r="K132" s="74"/>
      <c r="L132" s="84">
        <v>74.902946916000019</v>
      </c>
      <c r="M132" s="85">
        <v>3.924011648694819E-4</v>
      </c>
      <c r="N132" s="85">
        <f t="shared" si="3"/>
        <v>6.2094428587668572E-4</v>
      </c>
      <c r="O132" s="85">
        <f>L132/'סכום נכסי הקרן'!$C$42</f>
        <v>6.4858132452661857E-5</v>
      </c>
    </row>
    <row r="133" spans="2:15">
      <c r="B133" s="77" t="s">
        <v>1477</v>
      </c>
      <c r="C133" s="74" t="s">
        <v>1478</v>
      </c>
      <c r="D133" s="87" t="s">
        <v>119</v>
      </c>
      <c r="E133" s="87" t="s">
        <v>348</v>
      </c>
      <c r="F133" s="74" t="s">
        <v>1479</v>
      </c>
      <c r="G133" s="87" t="s">
        <v>823</v>
      </c>
      <c r="H133" s="87" t="s">
        <v>163</v>
      </c>
      <c r="I133" s="84">
        <v>33693.69797500001</v>
      </c>
      <c r="J133" s="86">
        <v>9.1</v>
      </c>
      <c r="K133" s="74"/>
      <c r="L133" s="84">
        <v>3.0661265060000007</v>
      </c>
      <c r="M133" s="85">
        <v>8.1829598713124182E-5</v>
      </c>
      <c r="N133" s="85">
        <f t="shared" si="3"/>
        <v>2.5418141903159985E-5</v>
      </c>
      <c r="O133" s="85">
        <f>L133/'סכום נכסי הקרן'!$C$42</f>
        <v>2.654945462503374E-6</v>
      </c>
    </row>
    <row r="134" spans="2:15">
      <c r="B134" s="77" t="s">
        <v>1480</v>
      </c>
      <c r="C134" s="74" t="s">
        <v>1481</v>
      </c>
      <c r="D134" s="87" t="s">
        <v>119</v>
      </c>
      <c r="E134" s="87" t="s">
        <v>348</v>
      </c>
      <c r="F134" s="74" t="s">
        <v>893</v>
      </c>
      <c r="G134" s="87" t="s">
        <v>145</v>
      </c>
      <c r="H134" s="87" t="s">
        <v>163</v>
      </c>
      <c r="I134" s="84">
        <v>22079.798825000002</v>
      </c>
      <c r="J134" s="86">
        <v>215.2</v>
      </c>
      <c r="K134" s="74"/>
      <c r="L134" s="84">
        <v>47.515727065000007</v>
      </c>
      <c r="M134" s="85">
        <v>2.4950172452688484E-4</v>
      </c>
      <c r="N134" s="85">
        <f t="shared" si="3"/>
        <v>3.9390465162039516E-4</v>
      </c>
      <c r="O134" s="85">
        <f>L134/'סכום נכסי הקרן'!$C$42</f>
        <v>4.1143659181024837E-5</v>
      </c>
    </row>
    <row r="135" spans="2:15">
      <c r="B135" s="73"/>
      <c r="C135" s="74"/>
      <c r="D135" s="74"/>
      <c r="E135" s="74"/>
      <c r="F135" s="74"/>
      <c r="G135" s="74"/>
      <c r="H135" s="74"/>
      <c r="I135" s="84"/>
      <c r="J135" s="86"/>
      <c r="K135" s="74"/>
      <c r="L135" s="74"/>
      <c r="M135" s="74"/>
      <c r="N135" s="85"/>
      <c r="O135" s="74"/>
    </row>
    <row r="136" spans="2:15">
      <c r="B136" s="71" t="s">
        <v>232</v>
      </c>
      <c r="C136" s="72"/>
      <c r="D136" s="72"/>
      <c r="E136" s="72"/>
      <c r="F136" s="72"/>
      <c r="G136" s="72"/>
      <c r="H136" s="72"/>
      <c r="I136" s="81"/>
      <c r="J136" s="83"/>
      <c r="K136" s="81">
        <f>K137+K165</f>
        <v>14.276321187000002</v>
      </c>
      <c r="L136" s="81">
        <f>L137+L165</f>
        <v>54058.277612705002</v>
      </c>
      <c r="M136" s="72"/>
      <c r="N136" s="82">
        <f t="shared" ref="N136:N163" si="4">L136/$L$11</f>
        <v>0.44814229573088332</v>
      </c>
      <c r="O136" s="82">
        <f>L136/'סכום נכסי הקרן'!$C$42</f>
        <v>4.6808824938483755E-2</v>
      </c>
    </row>
    <row r="137" spans="2:15">
      <c r="B137" s="92" t="s">
        <v>65</v>
      </c>
      <c r="C137" s="72"/>
      <c r="D137" s="72"/>
      <c r="E137" s="72"/>
      <c r="F137" s="72"/>
      <c r="G137" s="72"/>
      <c r="H137" s="72"/>
      <c r="I137" s="81"/>
      <c r="J137" s="83"/>
      <c r="K137" s="81">
        <f>SUM(K138:K163)</f>
        <v>0</v>
      </c>
      <c r="L137" s="81">
        <f>SUM(L138:L163)</f>
        <v>14333.071098547998</v>
      </c>
      <c r="M137" s="72"/>
      <c r="N137" s="82">
        <f t="shared" si="4"/>
        <v>0.11882094048567418</v>
      </c>
      <c r="O137" s="82">
        <f>L137/'סכום נכסי הקרן'!$C$42</f>
        <v>1.2410943254416475E-2</v>
      </c>
    </row>
    <row r="138" spans="2:15">
      <c r="B138" s="77" t="s">
        <v>1482</v>
      </c>
      <c r="C138" s="74" t="s">
        <v>1483</v>
      </c>
      <c r="D138" s="87" t="s">
        <v>1484</v>
      </c>
      <c r="E138" s="87" t="s">
        <v>905</v>
      </c>
      <c r="F138" s="74" t="s">
        <v>1260</v>
      </c>
      <c r="G138" s="87" t="s">
        <v>191</v>
      </c>
      <c r="H138" s="87" t="s">
        <v>162</v>
      </c>
      <c r="I138" s="84">
        <v>6701.2814750000007</v>
      </c>
      <c r="J138" s="86">
        <v>910</v>
      </c>
      <c r="K138" s="74"/>
      <c r="L138" s="84">
        <v>209.83789695100003</v>
      </c>
      <c r="M138" s="85">
        <v>1.9087834316809709E-4</v>
      </c>
      <c r="N138" s="85">
        <f t="shared" si="4"/>
        <v>1.739552960689607E-3</v>
      </c>
      <c r="O138" s="85">
        <f>L138/'סכום נכסי הקרן'!$C$42</f>
        <v>1.8169771249852926E-4</v>
      </c>
    </row>
    <row r="139" spans="2:15">
      <c r="B139" s="77" t="s">
        <v>1485</v>
      </c>
      <c r="C139" s="74" t="s">
        <v>1486</v>
      </c>
      <c r="D139" s="87" t="s">
        <v>1487</v>
      </c>
      <c r="E139" s="87" t="s">
        <v>905</v>
      </c>
      <c r="F139" s="74" t="s">
        <v>1488</v>
      </c>
      <c r="G139" s="87" t="s">
        <v>1489</v>
      </c>
      <c r="H139" s="87" t="s">
        <v>162</v>
      </c>
      <c r="I139" s="84">
        <v>612.79750000000013</v>
      </c>
      <c r="J139" s="86">
        <v>3146</v>
      </c>
      <c r="K139" s="74"/>
      <c r="L139" s="84">
        <v>66.337694780000007</v>
      </c>
      <c r="M139" s="85">
        <v>1.8748513849909218E-5</v>
      </c>
      <c r="N139" s="85">
        <f t="shared" si="4"/>
        <v>5.4993847649368818E-4</v>
      </c>
      <c r="O139" s="85">
        <f>L139/'סכום נכסי הקרן'!$C$42</f>
        <v>5.7441518281925306E-5</v>
      </c>
    </row>
    <row r="140" spans="2:15">
      <c r="B140" s="77" t="s">
        <v>1490</v>
      </c>
      <c r="C140" s="74" t="s">
        <v>1491</v>
      </c>
      <c r="D140" s="87" t="s">
        <v>1484</v>
      </c>
      <c r="E140" s="87" t="s">
        <v>905</v>
      </c>
      <c r="F140" s="74" t="s">
        <v>1492</v>
      </c>
      <c r="G140" s="87" t="s">
        <v>996</v>
      </c>
      <c r="H140" s="87" t="s">
        <v>162</v>
      </c>
      <c r="I140" s="84">
        <v>3787.4310250000003</v>
      </c>
      <c r="J140" s="86">
        <v>980</v>
      </c>
      <c r="K140" s="74"/>
      <c r="L140" s="84">
        <v>127.71899154400002</v>
      </c>
      <c r="M140" s="85">
        <v>1.100961737750702E-4</v>
      </c>
      <c r="N140" s="85">
        <f t="shared" si="4"/>
        <v>1.0587884891380545E-3</v>
      </c>
      <c r="O140" s="85">
        <f>L140/'סכום נכסי הקרן'!$C$42</f>
        <v>1.1059131331068752E-4</v>
      </c>
    </row>
    <row r="141" spans="2:15">
      <c r="B141" s="77" t="s">
        <v>1493</v>
      </c>
      <c r="C141" s="74" t="s">
        <v>1494</v>
      </c>
      <c r="D141" s="87" t="s">
        <v>1484</v>
      </c>
      <c r="E141" s="87" t="s">
        <v>905</v>
      </c>
      <c r="F141" s="74" t="s">
        <v>1346</v>
      </c>
      <c r="G141" s="87" t="s">
        <v>1195</v>
      </c>
      <c r="H141" s="87" t="s">
        <v>162</v>
      </c>
      <c r="I141" s="84">
        <v>4603.4791250000007</v>
      </c>
      <c r="J141" s="86">
        <v>1538</v>
      </c>
      <c r="K141" s="74"/>
      <c r="L141" s="84">
        <v>243.62799229500004</v>
      </c>
      <c r="M141" s="85">
        <v>1.1758749081563076E-4</v>
      </c>
      <c r="N141" s="85">
        <f t="shared" si="4"/>
        <v>2.0196723349862581E-3</v>
      </c>
      <c r="O141" s="85">
        <f>L141/'סכום נכסי הקרן'!$C$42</f>
        <v>2.1095640751178361E-4</v>
      </c>
    </row>
    <row r="142" spans="2:15">
      <c r="B142" s="77" t="s">
        <v>1495</v>
      </c>
      <c r="C142" s="74" t="s">
        <v>1496</v>
      </c>
      <c r="D142" s="87" t="s">
        <v>1484</v>
      </c>
      <c r="E142" s="87" t="s">
        <v>905</v>
      </c>
      <c r="F142" s="74" t="s">
        <v>1497</v>
      </c>
      <c r="G142" s="87" t="s">
        <v>925</v>
      </c>
      <c r="H142" s="87" t="s">
        <v>162</v>
      </c>
      <c r="I142" s="84">
        <v>1029.6161750000001</v>
      </c>
      <c r="J142" s="86">
        <v>12034</v>
      </c>
      <c r="K142" s="74"/>
      <c r="L142" s="84">
        <v>426.35370012700002</v>
      </c>
      <c r="M142" s="85">
        <v>7.3439051309609706E-6</v>
      </c>
      <c r="N142" s="85">
        <f t="shared" si="4"/>
        <v>3.5344656619870738E-3</v>
      </c>
      <c r="O142" s="85">
        <f>L142/'סכום נכסי הקרן'!$C$42</f>
        <v>3.6917779464044811E-4</v>
      </c>
    </row>
    <row r="143" spans="2:15">
      <c r="B143" s="77" t="s">
        <v>1498</v>
      </c>
      <c r="C143" s="74" t="s">
        <v>1499</v>
      </c>
      <c r="D143" s="87" t="s">
        <v>1484</v>
      </c>
      <c r="E143" s="87" t="s">
        <v>905</v>
      </c>
      <c r="F143" s="74" t="s">
        <v>924</v>
      </c>
      <c r="G143" s="87" t="s">
        <v>925</v>
      </c>
      <c r="H143" s="87" t="s">
        <v>162</v>
      </c>
      <c r="I143" s="84">
        <v>1429.7500000000002</v>
      </c>
      <c r="J143" s="86">
        <v>10342</v>
      </c>
      <c r="K143" s="74"/>
      <c r="L143" s="84">
        <v>508.80258754500005</v>
      </c>
      <c r="M143" s="85">
        <v>3.6914526508425413E-5</v>
      </c>
      <c r="N143" s="85">
        <f t="shared" si="4"/>
        <v>4.2179656793697182E-3</v>
      </c>
      <c r="O143" s="85">
        <f>L143/'סכום נכסי הקרן'!$C$42</f>
        <v>4.4056992380097623E-4</v>
      </c>
    </row>
    <row r="144" spans="2:15">
      <c r="B144" s="77" t="s">
        <v>1500</v>
      </c>
      <c r="C144" s="74" t="s">
        <v>1501</v>
      </c>
      <c r="D144" s="87" t="s">
        <v>1484</v>
      </c>
      <c r="E144" s="87" t="s">
        <v>905</v>
      </c>
      <c r="F144" s="74" t="s">
        <v>1169</v>
      </c>
      <c r="G144" s="87" t="s">
        <v>743</v>
      </c>
      <c r="H144" s="87" t="s">
        <v>162</v>
      </c>
      <c r="I144" s="84">
        <v>23.274999999999999</v>
      </c>
      <c r="J144" s="86">
        <v>12030</v>
      </c>
      <c r="K144" s="74"/>
      <c r="L144" s="84">
        <v>9.6347397830000023</v>
      </c>
      <c r="M144" s="85">
        <v>5.2660360696886055E-7</v>
      </c>
      <c r="N144" s="85">
        <f t="shared" si="4"/>
        <v>7.9871845641425355E-5</v>
      </c>
      <c r="O144" s="85">
        <f>L144/'סכום נכסי הקרן'!$C$42</f>
        <v>8.3426788226841013E-6</v>
      </c>
    </row>
    <row r="145" spans="2:15">
      <c r="B145" s="77" t="s">
        <v>1504</v>
      </c>
      <c r="C145" s="74" t="s">
        <v>1505</v>
      </c>
      <c r="D145" s="87" t="s">
        <v>1487</v>
      </c>
      <c r="E145" s="87" t="s">
        <v>905</v>
      </c>
      <c r="F145" s="74" t="s">
        <v>1506</v>
      </c>
      <c r="G145" s="87" t="s">
        <v>947</v>
      </c>
      <c r="H145" s="87" t="s">
        <v>162</v>
      </c>
      <c r="I145" s="84">
        <v>1421.6137250000002</v>
      </c>
      <c r="J145" s="86">
        <v>13898</v>
      </c>
      <c r="K145" s="74"/>
      <c r="L145" s="84">
        <v>679.8585875660001</v>
      </c>
      <c r="M145" s="85">
        <v>4.0481935552048131E-5</v>
      </c>
      <c r="N145" s="85">
        <f t="shared" si="4"/>
        <v>5.6360173068588015E-3</v>
      </c>
      <c r="O145" s="85">
        <f>L145/'סכום נכסי הקרן'!$C$42</f>
        <v>5.8868656223746312E-4</v>
      </c>
    </row>
    <row r="146" spans="2:15">
      <c r="B146" s="77" t="s">
        <v>1509</v>
      </c>
      <c r="C146" s="74" t="s">
        <v>1510</v>
      </c>
      <c r="D146" s="87" t="s">
        <v>1484</v>
      </c>
      <c r="E146" s="87" t="s">
        <v>905</v>
      </c>
      <c r="F146" s="74" t="s">
        <v>1511</v>
      </c>
      <c r="G146" s="87" t="s">
        <v>987</v>
      </c>
      <c r="H146" s="87" t="s">
        <v>162</v>
      </c>
      <c r="I146" s="84">
        <v>652.20540000000017</v>
      </c>
      <c r="J146" s="86">
        <v>1392</v>
      </c>
      <c r="K146" s="74"/>
      <c r="L146" s="84">
        <v>31.239803819000006</v>
      </c>
      <c r="M146" s="85">
        <v>3.1335982856351614E-5</v>
      </c>
      <c r="N146" s="85">
        <f t="shared" si="4"/>
        <v>2.5897749650719118E-4</v>
      </c>
      <c r="O146" s="85">
        <f>L146/'סכום נכסי הקרן'!$C$42</f>
        <v>2.7050408793129434E-5</v>
      </c>
    </row>
    <row r="147" spans="2:15">
      <c r="B147" s="77" t="s">
        <v>1512</v>
      </c>
      <c r="C147" s="74" t="s">
        <v>1513</v>
      </c>
      <c r="D147" s="87" t="s">
        <v>1484</v>
      </c>
      <c r="E147" s="87" t="s">
        <v>905</v>
      </c>
      <c r="F147" s="74" t="s">
        <v>1514</v>
      </c>
      <c r="G147" s="87" t="s">
        <v>925</v>
      </c>
      <c r="H147" s="87" t="s">
        <v>162</v>
      </c>
      <c r="I147" s="84">
        <v>66.500000000000014</v>
      </c>
      <c r="J147" s="86">
        <v>8465</v>
      </c>
      <c r="K147" s="74"/>
      <c r="L147" s="84">
        <v>19.370163225000002</v>
      </c>
      <c r="M147" s="85">
        <v>7.3553479302443594E-7</v>
      </c>
      <c r="N147" s="85">
        <f t="shared" si="4"/>
        <v>1.6057835727813281E-4</v>
      </c>
      <c r="O147" s="85">
        <f>L147/'סכום נכסי הקרן'!$C$42</f>
        <v>1.6772539183079445E-5</v>
      </c>
    </row>
    <row r="148" spans="2:15">
      <c r="B148" s="77" t="s">
        <v>1515</v>
      </c>
      <c r="C148" s="74" t="s">
        <v>1516</v>
      </c>
      <c r="D148" s="87" t="s">
        <v>1484</v>
      </c>
      <c r="E148" s="87" t="s">
        <v>905</v>
      </c>
      <c r="F148" s="74" t="s">
        <v>1342</v>
      </c>
      <c r="G148" s="87" t="s">
        <v>1343</v>
      </c>
      <c r="H148" s="87" t="s">
        <v>162</v>
      </c>
      <c r="I148" s="84">
        <v>1535.0660500000001</v>
      </c>
      <c r="J148" s="86">
        <v>836</v>
      </c>
      <c r="K148" s="74"/>
      <c r="L148" s="84">
        <v>44.158876657000008</v>
      </c>
      <c r="M148" s="85">
        <v>3.4480549179860958E-5</v>
      </c>
      <c r="N148" s="85">
        <f t="shared" si="4"/>
        <v>3.6607641301013072E-4</v>
      </c>
      <c r="O148" s="85">
        <f>L148/'סכום נכסי הקרן'!$C$42</f>
        <v>3.8236977169835117E-5</v>
      </c>
    </row>
    <row r="149" spans="2:15">
      <c r="B149" s="77" t="s">
        <v>1517</v>
      </c>
      <c r="C149" s="74" t="s">
        <v>1518</v>
      </c>
      <c r="D149" s="87" t="s">
        <v>1484</v>
      </c>
      <c r="E149" s="87" t="s">
        <v>905</v>
      </c>
      <c r="F149" s="74" t="s">
        <v>1519</v>
      </c>
      <c r="G149" s="87" t="s">
        <v>996</v>
      </c>
      <c r="H149" s="87" t="s">
        <v>162</v>
      </c>
      <c r="I149" s="84">
        <v>5234.4843250000013</v>
      </c>
      <c r="J149" s="86">
        <v>6487</v>
      </c>
      <c r="K149" s="74"/>
      <c r="L149" s="84">
        <v>1168.4293946610003</v>
      </c>
      <c r="M149" s="85">
        <v>1.1627075351426048E-4</v>
      </c>
      <c r="N149" s="85">
        <f t="shared" si="4"/>
        <v>9.6862618353153566E-3</v>
      </c>
      <c r="O149" s="85">
        <f>L149/'סכום נכסי הקרן'!$C$42</f>
        <v>1.0117378762880002E-3</v>
      </c>
    </row>
    <row r="150" spans="2:15">
      <c r="B150" s="77" t="s">
        <v>1522</v>
      </c>
      <c r="C150" s="74" t="s">
        <v>1523</v>
      </c>
      <c r="D150" s="87" t="s">
        <v>1484</v>
      </c>
      <c r="E150" s="87" t="s">
        <v>905</v>
      </c>
      <c r="F150" s="74" t="s">
        <v>1524</v>
      </c>
      <c r="G150" s="87" t="s">
        <v>959</v>
      </c>
      <c r="H150" s="87" t="s">
        <v>162</v>
      </c>
      <c r="I150" s="84">
        <v>6347.7974000000013</v>
      </c>
      <c r="J150" s="86">
        <v>376</v>
      </c>
      <c r="K150" s="74"/>
      <c r="L150" s="84">
        <v>82.12881842900002</v>
      </c>
      <c r="M150" s="85">
        <v>2.3327946566566448E-4</v>
      </c>
      <c r="N150" s="85">
        <f t="shared" si="4"/>
        <v>6.8084665035252241E-4</v>
      </c>
      <c r="O150" s="85">
        <f>L150/'סכום נכסי הקרן'!$C$42</f>
        <v>7.1114982830012779E-5</v>
      </c>
    </row>
    <row r="151" spans="2:15">
      <c r="B151" s="77" t="s">
        <v>1525</v>
      </c>
      <c r="C151" s="74" t="s">
        <v>1526</v>
      </c>
      <c r="D151" s="87" t="s">
        <v>1484</v>
      </c>
      <c r="E151" s="87" t="s">
        <v>905</v>
      </c>
      <c r="F151" s="74" t="s">
        <v>928</v>
      </c>
      <c r="G151" s="87" t="s">
        <v>191</v>
      </c>
      <c r="H151" s="87" t="s">
        <v>162</v>
      </c>
      <c r="I151" s="84">
        <v>4398.875250000001</v>
      </c>
      <c r="J151" s="86">
        <v>22703</v>
      </c>
      <c r="K151" s="74"/>
      <c r="L151" s="84">
        <v>3436.4463457840006</v>
      </c>
      <c r="M151" s="85">
        <v>7.0121379102037687E-5</v>
      </c>
      <c r="N151" s="85">
        <f t="shared" si="4"/>
        <v>2.8488087718756799E-2</v>
      </c>
      <c r="O151" s="85">
        <f>L151/'סכום נכסי הקרן'!$C$42</f>
        <v>2.9756037838040632E-3</v>
      </c>
    </row>
    <row r="152" spans="2:15">
      <c r="B152" s="77" t="s">
        <v>1527</v>
      </c>
      <c r="C152" s="74" t="s">
        <v>1528</v>
      </c>
      <c r="D152" s="87" t="s">
        <v>1484</v>
      </c>
      <c r="E152" s="87" t="s">
        <v>905</v>
      </c>
      <c r="F152" s="74" t="s">
        <v>1216</v>
      </c>
      <c r="G152" s="87" t="s">
        <v>1195</v>
      </c>
      <c r="H152" s="87" t="s">
        <v>162</v>
      </c>
      <c r="I152" s="84">
        <v>3521.2182250000005</v>
      </c>
      <c r="J152" s="86">
        <v>5214</v>
      </c>
      <c r="K152" s="74"/>
      <c r="L152" s="84">
        <v>631.75493110800005</v>
      </c>
      <c r="M152" s="85">
        <v>1.253478614758805E-4</v>
      </c>
      <c r="N152" s="85">
        <f t="shared" si="4"/>
        <v>5.2372387295503853E-3</v>
      </c>
      <c r="O152" s="85">
        <f>L152/'סכום נכסי הקרן'!$C$42</f>
        <v>5.4703381757964433E-4</v>
      </c>
    </row>
    <row r="153" spans="2:15">
      <c r="B153" s="77" t="s">
        <v>1531</v>
      </c>
      <c r="C153" s="74" t="s">
        <v>1532</v>
      </c>
      <c r="D153" s="87" t="s">
        <v>1484</v>
      </c>
      <c r="E153" s="87" t="s">
        <v>905</v>
      </c>
      <c r="F153" s="74" t="s">
        <v>810</v>
      </c>
      <c r="G153" s="87" t="s">
        <v>190</v>
      </c>
      <c r="H153" s="87" t="s">
        <v>162</v>
      </c>
      <c r="I153" s="84">
        <v>245.90702500000003</v>
      </c>
      <c r="J153" s="86">
        <v>391</v>
      </c>
      <c r="K153" s="74"/>
      <c r="L153" s="84">
        <v>3.3085093630000006</v>
      </c>
      <c r="M153" s="85">
        <v>1.3393542367387227E-6</v>
      </c>
      <c r="N153" s="85">
        <f t="shared" si="4"/>
        <v>2.7427492085568714E-5</v>
      </c>
      <c r="O153" s="85">
        <f>L153/'סכום נכסי הקרן'!$C$42</f>
        <v>2.8648237128369741E-6</v>
      </c>
    </row>
    <row r="154" spans="2:15">
      <c r="B154" s="77" t="s">
        <v>1535</v>
      </c>
      <c r="C154" s="74" t="s">
        <v>1536</v>
      </c>
      <c r="D154" s="87" t="s">
        <v>1484</v>
      </c>
      <c r="E154" s="87" t="s">
        <v>905</v>
      </c>
      <c r="F154" s="74" t="s">
        <v>1537</v>
      </c>
      <c r="G154" s="87" t="s">
        <v>959</v>
      </c>
      <c r="H154" s="87" t="s">
        <v>162</v>
      </c>
      <c r="I154" s="84">
        <v>2960.3755130000004</v>
      </c>
      <c r="J154" s="86">
        <v>1022</v>
      </c>
      <c r="K154" s="74"/>
      <c r="L154" s="84">
        <v>104.10758486800002</v>
      </c>
      <c r="M154" s="85">
        <v>7.9136217803363706E-5</v>
      </c>
      <c r="N154" s="85">
        <f t="shared" si="4"/>
        <v>8.6305028843128078E-4</v>
      </c>
      <c r="O154" s="85">
        <f>L154/'סכום נכסי הקרן'!$C$42</f>
        <v>9.0146300068377386E-5</v>
      </c>
    </row>
    <row r="155" spans="2:15">
      <c r="B155" s="77" t="s">
        <v>1538</v>
      </c>
      <c r="C155" s="74" t="s">
        <v>1539</v>
      </c>
      <c r="D155" s="87" t="s">
        <v>1484</v>
      </c>
      <c r="E155" s="87" t="s">
        <v>905</v>
      </c>
      <c r="F155" s="74" t="s">
        <v>1540</v>
      </c>
      <c r="G155" s="87" t="s">
        <v>191</v>
      </c>
      <c r="H155" s="87" t="s">
        <v>162</v>
      </c>
      <c r="I155" s="84">
        <v>1107.7071250000001</v>
      </c>
      <c r="J155" s="86">
        <v>3058</v>
      </c>
      <c r="K155" s="74"/>
      <c r="L155" s="84">
        <v>116.55934621300001</v>
      </c>
      <c r="M155" s="85">
        <v>2.2083529971246343E-5</v>
      </c>
      <c r="N155" s="85">
        <f t="shared" si="4"/>
        <v>9.6627519979489954E-4</v>
      </c>
      <c r="O155" s="85">
        <f>L155/'סכום נכסי הקרן'!$C$42</f>
        <v>1.0092822547764902E-4</v>
      </c>
    </row>
    <row r="156" spans="2:15">
      <c r="B156" s="77" t="s">
        <v>1541</v>
      </c>
      <c r="C156" s="74" t="s">
        <v>1542</v>
      </c>
      <c r="D156" s="87" t="s">
        <v>1484</v>
      </c>
      <c r="E156" s="87" t="s">
        <v>905</v>
      </c>
      <c r="F156" s="74" t="s">
        <v>1543</v>
      </c>
      <c r="G156" s="87" t="s">
        <v>959</v>
      </c>
      <c r="H156" s="87" t="s">
        <v>162</v>
      </c>
      <c r="I156" s="84">
        <v>4118.4647000000004</v>
      </c>
      <c r="J156" s="86">
        <v>724</v>
      </c>
      <c r="K156" s="74"/>
      <c r="L156" s="84">
        <v>102.60265212900001</v>
      </c>
      <c r="M156" s="85">
        <v>1.7908744673423622E-4</v>
      </c>
      <c r="N156" s="85">
        <f t="shared" si="4"/>
        <v>8.5057441901109925E-4</v>
      </c>
      <c r="O156" s="85">
        <f>L156/'סכום נכסי הקרן'!$C$42</f>
        <v>8.8843185425533343E-5</v>
      </c>
    </row>
    <row r="157" spans="2:15">
      <c r="B157" s="77" t="s">
        <v>1544</v>
      </c>
      <c r="C157" s="74" t="s">
        <v>1545</v>
      </c>
      <c r="D157" s="87" t="s">
        <v>1484</v>
      </c>
      <c r="E157" s="87" t="s">
        <v>905</v>
      </c>
      <c r="F157" s="74" t="s">
        <v>1546</v>
      </c>
      <c r="G157" s="87" t="s">
        <v>1010</v>
      </c>
      <c r="H157" s="87" t="s">
        <v>162</v>
      </c>
      <c r="I157" s="84">
        <v>3293.6818250000006</v>
      </c>
      <c r="J157" s="86">
        <v>23835</v>
      </c>
      <c r="K157" s="74"/>
      <c r="L157" s="84">
        <v>2701.3538257270002</v>
      </c>
      <c r="M157" s="85">
        <v>6.5717822172342273E-5</v>
      </c>
      <c r="N157" s="85">
        <f t="shared" si="4"/>
        <v>2.2394181955182831E-2</v>
      </c>
      <c r="O157" s="85">
        <f>L157/'סכום נכסי הקרן'!$C$42</f>
        <v>2.3390904022373136E-3</v>
      </c>
    </row>
    <row r="158" spans="2:15">
      <c r="B158" s="77" t="s">
        <v>1547</v>
      </c>
      <c r="C158" s="74" t="s">
        <v>1548</v>
      </c>
      <c r="D158" s="87" t="s">
        <v>1484</v>
      </c>
      <c r="E158" s="87" t="s">
        <v>905</v>
      </c>
      <c r="F158" s="74" t="s">
        <v>919</v>
      </c>
      <c r="G158" s="87" t="s">
        <v>920</v>
      </c>
      <c r="H158" s="87" t="s">
        <v>162</v>
      </c>
      <c r="I158" s="84">
        <v>58063.810000000012</v>
      </c>
      <c r="J158" s="86">
        <v>901</v>
      </c>
      <c r="K158" s="74"/>
      <c r="L158" s="84">
        <v>1800.1761075990005</v>
      </c>
      <c r="M158" s="85">
        <v>5.3011001651184361E-5</v>
      </c>
      <c r="N158" s="85">
        <f t="shared" si="4"/>
        <v>1.4923432436361966E-2</v>
      </c>
      <c r="O158" s="85">
        <f>L158/'סכום נכסי הקרן'!$C$42</f>
        <v>1.5587645777903696E-3</v>
      </c>
    </row>
    <row r="159" spans="2:15">
      <c r="B159" s="77" t="s">
        <v>1549</v>
      </c>
      <c r="C159" s="74" t="s">
        <v>1550</v>
      </c>
      <c r="D159" s="87" t="s">
        <v>1484</v>
      </c>
      <c r="E159" s="87" t="s">
        <v>905</v>
      </c>
      <c r="F159" s="74" t="s">
        <v>1194</v>
      </c>
      <c r="G159" s="87" t="s">
        <v>1195</v>
      </c>
      <c r="H159" s="87" t="s">
        <v>162</v>
      </c>
      <c r="I159" s="84">
        <v>5807.8074250000009</v>
      </c>
      <c r="J159" s="86">
        <v>1822</v>
      </c>
      <c r="K159" s="74"/>
      <c r="L159" s="84">
        <v>364.12060266900005</v>
      </c>
      <c r="M159" s="85">
        <v>5.4145780274209743E-5</v>
      </c>
      <c r="N159" s="85">
        <f t="shared" si="4"/>
        <v>3.0185542345997304E-3</v>
      </c>
      <c r="O159" s="85">
        <f>L159/'סכום נכסי הקרן'!$C$42</f>
        <v>3.1529042913536442E-4</v>
      </c>
    </row>
    <row r="160" spans="2:15">
      <c r="B160" s="77" t="s">
        <v>1551</v>
      </c>
      <c r="C160" s="74" t="s">
        <v>1552</v>
      </c>
      <c r="D160" s="87" t="s">
        <v>1487</v>
      </c>
      <c r="E160" s="87" t="s">
        <v>905</v>
      </c>
      <c r="F160" s="74" t="s">
        <v>1553</v>
      </c>
      <c r="G160" s="87" t="s">
        <v>925</v>
      </c>
      <c r="H160" s="87" t="s">
        <v>162</v>
      </c>
      <c r="I160" s="84">
        <v>1908.6896500000003</v>
      </c>
      <c r="J160" s="86">
        <v>825</v>
      </c>
      <c r="K160" s="74"/>
      <c r="L160" s="84">
        <v>54.184358935000006</v>
      </c>
      <c r="M160" s="85">
        <v>5.3443140678357774E-5</v>
      </c>
      <c r="N160" s="85">
        <f t="shared" si="4"/>
        <v>4.4918750796696074E-4</v>
      </c>
      <c r="O160" s="85">
        <f>L160/'סכום נכסי הקרן'!$C$42</f>
        <v>4.6917998201191116E-5</v>
      </c>
    </row>
    <row r="161" spans="2:15">
      <c r="B161" s="77" t="s">
        <v>1554</v>
      </c>
      <c r="C161" s="74" t="s">
        <v>1555</v>
      </c>
      <c r="D161" s="87" t="s">
        <v>1484</v>
      </c>
      <c r="E161" s="87" t="s">
        <v>905</v>
      </c>
      <c r="F161" s="74" t="s">
        <v>1556</v>
      </c>
      <c r="G161" s="87" t="s">
        <v>959</v>
      </c>
      <c r="H161" s="87" t="s">
        <v>162</v>
      </c>
      <c r="I161" s="84">
        <v>2454.8541500000006</v>
      </c>
      <c r="J161" s="86">
        <v>1929</v>
      </c>
      <c r="K161" s="74"/>
      <c r="L161" s="84">
        <v>162.94558387800004</v>
      </c>
      <c r="M161" s="85">
        <v>1.1146370115346588E-4</v>
      </c>
      <c r="N161" s="85">
        <f t="shared" si="4"/>
        <v>1.3508164015409551E-3</v>
      </c>
      <c r="O161" s="85">
        <f>L161/'סכום נכסי הקרן'!$C$42</f>
        <v>1.4109386475257818E-4</v>
      </c>
    </row>
    <row r="162" spans="2:15">
      <c r="B162" s="77" t="s">
        <v>1557</v>
      </c>
      <c r="C162" s="74" t="s">
        <v>1558</v>
      </c>
      <c r="D162" s="87" t="s">
        <v>1484</v>
      </c>
      <c r="E162" s="87" t="s">
        <v>905</v>
      </c>
      <c r="F162" s="74" t="s">
        <v>1559</v>
      </c>
      <c r="G162" s="87" t="s">
        <v>925</v>
      </c>
      <c r="H162" s="87" t="s">
        <v>162</v>
      </c>
      <c r="I162" s="84">
        <v>3507.8750000000005</v>
      </c>
      <c r="J162" s="86">
        <v>4818</v>
      </c>
      <c r="K162" s="74"/>
      <c r="L162" s="84">
        <v>581.56140561800009</v>
      </c>
      <c r="M162" s="85">
        <v>5.3637090531855329E-5</v>
      </c>
      <c r="N162" s="85">
        <f t="shared" si="4"/>
        <v>4.821135169887053E-3</v>
      </c>
      <c r="O162" s="85">
        <f>L162/'סכום נכסי הקרן'!$C$42</f>
        <v>5.0357146451431945E-4</v>
      </c>
    </row>
    <row r="163" spans="2:15">
      <c r="B163" s="77" t="s">
        <v>1560</v>
      </c>
      <c r="C163" s="74" t="s">
        <v>1561</v>
      </c>
      <c r="D163" s="87" t="s">
        <v>1484</v>
      </c>
      <c r="E163" s="87" t="s">
        <v>905</v>
      </c>
      <c r="F163" s="74" t="s">
        <v>1562</v>
      </c>
      <c r="G163" s="87" t="s">
        <v>925</v>
      </c>
      <c r="H163" s="87" t="s">
        <v>162</v>
      </c>
      <c r="I163" s="84">
        <v>748.57055000000003</v>
      </c>
      <c r="J163" s="86">
        <v>25485</v>
      </c>
      <c r="K163" s="74"/>
      <c r="L163" s="84">
        <v>656.45059727500006</v>
      </c>
      <c r="M163" s="85">
        <v>1.3581457232302548E-5</v>
      </c>
      <c r="N163" s="85">
        <f t="shared" si="4"/>
        <v>5.4419654248767241E-3</v>
      </c>
      <c r="O163" s="85">
        <f>L163/'סכום נכסי הקרן'!$C$42</f>
        <v>5.6841768634868285E-4</v>
      </c>
    </row>
    <row r="164" spans="2:15">
      <c r="B164" s="73"/>
      <c r="C164" s="74"/>
      <c r="D164" s="74"/>
      <c r="E164" s="74"/>
      <c r="F164" s="74"/>
      <c r="G164" s="74"/>
      <c r="H164" s="74"/>
      <c r="I164" s="84"/>
      <c r="J164" s="86"/>
      <c r="K164" s="74"/>
      <c r="L164" s="74"/>
      <c r="M164" s="74"/>
      <c r="N164" s="85"/>
      <c r="O164" s="74"/>
    </row>
    <row r="165" spans="2:15">
      <c r="B165" s="92" t="s">
        <v>64</v>
      </c>
      <c r="C165" s="72"/>
      <c r="D165" s="72"/>
      <c r="E165" s="72"/>
      <c r="F165" s="72"/>
      <c r="G165" s="72"/>
      <c r="H165" s="72"/>
      <c r="I165" s="81"/>
      <c r="J165" s="83"/>
      <c r="K165" s="81">
        <f>SUM(K166:K285)</f>
        <v>14.276321187000002</v>
      </c>
      <c r="L165" s="81">
        <f>SUM(L166:L285)</f>
        <v>39725.206514157006</v>
      </c>
      <c r="M165" s="72"/>
      <c r="N165" s="82">
        <f t="shared" ref="N165:N232" si="5">L165/$L$11</f>
        <v>0.32932135524520917</v>
      </c>
      <c r="O165" s="82">
        <f>L165/'סכום נכסי הקרן'!$C$42</f>
        <v>3.439788168406728E-2</v>
      </c>
    </row>
    <row r="166" spans="2:15">
      <c r="B166" s="77" t="s">
        <v>1563</v>
      </c>
      <c r="C166" s="74" t="s">
        <v>1564</v>
      </c>
      <c r="D166" s="87" t="s">
        <v>138</v>
      </c>
      <c r="E166" s="87" t="s">
        <v>905</v>
      </c>
      <c r="F166" s="74"/>
      <c r="G166" s="87" t="s">
        <v>996</v>
      </c>
      <c r="H166" s="87" t="s">
        <v>1565</v>
      </c>
      <c r="I166" s="84">
        <v>4350.6221270000005</v>
      </c>
      <c r="J166" s="86">
        <v>2345</v>
      </c>
      <c r="K166" s="74"/>
      <c r="L166" s="84">
        <v>380.13430319200006</v>
      </c>
      <c r="M166" s="85">
        <v>2.006607296760034E-6</v>
      </c>
      <c r="N166" s="85">
        <f t="shared" si="5"/>
        <v>3.151307567344417E-3</v>
      </c>
      <c r="O166" s="85">
        <f>L166/'סכום נכסי הקרן'!$C$42</f>
        <v>3.2915662202017516E-4</v>
      </c>
    </row>
    <row r="167" spans="2:15">
      <c r="B167" s="77" t="s">
        <v>1566</v>
      </c>
      <c r="C167" s="74" t="s">
        <v>1567</v>
      </c>
      <c r="D167" s="87" t="s">
        <v>28</v>
      </c>
      <c r="E167" s="87" t="s">
        <v>905</v>
      </c>
      <c r="F167" s="74"/>
      <c r="G167" s="87" t="s">
        <v>934</v>
      </c>
      <c r="H167" s="87" t="s">
        <v>164</v>
      </c>
      <c r="I167" s="84">
        <v>441.2839800000001</v>
      </c>
      <c r="J167" s="86">
        <v>27740</v>
      </c>
      <c r="K167" s="74"/>
      <c r="L167" s="84">
        <v>492.80693835000005</v>
      </c>
      <c r="M167" s="85">
        <v>2.2018380291899184E-6</v>
      </c>
      <c r="N167" s="85">
        <f t="shared" si="5"/>
        <v>4.0853619918584383E-3</v>
      </c>
      <c r="O167" s="85">
        <f>L167/'סכום נכסי הקרן'!$C$42</f>
        <v>4.2671936148172497E-4</v>
      </c>
    </row>
    <row r="168" spans="2:15">
      <c r="B168" s="77" t="s">
        <v>1568</v>
      </c>
      <c r="C168" s="74" t="s">
        <v>1569</v>
      </c>
      <c r="D168" s="87" t="s">
        <v>28</v>
      </c>
      <c r="E168" s="87" t="s">
        <v>905</v>
      </c>
      <c r="F168" s="74"/>
      <c r="G168" s="87" t="s">
        <v>996</v>
      </c>
      <c r="H168" s="87" t="s">
        <v>164</v>
      </c>
      <c r="I168" s="84">
        <v>1265.2554910000001</v>
      </c>
      <c r="J168" s="86">
        <v>6207</v>
      </c>
      <c r="K168" s="74"/>
      <c r="L168" s="84">
        <v>316.16382101300002</v>
      </c>
      <c r="M168" s="85">
        <v>1.613713018251906E-6</v>
      </c>
      <c r="N168" s="85">
        <f t="shared" si="5"/>
        <v>2.6209932471565503E-3</v>
      </c>
      <c r="O168" s="85">
        <f>L168/'סכום נכסי הקרן'!$C$42</f>
        <v>2.7376486272291895E-4</v>
      </c>
    </row>
    <row r="169" spans="2:15">
      <c r="B169" s="77" t="s">
        <v>1570</v>
      </c>
      <c r="C169" s="74" t="s">
        <v>1571</v>
      </c>
      <c r="D169" s="87" t="s">
        <v>1487</v>
      </c>
      <c r="E169" s="87" t="s">
        <v>905</v>
      </c>
      <c r="F169" s="74"/>
      <c r="G169" s="87" t="s">
        <v>947</v>
      </c>
      <c r="H169" s="87" t="s">
        <v>162</v>
      </c>
      <c r="I169" s="84">
        <v>141.70605500000002</v>
      </c>
      <c r="J169" s="86">
        <v>29398</v>
      </c>
      <c r="K169" s="74"/>
      <c r="L169" s="84">
        <v>143.34774502300002</v>
      </c>
      <c r="M169" s="85">
        <v>5.2374385754539256E-8</v>
      </c>
      <c r="N169" s="85">
        <f t="shared" si="5"/>
        <v>1.1883506167676074E-3</v>
      </c>
      <c r="O169" s="85">
        <f>L169/'סכום נכסי הקרן'!$C$42</f>
        <v>1.2412418224236977E-4</v>
      </c>
    </row>
    <row r="170" spans="2:15">
      <c r="B170" s="77" t="s">
        <v>1572</v>
      </c>
      <c r="C170" s="74" t="s">
        <v>1573</v>
      </c>
      <c r="D170" s="87" t="s">
        <v>1484</v>
      </c>
      <c r="E170" s="87" t="s">
        <v>905</v>
      </c>
      <c r="F170" s="74"/>
      <c r="G170" s="87" t="s">
        <v>937</v>
      </c>
      <c r="H170" s="87" t="s">
        <v>162</v>
      </c>
      <c r="I170" s="84">
        <v>343.19652200000002</v>
      </c>
      <c r="J170" s="86">
        <v>146960</v>
      </c>
      <c r="K170" s="74"/>
      <c r="L170" s="84">
        <v>1735.5082969350003</v>
      </c>
      <c r="M170" s="85">
        <v>1.0286706144219828E-6</v>
      </c>
      <c r="N170" s="85">
        <f t="shared" si="5"/>
        <v>1.4387337273684344E-2</v>
      </c>
      <c r="O170" s="85">
        <f>L170/'סכום נכסי הקרן'!$C$42</f>
        <v>1.5027690048234875E-3</v>
      </c>
    </row>
    <row r="171" spans="2:15">
      <c r="B171" s="77" t="s">
        <v>1574</v>
      </c>
      <c r="C171" s="74" t="s">
        <v>1575</v>
      </c>
      <c r="D171" s="87" t="s">
        <v>1576</v>
      </c>
      <c r="E171" s="87" t="s">
        <v>905</v>
      </c>
      <c r="F171" s="74"/>
      <c r="G171" s="87" t="s">
        <v>925</v>
      </c>
      <c r="H171" s="87" t="s">
        <v>164</v>
      </c>
      <c r="I171" s="84">
        <v>1414.8036000000002</v>
      </c>
      <c r="J171" s="86">
        <v>4759</v>
      </c>
      <c r="K171" s="74"/>
      <c r="L171" s="84">
        <v>271.05914028200004</v>
      </c>
      <c r="M171" s="85">
        <v>3.1405240770624672E-6</v>
      </c>
      <c r="N171" s="85">
        <f t="shared" si="5"/>
        <v>2.2470761328190368E-3</v>
      </c>
      <c r="O171" s="85">
        <f>L171/'סכום נכסי הקרן'!$C$42</f>
        <v>2.3470891796326994E-4</v>
      </c>
    </row>
    <row r="172" spans="2:15">
      <c r="B172" s="77" t="s">
        <v>1577</v>
      </c>
      <c r="C172" s="74" t="s">
        <v>1578</v>
      </c>
      <c r="D172" s="87" t="s">
        <v>1484</v>
      </c>
      <c r="E172" s="87" t="s">
        <v>905</v>
      </c>
      <c r="F172" s="74"/>
      <c r="G172" s="87" t="s">
        <v>947</v>
      </c>
      <c r="H172" s="87" t="s">
        <v>162</v>
      </c>
      <c r="I172" s="84">
        <v>193.841568</v>
      </c>
      <c r="J172" s="86">
        <v>314873</v>
      </c>
      <c r="K172" s="74"/>
      <c r="L172" s="84">
        <v>2100.2307253589997</v>
      </c>
      <c r="M172" s="85">
        <v>3.8699455581285306E-7</v>
      </c>
      <c r="N172" s="85">
        <f t="shared" si="5"/>
        <v>1.741088063460082E-2</v>
      </c>
      <c r="O172" s="85">
        <f>L172/'סכום נכסי הקרן'!$C$42</f>
        <v>1.8185805522344112E-3</v>
      </c>
    </row>
    <row r="173" spans="2:15">
      <c r="B173" s="77" t="s">
        <v>1579</v>
      </c>
      <c r="C173" s="74" t="s">
        <v>1580</v>
      </c>
      <c r="D173" s="87" t="s">
        <v>1487</v>
      </c>
      <c r="E173" s="87" t="s">
        <v>905</v>
      </c>
      <c r="F173" s="74"/>
      <c r="G173" s="87" t="s">
        <v>966</v>
      </c>
      <c r="H173" s="87" t="s">
        <v>162</v>
      </c>
      <c r="I173" s="84">
        <v>2190.7357920000004</v>
      </c>
      <c r="J173" s="86">
        <v>3492</v>
      </c>
      <c r="K173" s="74"/>
      <c r="L173" s="84">
        <v>263.23819929100006</v>
      </c>
      <c r="M173" s="85">
        <v>1.5917332767980692E-5</v>
      </c>
      <c r="N173" s="85">
        <f t="shared" si="5"/>
        <v>2.1822406514595866E-3</v>
      </c>
      <c r="O173" s="85">
        <f>L173/'סכום נכסי הקרן'!$C$42</f>
        <v>2.2793679954091216E-4</v>
      </c>
    </row>
    <row r="174" spans="2:15">
      <c r="B174" s="77" t="s">
        <v>1581</v>
      </c>
      <c r="C174" s="74" t="s">
        <v>1582</v>
      </c>
      <c r="D174" s="87" t="s">
        <v>1487</v>
      </c>
      <c r="E174" s="87" t="s">
        <v>905</v>
      </c>
      <c r="F174" s="74"/>
      <c r="G174" s="87" t="s">
        <v>978</v>
      </c>
      <c r="H174" s="87" t="s">
        <v>162</v>
      </c>
      <c r="I174" s="84">
        <v>949.93956000000026</v>
      </c>
      <c r="J174" s="86">
        <v>10025</v>
      </c>
      <c r="K174" s="74"/>
      <c r="L174" s="84">
        <v>327.69138810200008</v>
      </c>
      <c r="M174" s="85">
        <v>1.1798130029182075E-6</v>
      </c>
      <c r="N174" s="85">
        <f t="shared" si="5"/>
        <v>2.7165566022539409E-3</v>
      </c>
      <c r="O174" s="85">
        <f>L174/'סכום נכסי הקרן'!$C$42</f>
        <v>2.8374653238878364E-4</v>
      </c>
    </row>
    <row r="175" spans="2:15">
      <c r="B175" s="77" t="s">
        <v>1583</v>
      </c>
      <c r="C175" s="74" t="s">
        <v>1584</v>
      </c>
      <c r="D175" s="87" t="s">
        <v>1487</v>
      </c>
      <c r="E175" s="87" t="s">
        <v>905</v>
      </c>
      <c r="F175" s="74"/>
      <c r="G175" s="87" t="s">
        <v>966</v>
      </c>
      <c r="H175" s="87" t="s">
        <v>162</v>
      </c>
      <c r="I175" s="84">
        <v>280.93957200000006</v>
      </c>
      <c r="J175" s="86">
        <v>24173</v>
      </c>
      <c r="K175" s="84">
        <v>1.1020529100000003</v>
      </c>
      <c r="L175" s="84">
        <v>234.78560265000002</v>
      </c>
      <c r="M175" s="85">
        <v>6.3335926787254377E-7</v>
      </c>
      <c r="N175" s="85">
        <f t="shared" si="5"/>
        <v>1.9463690598866094E-3</v>
      </c>
      <c r="O175" s="85">
        <f>L175/'סכום נכסי הקרן'!$C$42</f>
        <v>2.0329982119033206E-4</v>
      </c>
    </row>
    <row r="176" spans="2:15">
      <c r="B176" s="77" t="s">
        <v>1585</v>
      </c>
      <c r="C176" s="74" t="s">
        <v>1586</v>
      </c>
      <c r="D176" s="87" t="s">
        <v>1484</v>
      </c>
      <c r="E176" s="87" t="s">
        <v>905</v>
      </c>
      <c r="F176" s="74"/>
      <c r="G176" s="87" t="s">
        <v>987</v>
      </c>
      <c r="H176" s="87" t="s">
        <v>162</v>
      </c>
      <c r="I176" s="84">
        <v>4800.2265000000007</v>
      </c>
      <c r="J176" s="86">
        <v>11581</v>
      </c>
      <c r="K176" s="74"/>
      <c r="L176" s="84">
        <v>1912.9008687510002</v>
      </c>
      <c r="M176" s="85">
        <v>2.8067337498953374E-7</v>
      </c>
      <c r="N176" s="85">
        <f t="shared" si="5"/>
        <v>1.585791898457008E-2</v>
      </c>
      <c r="O176" s="85">
        <f>L176/'סכום נכסי הקרן'!$C$42</f>
        <v>1.6563724529209721E-3</v>
      </c>
    </row>
    <row r="177" spans="2:15">
      <c r="B177" s="77" t="s">
        <v>1587</v>
      </c>
      <c r="C177" s="74" t="s">
        <v>1588</v>
      </c>
      <c r="D177" s="87" t="s">
        <v>28</v>
      </c>
      <c r="E177" s="87" t="s">
        <v>905</v>
      </c>
      <c r="F177" s="74"/>
      <c r="G177" s="87" t="s">
        <v>966</v>
      </c>
      <c r="H177" s="87" t="s">
        <v>164</v>
      </c>
      <c r="I177" s="84">
        <v>23674.000000000004</v>
      </c>
      <c r="J177" s="86">
        <v>428.3</v>
      </c>
      <c r="K177" s="74"/>
      <c r="L177" s="84">
        <v>408.19897815000002</v>
      </c>
      <c r="M177" s="85">
        <v>1.5402475964862083E-5</v>
      </c>
      <c r="N177" s="85">
        <f t="shared" si="5"/>
        <v>3.3839632940903842E-3</v>
      </c>
      <c r="O177" s="85">
        <f>L177/'סכום נכסי הקרן'!$C$42</f>
        <v>3.5345770069079347E-4</v>
      </c>
    </row>
    <row r="178" spans="2:15">
      <c r="B178" s="77" t="s">
        <v>1589</v>
      </c>
      <c r="C178" s="74" t="s">
        <v>1590</v>
      </c>
      <c r="D178" s="87" t="s">
        <v>28</v>
      </c>
      <c r="E178" s="87" t="s">
        <v>905</v>
      </c>
      <c r="F178" s="74"/>
      <c r="G178" s="87" t="s">
        <v>1010</v>
      </c>
      <c r="H178" s="87" t="s">
        <v>164</v>
      </c>
      <c r="I178" s="84">
        <v>500.34866200000005</v>
      </c>
      <c r="J178" s="86">
        <v>31470</v>
      </c>
      <c r="K178" s="74"/>
      <c r="L178" s="84">
        <v>633.90135623200013</v>
      </c>
      <c r="M178" s="85">
        <v>1.1754658691924035E-6</v>
      </c>
      <c r="N178" s="85">
        <f t="shared" si="5"/>
        <v>5.2550325610441545E-3</v>
      </c>
      <c r="O178" s="85">
        <f>L178/'סכום נכסי הקרן'!$C$42</f>
        <v>5.4889239765858612E-4</v>
      </c>
    </row>
    <row r="179" spans="2:15">
      <c r="B179" s="77" t="s">
        <v>1591</v>
      </c>
      <c r="C179" s="74" t="s">
        <v>1592</v>
      </c>
      <c r="D179" s="87" t="s">
        <v>1487</v>
      </c>
      <c r="E179" s="87" t="s">
        <v>905</v>
      </c>
      <c r="F179" s="74"/>
      <c r="G179" s="87" t="s">
        <v>943</v>
      </c>
      <c r="H179" s="87" t="s">
        <v>162</v>
      </c>
      <c r="I179" s="84">
        <v>8778.5194800000027</v>
      </c>
      <c r="J179" s="86">
        <v>2409</v>
      </c>
      <c r="K179" s="74"/>
      <c r="L179" s="84">
        <v>727.68387243400002</v>
      </c>
      <c r="M179" s="85">
        <v>1.0132064197639375E-6</v>
      </c>
      <c r="N179" s="85">
        <f t="shared" si="5"/>
        <v>6.0324881879379238E-3</v>
      </c>
      <c r="O179" s="85">
        <f>L179/'סכום נכסי הקרן'!$C$42</f>
        <v>6.3009826615925419E-4</v>
      </c>
    </row>
    <row r="180" spans="2:15">
      <c r="B180" s="77" t="s">
        <v>1593</v>
      </c>
      <c r="C180" s="74" t="s">
        <v>1594</v>
      </c>
      <c r="D180" s="87" t="s">
        <v>28</v>
      </c>
      <c r="E180" s="87" t="s">
        <v>905</v>
      </c>
      <c r="F180" s="74"/>
      <c r="G180" s="87" t="s">
        <v>1040</v>
      </c>
      <c r="H180" s="87" t="s">
        <v>164</v>
      </c>
      <c r="I180" s="84">
        <v>724.24469999999997</v>
      </c>
      <c r="J180" s="86">
        <v>6187</v>
      </c>
      <c r="K180" s="74"/>
      <c r="L180" s="84">
        <v>180.39215106100005</v>
      </c>
      <c r="M180" s="85">
        <v>1.2030738863238369E-6</v>
      </c>
      <c r="N180" s="85">
        <f t="shared" si="5"/>
        <v>1.4954481770116403E-3</v>
      </c>
      <c r="O180" s="85">
        <f>L180/'סכום נכסי הקרן'!$C$42</f>
        <v>1.5620077057923755E-4</v>
      </c>
    </row>
    <row r="181" spans="2:15">
      <c r="B181" s="77" t="s">
        <v>1595</v>
      </c>
      <c r="C181" s="74" t="s">
        <v>1596</v>
      </c>
      <c r="D181" s="87" t="s">
        <v>1487</v>
      </c>
      <c r="E181" s="87" t="s">
        <v>905</v>
      </c>
      <c r="F181" s="74"/>
      <c r="G181" s="87" t="s">
        <v>978</v>
      </c>
      <c r="H181" s="87" t="s">
        <v>162</v>
      </c>
      <c r="I181" s="84">
        <v>275.92712499999999</v>
      </c>
      <c r="J181" s="86">
        <v>56355</v>
      </c>
      <c r="K181" s="74"/>
      <c r="L181" s="84">
        <v>535.07113429900016</v>
      </c>
      <c r="M181" s="85">
        <v>1.8095532843642506E-6</v>
      </c>
      <c r="N181" s="85">
        <f t="shared" si="5"/>
        <v>4.4357315307383335E-3</v>
      </c>
      <c r="O181" s="85">
        <f>L181/'סכום נכסי הקרן'!$C$42</f>
        <v>4.6331574295573562E-4</v>
      </c>
    </row>
    <row r="182" spans="2:15">
      <c r="B182" s="77" t="s">
        <v>1597</v>
      </c>
      <c r="C182" s="74" t="s">
        <v>1598</v>
      </c>
      <c r="D182" s="87" t="s">
        <v>1487</v>
      </c>
      <c r="E182" s="87" t="s">
        <v>905</v>
      </c>
      <c r="F182" s="74"/>
      <c r="G182" s="87" t="s">
        <v>996</v>
      </c>
      <c r="H182" s="87" t="s">
        <v>162</v>
      </c>
      <c r="I182" s="84">
        <v>316.64652000000007</v>
      </c>
      <c r="J182" s="86">
        <v>16526</v>
      </c>
      <c r="K182" s="74"/>
      <c r="L182" s="84">
        <v>180.06410240300002</v>
      </c>
      <c r="M182" s="85">
        <v>5.6098366190341287E-7</v>
      </c>
      <c r="N182" s="85">
        <f t="shared" si="5"/>
        <v>1.4927286586473886E-3</v>
      </c>
      <c r="O182" s="85">
        <f>L182/'סכום נכסי הקרן'!$C$42</f>
        <v>1.5591671468841465E-4</v>
      </c>
    </row>
    <row r="183" spans="2:15">
      <c r="B183" s="77" t="s">
        <v>1599</v>
      </c>
      <c r="C183" s="74" t="s">
        <v>1600</v>
      </c>
      <c r="D183" s="87" t="s">
        <v>1484</v>
      </c>
      <c r="E183" s="87" t="s">
        <v>905</v>
      </c>
      <c r="F183" s="74"/>
      <c r="G183" s="87" t="s">
        <v>947</v>
      </c>
      <c r="H183" s="87" t="s">
        <v>162</v>
      </c>
      <c r="I183" s="84">
        <v>53.897280000000009</v>
      </c>
      <c r="J183" s="86">
        <v>171068</v>
      </c>
      <c r="K183" s="74"/>
      <c r="L183" s="84">
        <v>317.26363738800001</v>
      </c>
      <c r="M183" s="85">
        <v>1.3162168962376303E-6</v>
      </c>
      <c r="N183" s="85">
        <f t="shared" si="5"/>
        <v>2.6301107081068611E-3</v>
      </c>
      <c r="O183" s="85">
        <f>L183/'סכום נכסי הקרן'!$C$42</f>
        <v>2.7471718888711315E-4</v>
      </c>
    </row>
    <row r="184" spans="2:15">
      <c r="B184" s="77" t="s">
        <v>1601</v>
      </c>
      <c r="C184" s="74" t="s">
        <v>1602</v>
      </c>
      <c r="D184" s="87" t="s">
        <v>1576</v>
      </c>
      <c r="E184" s="87" t="s">
        <v>905</v>
      </c>
      <c r="F184" s="74"/>
      <c r="G184" s="87" t="s">
        <v>971</v>
      </c>
      <c r="H184" s="87" t="s">
        <v>164</v>
      </c>
      <c r="I184" s="84">
        <v>1970.0803270000001</v>
      </c>
      <c r="J184" s="86">
        <v>5200</v>
      </c>
      <c r="K184" s="74"/>
      <c r="L184" s="84">
        <v>412.41976781100004</v>
      </c>
      <c r="M184" s="85">
        <v>4.047760914240055E-6</v>
      </c>
      <c r="N184" s="85">
        <f t="shared" si="5"/>
        <v>3.4189535759123336E-3</v>
      </c>
      <c r="O184" s="85">
        <f>L184/'סכום נכסי הקרן'!$C$42</f>
        <v>3.5711246390318033E-4</v>
      </c>
    </row>
    <row r="185" spans="2:15">
      <c r="B185" s="77" t="s">
        <v>1603</v>
      </c>
      <c r="C185" s="74" t="s">
        <v>1604</v>
      </c>
      <c r="D185" s="87" t="s">
        <v>1487</v>
      </c>
      <c r="E185" s="87" t="s">
        <v>905</v>
      </c>
      <c r="F185" s="74"/>
      <c r="G185" s="87" t="s">
        <v>981</v>
      </c>
      <c r="H185" s="87" t="s">
        <v>162</v>
      </c>
      <c r="I185" s="84">
        <v>774.77340000000015</v>
      </c>
      <c r="J185" s="86">
        <v>5833</v>
      </c>
      <c r="K185" s="74"/>
      <c r="L185" s="84">
        <v>155.50750406400005</v>
      </c>
      <c r="M185" s="85">
        <v>1.33703904667196E-6</v>
      </c>
      <c r="N185" s="85">
        <f t="shared" si="5"/>
        <v>1.2891548334910681E-3</v>
      </c>
      <c r="O185" s="85">
        <f>L185/'סכום נכסי הקרן'!$C$42</f>
        <v>1.3465326414028328E-4</v>
      </c>
    </row>
    <row r="186" spans="2:15">
      <c r="B186" s="77" t="s">
        <v>1605</v>
      </c>
      <c r="C186" s="74" t="s">
        <v>1606</v>
      </c>
      <c r="D186" s="87" t="s">
        <v>1487</v>
      </c>
      <c r="E186" s="87" t="s">
        <v>905</v>
      </c>
      <c r="F186" s="74"/>
      <c r="G186" s="87" t="s">
        <v>943</v>
      </c>
      <c r="H186" s="87" t="s">
        <v>162</v>
      </c>
      <c r="I186" s="84">
        <v>2913.8217000000004</v>
      </c>
      <c r="J186" s="86">
        <v>4311</v>
      </c>
      <c r="K186" s="74"/>
      <c r="L186" s="84">
        <v>432.2407108490001</v>
      </c>
      <c r="M186" s="85">
        <v>1.3996209400512619E-6</v>
      </c>
      <c r="N186" s="85">
        <f t="shared" si="5"/>
        <v>3.5832688909550902E-3</v>
      </c>
      <c r="O186" s="85">
        <f>L186/'סכום נכסי הקרן'!$C$42</f>
        <v>3.7427533134465704E-4</v>
      </c>
    </row>
    <row r="187" spans="2:15">
      <c r="B187" s="77" t="s">
        <v>1607</v>
      </c>
      <c r="C187" s="74" t="s">
        <v>1608</v>
      </c>
      <c r="D187" s="87" t="s">
        <v>28</v>
      </c>
      <c r="E187" s="87" t="s">
        <v>905</v>
      </c>
      <c r="F187" s="74"/>
      <c r="G187" s="87" t="s">
        <v>996</v>
      </c>
      <c r="H187" s="87" t="s">
        <v>164</v>
      </c>
      <c r="I187" s="84">
        <v>3200.1510000000003</v>
      </c>
      <c r="J187" s="86">
        <v>3601</v>
      </c>
      <c r="K187" s="74"/>
      <c r="L187" s="84">
        <v>463.92287592800005</v>
      </c>
      <c r="M187" s="85">
        <v>5.8752463560444304E-6</v>
      </c>
      <c r="N187" s="85">
        <f t="shared" si="5"/>
        <v>3.845913555551118E-3</v>
      </c>
      <c r="O187" s="85">
        <f>L187/'סכום נכסי הקרן'!$C$42</f>
        <v>4.0170877880814983E-4</v>
      </c>
    </row>
    <row r="188" spans="2:15">
      <c r="B188" s="77" t="s">
        <v>1609</v>
      </c>
      <c r="C188" s="74" t="s">
        <v>1610</v>
      </c>
      <c r="D188" s="87" t="s">
        <v>1487</v>
      </c>
      <c r="E188" s="87" t="s">
        <v>905</v>
      </c>
      <c r="F188" s="74"/>
      <c r="G188" s="87" t="s">
        <v>966</v>
      </c>
      <c r="H188" s="87" t="s">
        <v>162</v>
      </c>
      <c r="I188" s="84">
        <v>269.4864</v>
      </c>
      <c r="J188" s="86">
        <v>16650</v>
      </c>
      <c r="K188" s="74"/>
      <c r="L188" s="84">
        <v>154.39589995000003</v>
      </c>
      <c r="M188" s="85">
        <v>6.4214144444038011E-7</v>
      </c>
      <c r="N188" s="85">
        <f t="shared" si="5"/>
        <v>1.2799396523644911E-3</v>
      </c>
      <c r="O188" s="85">
        <f>L188/'סכום נכסי הקרן'!$C$42</f>
        <v>1.3369073102470919E-4</v>
      </c>
    </row>
    <row r="189" spans="2:15">
      <c r="B189" s="77" t="s">
        <v>1611</v>
      </c>
      <c r="C189" s="74" t="s">
        <v>1612</v>
      </c>
      <c r="D189" s="87" t="s">
        <v>1487</v>
      </c>
      <c r="E189" s="87" t="s">
        <v>905</v>
      </c>
      <c r="F189" s="74"/>
      <c r="G189" s="87" t="s">
        <v>934</v>
      </c>
      <c r="H189" s="87" t="s">
        <v>162</v>
      </c>
      <c r="I189" s="84">
        <v>793.63744799999995</v>
      </c>
      <c r="J189" s="86">
        <v>7563</v>
      </c>
      <c r="K189" s="74"/>
      <c r="L189" s="84">
        <v>206.53845546800002</v>
      </c>
      <c r="M189" s="85">
        <v>2.1821057334699065E-6</v>
      </c>
      <c r="N189" s="85">
        <f t="shared" si="5"/>
        <v>1.7122006411907367E-3</v>
      </c>
      <c r="O189" s="85">
        <f>L189/'סכום נכסי הקרן'!$C$42</f>
        <v>1.7884074062312084E-4</v>
      </c>
    </row>
    <row r="190" spans="2:15">
      <c r="B190" s="77" t="s">
        <v>1613</v>
      </c>
      <c r="C190" s="74" t="s">
        <v>1614</v>
      </c>
      <c r="D190" s="87" t="s">
        <v>28</v>
      </c>
      <c r="E190" s="87" t="s">
        <v>905</v>
      </c>
      <c r="F190" s="74"/>
      <c r="G190" s="87" t="s">
        <v>984</v>
      </c>
      <c r="H190" s="87" t="s">
        <v>164</v>
      </c>
      <c r="I190" s="84">
        <v>2163.4435560000002</v>
      </c>
      <c r="J190" s="86">
        <v>3892</v>
      </c>
      <c r="K190" s="74"/>
      <c r="L190" s="84">
        <v>338.97728440300011</v>
      </c>
      <c r="M190" s="85">
        <v>1.7460353232169506E-6</v>
      </c>
      <c r="N190" s="85">
        <f t="shared" si="5"/>
        <v>2.810116510210057E-3</v>
      </c>
      <c r="O190" s="85">
        <f>L190/'סכום נכסי הקרן'!$C$42</f>
        <v>2.9351894038173151E-4</v>
      </c>
    </row>
    <row r="191" spans="2:15">
      <c r="B191" s="77" t="s">
        <v>1615</v>
      </c>
      <c r="C191" s="74" t="s">
        <v>1616</v>
      </c>
      <c r="D191" s="87" t="s">
        <v>1487</v>
      </c>
      <c r="E191" s="87" t="s">
        <v>905</v>
      </c>
      <c r="F191" s="74"/>
      <c r="G191" s="87" t="s">
        <v>947</v>
      </c>
      <c r="H191" s="87" t="s">
        <v>162</v>
      </c>
      <c r="I191" s="84">
        <v>151.58610000000002</v>
      </c>
      <c r="J191" s="86">
        <v>20962</v>
      </c>
      <c r="K191" s="74"/>
      <c r="L191" s="84">
        <v>109.33942076800001</v>
      </c>
      <c r="M191" s="85">
        <v>6.0869714105919923E-7</v>
      </c>
      <c r="N191" s="85">
        <f t="shared" si="5"/>
        <v>9.0642212813196352E-4</v>
      </c>
      <c r="O191" s="85">
        <f>L191/'סכום נכסי הקרן'!$C$42</f>
        <v>9.4676523774439713E-5</v>
      </c>
    </row>
    <row r="192" spans="2:15">
      <c r="B192" s="77" t="s">
        <v>1617</v>
      </c>
      <c r="C192" s="74" t="s">
        <v>1618</v>
      </c>
      <c r="D192" s="87" t="s">
        <v>28</v>
      </c>
      <c r="E192" s="87" t="s">
        <v>905</v>
      </c>
      <c r="F192" s="74"/>
      <c r="G192" s="87" t="s">
        <v>996</v>
      </c>
      <c r="H192" s="87" t="s">
        <v>164</v>
      </c>
      <c r="I192" s="84">
        <v>1077.8782280000003</v>
      </c>
      <c r="J192" s="86">
        <v>6982</v>
      </c>
      <c r="K192" s="74"/>
      <c r="L192" s="84">
        <v>302.97147403200006</v>
      </c>
      <c r="M192" s="85">
        <v>1.0821865859485151E-5</v>
      </c>
      <c r="N192" s="85">
        <f t="shared" si="5"/>
        <v>2.5116288921820914E-3</v>
      </c>
      <c r="O192" s="85">
        <f>L192/'סכום נכסי הקרן'!$C$42</f>
        <v>2.6234166746713395E-4</v>
      </c>
    </row>
    <row r="193" spans="2:15">
      <c r="B193" s="77" t="s">
        <v>1502</v>
      </c>
      <c r="C193" s="74" t="s">
        <v>1503</v>
      </c>
      <c r="D193" s="87" t="s">
        <v>122</v>
      </c>
      <c r="E193" s="87" t="s">
        <v>905</v>
      </c>
      <c r="F193" s="74"/>
      <c r="G193" s="87" t="s">
        <v>145</v>
      </c>
      <c r="H193" s="87" t="s">
        <v>165</v>
      </c>
      <c r="I193" s="84">
        <v>12695.824225</v>
      </c>
      <c r="J193" s="86">
        <v>586</v>
      </c>
      <c r="K193" s="74"/>
      <c r="L193" s="84">
        <v>328.15262514300002</v>
      </c>
      <c r="M193" s="85">
        <v>7.1691607712547184E-5</v>
      </c>
      <c r="N193" s="85">
        <f>L193/$L$11</f>
        <v>2.7203802502789617E-3</v>
      </c>
      <c r="O193" s="85">
        <f>L193/'סכום נכסי הקרן'!$C$42</f>
        <v>2.8414591551493483E-4</v>
      </c>
    </row>
    <row r="194" spans="2:15">
      <c r="B194" s="77" t="s">
        <v>1619</v>
      </c>
      <c r="C194" s="74" t="s">
        <v>1620</v>
      </c>
      <c r="D194" s="87" t="s">
        <v>1484</v>
      </c>
      <c r="E194" s="87" t="s">
        <v>905</v>
      </c>
      <c r="F194" s="74"/>
      <c r="G194" s="87" t="s">
        <v>966</v>
      </c>
      <c r="H194" s="87" t="s">
        <v>162</v>
      </c>
      <c r="I194" s="84">
        <v>159.33383400000002</v>
      </c>
      <c r="J194" s="86">
        <v>76013</v>
      </c>
      <c r="K194" s="74"/>
      <c r="L194" s="84">
        <v>416.754744131</v>
      </c>
      <c r="M194" s="85">
        <v>1.7992210857629764E-6</v>
      </c>
      <c r="N194" s="85">
        <f t="shared" si="5"/>
        <v>3.4548904633933219E-3</v>
      </c>
      <c r="O194" s="85">
        <f>L194/'סכום נכסי הקרן'!$C$42</f>
        <v>3.6086610084161771E-4</v>
      </c>
    </row>
    <row r="195" spans="2:15">
      <c r="B195" s="77" t="s">
        <v>1621</v>
      </c>
      <c r="C195" s="74" t="s">
        <v>1622</v>
      </c>
      <c r="D195" s="87" t="s">
        <v>28</v>
      </c>
      <c r="E195" s="87" t="s">
        <v>905</v>
      </c>
      <c r="F195" s="74"/>
      <c r="G195" s="87" t="s">
        <v>987</v>
      </c>
      <c r="H195" s="87" t="s">
        <v>169</v>
      </c>
      <c r="I195" s="84">
        <v>15394.481340000004</v>
      </c>
      <c r="J195" s="86">
        <v>9828</v>
      </c>
      <c r="K195" s="74"/>
      <c r="L195" s="84">
        <v>576.13883363900004</v>
      </c>
      <c r="M195" s="85">
        <v>5.0105789040942549E-6</v>
      </c>
      <c r="N195" s="85">
        <f t="shared" si="5"/>
        <v>4.7761821310047352E-3</v>
      </c>
      <c r="O195" s="85">
        <f>L195/'סכום נכסי הקרן'!$C$42</f>
        <v>4.9887608327594851E-4</v>
      </c>
    </row>
    <row r="196" spans="2:15">
      <c r="B196" s="77" t="s">
        <v>1623</v>
      </c>
      <c r="C196" s="74" t="s">
        <v>1624</v>
      </c>
      <c r="D196" s="87" t="s">
        <v>1487</v>
      </c>
      <c r="E196" s="87" t="s">
        <v>905</v>
      </c>
      <c r="F196" s="74"/>
      <c r="G196" s="87" t="s">
        <v>1625</v>
      </c>
      <c r="H196" s="87" t="s">
        <v>162</v>
      </c>
      <c r="I196" s="84">
        <v>387.38670000000008</v>
      </c>
      <c r="J196" s="86">
        <v>21825</v>
      </c>
      <c r="K196" s="74"/>
      <c r="L196" s="84">
        <v>290.92673377300008</v>
      </c>
      <c r="M196" s="85">
        <v>1.7130445097143399E-6</v>
      </c>
      <c r="N196" s="85">
        <f t="shared" si="5"/>
        <v>2.4117781794046307E-3</v>
      </c>
      <c r="O196" s="85">
        <f>L196/'סכום נכסי הקרן'!$C$42</f>
        <v>2.5191217982691857E-4</v>
      </c>
    </row>
    <row r="197" spans="2:15">
      <c r="B197" s="77" t="s">
        <v>1626</v>
      </c>
      <c r="C197" s="74" t="s">
        <v>1627</v>
      </c>
      <c r="D197" s="87" t="s">
        <v>1484</v>
      </c>
      <c r="E197" s="87" t="s">
        <v>905</v>
      </c>
      <c r="F197" s="74"/>
      <c r="G197" s="87" t="s">
        <v>937</v>
      </c>
      <c r="H197" s="87" t="s">
        <v>162</v>
      </c>
      <c r="I197" s="84">
        <v>1608.1600920000003</v>
      </c>
      <c r="J197" s="86">
        <v>26190</v>
      </c>
      <c r="K197" s="74"/>
      <c r="L197" s="84">
        <v>1449.2704977740002</v>
      </c>
      <c r="M197" s="85">
        <v>6.6887329290987417E-7</v>
      </c>
      <c r="N197" s="85">
        <f t="shared" si="5"/>
        <v>1.2014430290595074E-2</v>
      </c>
      <c r="O197" s="85">
        <f>L197/'סכום נכסי הקרן'!$C$42</f>
        <v>1.254916952864008E-3</v>
      </c>
    </row>
    <row r="198" spans="2:15">
      <c r="B198" s="77" t="s">
        <v>1628</v>
      </c>
      <c r="C198" s="74" t="s">
        <v>1629</v>
      </c>
      <c r="D198" s="87" t="s">
        <v>1487</v>
      </c>
      <c r="E198" s="87" t="s">
        <v>905</v>
      </c>
      <c r="F198" s="74"/>
      <c r="G198" s="87" t="s">
        <v>984</v>
      </c>
      <c r="H198" s="87" t="s">
        <v>162</v>
      </c>
      <c r="I198" s="84">
        <v>336.858</v>
      </c>
      <c r="J198" s="86">
        <v>25152</v>
      </c>
      <c r="K198" s="84">
        <v>0.75343344600000006</v>
      </c>
      <c r="L198" s="84">
        <v>292.29740308000009</v>
      </c>
      <c r="M198" s="85">
        <v>1.2828189836919556E-6</v>
      </c>
      <c r="N198" s="85">
        <f t="shared" si="5"/>
        <v>2.4231410070242529E-3</v>
      </c>
      <c r="O198" s="85">
        <f>L198/'סכום נכסי הקרן'!$C$42</f>
        <v>2.5309903635423121E-4</v>
      </c>
    </row>
    <row r="199" spans="2:15">
      <c r="B199" s="77" t="s">
        <v>1630</v>
      </c>
      <c r="C199" s="74" t="s">
        <v>1631</v>
      </c>
      <c r="D199" s="87" t="s">
        <v>1487</v>
      </c>
      <c r="E199" s="87" t="s">
        <v>905</v>
      </c>
      <c r="F199" s="74"/>
      <c r="G199" s="87" t="s">
        <v>978</v>
      </c>
      <c r="H199" s="87" t="s">
        <v>162</v>
      </c>
      <c r="I199" s="84">
        <v>304.51963200000006</v>
      </c>
      <c r="J199" s="86">
        <v>20097</v>
      </c>
      <c r="K199" s="74"/>
      <c r="L199" s="84">
        <v>210.58682724100001</v>
      </c>
      <c r="M199" s="85">
        <v>8.8552343051679768E-7</v>
      </c>
      <c r="N199" s="85">
        <f t="shared" si="5"/>
        <v>1.7457615813546521E-3</v>
      </c>
      <c r="O199" s="85">
        <f>L199/'סכום נכסי הקרן'!$C$42</f>
        <v>1.8234620794425722E-4</v>
      </c>
    </row>
    <row r="200" spans="2:15">
      <c r="B200" s="77" t="s">
        <v>1632</v>
      </c>
      <c r="C200" s="74" t="s">
        <v>1633</v>
      </c>
      <c r="D200" s="87" t="s">
        <v>1484</v>
      </c>
      <c r="E200" s="87" t="s">
        <v>905</v>
      </c>
      <c r="F200" s="74"/>
      <c r="G200" s="87" t="s">
        <v>934</v>
      </c>
      <c r="H200" s="87" t="s">
        <v>162</v>
      </c>
      <c r="I200" s="84">
        <v>673.71600000000001</v>
      </c>
      <c r="J200" s="86">
        <v>8272</v>
      </c>
      <c r="K200" s="74"/>
      <c r="L200" s="84">
        <v>191.76619885600005</v>
      </c>
      <c r="M200" s="85">
        <v>4.916819849298854E-6</v>
      </c>
      <c r="N200" s="85">
        <f t="shared" si="5"/>
        <v>1.5897388595066027E-3</v>
      </c>
      <c r="O200" s="85">
        <f>L200/'סכום נכסי הקרן'!$C$42</f>
        <v>1.6604950856331593E-4</v>
      </c>
    </row>
    <row r="201" spans="2:15">
      <c r="B201" s="77" t="s">
        <v>1634</v>
      </c>
      <c r="C201" s="74" t="s">
        <v>1635</v>
      </c>
      <c r="D201" s="87" t="s">
        <v>28</v>
      </c>
      <c r="E201" s="87" t="s">
        <v>905</v>
      </c>
      <c r="F201" s="74"/>
      <c r="G201" s="87" t="s">
        <v>947</v>
      </c>
      <c r="H201" s="87" t="s">
        <v>169</v>
      </c>
      <c r="I201" s="84">
        <v>5052.8700000000008</v>
      </c>
      <c r="J201" s="86">
        <v>15475</v>
      </c>
      <c r="K201" s="74"/>
      <c r="L201" s="84">
        <v>297.75956565600006</v>
      </c>
      <c r="M201" s="85">
        <v>3.4592776475485262E-6</v>
      </c>
      <c r="N201" s="85">
        <f t="shared" si="5"/>
        <v>2.4684222513509982E-3</v>
      </c>
      <c r="O201" s="85">
        <f>L201/'סכום נכסי הקרן'!$C$42</f>
        <v>2.5782869891649953E-4</v>
      </c>
    </row>
    <row r="202" spans="2:15">
      <c r="B202" s="77" t="s">
        <v>1636</v>
      </c>
      <c r="C202" s="74" t="s">
        <v>1637</v>
      </c>
      <c r="D202" s="87" t="s">
        <v>1487</v>
      </c>
      <c r="E202" s="87" t="s">
        <v>905</v>
      </c>
      <c r="F202" s="74"/>
      <c r="G202" s="87" t="s">
        <v>950</v>
      </c>
      <c r="H202" s="87" t="s">
        <v>162</v>
      </c>
      <c r="I202" s="84">
        <v>606.34440000000006</v>
      </c>
      <c r="J202" s="86">
        <v>8532</v>
      </c>
      <c r="K202" s="74"/>
      <c r="L202" s="84">
        <v>178.01429978000004</v>
      </c>
      <c r="M202" s="85">
        <v>2.1865270522863582E-6</v>
      </c>
      <c r="N202" s="85">
        <f t="shared" si="5"/>
        <v>1.4757358262111125E-3</v>
      </c>
      <c r="O202" s="85">
        <f>L202/'סכום נכסי הקרן'!$C$42</f>
        <v>1.5414179960832525E-4</v>
      </c>
    </row>
    <row r="203" spans="2:15">
      <c r="B203" s="77" t="s">
        <v>1638</v>
      </c>
      <c r="C203" s="74" t="s">
        <v>1639</v>
      </c>
      <c r="D203" s="87" t="s">
        <v>1487</v>
      </c>
      <c r="E203" s="87" t="s">
        <v>905</v>
      </c>
      <c r="F203" s="74"/>
      <c r="G203" s="87" t="s">
        <v>947</v>
      </c>
      <c r="H203" s="87" t="s">
        <v>162</v>
      </c>
      <c r="I203" s="84">
        <v>572.65860000000009</v>
      </c>
      <c r="J203" s="86">
        <v>27771</v>
      </c>
      <c r="K203" s="74"/>
      <c r="L203" s="84">
        <v>547.23262115200021</v>
      </c>
      <c r="M203" s="85">
        <v>5.3198538402396073E-7</v>
      </c>
      <c r="N203" s="85">
        <f t="shared" si="5"/>
        <v>4.536550070996884E-3</v>
      </c>
      <c r="O203" s="85">
        <f>L203/'סכום נכסי הקרן'!$C$42</f>
        <v>4.7384632095846428E-4</v>
      </c>
    </row>
    <row r="204" spans="2:15">
      <c r="B204" s="77" t="s">
        <v>1640</v>
      </c>
      <c r="C204" s="74" t="s">
        <v>1641</v>
      </c>
      <c r="D204" s="87" t="s">
        <v>28</v>
      </c>
      <c r="E204" s="87" t="s">
        <v>905</v>
      </c>
      <c r="F204" s="74"/>
      <c r="G204" s="87" t="s">
        <v>1010</v>
      </c>
      <c r="H204" s="87" t="s">
        <v>164</v>
      </c>
      <c r="I204" s="84">
        <v>2021.1480000000001</v>
      </c>
      <c r="J204" s="86">
        <v>2408</v>
      </c>
      <c r="K204" s="74"/>
      <c r="L204" s="84">
        <v>195.932641851</v>
      </c>
      <c r="M204" s="85">
        <v>1.5476799806173903E-6</v>
      </c>
      <c r="N204" s="85">
        <f t="shared" si="5"/>
        <v>1.6242786082974947E-3</v>
      </c>
      <c r="O204" s="85">
        <f>L204/'סכום נכסי הקרן'!$C$42</f>
        <v>1.6965721323652751E-4</v>
      </c>
    </row>
    <row r="205" spans="2:15">
      <c r="B205" s="77" t="s">
        <v>1642</v>
      </c>
      <c r="C205" s="74" t="s">
        <v>1643</v>
      </c>
      <c r="D205" s="87" t="s">
        <v>1487</v>
      </c>
      <c r="E205" s="87" t="s">
        <v>905</v>
      </c>
      <c r="F205" s="74"/>
      <c r="G205" s="87" t="s">
        <v>156</v>
      </c>
      <c r="H205" s="87" t="s">
        <v>162</v>
      </c>
      <c r="I205" s="84">
        <v>506.80286100000006</v>
      </c>
      <c r="J205" s="86">
        <v>10005</v>
      </c>
      <c r="K205" s="74"/>
      <c r="L205" s="84">
        <v>174.47805992799999</v>
      </c>
      <c r="M205" s="85">
        <v>9.3353248126146755E-7</v>
      </c>
      <c r="N205" s="85">
        <f t="shared" si="5"/>
        <v>1.4464204518500564E-3</v>
      </c>
      <c r="O205" s="85">
        <f>L205/'סכום נכסי הקרן'!$C$42</f>
        <v>1.5107978506619235E-4</v>
      </c>
    </row>
    <row r="206" spans="2:15">
      <c r="B206" s="77" t="s">
        <v>1644</v>
      </c>
      <c r="C206" s="74" t="s">
        <v>1645</v>
      </c>
      <c r="D206" s="87" t="s">
        <v>122</v>
      </c>
      <c r="E206" s="87" t="s">
        <v>905</v>
      </c>
      <c r="F206" s="74"/>
      <c r="G206" s="87" t="s">
        <v>950</v>
      </c>
      <c r="H206" s="87" t="s">
        <v>165</v>
      </c>
      <c r="I206" s="84">
        <v>842.1450000000001</v>
      </c>
      <c r="J206" s="86">
        <v>4094</v>
      </c>
      <c r="K206" s="74"/>
      <c r="L206" s="84">
        <v>152.07298781599999</v>
      </c>
      <c r="M206" s="85">
        <v>4.6105442006296508E-6</v>
      </c>
      <c r="N206" s="85">
        <f t="shared" si="5"/>
        <v>1.2606827462534602E-3</v>
      </c>
      <c r="O206" s="85">
        <f>L206/'סכום נכסי הקרן'!$C$42</f>
        <v>1.316793316196654E-4</v>
      </c>
    </row>
    <row r="207" spans="2:15">
      <c r="B207" s="77" t="s">
        <v>1507</v>
      </c>
      <c r="C207" s="74" t="s">
        <v>1508</v>
      </c>
      <c r="D207" s="87" t="s">
        <v>1487</v>
      </c>
      <c r="E207" s="87" t="s">
        <v>905</v>
      </c>
      <c r="F207" s="74"/>
      <c r="G207" s="87" t="s">
        <v>707</v>
      </c>
      <c r="H207" s="87" t="s">
        <v>162</v>
      </c>
      <c r="I207" s="84">
        <v>1107.2249999999999</v>
      </c>
      <c r="J207" s="86">
        <v>12245</v>
      </c>
      <c r="K207" s="84">
        <v>2.9336701430000001</v>
      </c>
      <c r="L207" s="84">
        <v>469.4634221450001</v>
      </c>
      <c r="M207" s="85">
        <v>1.0354423676598324E-5</v>
      </c>
      <c r="N207" s="85">
        <f>L207/$L$11</f>
        <v>3.8918445990645339E-3</v>
      </c>
      <c r="O207" s="85">
        <f>L207/'סכום נכסי הקרן'!$C$42</f>
        <v>4.0650631342057671E-4</v>
      </c>
    </row>
    <row r="208" spans="2:15">
      <c r="B208" s="77" t="s">
        <v>1646</v>
      </c>
      <c r="C208" s="74" t="s">
        <v>1647</v>
      </c>
      <c r="D208" s="87" t="s">
        <v>1487</v>
      </c>
      <c r="E208" s="87" t="s">
        <v>905</v>
      </c>
      <c r="F208" s="74"/>
      <c r="G208" s="87" t="s">
        <v>943</v>
      </c>
      <c r="H208" s="87" t="s">
        <v>162</v>
      </c>
      <c r="I208" s="84">
        <v>2406.8504100000005</v>
      </c>
      <c r="J208" s="86">
        <v>9627</v>
      </c>
      <c r="K208" s="74"/>
      <c r="L208" s="84">
        <v>797.30546956500007</v>
      </c>
      <c r="M208" s="85">
        <v>7.8975156397976533E-7</v>
      </c>
      <c r="N208" s="85">
        <f t="shared" si="5"/>
        <v>6.6096501647635447E-3</v>
      </c>
      <c r="O208" s="85">
        <f>L208/'סכום נכסי הקרן'!$C$42</f>
        <v>6.9038330105050097E-4</v>
      </c>
    </row>
    <row r="209" spans="2:15">
      <c r="B209" s="77" t="s">
        <v>1648</v>
      </c>
      <c r="C209" s="74" t="s">
        <v>1649</v>
      </c>
      <c r="D209" s="87" t="s">
        <v>1487</v>
      </c>
      <c r="E209" s="87" t="s">
        <v>905</v>
      </c>
      <c r="F209" s="74"/>
      <c r="G209" s="87" t="s">
        <v>940</v>
      </c>
      <c r="H209" s="87" t="s">
        <v>162</v>
      </c>
      <c r="I209" s="84">
        <v>299.25000000000006</v>
      </c>
      <c r="J209" s="86">
        <v>4972</v>
      </c>
      <c r="K209" s="74"/>
      <c r="L209" s="84">
        <v>51.197641110000006</v>
      </c>
      <c r="M209" s="85">
        <v>5.2892697658022713E-6</v>
      </c>
      <c r="N209" s="85">
        <f t="shared" si="5"/>
        <v>4.244276628164139E-4</v>
      </c>
      <c r="O209" s="85">
        <f>L209/'סכום נכסי הקרן'!$C$42</f>
        <v>4.4331812366476015E-5</v>
      </c>
    </row>
    <row r="210" spans="2:15">
      <c r="B210" s="77" t="s">
        <v>1650</v>
      </c>
      <c r="C210" s="74" t="s">
        <v>1651</v>
      </c>
      <c r="D210" s="87" t="s">
        <v>1487</v>
      </c>
      <c r="E210" s="87" t="s">
        <v>905</v>
      </c>
      <c r="F210" s="74"/>
      <c r="G210" s="87" t="s">
        <v>934</v>
      </c>
      <c r="H210" s="87" t="s">
        <v>162</v>
      </c>
      <c r="I210" s="84">
        <v>697.68344700000011</v>
      </c>
      <c r="J210" s="86">
        <v>8168</v>
      </c>
      <c r="K210" s="74"/>
      <c r="L210" s="84">
        <v>196.09152348700002</v>
      </c>
      <c r="M210" s="85">
        <v>2.5405566949510373E-6</v>
      </c>
      <c r="N210" s="85">
        <f t="shared" si="5"/>
        <v>1.6255957346331994E-3</v>
      </c>
      <c r="O210" s="85">
        <f>L210/'סכום נכסי הקרן'!$C$42</f>
        <v>1.6979478814667812E-4</v>
      </c>
    </row>
    <row r="211" spans="2:15">
      <c r="B211" s="77" t="s">
        <v>1520</v>
      </c>
      <c r="C211" s="74" t="s">
        <v>1521</v>
      </c>
      <c r="D211" s="87" t="s">
        <v>1484</v>
      </c>
      <c r="E211" s="87" t="s">
        <v>905</v>
      </c>
      <c r="F211" s="74"/>
      <c r="G211" s="87" t="s">
        <v>191</v>
      </c>
      <c r="H211" s="87" t="s">
        <v>162</v>
      </c>
      <c r="I211" s="84">
        <v>1621.8518750000003</v>
      </c>
      <c r="J211" s="86">
        <v>5199</v>
      </c>
      <c r="K211" s="74"/>
      <c r="L211" s="84">
        <v>290.14539176700009</v>
      </c>
      <c r="M211" s="85">
        <v>2.4508835184216588E-5</v>
      </c>
      <c r="N211" s="85">
        <f>L211/$L$11</f>
        <v>2.4053008661089974E-3</v>
      </c>
      <c r="O211" s="85">
        <f>L211/'סכום נכסי הקרן'!$C$42</f>
        <v>2.5123561921879179E-4</v>
      </c>
    </row>
    <row r="212" spans="2:15">
      <c r="B212" s="77" t="s">
        <v>1652</v>
      </c>
      <c r="C212" s="74" t="s">
        <v>1653</v>
      </c>
      <c r="D212" s="87" t="s">
        <v>28</v>
      </c>
      <c r="E212" s="87" t="s">
        <v>905</v>
      </c>
      <c r="F212" s="74"/>
      <c r="G212" s="87" t="s">
        <v>1625</v>
      </c>
      <c r="H212" s="87" t="s">
        <v>164</v>
      </c>
      <c r="I212" s="84">
        <v>170.11329000000001</v>
      </c>
      <c r="J212" s="86">
        <v>27760</v>
      </c>
      <c r="K212" s="74"/>
      <c r="L212" s="84">
        <v>190.11216220800003</v>
      </c>
      <c r="M212" s="85">
        <v>3.0415926487391573E-7</v>
      </c>
      <c r="N212" s="85">
        <f t="shared" si="5"/>
        <v>1.5760269209582028E-3</v>
      </c>
      <c r="O212" s="85">
        <f>L212/'סכום נכסי הקרן'!$C$42</f>
        <v>1.6461728550114658E-4</v>
      </c>
    </row>
    <row r="213" spans="2:15">
      <c r="B213" s="77" t="s">
        <v>1654</v>
      </c>
      <c r="C213" s="74" t="s">
        <v>1655</v>
      </c>
      <c r="D213" s="87" t="s">
        <v>1487</v>
      </c>
      <c r="E213" s="87" t="s">
        <v>905</v>
      </c>
      <c r="F213" s="74"/>
      <c r="G213" s="87" t="s">
        <v>947</v>
      </c>
      <c r="H213" s="87" t="s">
        <v>162</v>
      </c>
      <c r="I213" s="84">
        <v>336.858</v>
      </c>
      <c r="J213" s="86">
        <v>16586</v>
      </c>
      <c r="K213" s="74"/>
      <c r="L213" s="84">
        <v>192.25303277500004</v>
      </c>
      <c r="M213" s="85">
        <v>4.4573499144700052E-7</v>
      </c>
      <c r="N213" s="85">
        <f t="shared" si="5"/>
        <v>1.5937747052592805E-3</v>
      </c>
      <c r="O213" s="85">
        <f>L213/'סכום נכסי הקרן'!$C$42</f>
        <v>1.6647105591360056E-4</v>
      </c>
    </row>
    <row r="214" spans="2:15">
      <c r="B214" s="77" t="s">
        <v>1656</v>
      </c>
      <c r="C214" s="74" t="s">
        <v>1657</v>
      </c>
      <c r="D214" s="87" t="s">
        <v>1487</v>
      </c>
      <c r="E214" s="87" t="s">
        <v>905</v>
      </c>
      <c r="F214" s="74"/>
      <c r="G214" s="87" t="s">
        <v>1080</v>
      </c>
      <c r="H214" s="87" t="s">
        <v>162</v>
      </c>
      <c r="I214" s="84">
        <v>320.01510000000007</v>
      </c>
      <c r="J214" s="86">
        <v>23536</v>
      </c>
      <c r="K214" s="74"/>
      <c r="L214" s="84">
        <v>259.17183229400001</v>
      </c>
      <c r="M214" s="85">
        <v>5.1392481843451288E-6</v>
      </c>
      <c r="N214" s="85">
        <f t="shared" si="5"/>
        <v>2.1485305311635672E-3</v>
      </c>
      <c r="O214" s="85">
        <f>L214/'סכום נכסי הקרן'!$C$42</f>
        <v>2.244157502344232E-4</v>
      </c>
    </row>
    <row r="215" spans="2:15">
      <c r="B215" s="77" t="s">
        <v>1658</v>
      </c>
      <c r="C215" s="74" t="s">
        <v>1659</v>
      </c>
      <c r="D215" s="87" t="s">
        <v>1487</v>
      </c>
      <c r="E215" s="87" t="s">
        <v>905</v>
      </c>
      <c r="F215" s="74"/>
      <c r="G215" s="87" t="s">
        <v>925</v>
      </c>
      <c r="H215" s="87" t="s">
        <v>162</v>
      </c>
      <c r="I215" s="84">
        <v>540.85583600000007</v>
      </c>
      <c r="J215" s="86">
        <v>33817</v>
      </c>
      <c r="K215" s="74"/>
      <c r="L215" s="84">
        <v>629.36309160000019</v>
      </c>
      <c r="M215" s="85">
        <v>5.4492326696218747E-7</v>
      </c>
      <c r="N215" s="85">
        <f t="shared" si="5"/>
        <v>5.2174104165616832E-3</v>
      </c>
      <c r="O215" s="85">
        <f>L215/'סכום נכסי הקרן'!$C$42</f>
        <v>5.4496273426446668E-4</v>
      </c>
    </row>
    <row r="216" spans="2:15">
      <c r="B216" s="77" t="s">
        <v>1660</v>
      </c>
      <c r="C216" s="74" t="s">
        <v>1661</v>
      </c>
      <c r="D216" s="87" t="s">
        <v>1484</v>
      </c>
      <c r="E216" s="87" t="s">
        <v>905</v>
      </c>
      <c r="F216" s="74"/>
      <c r="G216" s="87" t="s">
        <v>934</v>
      </c>
      <c r="H216" s="87" t="s">
        <v>162</v>
      </c>
      <c r="I216" s="84">
        <v>4379.1540000000005</v>
      </c>
      <c r="J216" s="86">
        <v>1170</v>
      </c>
      <c r="K216" s="74"/>
      <c r="L216" s="84">
        <v>176.30342629400005</v>
      </c>
      <c r="M216" s="85">
        <v>1.2623774472862301E-5</v>
      </c>
      <c r="N216" s="85">
        <f t="shared" si="5"/>
        <v>1.4615527111438108E-3</v>
      </c>
      <c r="O216" s="85">
        <f>L216/'סכום נכסי הקרן'!$C$42</f>
        <v>1.5266036177799292E-4</v>
      </c>
    </row>
    <row r="217" spans="2:15">
      <c r="B217" s="77" t="s">
        <v>1662</v>
      </c>
      <c r="C217" s="74" t="s">
        <v>1663</v>
      </c>
      <c r="D217" s="87" t="s">
        <v>1487</v>
      </c>
      <c r="E217" s="87" t="s">
        <v>905</v>
      </c>
      <c r="F217" s="74"/>
      <c r="G217" s="87" t="s">
        <v>950</v>
      </c>
      <c r="H217" s="87" t="s">
        <v>162</v>
      </c>
      <c r="I217" s="84">
        <v>798.55220599999996</v>
      </c>
      <c r="J217" s="86">
        <v>21949</v>
      </c>
      <c r="K217" s="74"/>
      <c r="L217" s="84">
        <v>603.11860389900005</v>
      </c>
      <c r="M217" s="85">
        <v>1.0731749872840772E-6</v>
      </c>
      <c r="N217" s="85">
        <f t="shared" si="5"/>
        <v>4.9998440143749628E-3</v>
      </c>
      <c r="O217" s="85">
        <f>L217/'סכום נכסי הקרן'!$C$42</f>
        <v>5.2223774773793358E-4</v>
      </c>
    </row>
    <row r="218" spans="2:15">
      <c r="B218" s="77" t="s">
        <v>1664</v>
      </c>
      <c r="C218" s="74" t="s">
        <v>1665</v>
      </c>
      <c r="D218" s="87" t="s">
        <v>1484</v>
      </c>
      <c r="E218" s="87" t="s">
        <v>905</v>
      </c>
      <c r="F218" s="74"/>
      <c r="G218" s="87" t="s">
        <v>925</v>
      </c>
      <c r="H218" s="87" t="s">
        <v>162</v>
      </c>
      <c r="I218" s="84">
        <v>1540.9805010000002</v>
      </c>
      <c r="J218" s="86">
        <v>21033</v>
      </c>
      <c r="K218" s="74"/>
      <c r="L218" s="84">
        <v>1115.2777494690001</v>
      </c>
      <c r="M218" s="85">
        <v>2.0362726914616363E-7</v>
      </c>
      <c r="N218" s="85">
        <f t="shared" si="5"/>
        <v>9.2456355085043414E-3</v>
      </c>
      <c r="O218" s="85">
        <f>L218/'סכום נכסי הקרן'!$C$42</f>
        <v>9.6571410037694515E-4</v>
      </c>
    </row>
    <row r="219" spans="2:15">
      <c r="B219" s="77" t="s">
        <v>1666</v>
      </c>
      <c r="C219" s="74" t="s">
        <v>1667</v>
      </c>
      <c r="D219" s="87" t="s">
        <v>1487</v>
      </c>
      <c r="E219" s="87" t="s">
        <v>905</v>
      </c>
      <c r="F219" s="74"/>
      <c r="G219" s="87" t="s">
        <v>978</v>
      </c>
      <c r="H219" s="87" t="s">
        <v>162</v>
      </c>
      <c r="I219" s="84">
        <v>1003.8368400000003</v>
      </c>
      <c r="J219" s="86">
        <v>4835</v>
      </c>
      <c r="K219" s="74"/>
      <c r="L219" s="84">
        <v>167.01069408700005</v>
      </c>
      <c r="M219" s="85">
        <v>6.3664491033567972E-7</v>
      </c>
      <c r="N219" s="85">
        <f t="shared" si="5"/>
        <v>1.3845161030836503E-3</v>
      </c>
      <c r="O219" s="85">
        <f>L219/'סכום נכסי הקרן'!$C$42</f>
        <v>1.4461382581186288E-4</v>
      </c>
    </row>
    <row r="220" spans="2:15">
      <c r="B220" s="77" t="s">
        <v>1668</v>
      </c>
      <c r="C220" s="74" t="s">
        <v>1669</v>
      </c>
      <c r="D220" s="87" t="s">
        <v>1487</v>
      </c>
      <c r="E220" s="87" t="s">
        <v>905</v>
      </c>
      <c r="F220" s="74"/>
      <c r="G220" s="87" t="s">
        <v>1080</v>
      </c>
      <c r="H220" s="87" t="s">
        <v>162</v>
      </c>
      <c r="I220" s="84">
        <v>897.75000000000011</v>
      </c>
      <c r="J220" s="86">
        <v>1827</v>
      </c>
      <c r="K220" s="74"/>
      <c r="L220" s="84">
        <v>56.438912093000013</v>
      </c>
      <c r="M220" s="85">
        <v>2.3681710654825403E-6</v>
      </c>
      <c r="N220" s="85">
        <f t="shared" si="5"/>
        <v>4.6787771921105666E-4</v>
      </c>
      <c r="O220" s="85">
        <f>L220/'סכום נכסי הקרן'!$C$42</f>
        <v>4.8870205869430347E-5</v>
      </c>
    </row>
    <row r="221" spans="2:15">
      <c r="B221" s="77" t="s">
        <v>1670</v>
      </c>
      <c r="C221" s="74" t="s">
        <v>1671</v>
      </c>
      <c r="D221" s="87" t="s">
        <v>1487</v>
      </c>
      <c r="E221" s="87" t="s">
        <v>905</v>
      </c>
      <c r="F221" s="74"/>
      <c r="G221" s="87" t="s">
        <v>978</v>
      </c>
      <c r="H221" s="87" t="s">
        <v>162</v>
      </c>
      <c r="I221" s="84">
        <v>142.440405</v>
      </c>
      <c r="J221" s="86">
        <v>35678</v>
      </c>
      <c r="K221" s="74"/>
      <c r="L221" s="84">
        <v>174.87123391499998</v>
      </c>
      <c r="M221" s="85">
        <v>1.7030751754183965E-6</v>
      </c>
      <c r="N221" s="85">
        <f t="shared" si="5"/>
        <v>1.4496798581970028E-3</v>
      </c>
      <c r="O221" s="85">
        <f>L221/'סכום נכסי הקרן'!$C$42</f>
        <v>1.514202326930979E-4</v>
      </c>
    </row>
    <row r="222" spans="2:15">
      <c r="B222" s="77" t="s">
        <v>1672</v>
      </c>
      <c r="C222" s="74" t="s">
        <v>1673</v>
      </c>
      <c r="D222" s="87" t="s">
        <v>1484</v>
      </c>
      <c r="E222" s="87" t="s">
        <v>905</v>
      </c>
      <c r="F222" s="74"/>
      <c r="G222" s="87" t="s">
        <v>940</v>
      </c>
      <c r="H222" s="87" t="s">
        <v>162</v>
      </c>
      <c r="I222" s="84">
        <v>395.47129200000001</v>
      </c>
      <c r="J222" s="86">
        <v>12271</v>
      </c>
      <c r="K222" s="74"/>
      <c r="L222" s="84">
        <v>166.98581917900003</v>
      </c>
      <c r="M222" s="85">
        <v>2.4076166472665443E-6</v>
      </c>
      <c r="N222" s="85">
        <f t="shared" si="5"/>
        <v>1.3843098904762661E-3</v>
      </c>
      <c r="O222" s="85">
        <f>L222/'סכום נכסי הקרן'!$C$42</f>
        <v>1.4459228673837862E-4</v>
      </c>
    </row>
    <row r="223" spans="2:15">
      <c r="B223" s="77" t="s">
        <v>1674</v>
      </c>
      <c r="C223" s="74" t="s">
        <v>1675</v>
      </c>
      <c r="D223" s="87" t="s">
        <v>138</v>
      </c>
      <c r="E223" s="87" t="s">
        <v>905</v>
      </c>
      <c r="F223" s="74"/>
      <c r="G223" s="87" t="s">
        <v>2854</v>
      </c>
      <c r="H223" s="87" t="s">
        <v>1565</v>
      </c>
      <c r="I223" s="84">
        <v>1280.0604000000003</v>
      </c>
      <c r="J223" s="86">
        <v>10934</v>
      </c>
      <c r="K223" s="74"/>
      <c r="L223" s="84">
        <v>521.4976822110001</v>
      </c>
      <c r="M223" s="85">
        <v>4.4431114196459572E-7</v>
      </c>
      <c r="N223" s="85">
        <f t="shared" si="5"/>
        <v>4.3232078202477889E-3</v>
      </c>
      <c r="O223" s="85">
        <f>L223/'סכום נכסי הקרן'!$C$42</f>
        <v>4.5156255046318076E-4</v>
      </c>
    </row>
    <row r="224" spans="2:15">
      <c r="B224" s="77" t="s">
        <v>1676</v>
      </c>
      <c r="C224" s="74" t="s">
        <v>1677</v>
      </c>
      <c r="D224" s="87" t="s">
        <v>1484</v>
      </c>
      <c r="E224" s="87" t="s">
        <v>905</v>
      </c>
      <c r="F224" s="74"/>
      <c r="G224" s="87" t="s">
        <v>937</v>
      </c>
      <c r="H224" s="87" t="s">
        <v>162</v>
      </c>
      <c r="I224" s="84">
        <v>377.98499300000003</v>
      </c>
      <c r="J224" s="86">
        <v>50003</v>
      </c>
      <c r="K224" s="74"/>
      <c r="L224" s="84">
        <v>650.3622002420002</v>
      </c>
      <c r="M224" s="85">
        <v>8.5707881435798168E-7</v>
      </c>
      <c r="N224" s="85">
        <f t="shared" si="5"/>
        <v>5.3914927064664655E-3</v>
      </c>
      <c r="O224" s="85">
        <f>L224/'סכום נכסי הקרן'!$C$42</f>
        <v>5.6314577012309651E-4</v>
      </c>
    </row>
    <row r="225" spans="2:15">
      <c r="B225" s="77" t="s">
        <v>1678</v>
      </c>
      <c r="C225" s="74" t="s">
        <v>1679</v>
      </c>
      <c r="D225" s="87" t="s">
        <v>1487</v>
      </c>
      <c r="E225" s="87" t="s">
        <v>905</v>
      </c>
      <c r="F225" s="74"/>
      <c r="G225" s="87" t="s">
        <v>934</v>
      </c>
      <c r="H225" s="87" t="s">
        <v>162</v>
      </c>
      <c r="I225" s="84">
        <v>1596.7069200000003</v>
      </c>
      <c r="J225" s="86">
        <v>12554</v>
      </c>
      <c r="K225" s="84">
        <v>1.3460957849999999</v>
      </c>
      <c r="L225" s="84">
        <v>691.096564747</v>
      </c>
      <c r="M225" s="85">
        <v>1.2826281109122563E-6</v>
      </c>
      <c r="N225" s="85">
        <f t="shared" si="5"/>
        <v>5.7291799660420259E-3</v>
      </c>
      <c r="O225" s="85">
        <f>L225/'סכום נכסי הקרן'!$C$42</f>
        <v>5.984174772750608E-4</v>
      </c>
    </row>
    <row r="226" spans="2:15">
      <c r="B226" s="77" t="s">
        <v>1680</v>
      </c>
      <c r="C226" s="74" t="s">
        <v>1681</v>
      </c>
      <c r="D226" s="87" t="s">
        <v>1487</v>
      </c>
      <c r="E226" s="87" t="s">
        <v>905</v>
      </c>
      <c r="F226" s="74"/>
      <c r="G226" s="87" t="s">
        <v>1080</v>
      </c>
      <c r="H226" s="87" t="s">
        <v>162</v>
      </c>
      <c r="I226" s="84">
        <v>618.45000000000016</v>
      </c>
      <c r="J226" s="86">
        <v>3923</v>
      </c>
      <c r="K226" s="84">
        <v>0.9576389030000001</v>
      </c>
      <c r="L226" s="84">
        <v>84.442470336000014</v>
      </c>
      <c r="M226" s="85">
        <v>1.0866281597882276E-6</v>
      </c>
      <c r="N226" s="85">
        <f t="shared" si="5"/>
        <v>7.0002678932316225E-4</v>
      </c>
      <c r="O226" s="85">
        <f>L226/'סכום נכסי הקרן'!$C$42</f>
        <v>7.3118363845206256E-5</v>
      </c>
    </row>
    <row r="227" spans="2:15">
      <c r="B227" s="77" t="s">
        <v>1682</v>
      </c>
      <c r="C227" s="74" t="s">
        <v>1683</v>
      </c>
      <c r="D227" s="87" t="s">
        <v>1484</v>
      </c>
      <c r="E227" s="87" t="s">
        <v>905</v>
      </c>
      <c r="F227" s="74"/>
      <c r="G227" s="87" t="s">
        <v>1010</v>
      </c>
      <c r="H227" s="87" t="s">
        <v>162</v>
      </c>
      <c r="I227" s="84">
        <v>438.2522580000001</v>
      </c>
      <c r="J227" s="86">
        <v>54122</v>
      </c>
      <c r="K227" s="74"/>
      <c r="L227" s="84">
        <v>816.17384241800005</v>
      </c>
      <c r="M227" s="85">
        <v>7.1029539384116705E-7</v>
      </c>
      <c r="N227" s="85">
        <f t="shared" si="5"/>
        <v>6.7660686875220723E-3</v>
      </c>
      <c r="O227" s="85">
        <f>L227/'סכום נכסי הקרן'!$C$42</f>
        <v>7.0672134215639328E-4</v>
      </c>
    </row>
    <row r="228" spans="2:15">
      <c r="B228" s="77" t="s">
        <v>1684</v>
      </c>
      <c r="C228" s="74" t="s">
        <v>1685</v>
      </c>
      <c r="D228" s="87" t="s">
        <v>1484</v>
      </c>
      <c r="E228" s="87" t="s">
        <v>905</v>
      </c>
      <c r="F228" s="74"/>
      <c r="G228" s="87" t="s">
        <v>925</v>
      </c>
      <c r="H228" s="87" t="s">
        <v>162</v>
      </c>
      <c r="I228" s="84">
        <v>815.19636000000014</v>
      </c>
      <c r="J228" s="86">
        <v>5970</v>
      </c>
      <c r="K228" s="74"/>
      <c r="L228" s="84">
        <v>167.46391328300004</v>
      </c>
      <c r="M228" s="85">
        <v>2.7074947620079913E-7</v>
      </c>
      <c r="N228" s="85">
        <f t="shared" si="5"/>
        <v>1.3882732832960847E-3</v>
      </c>
      <c r="O228" s="85">
        <f>L228/'סכום נכסי הקרן'!$C$42</f>
        <v>1.4500626632127597E-4</v>
      </c>
    </row>
    <row r="229" spans="2:15">
      <c r="B229" s="77" t="s">
        <v>1529</v>
      </c>
      <c r="C229" s="74" t="s">
        <v>1530</v>
      </c>
      <c r="D229" s="87" t="s">
        <v>1487</v>
      </c>
      <c r="E229" s="87" t="s">
        <v>905</v>
      </c>
      <c r="F229" s="74"/>
      <c r="G229" s="87" t="s">
        <v>189</v>
      </c>
      <c r="H229" s="87" t="s">
        <v>162</v>
      </c>
      <c r="I229" s="84">
        <v>3465.8370250000003</v>
      </c>
      <c r="J229" s="86">
        <v>5911</v>
      </c>
      <c r="K229" s="74"/>
      <c r="L229" s="84">
        <v>704.942620981</v>
      </c>
      <c r="M229" s="85">
        <v>6.7868211613791832E-5</v>
      </c>
      <c r="N229" s="85">
        <f>L229/$L$11</f>
        <v>5.8439635607391927E-3</v>
      </c>
      <c r="O229" s="85">
        <f>L229/'סכום נכסי הקרן'!$C$42</f>
        <v>6.1040671649923806E-4</v>
      </c>
    </row>
    <row r="230" spans="2:15">
      <c r="B230" s="77" t="s">
        <v>1686</v>
      </c>
      <c r="C230" s="74" t="s">
        <v>1687</v>
      </c>
      <c r="D230" s="87" t="s">
        <v>1487</v>
      </c>
      <c r="E230" s="87" t="s">
        <v>905</v>
      </c>
      <c r="F230" s="74"/>
      <c r="G230" s="87" t="s">
        <v>978</v>
      </c>
      <c r="H230" s="87" t="s">
        <v>162</v>
      </c>
      <c r="I230" s="84">
        <v>26095.000000000004</v>
      </c>
      <c r="J230" s="86">
        <v>1206</v>
      </c>
      <c r="K230" s="84">
        <v>7.1834300000000013</v>
      </c>
      <c r="L230" s="84">
        <v>1090.0857400000002</v>
      </c>
      <c r="M230" s="85">
        <v>6.783444224384784E-5</v>
      </c>
      <c r="N230" s="85">
        <f t="shared" si="5"/>
        <v>9.0367941347855012E-3</v>
      </c>
      <c r="O230" s="85">
        <f>L230/'סכום נכסי הקרן'!$C$42</f>
        <v>9.4390045012468667E-4</v>
      </c>
    </row>
    <row r="231" spans="2:15">
      <c r="B231" s="77" t="s">
        <v>1688</v>
      </c>
      <c r="C231" s="74" t="s">
        <v>1689</v>
      </c>
      <c r="D231" s="87" t="s">
        <v>1487</v>
      </c>
      <c r="E231" s="87" t="s">
        <v>905</v>
      </c>
      <c r="F231" s="74"/>
      <c r="G231" s="87" t="s">
        <v>925</v>
      </c>
      <c r="H231" s="87" t="s">
        <v>162</v>
      </c>
      <c r="I231" s="84">
        <v>463.50500000000005</v>
      </c>
      <c r="J231" s="86">
        <v>24475</v>
      </c>
      <c r="K231" s="74"/>
      <c r="L231" s="84">
        <v>390.35684254900013</v>
      </c>
      <c r="M231" s="85">
        <v>4.8094755379016106E-6</v>
      </c>
      <c r="N231" s="85">
        <f t="shared" si="5"/>
        <v>3.2360522624763359E-3</v>
      </c>
      <c r="O231" s="85">
        <f>L231/'סכום נכסי הקרן'!$C$42</f>
        <v>3.380082739099519E-4</v>
      </c>
    </row>
    <row r="232" spans="2:15">
      <c r="B232" s="77" t="s">
        <v>1690</v>
      </c>
      <c r="C232" s="74" t="s">
        <v>1691</v>
      </c>
      <c r="D232" s="87" t="s">
        <v>1484</v>
      </c>
      <c r="E232" s="87" t="s">
        <v>905</v>
      </c>
      <c r="F232" s="74"/>
      <c r="G232" s="87" t="s">
        <v>925</v>
      </c>
      <c r="H232" s="87" t="s">
        <v>162</v>
      </c>
      <c r="I232" s="84">
        <v>735.65408000000014</v>
      </c>
      <c r="J232" s="86">
        <v>19703</v>
      </c>
      <c r="K232" s="74"/>
      <c r="L232" s="84">
        <v>498.75892267400002</v>
      </c>
      <c r="M232" s="85">
        <v>6.2699584544706066E-7</v>
      </c>
      <c r="N232" s="85">
        <f t="shared" si="5"/>
        <v>4.1347038509946359E-3</v>
      </c>
      <c r="O232" s="85">
        <f>L232/'סכום נכסי הקרן'!$C$42</f>
        <v>4.3187315854227424E-4</v>
      </c>
    </row>
    <row r="233" spans="2:15">
      <c r="B233" s="77" t="s">
        <v>1692</v>
      </c>
      <c r="C233" s="74" t="s">
        <v>1693</v>
      </c>
      <c r="D233" s="87" t="s">
        <v>28</v>
      </c>
      <c r="E233" s="87" t="s">
        <v>905</v>
      </c>
      <c r="F233" s="74"/>
      <c r="G233" s="87" t="s">
        <v>1040</v>
      </c>
      <c r="H233" s="87" t="s">
        <v>164</v>
      </c>
      <c r="I233" s="84">
        <v>2526.4350000000004</v>
      </c>
      <c r="J233" s="86">
        <v>1550</v>
      </c>
      <c r="K233" s="74"/>
      <c r="L233" s="84">
        <v>157.64929135700001</v>
      </c>
      <c r="M233" s="85">
        <v>2.8233743229104026E-6</v>
      </c>
      <c r="N233" s="85">
        <f t="shared" ref="N233:N260" si="6">L233/$L$11</f>
        <v>1.3069102174366833E-3</v>
      </c>
      <c r="O233" s="85">
        <f>L233/'סכום נכסי הקרן'!$C$42</f>
        <v>1.3650782834175059E-4</v>
      </c>
    </row>
    <row r="234" spans="2:15">
      <c r="B234" s="77" t="s">
        <v>1533</v>
      </c>
      <c r="C234" s="74" t="s">
        <v>1534</v>
      </c>
      <c r="D234" s="87" t="s">
        <v>1484</v>
      </c>
      <c r="E234" s="87" t="s">
        <v>905</v>
      </c>
      <c r="F234" s="74"/>
      <c r="G234" s="87" t="s">
        <v>920</v>
      </c>
      <c r="H234" s="87" t="s">
        <v>162</v>
      </c>
      <c r="I234" s="84">
        <v>3577.9294250000003</v>
      </c>
      <c r="J234" s="86">
        <v>4591</v>
      </c>
      <c r="K234" s="74"/>
      <c r="L234" s="84">
        <v>565.22808798400013</v>
      </c>
      <c r="M234" s="85">
        <v>2.621587378582409E-5</v>
      </c>
      <c r="N234" s="85">
        <f>L234/$L$11</f>
        <v>4.685732216173963E-3</v>
      </c>
      <c r="O234" s="85">
        <f>L234/'סכום נכסי הקרן'!$C$42</f>
        <v>4.8942851657816715E-4</v>
      </c>
    </row>
    <row r="235" spans="2:15">
      <c r="B235" s="77" t="s">
        <v>1694</v>
      </c>
      <c r="C235" s="74" t="s">
        <v>1695</v>
      </c>
      <c r="D235" s="87" t="s">
        <v>1487</v>
      </c>
      <c r="E235" s="87" t="s">
        <v>905</v>
      </c>
      <c r="F235" s="74"/>
      <c r="G235" s="87" t="s">
        <v>966</v>
      </c>
      <c r="H235" s="87" t="s">
        <v>162</v>
      </c>
      <c r="I235" s="84">
        <v>683.05370400000015</v>
      </c>
      <c r="J235" s="86">
        <v>10062</v>
      </c>
      <c r="K235" s="74"/>
      <c r="L235" s="84">
        <v>236.49601989600004</v>
      </c>
      <c r="M235" s="85">
        <v>9.2481769661324015E-7</v>
      </c>
      <c r="N235" s="85">
        <f t="shared" si="6"/>
        <v>1.9605483927312797E-3</v>
      </c>
      <c r="O235" s="85">
        <f>L235/'סכום נכסי הקרן'!$C$42</f>
        <v>2.0478086396445407E-4</v>
      </c>
    </row>
    <row r="236" spans="2:15">
      <c r="B236" s="77" t="s">
        <v>1696</v>
      </c>
      <c r="C236" s="74" t="s">
        <v>1697</v>
      </c>
      <c r="D236" s="87" t="s">
        <v>1487</v>
      </c>
      <c r="E236" s="87" t="s">
        <v>905</v>
      </c>
      <c r="F236" s="74"/>
      <c r="G236" s="87" t="s">
        <v>934</v>
      </c>
      <c r="H236" s="87" t="s">
        <v>162</v>
      </c>
      <c r="I236" s="84">
        <v>1347.432</v>
      </c>
      <c r="J236" s="86">
        <v>5964</v>
      </c>
      <c r="K236" s="74"/>
      <c r="L236" s="84">
        <v>276.52166585599997</v>
      </c>
      <c r="M236" s="85">
        <v>1.8953087482245792E-5</v>
      </c>
      <c r="N236" s="85">
        <f t="shared" si="6"/>
        <v>2.2923603863936578E-3</v>
      </c>
      <c r="O236" s="85">
        <f>L236/'סכום נכסי הקרן'!$C$42</f>
        <v>2.3943889484391066E-4</v>
      </c>
    </row>
    <row r="237" spans="2:15">
      <c r="B237" s="77" t="s">
        <v>1698</v>
      </c>
      <c r="C237" s="74" t="s">
        <v>1699</v>
      </c>
      <c r="D237" s="87" t="s">
        <v>1487</v>
      </c>
      <c r="E237" s="87" t="s">
        <v>905</v>
      </c>
      <c r="F237" s="74"/>
      <c r="G237" s="87" t="s">
        <v>934</v>
      </c>
      <c r="H237" s="87" t="s">
        <v>162</v>
      </c>
      <c r="I237" s="84">
        <v>976.8882000000001</v>
      </c>
      <c r="J237" s="86">
        <v>6797</v>
      </c>
      <c r="K237" s="74"/>
      <c r="L237" s="84">
        <v>228.47927197300004</v>
      </c>
      <c r="M237" s="85">
        <v>2.0282789391655348E-5</v>
      </c>
      <c r="N237" s="85">
        <f t="shared" si="6"/>
        <v>1.8940896748962772E-3</v>
      </c>
      <c r="O237" s="85">
        <f>L237/'סכום נכסי הקרן'!$C$42</f>
        <v>1.978391971804671E-4</v>
      </c>
    </row>
    <row r="238" spans="2:15">
      <c r="B238" s="77" t="s">
        <v>1700</v>
      </c>
      <c r="C238" s="74" t="s">
        <v>1701</v>
      </c>
      <c r="D238" s="87" t="s">
        <v>122</v>
      </c>
      <c r="E238" s="87" t="s">
        <v>905</v>
      </c>
      <c r="F238" s="74"/>
      <c r="G238" s="87" t="s">
        <v>1625</v>
      </c>
      <c r="H238" s="87" t="s">
        <v>165</v>
      </c>
      <c r="I238" s="84">
        <v>522.12990000000013</v>
      </c>
      <c r="J238" s="86">
        <v>7560</v>
      </c>
      <c r="K238" s="74"/>
      <c r="L238" s="84">
        <v>174.10759855700002</v>
      </c>
      <c r="M238" s="85">
        <v>7.3397860495183303E-7</v>
      </c>
      <c r="N238" s="85">
        <f t="shared" si="6"/>
        <v>1.4433493327428409E-3</v>
      </c>
      <c r="O238" s="85">
        <f>L238/'סכום נכסי הקרן'!$C$42</f>
        <v>1.5075900419363392E-4</v>
      </c>
    </row>
    <row r="239" spans="2:15">
      <c r="B239" s="77" t="s">
        <v>1702</v>
      </c>
      <c r="C239" s="74" t="s">
        <v>1703</v>
      </c>
      <c r="D239" s="87" t="s">
        <v>1484</v>
      </c>
      <c r="E239" s="87" t="s">
        <v>905</v>
      </c>
      <c r="F239" s="74"/>
      <c r="G239" s="87" t="s">
        <v>947</v>
      </c>
      <c r="H239" s="87" t="s">
        <v>162</v>
      </c>
      <c r="I239" s="84">
        <v>1010.5740000000001</v>
      </c>
      <c r="J239" s="86">
        <v>9332</v>
      </c>
      <c r="K239" s="74"/>
      <c r="L239" s="84">
        <v>324.50958070500002</v>
      </c>
      <c r="M239" s="85">
        <v>2.8386458719823561E-6</v>
      </c>
      <c r="N239" s="85">
        <f t="shared" si="6"/>
        <v>2.6901794675312841E-3</v>
      </c>
      <c r="O239" s="85">
        <f>L239/'סכום נכסי הקרן'!$C$42</f>
        <v>2.8099141935130972E-4</v>
      </c>
    </row>
    <row r="240" spans="2:15">
      <c r="B240" s="77" t="s">
        <v>1704</v>
      </c>
      <c r="C240" s="74" t="s">
        <v>1705</v>
      </c>
      <c r="D240" s="87" t="s">
        <v>28</v>
      </c>
      <c r="E240" s="87" t="s">
        <v>905</v>
      </c>
      <c r="F240" s="74"/>
      <c r="G240" s="87" t="s">
        <v>987</v>
      </c>
      <c r="H240" s="87" t="s">
        <v>162</v>
      </c>
      <c r="I240" s="84">
        <v>66.061222000000001</v>
      </c>
      <c r="J240" s="86">
        <v>126700</v>
      </c>
      <c r="K240" s="74"/>
      <c r="L240" s="84">
        <v>288.01021606400002</v>
      </c>
      <c r="M240" s="85">
        <v>2.7664835966261451E-7</v>
      </c>
      <c r="N240" s="85">
        <f t="shared" si="6"/>
        <v>2.3876002921434966E-3</v>
      </c>
      <c r="O240" s="85">
        <f>L240/'סכום נכסי הקרן'!$C$42</f>
        <v>2.4938677996404012E-4</v>
      </c>
    </row>
    <row r="241" spans="2:15">
      <c r="B241" s="77" t="s">
        <v>1706</v>
      </c>
      <c r="C241" s="74" t="s">
        <v>1707</v>
      </c>
      <c r="D241" s="87" t="s">
        <v>28</v>
      </c>
      <c r="E241" s="87" t="s">
        <v>905</v>
      </c>
      <c r="F241" s="74"/>
      <c r="G241" s="87" t="s">
        <v>925</v>
      </c>
      <c r="H241" s="87" t="s">
        <v>164</v>
      </c>
      <c r="I241" s="84">
        <v>336.858</v>
      </c>
      <c r="J241" s="86">
        <v>13260</v>
      </c>
      <c r="K241" s="74"/>
      <c r="L241" s="84">
        <v>179.82190136700004</v>
      </c>
      <c r="M241" s="85">
        <v>2.7420174161842042E-7</v>
      </c>
      <c r="N241" s="85">
        <f t="shared" si="6"/>
        <v>1.490720815758293E-3</v>
      </c>
      <c r="O241" s="85">
        <f>L241/'סכום נכסי הקרן'!$C$42</f>
        <v>1.5570699387608568E-4</v>
      </c>
    </row>
    <row r="242" spans="2:15">
      <c r="B242" s="77" t="s">
        <v>1708</v>
      </c>
      <c r="C242" s="74" t="s">
        <v>1709</v>
      </c>
      <c r="D242" s="87" t="s">
        <v>122</v>
      </c>
      <c r="E242" s="87" t="s">
        <v>905</v>
      </c>
      <c r="F242" s="74"/>
      <c r="G242" s="87" t="s">
        <v>966</v>
      </c>
      <c r="H242" s="87" t="s">
        <v>165</v>
      </c>
      <c r="I242" s="84">
        <v>9040.3423610000027</v>
      </c>
      <c r="J242" s="86">
        <v>932.4</v>
      </c>
      <c r="K242" s="74"/>
      <c r="L242" s="84">
        <v>371.79582478700002</v>
      </c>
      <c r="M242" s="85">
        <v>7.5869293120498612E-6</v>
      </c>
      <c r="N242" s="85">
        <f t="shared" si="6"/>
        <v>3.0821817087276996E-3</v>
      </c>
      <c r="O242" s="85">
        <f>L242/'סכום נכסי הקרן'!$C$42</f>
        <v>3.2193637022618824E-4</v>
      </c>
    </row>
    <row r="243" spans="2:15">
      <c r="B243" s="77" t="s">
        <v>1710</v>
      </c>
      <c r="C243" s="74" t="s">
        <v>1711</v>
      </c>
      <c r="D243" s="87" t="s">
        <v>28</v>
      </c>
      <c r="E243" s="87" t="s">
        <v>905</v>
      </c>
      <c r="F243" s="74"/>
      <c r="G243" s="87" t="s">
        <v>996</v>
      </c>
      <c r="H243" s="87" t="s">
        <v>164</v>
      </c>
      <c r="I243" s="84">
        <v>1064.9765670000002</v>
      </c>
      <c r="J243" s="86">
        <v>10804</v>
      </c>
      <c r="K243" s="74"/>
      <c r="L243" s="84">
        <v>463.20882296800011</v>
      </c>
      <c r="M243" s="85">
        <v>1.2529136082352942E-6</v>
      </c>
      <c r="N243" s="85">
        <f t="shared" si="6"/>
        <v>3.8399940674190619E-3</v>
      </c>
      <c r="O243" s="85">
        <f>L243/'סכום נכסי הקרן'!$C$42</f>
        <v>4.0109048348914417E-4</v>
      </c>
    </row>
    <row r="244" spans="2:15">
      <c r="B244" s="77" t="s">
        <v>1712</v>
      </c>
      <c r="C244" s="74" t="s">
        <v>1713</v>
      </c>
      <c r="D244" s="87" t="s">
        <v>28</v>
      </c>
      <c r="E244" s="87" t="s">
        <v>905</v>
      </c>
      <c r="F244" s="74"/>
      <c r="G244" s="87" t="s">
        <v>1010</v>
      </c>
      <c r="H244" s="87" t="s">
        <v>164</v>
      </c>
      <c r="I244" s="84">
        <v>1751.6616000000001</v>
      </c>
      <c r="J244" s="86">
        <v>2625</v>
      </c>
      <c r="K244" s="74"/>
      <c r="L244" s="84">
        <v>185.11078081900004</v>
      </c>
      <c r="M244" s="85">
        <v>1.9223585416760821E-6</v>
      </c>
      <c r="N244" s="85">
        <f t="shared" si="6"/>
        <v>1.5345655456337807E-3</v>
      </c>
      <c r="O244" s="85">
        <f>L244/'סכום נכסי הקרן'!$C$42</f>
        <v>1.6028661134305484E-4</v>
      </c>
    </row>
    <row r="245" spans="2:15">
      <c r="B245" s="77" t="s">
        <v>1714</v>
      </c>
      <c r="C245" s="74" t="s">
        <v>1715</v>
      </c>
      <c r="D245" s="87" t="s">
        <v>1487</v>
      </c>
      <c r="E245" s="87" t="s">
        <v>905</v>
      </c>
      <c r="F245" s="74"/>
      <c r="G245" s="87" t="s">
        <v>1010</v>
      </c>
      <c r="H245" s="87" t="s">
        <v>162</v>
      </c>
      <c r="I245" s="84">
        <v>653.50452000000007</v>
      </c>
      <c r="J245" s="86">
        <v>8107</v>
      </c>
      <c r="K245" s="74"/>
      <c r="L245" s="84">
        <v>182.30284295300004</v>
      </c>
      <c r="M245" s="85">
        <v>1.2601136358336334E-7</v>
      </c>
      <c r="N245" s="85">
        <f t="shared" si="6"/>
        <v>1.5112877836126841E-3</v>
      </c>
      <c r="O245" s="85">
        <f>L245/'סכום נכסי הקרן'!$C$42</f>
        <v>1.5785523028890073E-4</v>
      </c>
    </row>
    <row r="246" spans="2:15">
      <c r="B246" s="77" t="s">
        <v>1716</v>
      </c>
      <c r="C246" s="74" t="s">
        <v>1717</v>
      </c>
      <c r="D246" s="87" t="s">
        <v>1487</v>
      </c>
      <c r="E246" s="87" t="s">
        <v>905</v>
      </c>
      <c r="F246" s="74"/>
      <c r="G246" s="87" t="s">
        <v>947</v>
      </c>
      <c r="H246" s="87" t="s">
        <v>162</v>
      </c>
      <c r="I246" s="84">
        <v>370.54380000000003</v>
      </c>
      <c r="J246" s="86">
        <v>15742</v>
      </c>
      <c r="K246" s="74"/>
      <c r="L246" s="84">
        <v>200.71698819100004</v>
      </c>
      <c r="M246" s="85">
        <v>7.4017297713423105E-7</v>
      </c>
      <c r="N246" s="85">
        <f t="shared" si="6"/>
        <v>1.6639407663806697E-3</v>
      </c>
      <c r="O246" s="85">
        <f>L246/'סכום נכסי הקרן'!$C$42</f>
        <v>1.7379995769980106E-4</v>
      </c>
    </row>
    <row r="247" spans="2:15">
      <c r="B247" s="77" t="s">
        <v>1718</v>
      </c>
      <c r="C247" s="74" t="s">
        <v>1719</v>
      </c>
      <c r="D247" s="87" t="s">
        <v>1720</v>
      </c>
      <c r="E247" s="87" t="s">
        <v>905</v>
      </c>
      <c r="F247" s="74"/>
      <c r="G247" s="87" t="s">
        <v>937</v>
      </c>
      <c r="H247" s="87" t="s">
        <v>167</v>
      </c>
      <c r="I247" s="84">
        <v>764.66766000000007</v>
      </c>
      <c r="J247" s="86">
        <v>51150</v>
      </c>
      <c r="K247" s="74"/>
      <c r="L247" s="84">
        <v>173.66061359200003</v>
      </c>
      <c r="M247" s="85">
        <v>7.979640386827365E-8</v>
      </c>
      <c r="N247" s="85">
        <f t="shared" si="6"/>
        <v>1.4396438342101758E-3</v>
      </c>
      <c r="O247" s="85">
        <f>L247/'סכום נכסי הקרן'!$C$42</f>
        <v>1.5037196187743735E-4</v>
      </c>
    </row>
    <row r="248" spans="2:15">
      <c r="B248" s="77" t="s">
        <v>1721</v>
      </c>
      <c r="C248" s="74" t="s">
        <v>1722</v>
      </c>
      <c r="D248" s="87" t="s">
        <v>28</v>
      </c>
      <c r="E248" s="87" t="s">
        <v>905</v>
      </c>
      <c r="F248" s="74"/>
      <c r="G248" s="87" t="s">
        <v>996</v>
      </c>
      <c r="H248" s="87" t="s">
        <v>164</v>
      </c>
      <c r="I248" s="84">
        <v>640.03020000000015</v>
      </c>
      <c r="J248" s="86">
        <v>6416</v>
      </c>
      <c r="K248" s="74"/>
      <c r="L248" s="84">
        <v>165.31681043900002</v>
      </c>
      <c r="M248" s="85">
        <v>3.0003238227962238E-6</v>
      </c>
      <c r="N248" s="85">
        <f t="shared" si="6"/>
        <v>1.370473833513868E-3</v>
      </c>
      <c r="O248" s="85">
        <f>L248/'סכום נכסי הקרן'!$C$42</f>
        <v>1.431470994075655E-4</v>
      </c>
    </row>
    <row r="249" spans="2:15">
      <c r="B249" s="77" t="s">
        <v>1723</v>
      </c>
      <c r="C249" s="74" t="s">
        <v>1724</v>
      </c>
      <c r="D249" s="87" t="s">
        <v>1487</v>
      </c>
      <c r="E249" s="87" t="s">
        <v>905</v>
      </c>
      <c r="F249" s="74"/>
      <c r="G249" s="87" t="s">
        <v>947</v>
      </c>
      <c r="H249" s="87" t="s">
        <v>162</v>
      </c>
      <c r="I249" s="84">
        <v>1616.9184000000002</v>
      </c>
      <c r="J249" s="86">
        <v>5565</v>
      </c>
      <c r="K249" s="74"/>
      <c r="L249" s="84">
        <v>309.62637233100003</v>
      </c>
      <c r="M249" s="85">
        <v>1.3484870416527797E-6</v>
      </c>
      <c r="N249" s="85">
        <f t="shared" si="6"/>
        <v>2.5667978974348313E-3</v>
      </c>
      <c r="O249" s="85">
        <f>L249/'סכום נכסי הקרן'!$C$42</f>
        <v>2.6810411464854561E-4</v>
      </c>
    </row>
    <row r="250" spans="2:15">
      <c r="B250" s="77" t="s">
        <v>1725</v>
      </c>
      <c r="C250" s="74" t="s">
        <v>1726</v>
      </c>
      <c r="D250" s="87" t="s">
        <v>1487</v>
      </c>
      <c r="E250" s="87" t="s">
        <v>905</v>
      </c>
      <c r="F250" s="74"/>
      <c r="G250" s="87" t="s">
        <v>984</v>
      </c>
      <c r="H250" s="87" t="s">
        <v>162</v>
      </c>
      <c r="I250" s="84">
        <v>877.33318700000007</v>
      </c>
      <c r="J250" s="86">
        <v>16663</v>
      </c>
      <c r="K250" s="74"/>
      <c r="L250" s="84">
        <v>503.03988943900004</v>
      </c>
      <c r="M250" s="85">
        <v>1.2407813482609009E-6</v>
      </c>
      <c r="N250" s="85">
        <f t="shared" si="6"/>
        <v>4.1701930000896089E-3</v>
      </c>
      <c r="O250" s="85">
        <f>L250/'סכום נכסי הקרן'!$C$42</f>
        <v>4.3558002884446932E-4</v>
      </c>
    </row>
    <row r="251" spans="2:15">
      <c r="B251" s="77" t="s">
        <v>1727</v>
      </c>
      <c r="C251" s="74" t="s">
        <v>1728</v>
      </c>
      <c r="D251" s="87" t="s">
        <v>1487</v>
      </c>
      <c r="E251" s="87" t="s">
        <v>905</v>
      </c>
      <c r="F251" s="74"/>
      <c r="G251" s="87" t="s">
        <v>996</v>
      </c>
      <c r="H251" s="87" t="s">
        <v>162</v>
      </c>
      <c r="I251" s="84">
        <v>309.90936000000005</v>
      </c>
      <c r="J251" s="86">
        <v>17450</v>
      </c>
      <c r="K251" s="74"/>
      <c r="L251" s="84">
        <v>186.08646980400002</v>
      </c>
      <c r="M251" s="85">
        <v>4.2995029000790333E-6</v>
      </c>
      <c r="N251" s="85">
        <f t="shared" si="6"/>
        <v>1.5426539924168958E-3</v>
      </c>
      <c r="O251" s="85">
        <f>L251/'סכום נכסי הקרן'!$C$42</f>
        <v>1.6113145614592619E-4</v>
      </c>
    </row>
    <row r="252" spans="2:15">
      <c r="B252" s="77" t="s">
        <v>1729</v>
      </c>
      <c r="C252" s="74" t="s">
        <v>1730</v>
      </c>
      <c r="D252" s="87" t="s">
        <v>1484</v>
      </c>
      <c r="E252" s="87" t="s">
        <v>905</v>
      </c>
      <c r="F252" s="74"/>
      <c r="G252" s="87" t="s">
        <v>925</v>
      </c>
      <c r="H252" s="87" t="s">
        <v>162</v>
      </c>
      <c r="I252" s="84">
        <v>1270.8150000000003</v>
      </c>
      <c r="J252" s="86">
        <v>11542</v>
      </c>
      <c r="K252" s="74"/>
      <c r="L252" s="84">
        <v>504.71716499900003</v>
      </c>
      <c r="M252" s="85">
        <v>4.0280768987191524E-5</v>
      </c>
      <c r="N252" s="85">
        <f t="shared" si="6"/>
        <v>4.1840975888635407E-3</v>
      </c>
      <c r="O252" s="85">
        <f>L252/'סכום נכסי הקרן'!$C$42</f>
        <v>4.3703237437837852E-4</v>
      </c>
    </row>
    <row r="253" spans="2:15">
      <c r="B253" s="77" t="s">
        <v>1731</v>
      </c>
      <c r="C253" s="74" t="s">
        <v>1732</v>
      </c>
      <c r="D253" s="87" t="s">
        <v>1487</v>
      </c>
      <c r="E253" s="87" t="s">
        <v>905</v>
      </c>
      <c r="F253" s="74"/>
      <c r="G253" s="87" t="s">
        <v>934</v>
      </c>
      <c r="H253" s="87" t="s">
        <v>162</v>
      </c>
      <c r="I253" s="84">
        <v>1162.1601000000003</v>
      </c>
      <c r="J253" s="86">
        <v>7025</v>
      </c>
      <c r="K253" s="74"/>
      <c r="L253" s="84">
        <v>280.929251513</v>
      </c>
      <c r="M253" s="85">
        <v>2.9825847870665476E-6</v>
      </c>
      <c r="N253" s="85">
        <f t="shared" si="6"/>
        <v>2.3288992041693517E-3</v>
      </c>
      <c r="O253" s="85">
        <f>L253/'סכום נכסי הקרן'!$C$42</f>
        <v>2.4325540388805744E-4</v>
      </c>
    </row>
    <row r="254" spans="2:15">
      <c r="B254" s="77" t="s">
        <v>1733</v>
      </c>
      <c r="C254" s="74" t="s">
        <v>1734</v>
      </c>
      <c r="D254" s="87" t="s">
        <v>28</v>
      </c>
      <c r="E254" s="87" t="s">
        <v>905</v>
      </c>
      <c r="F254" s="74"/>
      <c r="G254" s="87" t="s">
        <v>996</v>
      </c>
      <c r="H254" s="87" t="s">
        <v>164</v>
      </c>
      <c r="I254" s="84">
        <v>1156.4615740000002</v>
      </c>
      <c r="J254" s="86">
        <v>7152</v>
      </c>
      <c r="K254" s="74"/>
      <c r="L254" s="84">
        <v>332.97444853500002</v>
      </c>
      <c r="M254" s="85">
        <v>1.8883920196301978E-6</v>
      </c>
      <c r="N254" s="85">
        <f t="shared" si="6"/>
        <v>2.760353092550797E-3</v>
      </c>
      <c r="O254" s="85">
        <f>L254/'סכום נכסי הקרן'!$C$42</f>
        <v>2.8832111119278178E-4</v>
      </c>
    </row>
    <row r="255" spans="2:15">
      <c r="B255" s="77" t="s">
        <v>1735</v>
      </c>
      <c r="C255" s="74" t="s">
        <v>1736</v>
      </c>
      <c r="D255" s="87" t="s">
        <v>1487</v>
      </c>
      <c r="E255" s="87" t="s">
        <v>905</v>
      </c>
      <c r="F255" s="74"/>
      <c r="G255" s="87" t="s">
        <v>925</v>
      </c>
      <c r="H255" s="87" t="s">
        <v>162</v>
      </c>
      <c r="I255" s="84">
        <v>952.23693200000014</v>
      </c>
      <c r="J255" s="86">
        <v>19997</v>
      </c>
      <c r="K255" s="74"/>
      <c r="L255" s="84">
        <v>655.23115685700009</v>
      </c>
      <c r="M255" s="85">
        <v>5.6478819120741626E-7</v>
      </c>
      <c r="N255" s="85">
        <f t="shared" si="6"/>
        <v>5.4318562824370639E-3</v>
      </c>
      <c r="O255" s="85">
        <f>L255/'סכום נכסי הקרן'!$C$42</f>
        <v>5.6736177825153597E-4</v>
      </c>
    </row>
    <row r="256" spans="2:15">
      <c r="B256" s="77" t="s">
        <v>1737</v>
      </c>
      <c r="C256" s="74" t="s">
        <v>1738</v>
      </c>
      <c r="D256" s="87" t="s">
        <v>28</v>
      </c>
      <c r="E256" s="87" t="s">
        <v>905</v>
      </c>
      <c r="F256" s="74"/>
      <c r="G256" s="87" t="s">
        <v>1040</v>
      </c>
      <c r="H256" s="87" t="s">
        <v>164</v>
      </c>
      <c r="I256" s="84">
        <v>791.61630000000014</v>
      </c>
      <c r="J256" s="86">
        <v>13838</v>
      </c>
      <c r="K256" s="74"/>
      <c r="L256" s="84">
        <v>441.00168605700009</v>
      </c>
      <c r="M256" s="85">
        <v>3.8389689467220429E-6</v>
      </c>
      <c r="N256" s="85">
        <f t="shared" si="6"/>
        <v>3.6558972416155214E-3</v>
      </c>
      <c r="O256" s="85">
        <f>L256/'סכום נכסי הקרן'!$C$42</f>
        <v>3.8186142126301741E-4</v>
      </c>
    </row>
    <row r="257" spans="2:15">
      <c r="B257" s="77" t="s">
        <v>1739</v>
      </c>
      <c r="C257" s="74" t="s">
        <v>1740</v>
      </c>
      <c r="D257" s="87" t="s">
        <v>28</v>
      </c>
      <c r="E257" s="87" t="s">
        <v>905</v>
      </c>
      <c r="F257" s="74"/>
      <c r="G257" s="87" t="s">
        <v>996</v>
      </c>
      <c r="H257" s="87" t="s">
        <v>169</v>
      </c>
      <c r="I257" s="84">
        <v>9566.767200000002</v>
      </c>
      <c r="J257" s="86">
        <v>17305</v>
      </c>
      <c r="K257" s="74"/>
      <c r="L257" s="84">
        <v>630.42546755600006</v>
      </c>
      <c r="M257" s="85">
        <v>6.0463198352287896E-6</v>
      </c>
      <c r="N257" s="85">
        <f t="shared" si="6"/>
        <v>5.2262174970103426E-3</v>
      </c>
      <c r="O257" s="85">
        <f>L257/'סכום נכסי הקרן'!$C$42</f>
        <v>5.4588264093444097E-4</v>
      </c>
    </row>
    <row r="258" spans="2:15">
      <c r="B258" s="77" t="s">
        <v>1741</v>
      </c>
      <c r="C258" s="74" t="s">
        <v>1742</v>
      </c>
      <c r="D258" s="87" t="s">
        <v>1487</v>
      </c>
      <c r="E258" s="87" t="s">
        <v>905</v>
      </c>
      <c r="F258" s="74"/>
      <c r="G258" s="87" t="s">
        <v>1080</v>
      </c>
      <c r="H258" s="87" t="s">
        <v>162</v>
      </c>
      <c r="I258" s="84">
        <v>555.81570000000011</v>
      </c>
      <c r="J258" s="86">
        <v>13554</v>
      </c>
      <c r="K258" s="74"/>
      <c r="L258" s="84">
        <v>259.22862958400003</v>
      </c>
      <c r="M258" s="85">
        <v>4.1964783058581383E-6</v>
      </c>
      <c r="N258" s="85">
        <f t="shared" si="6"/>
        <v>2.1490013798301537E-3</v>
      </c>
      <c r="O258" s="85">
        <f>L258/'סכום נכסי הקרן'!$C$42</f>
        <v>2.2446493075814684E-4</v>
      </c>
    </row>
    <row r="259" spans="2:15">
      <c r="B259" s="77" t="s">
        <v>1743</v>
      </c>
      <c r="C259" s="74" t="s">
        <v>1744</v>
      </c>
      <c r="D259" s="87" t="s">
        <v>1487</v>
      </c>
      <c r="E259" s="87" t="s">
        <v>905</v>
      </c>
      <c r="F259" s="74"/>
      <c r="G259" s="87" t="s">
        <v>1069</v>
      </c>
      <c r="H259" s="87" t="s">
        <v>162</v>
      </c>
      <c r="I259" s="84">
        <v>1553.8282650000003</v>
      </c>
      <c r="J259" s="86">
        <v>13991</v>
      </c>
      <c r="K259" s="74"/>
      <c r="L259" s="84">
        <v>748.06002341300018</v>
      </c>
      <c r="M259" s="85">
        <v>5.4832877071374392E-7</v>
      </c>
      <c r="N259" s="85">
        <f t="shared" si="6"/>
        <v>6.201406168331404E-3</v>
      </c>
      <c r="O259" s="85">
        <f>L259/'סכום נכסי הקרן'!$C$42</f>
        <v>6.477418857160854E-4</v>
      </c>
    </row>
    <row r="260" spans="2:15">
      <c r="B260" s="77" t="s">
        <v>1745</v>
      </c>
      <c r="C260" s="74" t="s">
        <v>1746</v>
      </c>
      <c r="D260" s="87" t="s">
        <v>1487</v>
      </c>
      <c r="E260" s="87" t="s">
        <v>905</v>
      </c>
      <c r="F260" s="74"/>
      <c r="G260" s="87" t="s">
        <v>937</v>
      </c>
      <c r="H260" s="87" t="s">
        <v>162</v>
      </c>
      <c r="I260" s="84">
        <v>1200.3934830000003</v>
      </c>
      <c r="J260" s="86">
        <v>12408</v>
      </c>
      <c r="K260" s="74"/>
      <c r="L260" s="84">
        <v>512.51913722500012</v>
      </c>
      <c r="M260" s="85">
        <v>6.6427857829988179E-7</v>
      </c>
      <c r="N260" s="85">
        <f t="shared" si="6"/>
        <v>4.248775819450868E-3</v>
      </c>
      <c r="O260" s="85">
        <f>L260/'סכום נכסי הקרן'!$C$42</f>
        <v>4.4378806783051174E-4</v>
      </c>
    </row>
    <row r="261" spans="2:15">
      <c r="E261" s="1"/>
      <c r="F261" s="1"/>
      <c r="G261" s="1"/>
    </row>
    <row r="262" spans="2:15">
      <c r="E262" s="1"/>
      <c r="F262" s="1"/>
      <c r="G262" s="1"/>
    </row>
    <row r="263" spans="2:15">
      <c r="E263" s="1"/>
      <c r="F263" s="1"/>
      <c r="G263" s="1"/>
    </row>
    <row r="264" spans="2:15">
      <c r="B264" s="89" t="s">
        <v>255</v>
      </c>
      <c r="E264" s="1"/>
      <c r="F264" s="1"/>
      <c r="G264" s="1"/>
    </row>
    <row r="265" spans="2:15">
      <c r="B265" s="89" t="s">
        <v>111</v>
      </c>
      <c r="E265" s="1"/>
      <c r="F265" s="1"/>
      <c r="G265" s="1"/>
    </row>
    <row r="266" spans="2:15">
      <c r="B266" s="89" t="s">
        <v>238</v>
      </c>
      <c r="E266" s="1"/>
      <c r="F266" s="1"/>
      <c r="G266" s="1"/>
    </row>
    <row r="267" spans="2:15">
      <c r="B267" s="89" t="s">
        <v>246</v>
      </c>
      <c r="E267" s="1"/>
      <c r="F267" s="1"/>
      <c r="G267" s="1"/>
    </row>
    <row r="268" spans="2:15">
      <c r="B268" s="89" t="s">
        <v>252</v>
      </c>
      <c r="E268" s="1"/>
      <c r="F268" s="1"/>
      <c r="G268" s="1"/>
    </row>
    <row r="269" spans="2:15">
      <c r="E269" s="1"/>
      <c r="F269" s="1"/>
      <c r="G269" s="1"/>
    </row>
    <row r="270" spans="2:15">
      <c r="E270" s="1"/>
      <c r="F270" s="1"/>
      <c r="G270" s="1"/>
    </row>
    <row r="271" spans="2:15">
      <c r="E271" s="1"/>
      <c r="F271" s="1"/>
      <c r="G271" s="1"/>
    </row>
    <row r="272" spans="2:15">
      <c r="B272" s="42"/>
      <c r="E272" s="1"/>
      <c r="F272" s="1"/>
      <c r="G272" s="1"/>
    </row>
    <row r="273" spans="2:7">
      <c r="B273" s="42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2"/>
      <c r="E293" s="1"/>
      <c r="F293" s="1"/>
      <c r="G293" s="1"/>
    </row>
    <row r="294" spans="2:7">
      <c r="B294" s="42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2"/>
      <c r="E360" s="1"/>
      <c r="F360" s="1"/>
      <c r="G360" s="1"/>
    </row>
    <row r="361" spans="2:7">
      <c r="B361" s="42"/>
      <c r="E361" s="1"/>
      <c r="F361" s="1"/>
      <c r="G361" s="1"/>
    </row>
    <row r="362" spans="2:7">
      <c r="B362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66 B268"/>
    <dataValidation type="list" allowBlank="1" showInputMessage="1" showErrorMessage="1" sqref="E12:E35 E37:E356">
      <formula1>$BF$6:$BF$23</formula1>
    </dataValidation>
    <dataValidation type="list" allowBlank="1" showInputMessage="1" showErrorMessage="1" sqref="H12:H35 H37:H356">
      <formula1>$BJ$6:$BJ$19</formula1>
    </dataValidation>
    <dataValidation type="list" allowBlank="1" showInputMessage="1" showErrorMessage="1" sqref="G12:G35 G37:G362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90" zoomScaleNormal="90" workbookViewId="0">
      <selection activeCell="M86" activeCellId="4" sqref="M12:M23 M25:M35 M37:M67 M68:M84 M86:M90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58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7" t="s">
        <v>178</v>
      </c>
      <c r="C1" s="68" t="s" vm="1">
        <v>264</v>
      </c>
    </row>
    <row r="2" spans="2:63">
      <c r="B2" s="47" t="s">
        <v>177</v>
      </c>
      <c r="C2" s="68" t="s">
        <v>265</v>
      </c>
    </row>
    <row r="3" spans="2:63">
      <c r="B3" s="47" t="s">
        <v>179</v>
      </c>
      <c r="C3" s="68" t="s">
        <v>266</v>
      </c>
    </row>
    <row r="4" spans="2:63">
      <c r="B4" s="47" t="s">
        <v>180</v>
      </c>
      <c r="C4" s="68">
        <v>8803</v>
      </c>
    </row>
    <row r="6" spans="2:63" ht="26.25" customHeight="1">
      <c r="B6" s="121" t="s">
        <v>208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  <c r="BK6" s="3"/>
    </row>
    <row r="7" spans="2:63" ht="26.25" customHeight="1">
      <c r="B7" s="121" t="s">
        <v>262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  <c r="BH7" s="3"/>
      <c r="BK7" s="3"/>
    </row>
    <row r="8" spans="2:63" s="3" customFormat="1" ht="74.25" customHeight="1">
      <c r="B8" s="22" t="s">
        <v>114</v>
      </c>
      <c r="C8" s="30" t="s">
        <v>45</v>
      </c>
      <c r="D8" s="30" t="s">
        <v>118</v>
      </c>
      <c r="E8" s="30" t="s">
        <v>116</v>
      </c>
      <c r="F8" s="30" t="s">
        <v>66</v>
      </c>
      <c r="G8" s="30" t="s">
        <v>102</v>
      </c>
      <c r="H8" s="30" t="s">
        <v>240</v>
      </c>
      <c r="I8" s="30" t="s">
        <v>239</v>
      </c>
      <c r="J8" s="30" t="s">
        <v>254</v>
      </c>
      <c r="K8" s="30" t="s">
        <v>62</v>
      </c>
      <c r="L8" s="30" t="s">
        <v>59</v>
      </c>
      <c r="M8" s="30" t="s">
        <v>181</v>
      </c>
      <c r="N8" s="14" t="s">
        <v>183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247</v>
      </c>
      <c r="I9" s="32"/>
      <c r="J9" s="16" t="s">
        <v>243</v>
      </c>
      <c r="K9" s="16" t="s">
        <v>243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69" t="s">
        <v>257</v>
      </c>
      <c r="C11" s="70"/>
      <c r="D11" s="70"/>
      <c r="E11" s="70"/>
      <c r="F11" s="70"/>
      <c r="G11" s="70"/>
      <c r="H11" s="78"/>
      <c r="I11" s="80"/>
      <c r="J11" s="70"/>
      <c r="K11" s="78">
        <v>92386.072704384031</v>
      </c>
      <c r="L11" s="70"/>
      <c r="M11" s="79">
        <f>K11/$K$11</f>
        <v>1</v>
      </c>
      <c r="N11" s="79">
        <f>K11/'סכום נכסי הקרן'!$C$42</f>
        <v>7.9996694215007436E-2</v>
      </c>
      <c r="O11" s="5"/>
      <c r="BH11" s="1"/>
      <c r="BI11" s="3"/>
      <c r="BK11" s="1"/>
    </row>
    <row r="12" spans="2:63" ht="20.25">
      <c r="B12" s="71" t="s">
        <v>233</v>
      </c>
      <c r="C12" s="72"/>
      <c r="D12" s="72"/>
      <c r="E12" s="72"/>
      <c r="F12" s="72"/>
      <c r="G12" s="72"/>
      <c r="H12" s="81"/>
      <c r="I12" s="83"/>
      <c r="J12" s="72"/>
      <c r="K12" s="81">
        <v>16679.269784746004</v>
      </c>
      <c r="L12" s="72"/>
      <c r="M12" s="82">
        <f t="shared" ref="M12:M23" si="0">K12/$K$11</f>
        <v>0.18053879006326151</v>
      </c>
      <c r="N12" s="82">
        <f>K12/'סכום נכסי הקרן'!$C$42</f>
        <v>1.4442506382638155E-2</v>
      </c>
      <c r="BI12" s="4"/>
    </row>
    <row r="13" spans="2:63">
      <c r="B13" s="92" t="s">
        <v>258</v>
      </c>
      <c r="C13" s="72"/>
      <c r="D13" s="72"/>
      <c r="E13" s="72"/>
      <c r="F13" s="72"/>
      <c r="G13" s="72"/>
      <c r="H13" s="81"/>
      <c r="I13" s="83"/>
      <c r="J13" s="72"/>
      <c r="K13" s="81">
        <v>4992.8617040790014</v>
      </c>
      <c r="L13" s="72"/>
      <c r="M13" s="82">
        <f t="shared" si="0"/>
        <v>5.404344570479911E-2</v>
      </c>
      <c r="N13" s="82">
        <f>K13/'סכום נכסי הקרן'!$C$42</f>
        <v>4.3232970003721713E-3</v>
      </c>
    </row>
    <row r="14" spans="2:63">
      <c r="B14" s="77" t="s">
        <v>1747</v>
      </c>
      <c r="C14" s="74" t="s">
        <v>1748</v>
      </c>
      <c r="D14" s="87" t="s">
        <v>119</v>
      </c>
      <c r="E14" s="74" t="s">
        <v>1749</v>
      </c>
      <c r="F14" s="87" t="s">
        <v>1750</v>
      </c>
      <c r="G14" s="87" t="s">
        <v>163</v>
      </c>
      <c r="H14" s="84">
        <v>48711.250000000007</v>
      </c>
      <c r="I14" s="86">
        <v>1328</v>
      </c>
      <c r="J14" s="74"/>
      <c r="K14" s="84">
        <v>646.88540000000012</v>
      </c>
      <c r="L14" s="85">
        <v>6.2693511860378826E-4</v>
      </c>
      <c r="M14" s="85">
        <f t="shared" si="0"/>
        <v>7.0019796389645993E-3</v>
      </c>
      <c r="N14" s="85">
        <f>K14/'סכום נכסי הקרן'!$C$42</f>
        <v>5.6013522407795922E-4</v>
      </c>
    </row>
    <row r="15" spans="2:63">
      <c r="B15" s="77" t="s">
        <v>1751</v>
      </c>
      <c r="C15" s="74" t="s">
        <v>1752</v>
      </c>
      <c r="D15" s="87" t="s">
        <v>119</v>
      </c>
      <c r="E15" s="74" t="s">
        <v>1749</v>
      </c>
      <c r="F15" s="87" t="s">
        <v>1750</v>
      </c>
      <c r="G15" s="87" t="s">
        <v>163</v>
      </c>
      <c r="H15" s="84">
        <v>17988.077100000002</v>
      </c>
      <c r="I15" s="86">
        <v>1554</v>
      </c>
      <c r="J15" s="74"/>
      <c r="K15" s="84">
        <v>279.53471813400006</v>
      </c>
      <c r="L15" s="85">
        <v>3.8890911331566951E-4</v>
      </c>
      <c r="M15" s="85">
        <f t="shared" si="0"/>
        <v>3.0257235744661675E-3</v>
      </c>
      <c r="N15" s="85">
        <f>K15/'סכום נכסי הקרן'!$C$42</f>
        <v>2.4204788356570927E-4</v>
      </c>
    </row>
    <row r="16" spans="2:63" ht="20.25">
      <c r="B16" s="77" t="s">
        <v>1753</v>
      </c>
      <c r="C16" s="74" t="s">
        <v>1754</v>
      </c>
      <c r="D16" s="87" t="s">
        <v>119</v>
      </c>
      <c r="E16" s="74" t="s">
        <v>1755</v>
      </c>
      <c r="F16" s="87" t="s">
        <v>1750</v>
      </c>
      <c r="G16" s="87" t="s">
        <v>163</v>
      </c>
      <c r="H16" s="84">
        <v>26.600000000000005</v>
      </c>
      <c r="I16" s="86">
        <v>1309</v>
      </c>
      <c r="J16" s="74"/>
      <c r="K16" s="84">
        <v>0.34819400000000006</v>
      </c>
      <c r="L16" s="85">
        <v>5.3861527278028759E-5</v>
      </c>
      <c r="M16" s="85">
        <f t="shared" si="0"/>
        <v>3.7689014134646412E-6</v>
      </c>
      <c r="N16" s="85">
        <f>K16/'סכום נכסי הקרן'!$C$42</f>
        <v>3.014996538994402E-7</v>
      </c>
      <c r="BH16" s="4"/>
    </row>
    <row r="17" spans="2:14">
      <c r="B17" s="77" t="s">
        <v>1756</v>
      </c>
      <c r="C17" s="74" t="s">
        <v>1757</v>
      </c>
      <c r="D17" s="87" t="s">
        <v>119</v>
      </c>
      <c r="E17" s="74" t="s">
        <v>1755</v>
      </c>
      <c r="F17" s="87" t="s">
        <v>1750</v>
      </c>
      <c r="G17" s="87" t="s">
        <v>163</v>
      </c>
      <c r="H17" s="84">
        <v>69725.250000000015</v>
      </c>
      <c r="I17" s="86">
        <v>1325</v>
      </c>
      <c r="J17" s="74"/>
      <c r="K17" s="84">
        <v>923.85956250000015</v>
      </c>
      <c r="L17" s="85">
        <v>6.6977927276266132E-4</v>
      </c>
      <c r="M17" s="85">
        <f t="shared" si="0"/>
        <v>9.9999873948117286E-3</v>
      </c>
      <c r="N17" s="85">
        <f>K17/'סכום נכסי הקרן'!$C$42</f>
        <v>7.9996593377668263E-4</v>
      </c>
    </row>
    <row r="18" spans="2:14">
      <c r="B18" s="77" t="s">
        <v>1758</v>
      </c>
      <c r="C18" s="74" t="s">
        <v>1759</v>
      </c>
      <c r="D18" s="87" t="s">
        <v>119</v>
      </c>
      <c r="E18" s="74" t="s">
        <v>1755</v>
      </c>
      <c r="F18" s="87" t="s">
        <v>1750</v>
      </c>
      <c r="G18" s="87" t="s">
        <v>163</v>
      </c>
      <c r="H18" s="84">
        <v>15295.000000000002</v>
      </c>
      <c r="I18" s="86">
        <v>1536</v>
      </c>
      <c r="J18" s="74"/>
      <c r="K18" s="84">
        <v>234.93120000000005</v>
      </c>
      <c r="L18" s="85">
        <v>2.1045775669754121E-4</v>
      </c>
      <c r="M18" s="85">
        <f t="shared" si="0"/>
        <v>2.5429287458914982E-3</v>
      </c>
      <c r="N18" s="85">
        <f>K18/'סכום נכסי הקרן'!$C$42</f>
        <v>2.0342589329563451E-4</v>
      </c>
    </row>
    <row r="19" spans="2:14">
      <c r="B19" s="77" t="s">
        <v>1760</v>
      </c>
      <c r="C19" s="74" t="s">
        <v>1761</v>
      </c>
      <c r="D19" s="87" t="s">
        <v>119</v>
      </c>
      <c r="E19" s="74" t="s">
        <v>1762</v>
      </c>
      <c r="F19" s="87" t="s">
        <v>1750</v>
      </c>
      <c r="G19" s="87" t="s">
        <v>163</v>
      </c>
      <c r="H19" s="84">
        <v>1710.7125000000003</v>
      </c>
      <c r="I19" s="86">
        <v>15000</v>
      </c>
      <c r="J19" s="74"/>
      <c r="K19" s="84">
        <v>256.606875</v>
      </c>
      <c r="L19" s="85">
        <v>1.7805225145411227E-4</v>
      </c>
      <c r="M19" s="85">
        <f t="shared" si="0"/>
        <v>2.7775493371288542E-3</v>
      </c>
      <c r="N19" s="85">
        <f>K19/'סכום נכסי הקרן'!$C$42</f>
        <v>2.2219476498939355E-4</v>
      </c>
    </row>
    <row r="20" spans="2:14">
      <c r="B20" s="77" t="s">
        <v>1763</v>
      </c>
      <c r="C20" s="74" t="s">
        <v>1764</v>
      </c>
      <c r="D20" s="87" t="s">
        <v>119</v>
      </c>
      <c r="E20" s="74" t="s">
        <v>1762</v>
      </c>
      <c r="F20" s="87" t="s">
        <v>1750</v>
      </c>
      <c r="G20" s="87" t="s">
        <v>163</v>
      </c>
      <c r="H20" s="84">
        <v>9542.7500000000018</v>
      </c>
      <c r="I20" s="86">
        <v>13340</v>
      </c>
      <c r="J20" s="74"/>
      <c r="K20" s="84">
        <v>1273.0028500000003</v>
      </c>
      <c r="L20" s="85">
        <v>6.6010217982614581E-4</v>
      </c>
      <c r="M20" s="85">
        <f t="shared" si="0"/>
        <v>1.3779164031285767E-2</v>
      </c>
      <c r="N20" s="85">
        <f>K20/'סכום נכסי הקרן'!$C$42</f>
        <v>1.1022875715491968E-3</v>
      </c>
    </row>
    <row r="21" spans="2:14">
      <c r="B21" s="77" t="s">
        <v>1765</v>
      </c>
      <c r="C21" s="74" t="s">
        <v>1766</v>
      </c>
      <c r="D21" s="87" t="s">
        <v>119</v>
      </c>
      <c r="E21" s="74" t="s">
        <v>1767</v>
      </c>
      <c r="F21" s="87" t="s">
        <v>1750</v>
      </c>
      <c r="G21" s="87" t="s">
        <v>163</v>
      </c>
      <c r="H21" s="84">
        <v>67165.000000000015</v>
      </c>
      <c r="I21" s="86">
        <v>1331</v>
      </c>
      <c r="J21" s="74"/>
      <c r="K21" s="84">
        <v>893.96615000000008</v>
      </c>
      <c r="L21" s="85">
        <v>3.9748964090153204E-4</v>
      </c>
      <c r="M21" s="85">
        <f t="shared" si="0"/>
        <v>9.6764168432670952E-3</v>
      </c>
      <c r="N21" s="85">
        <f>K21/'סכום נכסי הקרן'!$C$42</f>
        <v>7.7408135930778538E-4</v>
      </c>
    </row>
    <row r="22" spans="2:14">
      <c r="B22" s="77" t="s">
        <v>1768</v>
      </c>
      <c r="C22" s="74" t="s">
        <v>1769</v>
      </c>
      <c r="D22" s="87" t="s">
        <v>119</v>
      </c>
      <c r="E22" s="74" t="s">
        <v>1767</v>
      </c>
      <c r="F22" s="87" t="s">
        <v>1750</v>
      </c>
      <c r="G22" s="87" t="s">
        <v>163</v>
      </c>
      <c r="H22" s="84">
        <v>7.8469999999999998E-3</v>
      </c>
      <c r="I22" s="86">
        <v>1299</v>
      </c>
      <c r="J22" s="74"/>
      <c r="K22" s="84">
        <v>1.0194500000000001E-4</v>
      </c>
      <c r="L22" s="85">
        <v>1.0488029659030507E-10</v>
      </c>
      <c r="M22" s="85">
        <f t="shared" si="0"/>
        <v>1.1034671895427629E-9</v>
      </c>
      <c r="N22" s="85">
        <f>K22/'סכום נכסי הקרן'!$C$42</f>
        <v>8.8273727338146066E-11</v>
      </c>
    </row>
    <row r="23" spans="2:14">
      <c r="B23" s="77" t="s">
        <v>1770</v>
      </c>
      <c r="C23" s="74" t="s">
        <v>1771</v>
      </c>
      <c r="D23" s="87" t="s">
        <v>119</v>
      </c>
      <c r="E23" s="74" t="s">
        <v>1767</v>
      </c>
      <c r="F23" s="87" t="s">
        <v>1750</v>
      </c>
      <c r="G23" s="87" t="s">
        <v>163</v>
      </c>
      <c r="H23" s="84">
        <v>31554.250000000004</v>
      </c>
      <c r="I23" s="86">
        <v>1533</v>
      </c>
      <c r="J23" s="74"/>
      <c r="K23" s="84">
        <v>483.72665250000006</v>
      </c>
      <c r="L23" s="85">
        <v>2.4238097376817861E-4</v>
      </c>
      <c r="M23" s="85">
        <f t="shared" si="0"/>
        <v>5.2359261341027395E-3</v>
      </c>
      <c r="N23" s="85">
        <f>K23/'סכום נכסי הקרן'!$C$42</f>
        <v>4.1885678188218281E-4</v>
      </c>
    </row>
    <row r="24" spans="2:14">
      <c r="B24" s="73"/>
      <c r="C24" s="74"/>
      <c r="D24" s="74"/>
      <c r="E24" s="74"/>
      <c r="F24" s="74"/>
      <c r="G24" s="74"/>
      <c r="H24" s="84"/>
      <c r="I24" s="86"/>
      <c r="J24" s="74"/>
      <c r="K24" s="74"/>
      <c r="L24" s="74"/>
      <c r="M24" s="85"/>
      <c r="N24" s="74"/>
    </row>
    <row r="25" spans="2:14">
      <c r="B25" s="92" t="s">
        <v>259</v>
      </c>
      <c r="C25" s="72"/>
      <c r="D25" s="72"/>
      <c r="E25" s="72"/>
      <c r="F25" s="72"/>
      <c r="G25" s="72"/>
      <c r="H25" s="81"/>
      <c r="I25" s="83"/>
      <c r="J25" s="72"/>
      <c r="K25" s="81">
        <v>11686.408080667003</v>
      </c>
      <c r="L25" s="72"/>
      <c r="M25" s="82">
        <f t="shared" ref="M25:M35" si="1">K25/$K$11</f>
        <v>0.12649534435846241</v>
      </c>
      <c r="N25" s="82">
        <f>K25/'סכום נכסי הקרן'!$C$42</f>
        <v>1.0119209382265983E-2</v>
      </c>
    </row>
    <row r="26" spans="2:14">
      <c r="B26" s="77" t="s">
        <v>1772</v>
      </c>
      <c r="C26" s="74" t="s">
        <v>1773</v>
      </c>
      <c r="D26" s="87" t="s">
        <v>119</v>
      </c>
      <c r="E26" s="74" t="s">
        <v>1749</v>
      </c>
      <c r="F26" s="87" t="s">
        <v>1774</v>
      </c>
      <c r="G26" s="87" t="s">
        <v>163</v>
      </c>
      <c r="H26" s="84">
        <v>77921.084733000011</v>
      </c>
      <c r="I26" s="86">
        <v>321.64</v>
      </c>
      <c r="J26" s="74"/>
      <c r="K26" s="84">
        <v>250.62537693000002</v>
      </c>
      <c r="L26" s="85">
        <v>2.8959923485096907E-3</v>
      </c>
      <c r="M26" s="85">
        <f t="shared" si="1"/>
        <v>2.7128047506895158E-3</v>
      </c>
      <c r="N26" s="85">
        <f>K26/'סכום נכסי הקרן'!$C$42</f>
        <v>2.1701541210592868E-4</v>
      </c>
    </row>
    <row r="27" spans="2:14">
      <c r="B27" s="77" t="s">
        <v>1775</v>
      </c>
      <c r="C27" s="74" t="s">
        <v>1776</v>
      </c>
      <c r="D27" s="87" t="s">
        <v>119</v>
      </c>
      <c r="E27" s="74" t="s">
        <v>1749</v>
      </c>
      <c r="F27" s="87" t="s">
        <v>1774</v>
      </c>
      <c r="G27" s="87" t="s">
        <v>163</v>
      </c>
      <c r="H27" s="84">
        <v>579667.38682100014</v>
      </c>
      <c r="I27" s="86">
        <v>333.41</v>
      </c>
      <c r="J27" s="74"/>
      <c r="K27" s="84">
        <v>1932.6690343870002</v>
      </c>
      <c r="L27" s="85">
        <v>2.174892934416093E-3</v>
      </c>
      <c r="M27" s="85">
        <f t="shared" si="1"/>
        <v>2.0919484699508051E-2</v>
      </c>
      <c r="N27" s="85">
        <f>K27/'סכום נכסי הקרן'!$C$42</f>
        <v>1.6734896206420725E-3</v>
      </c>
    </row>
    <row r="28" spans="2:14">
      <c r="B28" s="77" t="s">
        <v>1777</v>
      </c>
      <c r="C28" s="74" t="s">
        <v>1778</v>
      </c>
      <c r="D28" s="87" t="s">
        <v>119</v>
      </c>
      <c r="E28" s="74" t="s">
        <v>1755</v>
      </c>
      <c r="F28" s="87" t="s">
        <v>1774</v>
      </c>
      <c r="G28" s="87" t="s">
        <v>163</v>
      </c>
      <c r="H28" s="84">
        <v>663728.29932300013</v>
      </c>
      <c r="I28" s="86">
        <v>333.72</v>
      </c>
      <c r="J28" s="74"/>
      <c r="K28" s="84">
        <v>2214.9940761930002</v>
      </c>
      <c r="L28" s="85">
        <v>1.6658810085426539E-3</v>
      </c>
      <c r="M28" s="85">
        <f t="shared" si="1"/>
        <v>2.3975411134538802E-2</v>
      </c>
      <c r="N28" s="85">
        <f>K28/'סכום נכסי הקרן'!$C$42</f>
        <v>1.9179536332087851E-3</v>
      </c>
    </row>
    <row r="29" spans="2:14">
      <c r="B29" s="77" t="s">
        <v>1779</v>
      </c>
      <c r="C29" s="74" t="s">
        <v>1780</v>
      </c>
      <c r="D29" s="87" t="s">
        <v>119</v>
      </c>
      <c r="E29" s="74" t="s">
        <v>1755</v>
      </c>
      <c r="F29" s="87" t="s">
        <v>1774</v>
      </c>
      <c r="G29" s="87" t="s">
        <v>163</v>
      </c>
      <c r="H29" s="84">
        <v>186762.75947800002</v>
      </c>
      <c r="I29" s="86">
        <v>371.19</v>
      </c>
      <c r="J29" s="74"/>
      <c r="K29" s="84">
        <v>693.24468687500018</v>
      </c>
      <c r="L29" s="85">
        <v>8.4582966903363392E-4</v>
      </c>
      <c r="M29" s="85">
        <f t="shared" si="1"/>
        <v>7.5037791582854389E-3</v>
      </c>
      <c r="N29" s="85">
        <f>K29/'סכום נכסי הקרן'!$C$42</f>
        <v>6.0027752678230612E-4</v>
      </c>
    </row>
    <row r="30" spans="2:14">
      <c r="B30" s="77" t="s">
        <v>1781</v>
      </c>
      <c r="C30" s="74" t="s">
        <v>1782</v>
      </c>
      <c r="D30" s="87" t="s">
        <v>119</v>
      </c>
      <c r="E30" s="74" t="s">
        <v>1762</v>
      </c>
      <c r="F30" s="87" t="s">
        <v>1774</v>
      </c>
      <c r="G30" s="87" t="s">
        <v>163</v>
      </c>
      <c r="H30" s="84">
        <v>392.23360000000008</v>
      </c>
      <c r="I30" s="86">
        <v>3416.02</v>
      </c>
      <c r="J30" s="74"/>
      <c r="K30" s="84">
        <v>13.398778245000001</v>
      </c>
      <c r="L30" s="85">
        <v>1.6136300814451361E-5</v>
      </c>
      <c r="M30" s="85">
        <f t="shared" si="1"/>
        <v>1.4503028273399248E-4</v>
      </c>
      <c r="N30" s="85">
        <f>K30/'סכום נכסי הקרן'!$C$42</f>
        <v>1.1601943179787269E-5</v>
      </c>
    </row>
    <row r="31" spans="2:14">
      <c r="B31" s="77" t="s">
        <v>1783</v>
      </c>
      <c r="C31" s="74" t="s">
        <v>1784</v>
      </c>
      <c r="D31" s="87" t="s">
        <v>119</v>
      </c>
      <c r="E31" s="74" t="s">
        <v>1762</v>
      </c>
      <c r="F31" s="87" t="s">
        <v>1774</v>
      </c>
      <c r="G31" s="87" t="s">
        <v>163</v>
      </c>
      <c r="H31" s="84">
        <v>1737.8872680000004</v>
      </c>
      <c r="I31" s="86">
        <v>3204.56</v>
      </c>
      <c r="J31" s="74"/>
      <c r="K31" s="84">
        <v>55.691640235000015</v>
      </c>
      <c r="L31" s="85">
        <v>3.3864138473949432E-4</v>
      </c>
      <c r="M31" s="85">
        <f t="shared" si="1"/>
        <v>6.0281424033686913E-4</v>
      </c>
      <c r="N31" s="85">
        <f>K31/'סכום נכסי הקרן'!$C$42</f>
        <v>4.8223146452680518E-5</v>
      </c>
    </row>
    <row r="32" spans="2:14">
      <c r="B32" s="77" t="s">
        <v>1785</v>
      </c>
      <c r="C32" s="74" t="s">
        <v>1786</v>
      </c>
      <c r="D32" s="87" t="s">
        <v>119</v>
      </c>
      <c r="E32" s="74" t="s">
        <v>1762</v>
      </c>
      <c r="F32" s="87" t="s">
        <v>1774</v>
      </c>
      <c r="G32" s="87" t="s">
        <v>163</v>
      </c>
      <c r="H32" s="84">
        <v>35210.364245999997</v>
      </c>
      <c r="I32" s="86">
        <v>3322.82</v>
      </c>
      <c r="J32" s="74"/>
      <c r="K32" s="84">
        <v>1169.9770252940002</v>
      </c>
      <c r="L32" s="85">
        <v>9.2037712555317127E-4</v>
      </c>
      <c r="M32" s="85">
        <f t="shared" si="1"/>
        <v>1.2663997841294544E-2</v>
      </c>
      <c r="N32" s="85">
        <f>K32/'סכום נכסי הקרן'!$C$42</f>
        <v>1.013077962849554E-3</v>
      </c>
    </row>
    <row r="33" spans="2:14">
      <c r="B33" s="77" t="s">
        <v>1787</v>
      </c>
      <c r="C33" s="74" t="s">
        <v>1788</v>
      </c>
      <c r="D33" s="87" t="s">
        <v>119</v>
      </c>
      <c r="E33" s="74" t="s">
        <v>1762</v>
      </c>
      <c r="F33" s="87" t="s">
        <v>1774</v>
      </c>
      <c r="G33" s="87" t="s">
        <v>163</v>
      </c>
      <c r="H33" s="84">
        <v>21527.977784999999</v>
      </c>
      <c r="I33" s="86">
        <v>3725.54</v>
      </c>
      <c r="J33" s="74"/>
      <c r="K33" s="84">
        <v>802.03342355800009</v>
      </c>
      <c r="L33" s="85">
        <v>1.2045630080601394E-3</v>
      </c>
      <c r="M33" s="85">
        <f t="shared" si="1"/>
        <v>8.6813239277346282E-3</v>
      </c>
      <c r="N33" s="85">
        <f>K33/'סכום נכסי הקרן'!$C$42</f>
        <v>6.9447721562841441E-4</v>
      </c>
    </row>
    <row r="34" spans="2:14">
      <c r="B34" s="77" t="s">
        <v>1789</v>
      </c>
      <c r="C34" s="74" t="s">
        <v>1790</v>
      </c>
      <c r="D34" s="87" t="s">
        <v>119</v>
      </c>
      <c r="E34" s="74" t="s">
        <v>1767</v>
      </c>
      <c r="F34" s="87" t="s">
        <v>1774</v>
      </c>
      <c r="G34" s="87" t="s">
        <v>163</v>
      </c>
      <c r="H34" s="84">
        <v>972970.88924300019</v>
      </c>
      <c r="I34" s="86">
        <v>333.5</v>
      </c>
      <c r="J34" s="74"/>
      <c r="K34" s="84">
        <v>3244.8579155750003</v>
      </c>
      <c r="L34" s="85">
        <v>2.2730263677452405E-3</v>
      </c>
      <c r="M34" s="85">
        <f t="shared" si="1"/>
        <v>3.512280390960943E-2</v>
      </c>
      <c r="N34" s="85">
        <f>K34/'סכום נכסי הקרן'!$C$42</f>
        <v>2.8097082043306932E-3</v>
      </c>
    </row>
    <row r="35" spans="2:14">
      <c r="B35" s="77" t="s">
        <v>1791</v>
      </c>
      <c r="C35" s="74" t="s">
        <v>1792</v>
      </c>
      <c r="D35" s="87" t="s">
        <v>119</v>
      </c>
      <c r="E35" s="74" t="s">
        <v>1767</v>
      </c>
      <c r="F35" s="87" t="s">
        <v>1774</v>
      </c>
      <c r="G35" s="87" t="s">
        <v>163</v>
      </c>
      <c r="H35" s="84">
        <v>349528.97972800006</v>
      </c>
      <c r="I35" s="86">
        <v>374.48</v>
      </c>
      <c r="J35" s="74"/>
      <c r="K35" s="84">
        <v>1308.9161233750001</v>
      </c>
      <c r="L35" s="85">
        <v>1.4232268263676814E-3</v>
      </c>
      <c r="M35" s="85">
        <f t="shared" si="1"/>
        <v>1.4167894413731126E-2</v>
      </c>
      <c r="N35" s="85">
        <f>K35/'סכום נכסי הקרן'!$C$42</f>
        <v>1.1333847170857609E-3</v>
      </c>
    </row>
    <row r="36" spans="2:14">
      <c r="B36" s="73"/>
      <c r="C36" s="74"/>
      <c r="D36" s="74"/>
      <c r="E36" s="74"/>
      <c r="F36" s="74"/>
      <c r="G36" s="74"/>
      <c r="H36" s="84"/>
      <c r="I36" s="86"/>
      <c r="J36" s="74"/>
      <c r="K36" s="74"/>
      <c r="L36" s="74"/>
      <c r="M36" s="85"/>
      <c r="N36" s="74"/>
    </row>
    <row r="37" spans="2:14">
      <c r="B37" s="71" t="s">
        <v>232</v>
      </c>
      <c r="C37" s="72"/>
      <c r="D37" s="72"/>
      <c r="E37" s="72"/>
      <c r="F37" s="72"/>
      <c r="G37" s="72"/>
      <c r="H37" s="81"/>
      <c r="I37" s="83"/>
      <c r="J37" s="72"/>
      <c r="K37" s="81">
        <v>75706.802919638023</v>
      </c>
      <c r="L37" s="72"/>
      <c r="M37" s="82">
        <f t="shared" ref="M37:M84" si="2">K37/$K$11</f>
        <v>0.81946120993673843</v>
      </c>
      <c r="N37" s="82">
        <f>K37/'סכום נכסי הקרן'!$C$42</f>
        <v>6.5554187832369284E-2</v>
      </c>
    </row>
    <row r="38" spans="2:14">
      <c r="B38" s="92" t="s">
        <v>260</v>
      </c>
      <c r="C38" s="72"/>
      <c r="D38" s="72"/>
      <c r="E38" s="72"/>
      <c r="F38" s="72"/>
      <c r="G38" s="72"/>
      <c r="H38" s="81"/>
      <c r="I38" s="83"/>
      <c r="J38" s="72"/>
      <c r="K38" s="81">
        <v>71530.797647671992</v>
      </c>
      <c r="L38" s="72"/>
      <c r="M38" s="82">
        <f t="shared" si="2"/>
        <v>0.77425953451398977</v>
      </c>
      <c r="N38" s="82">
        <f>K38/'סכום נכסי הקרן'!$C$42</f>
        <v>6.1938203225569637E-2</v>
      </c>
    </row>
    <row r="39" spans="2:14">
      <c r="B39" s="77" t="s">
        <v>1793</v>
      </c>
      <c r="C39" s="74" t="s">
        <v>1794</v>
      </c>
      <c r="D39" s="87" t="s">
        <v>28</v>
      </c>
      <c r="E39" s="74"/>
      <c r="F39" s="87" t="s">
        <v>1750</v>
      </c>
      <c r="G39" s="87" t="s">
        <v>162</v>
      </c>
      <c r="H39" s="84">
        <v>17668.134730000005</v>
      </c>
      <c r="I39" s="86">
        <v>3806</v>
      </c>
      <c r="J39" s="74"/>
      <c r="K39" s="84">
        <v>2313.8977239070009</v>
      </c>
      <c r="L39" s="85">
        <v>5.3706059899004941E-4</v>
      </c>
      <c r="M39" s="85">
        <f t="shared" si="2"/>
        <v>2.5045958294070862E-2</v>
      </c>
      <c r="N39" s="85">
        <f>K39/'סכום נכסי הקרן'!$C$42</f>
        <v>2.0035938669726162E-3</v>
      </c>
    </row>
    <row r="40" spans="2:14">
      <c r="B40" s="77" t="s">
        <v>1795</v>
      </c>
      <c r="C40" s="74" t="s">
        <v>1796</v>
      </c>
      <c r="D40" s="87" t="s">
        <v>28</v>
      </c>
      <c r="E40" s="74"/>
      <c r="F40" s="87" t="s">
        <v>1750</v>
      </c>
      <c r="G40" s="87" t="s">
        <v>162</v>
      </c>
      <c r="H40" s="84">
        <v>269.33144600000008</v>
      </c>
      <c r="I40" s="86">
        <v>495.75</v>
      </c>
      <c r="J40" s="74"/>
      <c r="K40" s="84">
        <v>4.5944598910000005</v>
      </c>
      <c r="L40" s="85">
        <v>7.0852291244070475E-7</v>
      </c>
      <c r="M40" s="85">
        <f t="shared" si="2"/>
        <v>4.9731087776631702E-5</v>
      </c>
      <c r="N40" s="85">
        <f>K40/'סכום נכסי הקרן'!$C$42</f>
        <v>3.9783226218469003E-6</v>
      </c>
    </row>
    <row r="41" spans="2:14">
      <c r="B41" s="77" t="s">
        <v>1797</v>
      </c>
      <c r="C41" s="74" t="s">
        <v>1798</v>
      </c>
      <c r="D41" s="87" t="s">
        <v>28</v>
      </c>
      <c r="E41" s="74"/>
      <c r="F41" s="87" t="s">
        <v>1750</v>
      </c>
      <c r="G41" s="87" t="s">
        <v>162</v>
      </c>
      <c r="H41" s="84">
        <v>10997.345858000002</v>
      </c>
      <c r="I41" s="86">
        <v>6570.3</v>
      </c>
      <c r="J41" s="74"/>
      <c r="K41" s="84">
        <v>2486.3241943820008</v>
      </c>
      <c r="L41" s="85">
        <v>3.5967825941998223E-4</v>
      </c>
      <c r="M41" s="85">
        <f t="shared" si="2"/>
        <v>2.691232695146285E-2</v>
      </c>
      <c r="N41" s="85">
        <f>K41/'סכום נכסי הקרן'!$C$42</f>
        <v>2.152897189750477E-3</v>
      </c>
    </row>
    <row r="42" spans="2:14">
      <c r="B42" s="77" t="s">
        <v>1799</v>
      </c>
      <c r="C42" s="74" t="s">
        <v>1800</v>
      </c>
      <c r="D42" s="87" t="s">
        <v>28</v>
      </c>
      <c r="E42" s="74"/>
      <c r="F42" s="87" t="s">
        <v>1750</v>
      </c>
      <c r="G42" s="87" t="s">
        <v>164</v>
      </c>
      <c r="H42" s="84">
        <v>2358.0059999999999</v>
      </c>
      <c r="I42" s="86">
        <v>5552.9</v>
      </c>
      <c r="J42" s="74"/>
      <c r="K42" s="84">
        <v>527.12905374700006</v>
      </c>
      <c r="L42" s="85">
        <v>1.2994734115080145E-4</v>
      </c>
      <c r="M42" s="85">
        <f t="shared" si="2"/>
        <v>5.7057199025409592E-3</v>
      </c>
      <c r="N42" s="85">
        <f>K42/'סכום נכסי הקרן'!$C$42</f>
        <v>4.5643873032005116E-4</v>
      </c>
    </row>
    <row r="43" spans="2:14">
      <c r="B43" s="77" t="s">
        <v>1801</v>
      </c>
      <c r="C43" s="74" t="s">
        <v>1802</v>
      </c>
      <c r="D43" s="87" t="s">
        <v>1487</v>
      </c>
      <c r="E43" s="74"/>
      <c r="F43" s="87" t="s">
        <v>1750</v>
      </c>
      <c r="G43" s="87" t="s">
        <v>162</v>
      </c>
      <c r="H43" s="84">
        <v>4409.4712200000013</v>
      </c>
      <c r="I43" s="86">
        <v>5940</v>
      </c>
      <c r="J43" s="74"/>
      <c r="K43" s="84">
        <v>901.27563380000004</v>
      </c>
      <c r="L43" s="85">
        <v>2.5991578072502219E-5</v>
      </c>
      <c r="M43" s="85">
        <f t="shared" si="2"/>
        <v>9.7555357362563971E-3</v>
      </c>
      <c r="N43" s="85">
        <f>K43/'סכום נכסי הקרן'!$C$42</f>
        <v>7.8041060919688038E-4</v>
      </c>
    </row>
    <row r="44" spans="2:14">
      <c r="B44" s="77" t="s">
        <v>1803</v>
      </c>
      <c r="C44" s="74" t="s">
        <v>1804</v>
      </c>
      <c r="D44" s="87" t="s">
        <v>1487</v>
      </c>
      <c r="E44" s="74"/>
      <c r="F44" s="87" t="s">
        <v>1750</v>
      </c>
      <c r="G44" s="87" t="s">
        <v>162</v>
      </c>
      <c r="H44" s="84">
        <v>2209.7884800000006</v>
      </c>
      <c r="I44" s="86">
        <v>14698</v>
      </c>
      <c r="J44" s="74"/>
      <c r="K44" s="84">
        <v>1117.6185998300002</v>
      </c>
      <c r="L44" s="85">
        <v>2.069996406292148E-5</v>
      </c>
      <c r="M44" s="85">
        <f t="shared" si="2"/>
        <v>1.2097262792045985E-2</v>
      </c>
      <c r="N44" s="85">
        <f>K44/'סכום נכסי הקרן'!$C$42</f>
        <v>9.6774103241388987E-4</v>
      </c>
    </row>
    <row r="45" spans="2:14">
      <c r="B45" s="77" t="s">
        <v>1805</v>
      </c>
      <c r="C45" s="74" t="s">
        <v>1806</v>
      </c>
      <c r="D45" s="87" t="s">
        <v>1487</v>
      </c>
      <c r="E45" s="74"/>
      <c r="F45" s="87" t="s">
        <v>1750</v>
      </c>
      <c r="G45" s="87" t="s">
        <v>162</v>
      </c>
      <c r="H45" s="84">
        <v>5220.5579120000011</v>
      </c>
      <c r="I45" s="86">
        <v>6410</v>
      </c>
      <c r="J45" s="74"/>
      <c r="K45" s="84">
        <v>1151.4885396509999</v>
      </c>
      <c r="L45" s="85">
        <v>2.4449764342339386E-5</v>
      </c>
      <c r="M45" s="85">
        <f t="shared" si="2"/>
        <v>1.2463875841280975E-2</v>
      </c>
      <c r="N45" s="85">
        <f>K45/'סכום נכסי הקרן'!$C$42</f>
        <v>9.9706886440877268E-4</v>
      </c>
    </row>
    <row r="46" spans="2:14">
      <c r="B46" s="77" t="s">
        <v>1807</v>
      </c>
      <c r="C46" s="74" t="s">
        <v>1808</v>
      </c>
      <c r="D46" s="87" t="s">
        <v>123</v>
      </c>
      <c r="E46" s="74"/>
      <c r="F46" s="87" t="s">
        <v>1750</v>
      </c>
      <c r="G46" s="87" t="s">
        <v>172</v>
      </c>
      <c r="H46" s="84">
        <v>120703.98934500001</v>
      </c>
      <c r="I46" s="86">
        <v>1704</v>
      </c>
      <c r="J46" s="74"/>
      <c r="K46" s="84">
        <v>6694.0481914750007</v>
      </c>
      <c r="L46" s="85">
        <v>3.4654387546963573E-5</v>
      </c>
      <c r="M46" s="85">
        <f t="shared" si="2"/>
        <v>7.2457330369422077E-2</v>
      </c>
      <c r="N46" s="85">
        <f>K46/'סכום נכסי הקרן'!$C$42</f>
        <v>5.7963469011984292E-3</v>
      </c>
    </row>
    <row r="47" spans="2:14">
      <c r="B47" s="77" t="s">
        <v>1809</v>
      </c>
      <c r="C47" s="74" t="s">
        <v>1810</v>
      </c>
      <c r="D47" s="87" t="s">
        <v>1487</v>
      </c>
      <c r="E47" s="74"/>
      <c r="F47" s="87" t="s">
        <v>1750</v>
      </c>
      <c r="G47" s="87" t="s">
        <v>162</v>
      </c>
      <c r="H47" s="84">
        <v>1003.8368400000003</v>
      </c>
      <c r="I47" s="86">
        <v>10548</v>
      </c>
      <c r="J47" s="74"/>
      <c r="K47" s="84">
        <v>364.34928670800008</v>
      </c>
      <c r="L47" s="85">
        <v>4.4681432013068478E-6</v>
      </c>
      <c r="M47" s="85">
        <f t="shared" si="2"/>
        <v>3.9437685361281786E-3</v>
      </c>
      <c r="N47" s="85">
        <f>K47/'סכום נכסי הקרן'!$C$42</f>
        <v>3.1548844563941339E-4</v>
      </c>
    </row>
    <row r="48" spans="2:14">
      <c r="B48" s="77" t="s">
        <v>1811</v>
      </c>
      <c r="C48" s="74" t="s">
        <v>1812</v>
      </c>
      <c r="D48" s="87" t="s">
        <v>28</v>
      </c>
      <c r="E48" s="74"/>
      <c r="F48" s="87" t="s">
        <v>1750</v>
      </c>
      <c r="G48" s="87" t="s">
        <v>171</v>
      </c>
      <c r="H48" s="84">
        <v>14418.812566000002</v>
      </c>
      <c r="I48" s="86">
        <v>3684</v>
      </c>
      <c r="J48" s="74"/>
      <c r="K48" s="84">
        <v>1364.9965144789999</v>
      </c>
      <c r="L48" s="85">
        <v>2.5570296158385032E-4</v>
      </c>
      <c r="M48" s="85">
        <f t="shared" si="2"/>
        <v>1.4774916548803857E-2</v>
      </c>
      <c r="N48" s="85">
        <f>K48/'סכום נכסי הקרן'!$C$42</f>
        <v>1.1819444812069151E-3</v>
      </c>
    </row>
    <row r="49" spans="2:14">
      <c r="B49" s="77" t="s">
        <v>1813</v>
      </c>
      <c r="C49" s="74" t="s">
        <v>1814</v>
      </c>
      <c r="D49" s="87" t="s">
        <v>1487</v>
      </c>
      <c r="E49" s="74"/>
      <c r="F49" s="87" t="s">
        <v>1750</v>
      </c>
      <c r="G49" s="87" t="s">
        <v>162</v>
      </c>
      <c r="H49" s="84">
        <v>9638.7773350000025</v>
      </c>
      <c r="I49" s="86">
        <v>7698</v>
      </c>
      <c r="J49" s="74"/>
      <c r="K49" s="84">
        <v>2553.1981856240004</v>
      </c>
      <c r="L49" s="85">
        <v>6.097558981123006E-5</v>
      </c>
      <c r="M49" s="85">
        <f t="shared" si="2"/>
        <v>2.7636180550651791E-2</v>
      </c>
      <c r="N49" s="85">
        <f>K49/'סכום נכסי הקרן'!$C$42</f>
        <v>2.2108030847812275E-3</v>
      </c>
    </row>
    <row r="50" spans="2:14">
      <c r="B50" s="77" t="s">
        <v>1815</v>
      </c>
      <c r="C50" s="74" t="s">
        <v>1816</v>
      </c>
      <c r="D50" s="87" t="s">
        <v>1487</v>
      </c>
      <c r="E50" s="74"/>
      <c r="F50" s="87" t="s">
        <v>1750</v>
      </c>
      <c r="G50" s="87" t="s">
        <v>162</v>
      </c>
      <c r="H50" s="84">
        <v>1835.8761000000002</v>
      </c>
      <c r="I50" s="86">
        <v>6916</v>
      </c>
      <c r="J50" s="74"/>
      <c r="K50" s="84">
        <v>436.90098649300006</v>
      </c>
      <c r="L50" s="85">
        <v>1.3207741726618707E-4</v>
      </c>
      <c r="M50" s="85">
        <f t="shared" si="2"/>
        <v>4.7290784606787125E-3</v>
      </c>
      <c r="N50" s="85">
        <f>K50/'סכום נכסי הקרן'!$C$42</f>
        <v>3.7831064353769305E-4</v>
      </c>
    </row>
    <row r="51" spans="2:14">
      <c r="B51" s="77" t="s">
        <v>1817</v>
      </c>
      <c r="C51" s="74" t="s">
        <v>1818</v>
      </c>
      <c r="D51" s="87" t="s">
        <v>1487</v>
      </c>
      <c r="E51" s="74"/>
      <c r="F51" s="87" t="s">
        <v>1750</v>
      </c>
      <c r="G51" s="87" t="s">
        <v>162</v>
      </c>
      <c r="H51" s="84">
        <v>741.08760000000007</v>
      </c>
      <c r="I51" s="86">
        <v>10289.77</v>
      </c>
      <c r="J51" s="74"/>
      <c r="K51" s="84">
        <v>262.39761704200004</v>
      </c>
      <c r="L51" s="85">
        <v>3.4469190697674419E-4</v>
      </c>
      <c r="M51" s="85">
        <f t="shared" si="2"/>
        <v>2.8402291531713568E-3</v>
      </c>
      <c r="N51" s="85">
        <f>K51/'סכום נכסי הקרן'!$C$42</f>
        <v>2.2720894306679852E-4</v>
      </c>
    </row>
    <row r="52" spans="2:14">
      <c r="B52" s="77" t="s">
        <v>1819</v>
      </c>
      <c r="C52" s="74" t="s">
        <v>1820</v>
      </c>
      <c r="D52" s="87" t="s">
        <v>122</v>
      </c>
      <c r="E52" s="74"/>
      <c r="F52" s="87" t="s">
        <v>1750</v>
      </c>
      <c r="G52" s="87" t="s">
        <v>162</v>
      </c>
      <c r="H52" s="84">
        <v>32001.510000000006</v>
      </c>
      <c r="I52" s="86">
        <v>630.20000000000005</v>
      </c>
      <c r="J52" s="74"/>
      <c r="K52" s="84">
        <v>693.95856862500011</v>
      </c>
      <c r="L52" s="85">
        <v>9.1188508328124212E-4</v>
      </c>
      <c r="M52" s="85">
        <f t="shared" si="2"/>
        <v>7.511506315952203E-3</v>
      </c>
      <c r="N52" s="85">
        <f>K52/'סכום נכסי הקרן'!$C$42</f>
        <v>6.0089567385132549E-4</v>
      </c>
    </row>
    <row r="53" spans="2:14">
      <c r="B53" s="77" t="s">
        <v>1821</v>
      </c>
      <c r="C53" s="74" t="s">
        <v>1822</v>
      </c>
      <c r="D53" s="87" t="s">
        <v>28</v>
      </c>
      <c r="E53" s="74"/>
      <c r="F53" s="87" t="s">
        <v>1750</v>
      </c>
      <c r="G53" s="87" t="s">
        <v>164</v>
      </c>
      <c r="H53" s="84">
        <v>10779.455999</v>
      </c>
      <c r="I53" s="86">
        <v>4036</v>
      </c>
      <c r="J53" s="74"/>
      <c r="K53" s="84">
        <v>1751.4598948200003</v>
      </c>
      <c r="L53" s="85">
        <v>1.3177819069682152E-3</v>
      </c>
      <c r="M53" s="85">
        <f t="shared" si="2"/>
        <v>1.8958051181851867E-2</v>
      </c>
      <c r="N53" s="85">
        <f>K53/'סכום נכסי הקרן'!$C$42</f>
        <v>1.5165814233070642E-3</v>
      </c>
    </row>
    <row r="54" spans="2:14">
      <c r="B54" s="77" t="s">
        <v>1823</v>
      </c>
      <c r="C54" s="74" t="s">
        <v>1824</v>
      </c>
      <c r="D54" s="87" t="s">
        <v>122</v>
      </c>
      <c r="E54" s="74"/>
      <c r="F54" s="87" t="s">
        <v>1750</v>
      </c>
      <c r="G54" s="87" t="s">
        <v>162</v>
      </c>
      <c r="H54" s="84">
        <v>13207.508253000002</v>
      </c>
      <c r="I54" s="86">
        <v>2993</v>
      </c>
      <c r="J54" s="74"/>
      <c r="K54" s="84">
        <v>1360.2297843960005</v>
      </c>
      <c r="L54" s="85">
        <v>2.7379851307816673E-5</v>
      </c>
      <c r="M54" s="85">
        <f t="shared" si="2"/>
        <v>1.4723320783950295E-2</v>
      </c>
      <c r="N54" s="85">
        <f>K54/'סכום נכסי הקרן'!$C$42</f>
        <v>1.1778169905831354E-3</v>
      </c>
    </row>
    <row r="55" spans="2:14">
      <c r="B55" s="77" t="s">
        <v>1825</v>
      </c>
      <c r="C55" s="74" t="s">
        <v>1826</v>
      </c>
      <c r="D55" s="87" t="s">
        <v>1720</v>
      </c>
      <c r="E55" s="74"/>
      <c r="F55" s="87" t="s">
        <v>1750</v>
      </c>
      <c r="G55" s="87" t="s">
        <v>167</v>
      </c>
      <c r="H55" s="84">
        <v>59281.79007000001</v>
      </c>
      <c r="I55" s="86">
        <v>3100</v>
      </c>
      <c r="J55" s="74"/>
      <c r="K55" s="84">
        <v>815.95455850399992</v>
      </c>
      <c r="L55" s="85">
        <v>4.0493385853107897E-4</v>
      </c>
      <c r="M55" s="85">
        <f t="shared" si="2"/>
        <v>8.8320082737457905E-3</v>
      </c>
      <c r="N55" s="85">
        <f>K55/'סכום נכסי הקרן'!$C$42</f>
        <v>7.0653146517925768E-4</v>
      </c>
    </row>
    <row r="56" spans="2:14">
      <c r="B56" s="77" t="s">
        <v>1827</v>
      </c>
      <c r="C56" s="74" t="s">
        <v>1828</v>
      </c>
      <c r="D56" s="87" t="s">
        <v>28</v>
      </c>
      <c r="E56" s="74"/>
      <c r="F56" s="87" t="s">
        <v>1750</v>
      </c>
      <c r="G56" s="87" t="s">
        <v>164</v>
      </c>
      <c r="H56" s="84">
        <v>26380.714257000003</v>
      </c>
      <c r="I56" s="86">
        <v>2213</v>
      </c>
      <c r="J56" s="74"/>
      <c r="K56" s="84">
        <v>2350.2830001700004</v>
      </c>
      <c r="L56" s="85">
        <v>1.0351780167998488E-4</v>
      </c>
      <c r="M56" s="85">
        <f t="shared" si="2"/>
        <v>2.543979770295476E-2</v>
      </c>
      <c r="N56" s="85">
        <f>K56/'סכום נכסי הקרן'!$C$42</f>
        <v>2.0350997177349204E-3</v>
      </c>
    </row>
    <row r="57" spans="2:14">
      <c r="B57" s="77" t="s">
        <v>1829</v>
      </c>
      <c r="C57" s="74" t="s">
        <v>1830</v>
      </c>
      <c r="D57" s="87" t="s">
        <v>123</v>
      </c>
      <c r="E57" s="74"/>
      <c r="F57" s="87" t="s">
        <v>1750</v>
      </c>
      <c r="G57" s="87" t="s">
        <v>172</v>
      </c>
      <c r="H57" s="84">
        <v>3102.4621800000004</v>
      </c>
      <c r="I57" s="86">
        <v>23970</v>
      </c>
      <c r="J57" s="74"/>
      <c r="K57" s="84">
        <v>2420.3164366230008</v>
      </c>
      <c r="L57" s="85">
        <v>1.2611180670484795E-4</v>
      </c>
      <c r="M57" s="85">
        <f t="shared" si="2"/>
        <v>2.6197849586782451E-2</v>
      </c>
      <c r="N57" s="85">
        <f>K57/'סכום נכסי הקרן'!$C$42</f>
        <v>2.0957413624845948E-3</v>
      </c>
    </row>
    <row r="58" spans="2:14">
      <c r="B58" s="77" t="s">
        <v>1831</v>
      </c>
      <c r="C58" s="74" t="s">
        <v>1832</v>
      </c>
      <c r="D58" s="87" t="s">
        <v>122</v>
      </c>
      <c r="E58" s="74"/>
      <c r="F58" s="87" t="s">
        <v>1750</v>
      </c>
      <c r="G58" s="87" t="s">
        <v>162</v>
      </c>
      <c r="H58" s="84">
        <v>176.43948300000002</v>
      </c>
      <c r="I58" s="86">
        <v>33962</v>
      </c>
      <c r="J58" s="74"/>
      <c r="K58" s="84">
        <v>206.19290030000005</v>
      </c>
      <c r="L58" s="85">
        <v>1.6064555282249121E-6</v>
      </c>
      <c r="M58" s="85">
        <f t="shared" si="2"/>
        <v>2.2318612996979955E-3</v>
      </c>
      <c r="N58" s="85">
        <f>K58/'סכום נכסי הקרן'!$C$42</f>
        <v>1.7854152592224962E-4</v>
      </c>
    </row>
    <row r="59" spans="2:14">
      <c r="B59" s="77" t="s">
        <v>1833</v>
      </c>
      <c r="C59" s="74" t="s">
        <v>1834</v>
      </c>
      <c r="D59" s="87" t="s">
        <v>1487</v>
      </c>
      <c r="E59" s="74"/>
      <c r="F59" s="87" t="s">
        <v>1750</v>
      </c>
      <c r="G59" s="87" t="s">
        <v>162</v>
      </c>
      <c r="H59" s="84">
        <v>660.24168000000009</v>
      </c>
      <c r="I59" s="86">
        <v>18531</v>
      </c>
      <c r="J59" s="74"/>
      <c r="K59" s="84">
        <v>421.00423626500015</v>
      </c>
      <c r="L59" s="85">
        <v>2.81673071672355E-6</v>
      </c>
      <c r="M59" s="85">
        <f t="shared" si="2"/>
        <v>4.5570097736714601E-3</v>
      </c>
      <c r="N59" s="85">
        <f>K59/'סכום נכסי הקרן'!$C$42</f>
        <v>3.6454571739919607E-4</v>
      </c>
    </row>
    <row r="60" spans="2:14">
      <c r="B60" s="77" t="s">
        <v>1835</v>
      </c>
      <c r="C60" s="74" t="s">
        <v>1836</v>
      </c>
      <c r="D60" s="87" t="s">
        <v>1487</v>
      </c>
      <c r="E60" s="74"/>
      <c r="F60" s="87" t="s">
        <v>1750</v>
      </c>
      <c r="G60" s="87" t="s">
        <v>162</v>
      </c>
      <c r="H60" s="84">
        <v>6046.6011000000008</v>
      </c>
      <c r="I60" s="86">
        <v>5665</v>
      </c>
      <c r="J60" s="74"/>
      <c r="K60" s="84">
        <v>1178.6799759160003</v>
      </c>
      <c r="L60" s="85">
        <v>1.4177259320046894E-4</v>
      </c>
      <c r="M60" s="85">
        <f t="shared" si="2"/>
        <v>1.2758199817493357E-2</v>
      </c>
      <c r="N60" s="85">
        <f>K60/'סכום נכסי הקרן'!$C$42</f>
        <v>1.0206138095339796E-3</v>
      </c>
    </row>
    <row r="61" spans="2:14">
      <c r="B61" s="77" t="s">
        <v>1837</v>
      </c>
      <c r="C61" s="74" t="s">
        <v>1838</v>
      </c>
      <c r="D61" s="87" t="s">
        <v>1487</v>
      </c>
      <c r="E61" s="74"/>
      <c r="F61" s="87" t="s">
        <v>1750</v>
      </c>
      <c r="G61" s="87" t="s">
        <v>162</v>
      </c>
      <c r="H61" s="84">
        <v>646.76736000000017</v>
      </c>
      <c r="I61" s="86">
        <v>29962</v>
      </c>
      <c r="J61" s="74"/>
      <c r="K61" s="84">
        <v>666.81224566300011</v>
      </c>
      <c r="L61" s="85">
        <v>2.3518813090909097E-5</v>
      </c>
      <c r="M61" s="85">
        <f t="shared" si="2"/>
        <v>7.2176706525523479E-3</v>
      </c>
      <c r="N61" s="85">
        <f>K61/'סכום נכסי הקרן'!$C$42</f>
        <v>5.7738979213686336E-4</v>
      </c>
    </row>
    <row r="62" spans="2:14">
      <c r="B62" s="77" t="s">
        <v>1839</v>
      </c>
      <c r="C62" s="74" t="s">
        <v>1840</v>
      </c>
      <c r="D62" s="87" t="s">
        <v>1487</v>
      </c>
      <c r="E62" s="74"/>
      <c r="F62" s="87" t="s">
        <v>1750</v>
      </c>
      <c r="G62" s="87" t="s">
        <v>162</v>
      </c>
      <c r="H62" s="84">
        <v>1586.6011800000006</v>
      </c>
      <c r="I62" s="86">
        <v>19893</v>
      </c>
      <c r="J62" s="74"/>
      <c r="K62" s="84">
        <v>1086.0572727890003</v>
      </c>
      <c r="L62" s="85">
        <v>2.80814368141593E-4</v>
      </c>
      <c r="M62" s="85">
        <f t="shared" si="2"/>
        <v>1.1755638496120024E-2</v>
      </c>
      <c r="N62" s="85">
        <f>K62/'סכום נכסי הקרן'!$C$42</f>
        <v>9.4041221807628344E-4</v>
      </c>
    </row>
    <row r="63" spans="2:14">
      <c r="B63" s="77" t="s">
        <v>1841</v>
      </c>
      <c r="C63" s="74" t="s">
        <v>1842</v>
      </c>
      <c r="D63" s="87" t="s">
        <v>1487</v>
      </c>
      <c r="E63" s="74"/>
      <c r="F63" s="87" t="s">
        <v>1750</v>
      </c>
      <c r="G63" s="87" t="s">
        <v>162</v>
      </c>
      <c r="H63" s="84">
        <v>5764.9035980000008</v>
      </c>
      <c r="I63" s="86">
        <v>14979</v>
      </c>
      <c r="J63" s="74"/>
      <c r="K63" s="84">
        <v>2971.3892148569998</v>
      </c>
      <c r="L63" s="85">
        <v>2.2292743998453214E-5</v>
      </c>
      <c r="M63" s="85">
        <f t="shared" si="2"/>
        <v>3.2162739771013096E-2</v>
      </c>
      <c r="N63" s="85">
        <f>K63/'סכום נכסי הקרן'!$C$42</f>
        <v>2.5729128585785929E-3</v>
      </c>
    </row>
    <row r="64" spans="2:14">
      <c r="B64" s="77" t="s">
        <v>1843</v>
      </c>
      <c r="C64" s="74" t="s">
        <v>1844</v>
      </c>
      <c r="D64" s="87" t="s">
        <v>122</v>
      </c>
      <c r="E64" s="74"/>
      <c r="F64" s="87" t="s">
        <v>1750</v>
      </c>
      <c r="G64" s="87" t="s">
        <v>162</v>
      </c>
      <c r="H64" s="84">
        <v>196410.79359200003</v>
      </c>
      <c r="I64" s="86">
        <v>789.25</v>
      </c>
      <c r="J64" s="74"/>
      <c r="K64" s="84">
        <v>5334.1425003830009</v>
      </c>
      <c r="L64" s="85">
        <v>9.3661876494689766E-4</v>
      </c>
      <c r="M64" s="85">
        <f t="shared" si="2"/>
        <v>5.7737517617521564E-2</v>
      </c>
      <c r="N64" s="85">
        <f>K64/'סכום נכסי הקרן'!$C$42</f>
        <v>4.6188105415824769E-3</v>
      </c>
    </row>
    <row r="65" spans="2:14">
      <c r="B65" s="77" t="s">
        <v>1845</v>
      </c>
      <c r="C65" s="74" t="s">
        <v>1846</v>
      </c>
      <c r="D65" s="87" t="s">
        <v>1487</v>
      </c>
      <c r="E65" s="74"/>
      <c r="F65" s="87" t="s">
        <v>1750</v>
      </c>
      <c r="G65" s="87" t="s">
        <v>162</v>
      </c>
      <c r="H65" s="84">
        <v>2623.3086240000002</v>
      </c>
      <c r="I65" s="86">
        <v>31112</v>
      </c>
      <c r="J65" s="74"/>
      <c r="K65" s="84">
        <v>2808.4195634890002</v>
      </c>
      <c r="L65" s="85">
        <v>1.5385974334310851E-4</v>
      </c>
      <c r="M65" s="85">
        <f t="shared" si="2"/>
        <v>3.0398733069597526E-2</v>
      </c>
      <c r="N65" s="85">
        <f>K65/'סכום נכסי הקרן'!$C$42</f>
        <v>2.4317981538922277E-3</v>
      </c>
    </row>
    <row r="66" spans="2:14">
      <c r="B66" s="77" t="s">
        <v>1847</v>
      </c>
      <c r="C66" s="74" t="s">
        <v>1848</v>
      </c>
      <c r="D66" s="87" t="s">
        <v>28</v>
      </c>
      <c r="E66" s="74"/>
      <c r="F66" s="87" t="s">
        <v>1750</v>
      </c>
      <c r="G66" s="87" t="s">
        <v>164</v>
      </c>
      <c r="H66" s="84">
        <v>3974.9244010000007</v>
      </c>
      <c r="I66" s="86">
        <v>3490</v>
      </c>
      <c r="J66" s="74"/>
      <c r="K66" s="84">
        <v>558.47854766900014</v>
      </c>
      <c r="L66" s="85">
        <v>3.2850614884297527E-4</v>
      </c>
      <c r="M66" s="85">
        <f t="shared" si="2"/>
        <v>6.04505128663726E-3</v>
      </c>
      <c r="N66" s="85">
        <f>K66/'סכום נכסי הקרן'!$C$42</f>
        <v>4.8358411929115818E-4</v>
      </c>
    </row>
    <row r="67" spans="2:14">
      <c r="B67" s="77" t="s">
        <v>1849</v>
      </c>
      <c r="C67" s="74" t="s">
        <v>1850</v>
      </c>
      <c r="D67" s="87" t="s">
        <v>28</v>
      </c>
      <c r="E67" s="74"/>
      <c r="F67" s="87" t="s">
        <v>1750</v>
      </c>
      <c r="G67" s="87" t="s">
        <v>164</v>
      </c>
      <c r="H67" s="84">
        <v>8961.662438000003</v>
      </c>
      <c r="I67" s="86">
        <v>5530</v>
      </c>
      <c r="J67" s="74"/>
      <c r="K67" s="84">
        <v>1995.1056934260005</v>
      </c>
      <c r="L67" s="85">
        <v>1.1787783542255841E-3</v>
      </c>
      <c r="M67" s="85">
        <f t="shared" si="2"/>
        <v>2.159530798337882E-2</v>
      </c>
      <c r="N67" s="85">
        <f>K67/'סכום נכסי הקרן'!$C$42</f>
        <v>1.7275532492252643E-3</v>
      </c>
    </row>
    <row r="68" spans="2:14">
      <c r="B68" s="77" t="s">
        <v>1851</v>
      </c>
      <c r="C68" s="74" t="s">
        <v>1852</v>
      </c>
      <c r="D68" s="87" t="s">
        <v>1484</v>
      </c>
      <c r="E68" s="74"/>
      <c r="F68" s="87" t="s">
        <v>1750</v>
      </c>
      <c r="G68" s="87" t="s">
        <v>162</v>
      </c>
      <c r="H68" s="84">
        <v>3873.4324530000008</v>
      </c>
      <c r="I68" s="86">
        <v>6818</v>
      </c>
      <c r="J68" s="74"/>
      <c r="K68" s="84">
        <v>908.73583945400014</v>
      </c>
      <c r="L68" s="85">
        <v>9.2444688615751807E-5</v>
      </c>
      <c r="M68" s="85">
        <f t="shared" si="2"/>
        <v>9.8362860640452097E-3</v>
      </c>
      <c r="N68" s="85">
        <f>K68/'סכום נכסי הקרן'!$C$42</f>
        <v>7.868703684767637E-4</v>
      </c>
    </row>
    <row r="69" spans="2:14">
      <c r="B69" s="77" t="s">
        <v>1853</v>
      </c>
      <c r="C69" s="74" t="s">
        <v>1854</v>
      </c>
      <c r="D69" s="87" t="s">
        <v>28</v>
      </c>
      <c r="E69" s="74"/>
      <c r="F69" s="87" t="s">
        <v>1750</v>
      </c>
      <c r="G69" s="87" t="s">
        <v>164</v>
      </c>
      <c r="H69" s="84">
        <v>818.56494100000009</v>
      </c>
      <c r="I69" s="86">
        <v>5369.7</v>
      </c>
      <c r="J69" s="74"/>
      <c r="K69" s="84">
        <v>176.95195195199997</v>
      </c>
      <c r="L69" s="85">
        <v>5.0127310266189504E-4</v>
      </c>
      <c r="M69" s="85">
        <f t="shared" si="2"/>
        <v>1.9153531129979834E-3</v>
      </c>
      <c r="N69" s="85">
        <f>K69/'סכום נכסי הקרן'!$C$42</f>
        <v>1.5322191729426227E-4</v>
      </c>
    </row>
    <row r="70" spans="2:14">
      <c r="B70" s="77" t="s">
        <v>1855</v>
      </c>
      <c r="C70" s="74" t="s">
        <v>1856</v>
      </c>
      <c r="D70" s="87" t="s">
        <v>28</v>
      </c>
      <c r="E70" s="74"/>
      <c r="F70" s="87" t="s">
        <v>1750</v>
      </c>
      <c r="G70" s="87" t="s">
        <v>164</v>
      </c>
      <c r="H70" s="84">
        <v>1913.353441</v>
      </c>
      <c r="I70" s="86">
        <v>10892.9</v>
      </c>
      <c r="J70" s="74"/>
      <c r="K70" s="84">
        <v>839.05593513300039</v>
      </c>
      <c r="L70" s="85">
        <v>4.3012809762036752E-4</v>
      </c>
      <c r="M70" s="85">
        <f t="shared" si="2"/>
        <v>9.0820608623315181E-3</v>
      </c>
      <c r="N70" s="85">
        <f>K70/'סכום נכסי הקרן'!$C$42</f>
        <v>7.2653484564602123E-4</v>
      </c>
    </row>
    <row r="71" spans="2:14">
      <c r="B71" s="77" t="s">
        <v>1857</v>
      </c>
      <c r="C71" s="74" t="s">
        <v>1858</v>
      </c>
      <c r="D71" s="87" t="s">
        <v>28</v>
      </c>
      <c r="E71" s="74"/>
      <c r="F71" s="87" t="s">
        <v>1750</v>
      </c>
      <c r="G71" s="87" t="s">
        <v>164</v>
      </c>
      <c r="H71" s="84">
        <v>6051.5327010000019</v>
      </c>
      <c r="I71" s="86">
        <v>5425.7</v>
      </c>
      <c r="J71" s="74"/>
      <c r="K71" s="84">
        <v>1321.8231597410006</v>
      </c>
      <c r="L71" s="85">
        <v>8.3664984910244706E-4</v>
      </c>
      <c r="M71" s="85">
        <f t="shared" si="2"/>
        <v>1.4307602012378601E-2</v>
      </c>
      <c r="N71" s="85">
        <f>K71/'סכום נכסי הקרן'!$C$42</f>
        <v>1.1445608631342758E-3</v>
      </c>
    </row>
    <row r="72" spans="2:14">
      <c r="B72" s="77" t="s">
        <v>1859</v>
      </c>
      <c r="C72" s="74" t="s">
        <v>1860</v>
      </c>
      <c r="D72" s="87" t="s">
        <v>1487</v>
      </c>
      <c r="E72" s="74"/>
      <c r="F72" s="87" t="s">
        <v>1750</v>
      </c>
      <c r="G72" s="87" t="s">
        <v>162</v>
      </c>
      <c r="H72" s="84">
        <v>2104.5270920000003</v>
      </c>
      <c r="I72" s="86">
        <v>17420</v>
      </c>
      <c r="J72" s="74"/>
      <c r="K72" s="84">
        <v>1261.5002595610001</v>
      </c>
      <c r="L72" s="85">
        <v>1.3429491114666598E-4</v>
      </c>
      <c r="M72" s="85">
        <f t="shared" si="2"/>
        <v>1.3654658355242951E-2</v>
      </c>
      <c r="N72" s="85">
        <f>K72/'סכום נכסי הקרן'!$C$42</f>
        <v>1.0923275290547667E-3</v>
      </c>
    </row>
    <row r="73" spans="2:14">
      <c r="B73" s="77" t="s">
        <v>1861</v>
      </c>
      <c r="C73" s="74" t="s">
        <v>1862</v>
      </c>
      <c r="D73" s="87" t="s">
        <v>123</v>
      </c>
      <c r="E73" s="74"/>
      <c r="F73" s="87" t="s">
        <v>1750</v>
      </c>
      <c r="G73" s="87" t="s">
        <v>172</v>
      </c>
      <c r="H73" s="84">
        <v>18695.619000000002</v>
      </c>
      <c r="I73" s="86">
        <v>1686</v>
      </c>
      <c r="J73" s="74"/>
      <c r="K73" s="84">
        <v>1025.8764005320002</v>
      </c>
      <c r="L73" s="85">
        <v>2.475853236409341E-6</v>
      </c>
      <c r="M73" s="85">
        <f t="shared" si="2"/>
        <v>1.1104232169437362E-2</v>
      </c>
      <c r="N73" s="85">
        <f>K73/'סכום נכסי הקרן'!$C$42</f>
        <v>8.8830186535092935E-4</v>
      </c>
    </row>
    <row r="74" spans="2:14">
      <c r="B74" s="77" t="s">
        <v>1863</v>
      </c>
      <c r="C74" s="74" t="s">
        <v>1864</v>
      </c>
      <c r="D74" s="87" t="s">
        <v>122</v>
      </c>
      <c r="E74" s="74"/>
      <c r="F74" s="87" t="s">
        <v>1750</v>
      </c>
      <c r="G74" s="87" t="s">
        <v>162</v>
      </c>
      <c r="H74" s="84">
        <v>752.07253900000012</v>
      </c>
      <c r="I74" s="86">
        <v>62558</v>
      </c>
      <c r="J74" s="74"/>
      <c r="K74" s="84">
        <v>1618.9269763250002</v>
      </c>
      <c r="L74" s="85">
        <v>5.3792013285917969E-5</v>
      </c>
      <c r="M74" s="85">
        <f t="shared" si="2"/>
        <v>1.7523496009027525E-2</v>
      </c>
      <c r="N74" s="85">
        <f>K74/'סכום נכסי הקרן'!$C$42</f>
        <v>1.401821751812078E-3</v>
      </c>
    </row>
    <row r="75" spans="2:14">
      <c r="B75" s="77" t="s">
        <v>1865</v>
      </c>
      <c r="C75" s="74" t="s">
        <v>1866</v>
      </c>
      <c r="D75" s="87" t="s">
        <v>28</v>
      </c>
      <c r="E75" s="74"/>
      <c r="F75" s="87" t="s">
        <v>1750</v>
      </c>
      <c r="G75" s="87" t="s">
        <v>164</v>
      </c>
      <c r="H75" s="84">
        <v>3371.3422340000016</v>
      </c>
      <c r="I75" s="86">
        <v>19252</v>
      </c>
      <c r="J75" s="74"/>
      <c r="K75" s="84">
        <v>2612.9487396060008</v>
      </c>
      <c r="L75" s="85">
        <v>1.1625318048275868E-3</v>
      </c>
      <c r="M75" s="85">
        <f t="shared" si="2"/>
        <v>2.8282929051079878E-2</v>
      </c>
      <c r="N75" s="85">
        <f>K75/'סכום נכסי הקרן'!$C$42</f>
        <v>2.2625408268039872E-3</v>
      </c>
    </row>
    <row r="76" spans="2:14">
      <c r="B76" s="77" t="s">
        <v>1867</v>
      </c>
      <c r="C76" s="74" t="s">
        <v>1868</v>
      </c>
      <c r="D76" s="87" t="s">
        <v>122</v>
      </c>
      <c r="E76" s="74"/>
      <c r="F76" s="87" t="s">
        <v>1750</v>
      </c>
      <c r="G76" s="87" t="s">
        <v>162</v>
      </c>
      <c r="H76" s="84">
        <v>13878.549600000002</v>
      </c>
      <c r="I76" s="86">
        <v>3004.25</v>
      </c>
      <c r="J76" s="74"/>
      <c r="K76" s="84">
        <v>1434.7123089980003</v>
      </c>
      <c r="L76" s="85">
        <v>1.4686295873015875E-3</v>
      </c>
      <c r="M76" s="85">
        <f t="shared" si="2"/>
        <v>1.5529530231128857E-2</v>
      </c>
      <c r="N76" s="85">
        <f>K76/'סכום נכסי הקרן'!$C$42</f>
        <v>1.2423110812023288E-3</v>
      </c>
    </row>
    <row r="77" spans="2:14">
      <c r="B77" s="77" t="s">
        <v>1869</v>
      </c>
      <c r="C77" s="74" t="s">
        <v>1870</v>
      </c>
      <c r="D77" s="87" t="s">
        <v>1487</v>
      </c>
      <c r="E77" s="74"/>
      <c r="F77" s="87" t="s">
        <v>1750</v>
      </c>
      <c r="G77" s="87" t="s">
        <v>162</v>
      </c>
      <c r="H77" s="84">
        <v>897.05285400000025</v>
      </c>
      <c r="I77" s="86">
        <v>11670</v>
      </c>
      <c r="J77" s="74"/>
      <c r="K77" s="84">
        <v>360.22476020100004</v>
      </c>
      <c r="L77" s="85">
        <v>3.0678343467197594E-6</v>
      </c>
      <c r="M77" s="85">
        <f t="shared" si="2"/>
        <v>3.8991240741842485E-3</v>
      </c>
      <c r="N77" s="85">
        <f>K77/'סכום נכסי הקרן'!$C$42</f>
        <v>3.1191703626889131E-4</v>
      </c>
    </row>
    <row r="78" spans="2:14">
      <c r="B78" s="77" t="s">
        <v>1871</v>
      </c>
      <c r="C78" s="74" t="s">
        <v>1872</v>
      </c>
      <c r="D78" s="87" t="s">
        <v>138</v>
      </c>
      <c r="E78" s="74"/>
      <c r="F78" s="87" t="s">
        <v>1750</v>
      </c>
      <c r="G78" s="87" t="s">
        <v>162</v>
      </c>
      <c r="H78" s="84">
        <v>7063.8549920000005</v>
      </c>
      <c r="I78" s="86">
        <v>10814</v>
      </c>
      <c r="J78" s="74"/>
      <c r="K78" s="84">
        <v>2628.5292452880003</v>
      </c>
      <c r="L78" s="85">
        <v>4.4543217657737875E-4</v>
      </c>
      <c r="M78" s="85">
        <f t="shared" si="2"/>
        <v>2.8451574662111033E-2</v>
      </c>
      <c r="N78" s="85">
        <f>K78/'סכום נכסי הקרן'!$C$42</f>
        <v>2.2760319181803499E-3</v>
      </c>
    </row>
    <row r="79" spans="2:14">
      <c r="B79" s="77" t="s">
        <v>1873</v>
      </c>
      <c r="C79" s="74" t="s">
        <v>1874</v>
      </c>
      <c r="D79" s="87" t="s">
        <v>1487</v>
      </c>
      <c r="E79" s="74"/>
      <c r="F79" s="87" t="s">
        <v>1750</v>
      </c>
      <c r="G79" s="87" t="s">
        <v>162</v>
      </c>
      <c r="H79" s="84">
        <v>10848.511890000002</v>
      </c>
      <c r="I79" s="86">
        <v>1690</v>
      </c>
      <c r="J79" s="74"/>
      <c r="K79" s="84">
        <v>630.87242708800011</v>
      </c>
      <c r="L79" s="85">
        <v>1.1143823204930664E-4</v>
      </c>
      <c r="M79" s="85">
        <f t="shared" si="2"/>
        <v>6.828652941084085E-3</v>
      </c>
      <c r="N79" s="85">
        <f>K79/'סכום נכסי הקרן'!$C$42</f>
        <v>5.4626966122831478E-4</v>
      </c>
    </row>
    <row r="80" spans="2:14">
      <c r="B80" s="77" t="s">
        <v>1875</v>
      </c>
      <c r="C80" s="74" t="s">
        <v>1876</v>
      </c>
      <c r="D80" s="87" t="s">
        <v>1487</v>
      </c>
      <c r="E80" s="74"/>
      <c r="F80" s="87" t="s">
        <v>1750</v>
      </c>
      <c r="G80" s="87" t="s">
        <v>162</v>
      </c>
      <c r="H80" s="84">
        <v>1112.978832</v>
      </c>
      <c r="I80" s="86">
        <v>5938</v>
      </c>
      <c r="J80" s="74"/>
      <c r="K80" s="84">
        <v>227.41115834800001</v>
      </c>
      <c r="L80" s="85">
        <v>5.7915113665645791E-6</v>
      </c>
      <c r="M80" s="85">
        <f t="shared" si="2"/>
        <v>2.4615307447440459E-3</v>
      </c>
      <c r="N80" s="85">
        <f>K80/'סכום נכסי הקרן'!$C$42</f>
        <v>1.9691432228812898E-4</v>
      </c>
    </row>
    <row r="81" spans="2:14">
      <c r="B81" s="77" t="s">
        <v>1877</v>
      </c>
      <c r="C81" s="74" t="s">
        <v>1878</v>
      </c>
      <c r="D81" s="87" t="s">
        <v>134</v>
      </c>
      <c r="E81" s="74"/>
      <c r="F81" s="87" t="s">
        <v>1750</v>
      </c>
      <c r="G81" s="87" t="s">
        <v>166</v>
      </c>
      <c r="H81" s="84">
        <v>6250.0431210000006</v>
      </c>
      <c r="I81" s="86">
        <v>7483</v>
      </c>
      <c r="J81" s="74"/>
      <c r="K81" s="84">
        <v>1145.0472061910002</v>
      </c>
      <c r="L81" s="85">
        <v>8.3125414224381278E-5</v>
      </c>
      <c r="M81" s="85">
        <f t="shared" si="2"/>
        <v>1.2394153931133214E-2</v>
      </c>
      <c r="N81" s="85">
        <f>K81/'סכום נכסי הקרן'!$C$42</f>
        <v>9.9149134208259592E-4</v>
      </c>
    </row>
    <row r="82" spans="2:14">
      <c r="B82" s="77" t="s">
        <v>1879</v>
      </c>
      <c r="C82" s="74" t="s">
        <v>1880</v>
      </c>
      <c r="D82" s="87" t="s">
        <v>1487</v>
      </c>
      <c r="E82" s="74"/>
      <c r="F82" s="87" t="s">
        <v>1750</v>
      </c>
      <c r="G82" s="87" t="s">
        <v>162</v>
      </c>
      <c r="H82" s="84">
        <v>6808.6378990000012</v>
      </c>
      <c r="I82" s="86">
        <v>31145</v>
      </c>
      <c r="J82" s="74"/>
      <c r="K82" s="84">
        <v>7296.8134916300014</v>
      </c>
      <c r="L82" s="85">
        <v>5.8025223088125319E-5</v>
      </c>
      <c r="M82" s="85">
        <f t="shared" si="2"/>
        <v>7.8981747768175695E-2</v>
      </c>
      <c r="N82" s="85">
        <f>K82/'סכום נכסי הקרן'!$C$42</f>
        <v>6.3182787247775974E-3</v>
      </c>
    </row>
    <row r="83" spans="2:14">
      <c r="B83" s="77" t="s">
        <v>1881</v>
      </c>
      <c r="C83" s="74" t="s">
        <v>1882</v>
      </c>
      <c r="D83" s="87" t="s">
        <v>1487</v>
      </c>
      <c r="E83" s="74"/>
      <c r="F83" s="87" t="s">
        <v>1750</v>
      </c>
      <c r="G83" s="87" t="s">
        <v>162</v>
      </c>
      <c r="H83" s="84">
        <v>6313.1231500000004</v>
      </c>
      <c r="I83" s="86">
        <v>3367</v>
      </c>
      <c r="J83" s="74"/>
      <c r="K83" s="84">
        <v>731.42878904899999</v>
      </c>
      <c r="L83" s="85">
        <v>1.1253338948306596E-4</v>
      </c>
      <c r="M83" s="85">
        <f t="shared" si="2"/>
        <v>7.9170893148517961E-3</v>
      </c>
      <c r="N83" s="85">
        <f>K83/'סכום נכסי הקרן'!$C$42</f>
        <v>6.3334097299310192E-4</v>
      </c>
    </row>
    <row r="84" spans="2:14">
      <c r="B84" s="77" t="s">
        <v>1883</v>
      </c>
      <c r="C84" s="74" t="s">
        <v>1884</v>
      </c>
      <c r="D84" s="87" t="s">
        <v>1487</v>
      </c>
      <c r="E84" s="74"/>
      <c r="F84" s="87" t="s">
        <v>1750</v>
      </c>
      <c r="G84" s="87" t="s">
        <v>162</v>
      </c>
      <c r="H84" s="84">
        <v>1327.2205200000003</v>
      </c>
      <c r="I84" s="86">
        <v>11238</v>
      </c>
      <c r="J84" s="74"/>
      <c r="K84" s="84">
        <v>513.23561765099998</v>
      </c>
      <c r="L84" s="85">
        <v>4.0837554461538468E-4</v>
      </c>
      <c r="M84" s="85">
        <f t="shared" si="2"/>
        <v>5.5553353728244933E-3</v>
      </c>
      <c r="N84" s="85">
        <f>K84/'סכום נכסי הקרן'!$C$42</f>
        <v>4.4440846508165529E-4</v>
      </c>
    </row>
    <row r="85" spans="2:14">
      <c r="B85" s="73"/>
      <c r="C85" s="74"/>
      <c r="D85" s="74"/>
      <c r="E85" s="74"/>
      <c r="F85" s="74"/>
      <c r="G85" s="74"/>
      <c r="H85" s="84"/>
      <c r="I85" s="86"/>
      <c r="J85" s="74"/>
      <c r="K85" s="74"/>
      <c r="L85" s="74"/>
      <c r="M85" s="85"/>
      <c r="N85" s="74"/>
    </row>
    <row r="86" spans="2:14">
      <c r="B86" s="92" t="s">
        <v>261</v>
      </c>
      <c r="C86" s="72"/>
      <c r="D86" s="72"/>
      <c r="E86" s="72"/>
      <c r="F86" s="72"/>
      <c r="G86" s="72"/>
      <c r="H86" s="81"/>
      <c r="I86" s="83"/>
      <c r="J86" s="72"/>
      <c r="K86" s="81">
        <v>4176.0052719660007</v>
      </c>
      <c r="L86" s="72"/>
      <c r="M86" s="82">
        <f t="shared" ref="M86:M90" si="3">K86/$K$11</f>
        <v>4.5201675422748382E-2</v>
      </c>
      <c r="N86" s="82">
        <f>K86/'סכום נכסי הקרן'!$C$42</f>
        <v>3.6159846067996193E-3</v>
      </c>
    </row>
    <row r="87" spans="2:14">
      <c r="B87" s="77" t="s">
        <v>1885</v>
      </c>
      <c r="C87" s="74" t="s">
        <v>1886</v>
      </c>
      <c r="D87" s="87" t="s">
        <v>122</v>
      </c>
      <c r="E87" s="74"/>
      <c r="F87" s="87" t="s">
        <v>1774</v>
      </c>
      <c r="G87" s="87" t="s">
        <v>162</v>
      </c>
      <c r="H87" s="84">
        <v>386.03571900000003</v>
      </c>
      <c r="I87" s="86">
        <v>10298</v>
      </c>
      <c r="J87" s="74"/>
      <c r="K87" s="84">
        <v>136.79337058800002</v>
      </c>
      <c r="L87" s="85">
        <v>5.0257829927096437E-5</v>
      </c>
      <c r="M87" s="85">
        <f t="shared" si="3"/>
        <v>1.4806709126570408E-3</v>
      </c>
      <c r="N87" s="85">
        <f>K87/'סכום נכסי הקרן'!$C$42</f>
        <v>1.1844877823288127E-4</v>
      </c>
    </row>
    <row r="88" spans="2:14">
      <c r="B88" s="77" t="s">
        <v>1887</v>
      </c>
      <c r="C88" s="74" t="s">
        <v>1888</v>
      </c>
      <c r="D88" s="87" t="s">
        <v>122</v>
      </c>
      <c r="E88" s="74"/>
      <c r="F88" s="87" t="s">
        <v>1774</v>
      </c>
      <c r="G88" s="87" t="s">
        <v>162</v>
      </c>
      <c r="H88" s="84">
        <v>8239.7048010000017</v>
      </c>
      <c r="I88" s="86">
        <v>9977</v>
      </c>
      <c r="J88" s="74"/>
      <c r="K88" s="84">
        <v>2828.7612723200004</v>
      </c>
      <c r="L88" s="85">
        <v>1.7274135213022249E-4</v>
      </c>
      <c r="M88" s="85">
        <f t="shared" si="3"/>
        <v>3.0618914621162008E-2</v>
      </c>
      <c r="N88" s="85">
        <f>K88/'סכום נכסי הקרן'!$C$42</f>
        <v>2.4494119501445172E-3</v>
      </c>
    </row>
    <row r="89" spans="2:14">
      <c r="B89" s="77" t="s">
        <v>1889</v>
      </c>
      <c r="C89" s="74" t="s">
        <v>1890</v>
      </c>
      <c r="D89" s="87" t="s">
        <v>122</v>
      </c>
      <c r="E89" s="74"/>
      <c r="F89" s="87" t="s">
        <v>1774</v>
      </c>
      <c r="G89" s="87" t="s">
        <v>165</v>
      </c>
      <c r="H89" s="84">
        <v>58386.28327700001</v>
      </c>
      <c r="I89" s="86">
        <v>123</v>
      </c>
      <c r="J89" s="74"/>
      <c r="K89" s="84">
        <v>316.76216846900007</v>
      </c>
      <c r="L89" s="85">
        <v>2.5459230103901814E-4</v>
      </c>
      <c r="M89" s="85">
        <f t="shared" si="3"/>
        <v>3.428678795369647E-3</v>
      </c>
      <c r="N89" s="85">
        <f>K89/'סכום נכסי הקרן'!$C$42</f>
        <v>2.7428296915466574E-4</v>
      </c>
    </row>
    <row r="90" spans="2:14">
      <c r="B90" s="77" t="s">
        <v>1891</v>
      </c>
      <c r="C90" s="74" t="s">
        <v>1892</v>
      </c>
      <c r="D90" s="87" t="s">
        <v>122</v>
      </c>
      <c r="E90" s="74"/>
      <c r="F90" s="87" t="s">
        <v>1774</v>
      </c>
      <c r="G90" s="87" t="s">
        <v>162</v>
      </c>
      <c r="H90" s="84">
        <v>3836.8689289999993</v>
      </c>
      <c r="I90" s="86">
        <v>6769</v>
      </c>
      <c r="J90" s="74"/>
      <c r="K90" s="84">
        <v>893.6884605890001</v>
      </c>
      <c r="L90" s="85">
        <v>8.9583450021105463E-5</v>
      </c>
      <c r="M90" s="85">
        <f t="shared" si="3"/>
        <v>9.6734110935596859E-3</v>
      </c>
      <c r="N90" s="85">
        <f>K90/'סכום נכסי הקרן'!$C$42</f>
        <v>7.7384090926755484E-4</v>
      </c>
    </row>
    <row r="91" spans="2:14">
      <c r="D91" s="1"/>
      <c r="E91" s="1"/>
      <c r="F91" s="1"/>
      <c r="G91" s="1"/>
    </row>
    <row r="92" spans="2:14">
      <c r="D92" s="1"/>
      <c r="E92" s="1"/>
      <c r="F92" s="1"/>
      <c r="G92" s="1"/>
    </row>
    <row r="93" spans="2:14">
      <c r="D93" s="1"/>
      <c r="E93" s="1"/>
      <c r="F93" s="1"/>
      <c r="G93" s="1"/>
    </row>
    <row r="94" spans="2:14">
      <c r="B94" s="89" t="s">
        <v>255</v>
      </c>
      <c r="D94" s="1"/>
      <c r="E94" s="1"/>
      <c r="F94" s="1"/>
      <c r="G94" s="1"/>
    </row>
    <row r="95" spans="2:14">
      <c r="B95" s="89" t="s">
        <v>111</v>
      </c>
      <c r="D95" s="1"/>
      <c r="E95" s="1"/>
      <c r="F95" s="1"/>
      <c r="G95" s="1"/>
    </row>
    <row r="96" spans="2:14">
      <c r="B96" s="89" t="s">
        <v>238</v>
      </c>
      <c r="D96" s="1"/>
      <c r="E96" s="1"/>
      <c r="F96" s="1"/>
      <c r="G96" s="1"/>
    </row>
    <row r="97" spans="2:7">
      <c r="B97" s="89" t="s">
        <v>246</v>
      </c>
      <c r="D97" s="1"/>
      <c r="E97" s="1"/>
      <c r="F97" s="1"/>
      <c r="G97" s="1"/>
    </row>
    <row r="98" spans="2:7">
      <c r="B98" s="89" t="s">
        <v>253</v>
      </c>
      <c r="D98" s="1"/>
      <c r="E98" s="1"/>
      <c r="F98" s="1"/>
      <c r="G98" s="1"/>
    </row>
    <row r="99" spans="2:7">
      <c r="D99" s="1"/>
      <c r="E99" s="1"/>
      <c r="F99" s="1"/>
      <c r="G99" s="1"/>
    </row>
    <row r="100" spans="2:7">
      <c r="D100" s="1"/>
      <c r="E100" s="1"/>
      <c r="F100" s="1"/>
      <c r="G100" s="1"/>
    </row>
    <row r="101" spans="2:7">
      <c r="D101" s="1"/>
      <c r="E101" s="1"/>
      <c r="F101" s="1"/>
      <c r="G101" s="1"/>
    </row>
    <row r="102" spans="2:7">
      <c r="D102" s="1"/>
      <c r="E102" s="1"/>
      <c r="F102" s="1"/>
      <c r="G102" s="1"/>
    </row>
    <row r="103" spans="2:7">
      <c r="D103" s="1"/>
      <c r="E103" s="1"/>
      <c r="F103" s="1"/>
      <c r="G103" s="1"/>
    </row>
    <row r="104" spans="2:7">
      <c r="D104" s="1"/>
      <c r="E104" s="1"/>
      <c r="F104" s="1"/>
      <c r="G104" s="1"/>
    </row>
    <row r="105" spans="2:7">
      <c r="D105" s="1"/>
      <c r="E105" s="1"/>
      <c r="F105" s="1"/>
      <c r="G105" s="1"/>
    </row>
    <row r="106" spans="2:7">
      <c r="D106" s="1"/>
      <c r="E106" s="1"/>
      <c r="F106" s="1"/>
      <c r="G106" s="1"/>
    </row>
    <row r="107" spans="2:7">
      <c r="D107" s="1"/>
      <c r="E107" s="1"/>
      <c r="F107" s="1"/>
      <c r="G107" s="1"/>
    </row>
    <row r="108" spans="2:7">
      <c r="D108" s="1"/>
      <c r="E108" s="1"/>
      <c r="F108" s="1"/>
      <c r="G108" s="1"/>
    </row>
    <row r="109" spans="2:7">
      <c r="D109" s="1"/>
      <c r="E109" s="1"/>
      <c r="F109" s="1"/>
      <c r="G109" s="1"/>
    </row>
    <row r="110" spans="2:7">
      <c r="D110" s="1"/>
      <c r="E110" s="1"/>
      <c r="F110" s="1"/>
      <c r="G110" s="1"/>
    </row>
    <row r="111" spans="2:7">
      <c r="D111" s="1"/>
      <c r="E111" s="1"/>
      <c r="F111" s="1"/>
      <c r="G111" s="1"/>
    </row>
    <row r="112" spans="2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2"/>
      <c r="D250" s="1"/>
      <c r="E250" s="1"/>
      <c r="F250" s="1"/>
      <c r="G250" s="1"/>
    </row>
    <row r="251" spans="2:7">
      <c r="B251" s="42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93 B95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zoomScale="90" zoomScaleNormal="90" workbookViewId="0">
      <selection activeCell="N33" activeCellId="2" sqref="N12:N22 N23:N31 N33:N40"/>
    </sheetView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58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7" t="s">
        <v>178</v>
      </c>
      <c r="C1" s="68" t="s" vm="1">
        <v>264</v>
      </c>
    </row>
    <row r="2" spans="2:65">
      <c r="B2" s="47" t="s">
        <v>177</v>
      </c>
      <c r="C2" s="68" t="s">
        <v>265</v>
      </c>
    </row>
    <row r="3" spans="2:65">
      <c r="B3" s="47" t="s">
        <v>179</v>
      </c>
      <c r="C3" s="68" t="s">
        <v>266</v>
      </c>
    </row>
    <row r="4" spans="2:65">
      <c r="B4" s="47" t="s">
        <v>180</v>
      </c>
      <c r="C4" s="68">
        <v>8803</v>
      </c>
    </row>
    <row r="6" spans="2:65" ht="26.25" customHeight="1">
      <c r="B6" s="121" t="s">
        <v>208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3"/>
    </row>
    <row r="7" spans="2:65" ht="26.25" customHeight="1">
      <c r="B7" s="121" t="s">
        <v>92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3"/>
      <c r="BM7" s="3"/>
    </row>
    <row r="8" spans="2:65" s="3" customFormat="1" ht="78.75">
      <c r="B8" s="22" t="s">
        <v>114</v>
      </c>
      <c r="C8" s="30" t="s">
        <v>45</v>
      </c>
      <c r="D8" s="30" t="s">
        <v>118</v>
      </c>
      <c r="E8" s="30" t="s">
        <v>116</v>
      </c>
      <c r="F8" s="30" t="s">
        <v>66</v>
      </c>
      <c r="G8" s="30" t="s">
        <v>14</v>
      </c>
      <c r="H8" s="30" t="s">
        <v>67</v>
      </c>
      <c r="I8" s="30" t="s">
        <v>102</v>
      </c>
      <c r="J8" s="30" t="s">
        <v>240</v>
      </c>
      <c r="K8" s="30" t="s">
        <v>239</v>
      </c>
      <c r="L8" s="30" t="s">
        <v>62</v>
      </c>
      <c r="M8" s="30" t="s">
        <v>59</v>
      </c>
      <c r="N8" s="30" t="s">
        <v>181</v>
      </c>
      <c r="O8" s="20" t="s">
        <v>183</v>
      </c>
      <c r="P8" s="1"/>
      <c r="Q8" s="1"/>
      <c r="BH8" s="1"/>
      <c r="BI8" s="1"/>
    </row>
    <row r="9" spans="2:65" s="3" customFormat="1" ht="20.25">
      <c r="B9" s="15"/>
      <c r="C9" s="16"/>
      <c r="D9" s="16"/>
      <c r="E9" s="16"/>
      <c r="F9" s="16"/>
      <c r="G9" s="16"/>
      <c r="H9" s="16"/>
      <c r="I9" s="16"/>
      <c r="J9" s="32" t="s">
        <v>247</v>
      </c>
      <c r="K9" s="32"/>
      <c r="L9" s="32" t="s">
        <v>243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69" t="s">
        <v>31</v>
      </c>
      <c r="C11" s="70"/>
      <c r="D11" s="70"/>
      <c r="E11" s="70"/>
      <c r="F11" s="70"/>
      <c r="G11" s="70"/>
      <c r="H11" s="70"/>
      <c r="I11" s="70"/>
      <c r="J11" s="78"/>
      <c r="K11" s="80"/>
      <c r="L11" s="78">
        <v>30493.856852942004</v>
      </c>
      <c r="M11" s="70"/>
      <c r="N11" s="79">
        <f>L11/$L$11</f>
        <v>1</v>
      </c>
      <c r="O11" s="79">
        <f>L11/'סכום נכסי הקרן'!$C$42</f>
        <v>2.6404496594487802E-2</v>
      </c>
      <c r="P11" s="5"/>
      <c r="BG11" s="1"/>
      <c r="BH11" s="3"/>
      <c r="BI11" s="1"/>
      <c r="BM11" s="1"/>
    </row>
    <row r="12" spans="2:65" s="4" customFormat="1" ht="18" customHeight="1">
      <c r="B12" s="71" t="s">
        <v>232</v>
      </c>
      <c r="C12" s="72"/>
      <c r="D12" s="72"/>
      <c r="E12" s="72"/>
      <c r="F12" s="72"/>
      <c r="G12" s="72"/>
      <c r="H12" s="72"/>
      <c r="I12" s="72"/>
      <c r="J12" s="81"/>
      <c r="K12" s="83"/>
      <c r="L12" s="81">
        <v>30493.856852942004</v>
      </c>
      <c r="M12" s="72"/>
      <c r="N12" s="82">
        <f t="shared" ref="N12:N31" si="0">L12/$L$11</f>
        <v>1</v>
      </c>
      <c r="O12" s="82">
        <f>L12/'סכום נכסי הקרן'!$C$42</f>
        <v>2.6404496594487802E-2</v>
      </c>
      <c r="P12" s="5"/>
      <c r="BG12" s="1"/>
      <c r="BH12" s="3"/>
      <c r="BI12" s="1"/>
      <c r="BM12" s="1"/>
    </row>
    <row r="13" spans="2:65">
      <c r="B13" s="92" t="s">
        <v>52</v>
      </c>
      <c r="C13" s="72"/>
      <c r="D13" s="72"/>
      <c r="E13" s="72"/>
      <c r="F13" s="72"/>
      <c r="G13" s="72"/>
      <c r="H13" s="72"/>
      <c r="I13" s="72"/>
      <c r="J13" s="81"/>
      <c r="K13" s="83"/>
      <c r="L13" s="81">
        <v>21092.854065267009</v>
      </c>
      <c r="M13" s="72"/>
      <c r="N13" s="82">
        <f t="shared" si="0"/>
        <v>0.69170830593808597</v>
      </c>
      <c r="O13" s="82">
        <f>L13/'סכום נכסי הקרן'!$C$42</f>
        <v>1.8264209608521119E-2</v>
      </c>
      <c r="BH13" s="3"/>
    </row>
    <row r="14" spans="2:65" ht="20.25">
      <c r="B14" s="77" t="s">
        <v>1893</v>
      </c>
      <c r="C14" s="74" t="s">
        <v>1894</v>
      </c>
      <c r="D14" s="87" t="s">
        <v>28</v>
      </c>
      <c r="E14" s="74"/>
      <c r="F14" s="87" t="s">
        <v>1774</v>
      </c>
      <c r="G14" s="74" t="s">
        <v>1895</v>
      </c>
      <c r="H14" s="74" t="s">
        <v>912</v>
      </c>
      <c r="I14" s="87" t="s">
        <v>165</v>
      </c>
      <c r="J14" s="84">
        <v>299.32513300000005</v>
      </c>
      <c r="K14" s="86">
        <v>113834</v>
      </c>
      <c r="L14" s="84">
        <v>1502.9085223720001</v>
      </c>
      <c r="M14" s="85">
        <v>5.2003039109658577E-4</v>
      </c>
      <c r="N14" s="85">
        <f t="shared" si="0"/>
        <v>4.9285616103592403E-2</v>
      </c>
      <c r="O14" s="85">
        <f>L14/'סכום נכסי הקרן'!$C$42</f>
        <v>1.3013618825645388E-3</v>
      </c>
      <c r="BH14" s="4"/>
    </row>
    <row r="15" spans="2:65">
      <c r="B15" s="77" t="s">
        <v>1896</v>
      </c>
      <c r="C15" s="74" t="s">
        <v>1897</v>
      </c>
      <c r="D15" s="87" t="s">
        <v>28</v>
      </c>
      <c r="E15" s="74"/>
      <c r="F15" s="87" t="s">
        <v>1774</v>
      </c>
      <c r="G15" s="74" t="s">
        <v>1081</v>
      </c>
      <c r="H15" s="74" t="s">
        <v>912</v>
      </c>
      <c r="I15" s="87" t="s">
        <v>162</v>
      </c>
      <c r="J15" s="84">
        <v>17.155700000000003</v>
      </c>
      <c r="K15" s="86">
        <v>1055286</v>
      </c>
      <c r="L15" s="84">
        <v>622.96418134200019</v>
      </c>
      <c r="M15" s="85">
        <v>1.1991567453430543E-4</v>
      </c>
      <c r="N15" s="85">
        <f t="shared" si="0"/>
        <v>2.0429169860220468E-2</v>
      </c>
      <c r="O15" s="85">
        <f>L15/'סכום נכסי הקרן'!$C$42</f>
        <v>5.3942194600240423E-4</v>
      </c>
    </row>
    <row r="16" spans="2:65">
      <c r="B16" s="77" t="s">
        <v>1898</v>
      </c>
      <c r="C16" s="74" t="s">
        <v>1899</v>
      </c>
      <c r="D16" s="87" t="s">
        <v>28</v>
      </c>
      <c r="E16" s="74"/>
      <c r="F16" s="87" t="s">
        <v>1774</v>
      </c>
      <c r="G16" s="74" t="s">
        <v>1081</v>
      </c>
      <c r="H16" s="74" t="s">
        <v>912</v>
      </c>
      <c r="I16" s="87" t="s">
        <v>164</v>
      </c>
      <c r="J16" s="84">
        <v>216.97934800000002</v>
      </c>
      <c r="K16" s="86">
        <v>94450</v>
      </c>
      <c r="L16" s="84">
        <v>825.03534941900011</v>
      </c>
      <c r="M16" s="85">
        <v>6.8895406468591632E-4</v>
      </c>
      <c r="N16" s="85">
        <f t="shared" si="0"/>
        <v>2.7055788757642897E-2</v>
      </c>
      <c r="O16" s="85">
        <f>L16/'סכום נכסי הקרן'!$C$42</f>
        <v>7.1439448211236319E-4</v>
      </c>
    </row>
    <row r="17" spans="2:15">
      <c r="B17" s="77" t="s">
        <v>1900</v>
      </c>
      <c r="C17" s="74" t="s">
        <v>1901</v>
      </c>
      <c r="D17" s="87" t="s">
        <v>28</v>
      </c>
      <c r="E17" s="74"/>
      <c r="F17" s="87" t="s">
        <v>1774</v>
      </c>
      <c r="G17" s="74" t="s">
        <v>1112</v>
      </c>
      <c r="H17" s="74" t="s">
        <v>912</v>
      </c>
      <c r="I17" s="87" t="s">
        <v>164</v>
      </c>
      <c r="J17" s="84">
        <v>188.48682600000004</v>
      </c>
      <c r="K17" s="86">
        <v>193336</v>
      </c>
      <c r="L17" s="84">
        <v>1467.0534131769998</v>
      </c>
      <c r="M17" s="85">
        <v>5.9626811899801831E-4</v>
      </c>
      <c r="N17" s="85">
        <f t="shared" si="0"/>
        <v>4.8109801926726779E-2</v>
      </c>
      <c r="O17" s="85">
        <f>L17/'סכום נכסי הקרן'!$C$42</f>
        <v>1.2703151011357399E-3</v>
      </c>
    </row>
    <row r="18" spans="2:15">
      <c r="B18" s="77" t="s">
        <v>1902</v>
      </c>
      <c r="C18" s="74" t="s">
        <v>1903</v>
      </c>
      <c r="D18" s="87" t="s">
        <v>28</v>
      </c>
      <c r="E18" s="74"/>
      <c r="F18" s="87" t="s">
        <v>1774</v>
      </c>
      <c r="G18" s="74" t="s">
        <v>1112</v>
      </c>
      <c r="H18" s="74" t="s">
        <v>912</v>
      </c>
      <c r="I18" s="87" t="s">
        <v>164</v>
      </c>
      <c r="J18" s="84">
        <v>33.37751500000001</v>
      </c>
      <c r="K18" s="86">
        <v>193181</v>
      </c>
      <c r="L18" s="84">
        <v>259.57962430600008</v>
      </c>
      <c r="M18" s="85">
        <v>1.0550335313283978E-4</v>
      </c>
      <c r="N18" s="85">
        <f t="shared" si="0"/>
        <v>8.5125219009794164E-3</v>
      </c>
      <c r="O18" s="85">
        <f>L18/'סכום נכסי הקרן'!$C$42</f>
        <v>2.2476885554491383E-4</v>
      </c>
    </row>
    <row r="19" spans="2:15">
      <c r="B19" s="77" t="s">
        <v>1904</v>
      </c>
      <c r="C19" s="74" t="s">
        <v>1905</v>
      </c>
      <c r="D19" s="87" t="s">
        <v>28</v>
      </c>
      <c r="E19" s="74"/>
      <c r="F19" s="87" t="s">
        <v>1774</v>
      </c>
      <c r="G19" s="74" t="s">
        <v>1112</v>
      </c>
      <c r="H19" s="74" t="s">
        <v>912</v>
      </c>
      <c r="I19" s="87" t="s">
        <v>164</v>
      </c>
      <c r="J19" s="84">
        <v>24.661966000000003</v>
      </c>
      <c r="K19" s="86">
        <v>193181</v>
      </c>
      <c r="L19" s="84">
        <v>191.79809683700003</v>
      </c>
      <c r="M19" s="85">
        <v>7.7954278556727549E-5</v>
      </c>
      <c r="N19" s="85">
        <f t="shared" si="0"/>
        <v>6.2897290349972776E-3</v>
      </c>
      <c r="O19" s="85">
        <f>L19/'סכום נכסי הקרן'!$C$42</f>
        <v>1.6607712888483666E-4</v>
      </c>
    </row>
    <row r="20" spans="2:15">
      <c r="B20" s="77" t="s">
        <v>1906</v>
      </c>
      <c r="C20" s="74" t="s">
        <v>1907</v>
      </c>
      <c r="D20" s="87" t="s">
        <v>28</v>
      </c>
      <c r="E20" s="74"/>
      <c r="F20" s="87" t="s">
        <v>1774</v>
      </c>
      <c r="G20" s="74" t="s">
        <v>921</v>
      </c>
      <c r="H20" s="74" t="s">
        <v>912</v>
      </c>
      <c r="I20" s="87" t="s">
        <v>162</v>
      </c>
      <c r="J20" s="84">
        <v>18569.903098000003</v>
      </c>
      <c r="K20" s="86">
        <v>1422</v>
      </c>
      <c r="L20" s="84">
        <v>908.64429988000006</v>
      </c>
      <c r="M20" s="85">
        <v>7.008849767005058E-5</v>
      </c>
      <c r="N20" s="85">
        <f t="shared" si="0"/>
        <v>2.9797618066549538E-2</v>
      </c>
      <c r="O20" s="85">
        <f>L20/'סכום נכסי הקרן'!$C$42</f>
        <v>7.8679110476205538E-4</v>
      </c>
    </row>
    <row r="21" spans="2:15">
      <c r="B21" s="77" t="s">
        <v>1908</v>
      </c>
      <c r="C21" s="74" t="s">
        <v>1909</v>
      </c>
      <c r="D21" s="87" t="s">
        <v>28</v>
      </c>
      <c r="E21" s="74"/>
      <c r="F21" s="87" t="s">
        <v>1774</v>
      </c>
      <c r="G21" s="74" t="s">
        <v>921</v>
      </c>
      <c r="H21" s="74" t="s">
        <v>912</v>
      </c>
      <c r="I21" s="87" t="s">
        <v>162</v>
      </c>
      <c r="J21" s="84">
        <v>162.01380700000004</v>
      </c>
      <c r="K21" s="86">
        <v>196702.1</v>
      </c>
      <c r="L21" s="84">
        <v>1096.5935756260001</v>
      </c>
      <c r="M21" s="85">
        <v>6.0188192373577176E-4</v>
      </c>
      <c r="N21" s="85">
        <f t="shared" si="0"/>
        <v>3.5961130824295917E-2</v>
      </c>
      <c r="O21" s="85">
        <f>L21/'סכום נכסי הקרן'!$C$42</f>
        <v>9.4953555638405194E-4</v>
      </c>
    </row>
    <row r="22" spans="2:15">
      <c r="B22" s="77" t="s">
        <v>1910</v>
      </c>
      <c r="C22" s="74" t="s">
        <v>1911</v>
      </c>
      <c r="D22" s="87" t="s">
        <v>28</v>
      </c>
      <c r="E22" s="74"/>
      <c r="F22" s="87" t="s">
        <v>1774</v>
      </c>
      <c r="G22" s="74" t="s">
        <v>1912</v>
      </c>
      <c r="H22" s="74" t="s">
        <v>912</v>
      </c>
      <c r="I22" s="87" t="s">
        <v>162</v>
      </c>
      <c r="J22" s="84">
        <v>8321.6651889999994</v>
      </c>
      <c r="K22" s="86">
        <v>1722</v>
      </c>
      <c r="L22" s="84">
        <v>493.09211614300011</v>
      </c>
      <c r="M22" s="85">
        <v>1.4720231575711382E-4</v>
      </c>
      <c r="N22" s="85">
        <f t="shared" si="0"/>
        <v>1.617021154526169E-2</v>
      </c>
      <c r="O22" s="85">
        <f>L22/'סכום נכסי הקרן'!$C$42</f>
        <v>4.2696629567900963E-4</v>
      </c>
    </row>
    <row r="23" spans="2:15">
      <c r="B23" s="77" t="s">
        <v>1913</v>
      </c>
      <c r="C23" s="74" t="s">
        <v>1914</v>
      </c>
      <c r="D23" s="87" t="s">
        <v>28</v>
      </c>
      <c r="E23" s="74"/>
      <c r="F23" s="87" t="s">
        <v>1774</v>
      </c>
      <c r="G23" s="74" t="s">
        <v>1912</v>
      </c>
      <c r="H23" s="74" t="s">
        <v>912</v>
      </c>
      <c r="I23" s="87" t="s">
        <v>162</v>
      </c>
      <c r="J23" s="84">
        <v>585.29272300000014</v>
      </c>
      <c r="K23" s="86">
        <v>134636</v>
      </c>
      <c r="L23" s="84">
        <v>2711.5585446180003</v>
      </c>
      <c r="M23" s="85">
        <v>1.4778554409250835E-4</v>
      </c>
      <c r="N23" s="85">
        <f t="shared" si="0"/>
        <v>8.8921468927155176E-2</v>
      </c>
      <c r="O23" s="85">
        <f>L23/'סכום נכסי הקרן'!$C$42</f>
        <v>2.3479266234639217E-3</v>
      </c>
    </row>
    <row r="24" spans="2:15">
      <c r="B24" s="77" t="s">
        <v>1915</v>
      </c>
      <c r="C24" s="74" t="s">
        <v>1916</v>
      </c>
      <c r="D24" s="87" t="s">
        <v>28</v>
      </c>
      <c r="E24" s="74"/>
      <c r="F24" s="87" t="s">
        <v>1774</v>
      </c>
      <c r="G24" s="74" t="s">
        <v>1912</v>
      </c>
      <c r="H24" s="74" t="s">
        <v>912</v>
      </c>
      <c r="I24" s="87" t="s">
        <v>162</v>
      </c>
      <c r="J24" s="84">
        <v>2479.2196830000003</v>
      </c>
      <c r="K24" s="86">
        <v>13013.85</v>
      </c>
      <c r="L24" s="84">
        <v>1110.2108877170001</v>
      </c>
      <c r="M24" s="85">
        <v>3.5185604688899692E-4</v>
      </c>
      <c r="N24" s="85">
        <f t="shared" si="0"/>
        <v>3.6407690016748033E-2</v>
      </c>
      <c r="O24" s="85">
        <f>L24/'סכום נכסי הקרן'!$C$42</f>
        <v>9.6132672706039082E-4</v>
      </c>
    </row>
    <row r="25" spans="2:15">
      <c r="B25" s="77" t="s">
        <v>1917</v>
      </c>
      <c r="C25" s="74" t="s">
        <v>1918</v>
      </c>
      <c r="D25" s="87" t="s">
        <v>28</v>
      </c>
      <c r="E25" s="74"/>
      <c r="F25" s="87" t="s">
        <v>1774</v>
      </c>
      <c r="G25" s="74" t="s">
        <v>1912</v>
      </c>
      <c r="H25" s="74" t="s">
        <v>912</v>
      </c>
      <c r="I25" s="87" t="s">
        <v>162</v>
      </c>
      <c r="J25" s="84">
        <v>19.133050000000004</v>
      </c>
      <c r="K25" s="86">
        <v>1160484</v>
      </c>
      <c r="L25" s="84">
        <v>764.02583251200008</v>
      </c>
      <c r="M25" s="85">
        <v>1.2810140654227376E-4</v>
      </c>
      <c r="N25" s="85">
        <f t="shared" si="0"/>
        <v>2.5055073754577814E-2</v>
      </c>
      <c r="O25" s="85">
        <f>L25/'סכום נכסי הקרן'!$C$42</f>
        <v>6.615666096273906E-4</v>
      </c>
    </row>
    <row r="26" spans="2:15">
      <c r="B26" s="77" t="s">
        <v>1919</v>
      </c>
      <c r="C26" s="74" t="s">
        <v>1920</v>
      </c>
      <c r="D26" s="87" t="s">
        <v>28</v>
      </c>
      <c r="E26" s="74"/>
      <c r="F26" s="87" t="s">
        <v>1774</v>
      </c>
      <c r="G26" s="74" t="s">
        <v>1912</v>
      </c>
      <c r="H26" s="74" t="s">
        <v>912</v>
      </c>
      <c r="I26" s="87" t="s">
        <v>162</v>
      </c>
      <c r="J26" s="84">
        <v>373.07701400000008</v>
      </c>
      <c r="K26" s="86">
        <v>95161.72</v>
      </c>
      <c r="L26" s="84">
        <v>1221.6461553590002</v>
      </c>
      <c r="M26" s="85">
        <v>4.336839693048132E-4</v>
      </c>
      <c r="N26" s="85">
        <f t="shared" si="0"/>
        <v>4.0062041389203197E-2</v>
      </c>
      <c r="O26" s="85">
        <f>L26/'סכום נכסי הקרן'!$C$42</f>
        <v>1.0578180354294453E-3</v>
      </c>
    </row>
    <row r="27" spans="2:15">
      <c r="B27" s="77" t="s">
        <v>1921</v>
      </c>
      <c r="C27" s="74" t="s">
        <v>1922</v>
      </c>
      <c r="D27" s="87" t="s">
        <v>28</v>
      </c>
      <c r="E27" s="74"/>
      <c r="F27" s="87" t="s">
        <v>1774</v>
      </c>
      <c r="G27" s="74" t="s">
        <v>1912</v>
      </c>
      <c r="H27" s="74" t="s">
        <v>912</v>
      </c>
      <c r="I27" s="87" t="s">
        <v>162</v>
      </c>
      <c r="J27" s="84">
        <v>1045.2371240000002</v>
      </c>
      <c r="K27" s="86">
        <v>31457.99</v>
      </c>
      <c r="L27" s="84">
        <v>1131.4372405380002</v>
      </c>
      <c r="M27" s="85">
        <v>1.1424626995202139E-4</v>
      </c>
      <c r="N27" s="85">
        <f t="shared" si="0"/>
        <v>3.7103776212842055E-2</v>
      </c>
      <c r="O27" s="85">
        <f>L27/'סכום נכסי הקרן'!$C$42</f>
        <v>9.7970653265462559E-4</v>
      </c>
    </row>
    <row r="28" spans="2:15">
      <c r="B28" s="77" t="s">
        <v>1923</v>
      </c>
      <c r="C28" s="74" t="s">
        <v>1924</v>
      </c>
      <c r="D28" s="87" t="s">
        <v>28</v>
      </c>
      <c r="E28" s="74"/>
      <c r="F28" s="87" t="s">
        <v>1774</v>
      </c>
      <c r="G28" s="74" t="s">
        <v>1912</v>
      </c>
      <c r="H28" s="74" t="s">
        <v>912</v>
      </c>
      <c r="I28" s="87" t="s">
        <v>164</v>
      </c>
      <c r="J28" s="84">
        <v>1961.8970780000004</v>
      </c>
      <c r="K28" s="86">
        <v>9276</v>
      </c>
      <c r="L28" s="84">
        <v>732.63752424100005</v>
      </c>
      <c r="M28" s="85">
        <v>5.7034144256193304E-5</v>
      </c>
      <c r="N28" s="85">
        <f t="shared" si="0"/>
        <v>2.4025741570644129E-2</v>
      </c>
      <c r="O28" s="85">
        <f>L28/'סכום נכסי הקרן'!$C$42</f>
        <v>6.3438761148211693E-4</v>
      </c>
    </row>
    <row r="29" spans="2:15">
      <c r="B29" s="77" t="s">
        <v>1925</v>
      </c>
      <c r="C29" s="74" t="s">
        <v>1926</v>
      </c>
      <c r="D29" s="87" t="s">
        <v>28</v>
      </c>
      <c r="E29" s="74"/>
      <c r="F29" s="87" t="s">
        <v>1774</v>
      </c>
      <c r="G29" s="74" t="s">
        <v>1927</v>
      </c>
      <c r="H29" s="74" t="s">
        <v>912</v>
      </c>
      <c r="I29" s="87" t="s">
        <v>164</v>
      </c>
      <c r="J29" s="84">
        <v>1266.0007380000002</v>
      </c>
      <c r="K29" s="86">
        <v>14978</v>
      </c>
      <c r="L29" s="84">
        <v>763.37860100700004</v>
      </c>
      <c r="M29" s="85">
        <v>4.9827578629100196E-5</v>
      </c>
      <c r="N29" s="85">
        <f t="shared" si="0"/>
        <v>2.5033848774473746E-2</v>
      </c>
      <c r="O29" s="85">
        <f>L29/'סכום נכסי הקרן'!$C$42</f>
        <v>6.6100617471251464E-4</v>
      </c>
    </row>
    <row r="30" spans="2:15">
      <c r="B30" s="77" t="s">
        <v>1928</v>
      </c>
      <c r="C30" s="74" t="s">
        <v>1929</v>
      </c>
      <c r="D30" s="87" t="s">
        <v>28</v>
      </c>
      <c r="E30" s="74"/>
      <c r="F30" s="87" t="s">
        <v>1774</v>
      </c>
      <c r="G30" s="74" t="s">
        <v>682</v>
      </c>
      <c r="H30" s="74"/>
      <c r="I30" s="87" t="s">
        <v>165</v>
      </c>
      <c r="J30" s="84">
        <v>4316.2151710000007</v>
      </c>
      <c r="K30" s="86">
        <v>14133.52</v>
      </c>
      <c r="L30" s="84">
        <v>2690.7341482370007</v>
      </c>
      <c r="M30" s="85">
        <v>2.1655418323715324E-3</v>
      </c>
      <c r="N30" s="85">
        <f t="shared" si="0"/>
        <v>8.8238564285691615E-2</v>
      </c>
      <c r="O30" s="85">
        <f>L30/'סכום נכסי הקרן'!$C$42</f>
        <v>2.3298948701840371E-3</v>
      </c>
    </row>
    <row r="31" spans="2:15">
      <c r="B31" s="77" t="s">
        <v>1930</v>
      </c>
      <c r="C31" s="74" t="s">
        <v>1931</v>
      </c>
      <c r="D31" s="87" t="s">
        <v>28</v>
      </c>
      <c r="E31" s="74"/>
      <c r="F31" s="87" t="s">
        <v>1774</v>
      </c>
      <c r="G31" s="74" t="s">
        <v>682</v>
      </c>
      <c r="H31" s="74"/>
      <c r="I31" s="87" t="s">
        <v>162</v>
      </c>
      <c r="J31" s="84">
        <v>5364.3773250000013</v>
      </c>
      <c r="K31" s="86">
        <v>14083</v>
      </c>
      <c r="L31" s="84">
        <v>2599.5559519360004</v>
      </c>
      <c r="M31" s="85">
        <v>2.2878632517295402E-4</v>
      </c>
      <c r="N31" s="85">
        <f t="shared" si="0"/>
        <v>8.5248512986483671E-2</v>
      </c>
      <c r="O31" s="85">
        <f>L31/'סכום נכסי הקרן'!$C$42</f>
        <v>2.250944070836757E-3</v>
      </c>
    </row>
    <row r="32" spans="2:15">
      <c r="B32" s="73"/>
      <c r="C32" s="74"/>
      <c r="D32" s="74"/>
      <c r="E32" s="74"/>
      <c r="F32" s="74"/>
      <c r="G32" s="74"/>
      <c r="H32" s="74"/>
      <c r="I32" s="74"/>
      <c r="J32" s="84"/>
      <c r="K32" s="86"/>
      <c r="L32" s="74"/>
      <c r="M32" s="74"/>
      <c r="N32" s="85"/>
      <c r="O32" s="74"/>
    </row>
    <row r="33" spans="2:59">
      <c r="B33" s="92" t="s">
        <v>30</v>
      </c>
      <c r="C33" s="72"/>
      <c r="D33" s="72"/>
      <c r="E33" s="72"/>
      <c r="F33" s="72"/>
      <c r="G33" s="72"/>
      <c r="H33" s="72"/>
      <c r="I33" s="72"/>
      <c r="J33" s="81"/>
      <c r="K33" s="83"/>
      <c r="L33" s="81">
        <v>9401.0027876749991</v>
      </c>
      <c r="M33" s="72"/>
      <c r="N33" s="82">
        <f t="shared" ref="N33:N40" si="1">L33/$L$11</f>
        <v>0.30829169406191409</v>
      </c>
      <c r="O33" s="82">
        <f>L33/'סכום נכסי הקרן'!$C$42</f>
        <v>8.1402869859666851E-3</v>
      </c>
    </row>
    <row r="34" spans="2:59">
      <c r="B34" s="77" t="s">
        <v>1932</v>
      </c>
      <c r="C34" s="74" t="s">
        <v>1933</v>
      </c>
      <c r="D34" s="87" t="s">
        <v>28</v>
      </c>
      <c r="E34" s="74"/>
      <c r="F34" s="87" t="s">
        <v>1750</v>
      </c>
      <c r="G34" s="74" t="s">
        <v>682</v>
      </c>
      <c r="H34" s="74"/>
      <c r="I34" s="87" t="s">
        <v>162</v>
      </c>
      <c r="J34" s="84">
        <v>149.90181000000004</v>
      </c>
      <c r="K34" s="86">
        <v>73753</v>
      </c>
      <c r="L34" s="84">
        <v>380.42691893600005</v>
      </c>
      <c r="M34" s="85">
        <v>8.385503824949613E-5</v>
      </c>
      <c r="N34" s="85">
        <f t="shared" si="1"/>
        <v>1.2475526489503312E-2</v>
      </c>
      <c r="O34" s="85">
        <f>L34/'סכום נכסי הקרן'!$C$42</f>
        <v>3.2940999670653254E-4</v>
      </c>
    </row>
    <row r="35" spans="2:59">
      <c r="B35" s="77" t="s">
        <v>1934</v>
      </c>
      <c r="C35" s="74" t="s">
        <v>1935</v>
      </c>
      <c r="D35" s="87" t="s">
        <v>136</v>
      </c>
      <c r="E35" s="74"/>
      <c r="F35" s="87" t="s">
        <v>1750</v>
      </c>
      <c r="G35" s="74" t="s">
        <v>682</v>
      </c>
      <c r="H35" s="74"/>
      <c r="I35" s="87" t="s">
        <v>164</v>
      </c>
      <c r="J35" s="84">
        <v>2876.3327730000005</v>
      </c>
      <c r="K35" s="86">
        <v>3114</v>
      </c>
      <c r="L35" s="84">
        <v>360.58689050100003</v>
      </c>
      <c r="M35" s="85">
        <v>2.261041856845353E-5</v>
      </c>
      <c r="N35" s="85">
        <f t="shared" si="1"/>
        <v>1.1824902708763491E-2</v>
      </c>
      <c r="O35" s="85">
        <f>L35/'סכום נכסי הקרן'!$C$42</f>
        <v>3.1223060330369513E-4</v>
      </c>
    </row>
    <row r="36" spans="2:59">
      <c r="B36" s="77" t="s">
        <v>1936</v>
      </c>
      <c r="C36" s="74" t="s">
        <v>1937</v>
      </c>
      <c r="D36" s="87" t="s">
        <v>136</v>
      </c>
      <c r="E36" s="74"/>
      <c r="F36" s="87" t="s">
        <v>1750</v>
      </c>
      <c r="G36" s="74" t="s">
        <v>682</v>
      </c>
      <c r="H36" s="74"/>
      <c r="I36" s="87" t="s">
        <v>172</v>
      </c>
      <c r="J36" s="84">
        <v>12733.232400000003</v>
      </c>
      <c r="K36" s="86">
        <v>1673</v>
      </c>
      <c r="L36" s="84">
        <v>693.31760276800014</v>
      </c>
      <c r="M36" s="85">
        <v>5.5241274339588239E-5</v>
      </c>
      <c r="N36" s="85">
        <f t="shared" si="1"/>
        <v>2.2736304105825493E-2</v>
      </c>
      <c r="O36" s="85">
        <f>L36/'סכום נכסי הקרן'!$C$42</f>
        <v>6.0034066433350822E-4</v>
      </c>
    </row>
    <row r="37" spans="2:59" ht="20.25">
      <c r="B37" s="77" t="s">
        <v>1938</v>
      </c>
      <c r="C37" s="74" t="s">
        <v>1939</v>
      </c>
      <c r="D37" s="87" t="s">
        <v>136</v>
      </c>
      <c r="E37" s="74"/>
      <c r="F37" s="87" t="s">
        <v>1750</v>
      </c>
      <c r="G37" s="74" t="s">
        <v>682</v>
      </c>
      <c r="H37" s="74"/>
      <c r="I37" s="87" t="s">
        <v>162</v>
      </c>
      <c r="J37" s="84">
        <v>55870.311776999988</v>
      </c>
      <c r="K37" s="86">
        <v>1536.7</v>
      </c>
      <c r="L37" s="84">
        <v>2954.3017978520002</v>
      </c>
      <c r="M37" s="85">
        <v>7.4047482087785752E-5</v>
      </c>
      <c r="N37" s="85">
        <f t="shared" si="1"/>
        <v>9.6881867456099544E-2</v>
      </c>
      <c r="O37" s="85">
        <f>L37/'סכום נכסי הקרן'!$C$42</f>
        <v>2.5581169393121992E-3</v>
      </c>
      <c r="BG37" s="4"/>
    </row>
    <row r="38" spans="2:59">
      <c r="B38" s="77" t="s">
        <v>1940</v>
      </c>
      <c r="C38" s="74" t="s">
        <v>1941</v>
      </c>
      <c r="D38" s="87" t="s">
        <v>28</v>
      </c>
      <c r="E38" s="74"/>
      <c r="F38" s="87" t="s">
        <v>1750</v>
      </c>
      <c r="G38" s="74" t="s">
        <v>682</v>
      </c>
      <c r="H38" s="74"/>
      <c r="I38" s="87" t="s">
        <v>162</v>
      </c>
      <c r="J38" s="84">
        <v>1650.6042000000002</v>
      </c>
      <c r="K38" s="86">
        <v>6417</v>
      </c>
      <c r="L38" s="84">
        <v>364.4682132800001</v>
      </c>
      <c r="M38" s="85">
        <v>7.7019090215988531E-5</v>
      </c>
      <c r="N38" s="85">
        <f t="shared" si="1"/>
        <v>1.1952184829805703E-2</v>
      </c>
      <c r="O38" s="85">
        <f>L38/'סכום נכסי הקרן'!$C$42</f>
        <v>3.1559142363529345E-4</v>
      </c>
      <c r="BG38" s="3"/>
    </row>
    <row r="39" spans="2:59">
      <c r="B39" s="77" t="s">
        <v>1942</v>
      </c>
      <c r="C39" s="74" t="s">
        <v>1943</v>
      </c>
      <c r="D39" s="87" t="s">
        <v>28</v>
      </c>
      <c r="E39" s="74"/>
      <c r="F39" s="87" t="s">
        <v>1750</v>
      </c>
      <c r="G39" s="74" t="s">
        <v>682</v>
      </c>
      <c r="H39" s="74"/>
      <c r="I39" s="87" t="s">
        <v>172</v>
      </c>
      <c r="J39" s="84">
        <v>1450.415285</v>
      </c>
      <c r="K39" s="86">
        <v>12649.78</v>
      </c>
      <c r="L39" s="84">
        <v>597.13559677300009</v>
      </c>
      <c r="M39" s="85">
        <v>3.9267868009501842E-4</v>
      </c>
      <c r="N39" s="85">
        <f t="shared" si="1"/>
        <v>1.9582160421776535E-2</v>
      </c>
      <c r="O39" s="85">
        <f>L39/'סכום נכסי הקרן'!$C$42</f>
        <v>5.1705708816951229E-4</v>
      </c>
    </row>
    <row r="40" spans="2:59">
      <c r="B40" s="77" t="s">
        <v>1944</v>
      </c>
      <c r="C40" s="74" t="s">
        <v>1945</v>
      </c>
      <c r="D40" s="87" t="s">
        <v>136</v>
      </c>
      <c r="E40" s="74"/>
      <c r="F40" s="87" t="s">
        <v>1750</v>
      </c>
      <c r="G40" s="74" t="s">
        <v>682</v>
      </c>
      <c r="H40" s="74"/>
      <c r="I40" s="87" t="s">
        <v>162</v>
      </c>
      <c r="J40" s="84">
        <v>9347.5857900000028</v>
      </c>
      <c r="K40" s="86">
        <v>12593.69</v>
      </c>
      <c r="L40" s="84">
        <v>4050.7657675650007</v>
      </c>
      <c r="M40" s="85">
        <v>1.138742666170513E-4</v>
      </c>
      <c r="N40" s="85">
        <f t="shared" si="1"/>
        <v>0.13283874805014009</v>
      </c>
      <c r="O40" s="85">
        <f>L40/'סכום נכסי הקרן'!$C$42</f>
        <v>3.507540270505947E-3</v>
      </c>
    </row>
    <row r="41" spans="2:59">
      <c r="B41" s="6"/>
      <c r="C41" s="1"/>
      <c r="D41" s="1"/>
      <c r="E41" s="1"/>
    </row>
    <row r="42" spans="2:59">
      <c r="C42" s="1"/>
      <c r="D42" s="1"/>
      <c r="E42" s="1"/>
    </row>
    <row r="43" spans="2:59">
      <c r="C43" s="1"/>
      <c r="D43" s="1"/>
      <c r="E43" s="1"/>
    </row>
    <row r="44" spans="2:59">
      <c r="C44" s="1"/>
      <c r="D44" s="1"/>
      <c r="E44" s="1"/>
    </row>
    <row r="45" spans="2:59">
      <c r="B45" s="89" t="s">
        <v>255</v>
      </c>
      <c r="C45" s="1"/>
      <c r="D45" s="1"/>
      <c r="E45" s="1"/>
    </row>
    <row r="46" spans="2:59">
      <c r="B46" s="89" t="s">
        <v>111</v>
      </c>
      <c r="C46" s="1"/>
      <c r="D46" s="1"/>
      <c r="E46" s="1"/>
    </row>
    <row r="47" spans="2:59">
      <c r="B47" s="89" t="s">
        <v>238</v>
      </c>
      <c r="C47" s="1"/>
      <c r="D47" s="1"/>
      <c r="E47" s="1"/>
    </row>
    <row r="48" spans="2:59">
      <c r="B48" s="89" t="s">
        <v>246</v>
      </c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2"/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D1:AF1048576 AH1:XFD1048576 AG1:AG37 B39:B44 B46:B1048576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C25" sqref="C25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58.140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178</v>
      </c>
      <c r="C1" s="68" t="s" vm="1">
        <v>264</v>
      </c>
    </row>
    <row r="2" spans="2:60">
      <c r="B2" s="47" t="s">
        <v>177</v>
      </c>
      <c r="C2" s="68" t="s">
        <v>265</v>
      </c>
    </row>
    <row r="3" spans="2:60">
      <c r="B3" s="47" t="s">
        <v>179</v>
      </c>
      <c r="C3" s="68" t="s">
        <v>266</v>
      </c>
    </row>
    <row r="4" spans="2:60">
      <c r="B4" s="47" t="s">
        <v>180</v>
      </c>
      <c r="C4" s="68">
        <v>8803</v>
      </c>
    </row>
    <row r="6" spans="2:60" ht="26.25" customHeight="1">
      <c r="B6" s="121" t="s">
        <v>208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2:60" ht="26.25" customHeight="1">
      <c r="B7" s="121" t="s">
        <v>93</v>
      </c>
      <c r="C7" s="122"/>
      <c r="D7" s="122"/>
      <c r="E7" s="122"/>
      <c r="F7" s="122"/>
      <c r="G7" s="122"/>
      <c r="H7" s="122"/>
      <c r="I7" s="122"/>
      <c r="J7" s="122"/>
      <c r="K7" s="122"/>
      <c r="L7" s="123"/>
      <c r="BH7" s="3"/>
    </row>
    <row r="8" spans="2:60" s="3" customFormat="1" ht="78.75">
      <c r="B8" s="22" t="s">
        <v>115</v>
      </c>
      <c r="C8" s="30" t="s">
        <v>45</v>
      </c>
      <c r="D8" s="30" t="s">
        <v>118</v>
      </c>
      <c r="E8" s="30" t="s">
        <v>66</v>
      </c>
      <c r="F8" s="30" t="s">
        <v>102</v>
      </c>
      <c r="G8" s="30" t="s">
        <v>240</v>
      </c>
      <c r="H8" s="30" t="s">
        <v>239</v>
      </c>
      <c r="I8" s="30" t="s">
        <v>62</v>
      </c>
      <c r="J8" s="30" t="s">
        <v>59</v>
      </c>
      <c r="K8" s="30" t="s">
        <v>181</v>
      </c>
      <c r="L8" s="66" t="s">
        <v>183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247</v>
      </c>
      <c r="H9" s="16"/>
      <c r="I9" s="16" t="s">
        <v>243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91" t="s">
        <v>48</v>
      </c>
      <c r="C11" s="74"/>
      <c r="D11" s="74"/>
      <c r="E11" s="74"/>
      <c r="F11" s="74"/>
      <c r="G11" s="84"/>
      <c r="H11" s="86"/>
      <c r="I11" s="84">
        <v>20.38092</v>
      </c>
      <c r="J11" s="74"/>
      <c r="K11" s="85">
        <f>I11/$I$11</f>
        <v>1</v>
      </c>
      <c r="L11" s="85">
        <f>I11/'סכום נכסי הקרן'!$C$42</f>
        <v>1.7647749031149811E-5</v>
      </c>
      <c r="BC11" s="1"/>
      <c r="BD11" s="3"/>
      <c r="BE11" s="1"/>
      <c r="BG11" s="1"/>
    </row>
    <row r="12" spans="2:60" s="4" customFormat="1" ht="18" customHeight="1">
      <c r="B12" s="95" t="s">
        <v>26</v>
      </c>
      <c r="C12" s="74"/>
      <c r="D12" s="74"/>
      <c r="E12" s="74"/>
      <c r="F12" s="74"/>
      <c r="G12" s="84"/>
      <c r="H12" s="86"/>
      <c r="I12" s="84">
        <v>20.38092</v>
      </c>
      <c r="J12" s="74"/>
      <c r="K12" s="85">
        <f t="shared" ref="K12:K14" si="0">I12/$I$11</f>
        <v>1</v>
      </c>
      <c r="L12" s="85">
        <f>I12/'סכום נכסי הקרן'!$C$42</f>
        <v>1.7647749031149811E-5</v>
      </c>
      <c r="BC12" s="1"/>
      <c r="BD12" s="3"/>
      <c r="BE12" s="1"/>
      <c r="BG12" s="1"/>
    </row>
    <row r="13" spans="2:60">
      <c r="B13" s="92" t="s">
        <v>1946</v>
      </c>
      <c r="C13" s="72"/>
      <c r="D13" s="72"/>
      <c r="E13" s="72"/>
      <c r="F13" s="72"/>
      <c r="G13" s="81"/>
      <c r="H13" s="83"/>
      <c r="I13" s="81">
        <v>20.38092</v>
      </c>
      <c r="J13" s="72"/>
      <c r="K13" s="82">
        <f t="shared" si="0"/>
        <v>1</v>
      </c>
      <c r="L13" s="82">
        <f>I13/'סכום נכסי הקרן'!$C$42</f>
        <v>1.7647749031149811E-5</v>
      </c>
      <c r="BD13" s="3"/>
    </row>
    <row r="14" spans="2:60" ht="20.25">
      <c r="B14" s="77" t="s">
        <v>1947</v>
      </c>
      <c r="C14" s="74" t="s">
        <v>1948</v>
      </c>
      <c r="D14" s="87" t="s">
        <v>119</v>
      </c>
      <c r="E14" s="87" t="s">
        <v>189</v>
      </c>
      <c r="F14" s="87" t="s">
        <v>163</v>
      </c>
      <c r="G14" s="84">
        <v>3990.0000000000005</v>
      </c>
      <c r="H14" s="86">
        <v>510.8</v>
      </c>
      <c r="I14" s="84">
        <v>20.38092</v>
      </c>
      <c r="J14" s="85">
        <v>4.7465728613804443E-4</v>
      </c>
      <c r="K14" s="85">
        <f t="shared" si="0"/>
        <v>1</v>
      </c>
      <c r="L14" s="85">
        <f>I14/'סכום נכסי הקרן'!$C$42</f>
        <v>1.7647749031149811E-5</v>
      </c>
      <c r="BD14" s="4"/>
    </row>
    <row r="15" spans="2:60">
      <c r="B15" s="73"/>
      <c r="C15" s="74"/>
      <c r="D15" s="74"/>
      <c r="E15" s="74"/>
      <c r="F15" s="74"/>
      <c r="G15" s="84"/>
      <c r="H15" s="86"/>
      <c r="I15" s="74"/>
      <c r="J15" s="74"/>
      <c r="K15" s="85"/>
      <c r="L15" s="74"/>
    </row>
    <row r="16" spans="2:60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2:56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56">
      <c r="B18" s="89" t="s">
        <v>255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2:56" ht="20.25">
      <c r="B19" s="89" t="s">
        <v>111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BC19" s="4"/>
    </row>
    <row r="20" spans="2:56">
      <c r="B20" s="89" t="s">
        <v>238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BD20" s="3"/>
    </row>
    <row r="21" spans="2:56">
      <c r="B21" s="89" t="s">
        <v>246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2:56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56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2:56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2:56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2:56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56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56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56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56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56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56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2:12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2:12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2:12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2:12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2:12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2:12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2:12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2:12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2:12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2:12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2:12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2:12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2:12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2:12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2:12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2:12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2:12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2:1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2:12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2:12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2:12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2:12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2:12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2:12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2:12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2:12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2:12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2:12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2:12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2:1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2:1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2:1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2:12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2:12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2:12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2:12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2:12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2:12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2:12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2:1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2:12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2:12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2:12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2:12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2:12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2:12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2:12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2:12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2:12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2:12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2:12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2:12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2:12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2:12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2:12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2:12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2:12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2:12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2:12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a46656d4-8850-49b3-aebd-68bd05f7f43d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2020-12-02T14:54:12Z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