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מזומנים!$B$6:$K$38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I11" i="81" l="1"/>
  <c r="P129" i="78" l="1"/>
  <c r="P128" i="78"/>
  <c r="P33" i="78"/>
  <c r="P30" i="78"/>
  <c r="P18" i="78"/>
  <c r="P28" i="78"/>
  <c r="P25" i="78"/>
  <c r="P15" i="78"/>
  <c r="P12" i="78" s="1"/>
  <c r="P11" i="78" s="1"/>
  <c r="P22" i="78"/>
  <c r="H19" i="80"/>
  <c r="H18" i="80"/>
  <c r="H17" i="80"/>
  <c r="H15" i="80"/>
  <c r="H14" i="80"/>
  <c r="H13" i="80"/>
  <c r="H12" i="80"/>
  <c r="H11" i="80"/>
  <c r="H10" i="80"/>
  <c r="I10" i="81"/>
  <c r="C43" i="88"/>
  <c r="P10" i="78" l="1"/>
  <c r="Q246" i="78" s="1"/>
  <c r="Q241" i="78"/>
  <c r="Q220" i="78"/>
  <c r="Q204" i="78"/>
  <c r="Q172" i="78"/>
  <c r="Q156" i="78"/>
  <c r="Q140" i="78"/>
  <c r="Q123" i="78"/>
  <c r="Q107" i="78"/>
  <c r="Q91" i="78"/>
  <c r="Q75" i="78"/>
  <c r="Q59" i="78"/>
  <c r="Q26" i="78"/>
  <c r="Q180" i="78"/>
  <c r="Q132" i="78"/>
  <c r="Q83" i="78"/>
  <c r="Q35" i="78"/>
  <c r="Q233" i="78"/>
  <c r="Q216" i="78"/>
  <c r="Q200" i="78"/>
  <c r="Q184" i="78"/>
  <c r="Q168" i="78"/>
  <c r="Q152" i="78"/>
  <c r="Q136" i="78"/>
  <c r="Q119" i="78"/>
  <c r="Q103" i="78"/>
  <c r="Q87" i="78"/>
  <c r="Q71" i="78"/>
  <c r="Q55" i="78"/>
  <c r="Q39" i="78"/>
  <c r="Q22" i="78"/>
  <c r="Q196" i="78"/>
  <c r="Q115" i="78"/>
  <c r="Q67" i="78"/>
  <c r="Q228" i="78"/>
  <c r="Q148" i="78"/>
  <c r="Q224" i="78"/>
  <c r="Q208" i="78"/>
  <c r="Q192" i="78"/>
  <c r="Q176" i="78"/>
  <c r="Q160" i="78"/>
  <c r="Q144" i="78"/>
  <c r="Q128" i="78"/>
  <c r="Q111" i="78"/>
  <c r="Q95" i="78"/>
  <c r="Q79" i="78"/>
  <c r="Q63" i="78"/>
  <c r="Q47" i="78"/>
  <c r="Q30" i="78"/>
  <c r="Q14" i="78"/>
  <c r="Q43" i="78"/>
  <c r="Q10" i="78"/>
  <c r="Q212" i="78"/>
  <c r="Q164" i="78"/>
  <c r="Q99" i="78"/>
  <c r="Q51" i="78"/>
  <c r="Q18" i="78"/>
  <c r="Q13" i="78"/>
  <c r="Q17" i="78"/>
  <c r="Q21" i="78"/>
  <c r="Q25" i="78"/>
  <c r="Q29" i="78"/>
  <c r="Q34" i="78"/>
  <c r="Q38" i="78"/>
  <c r="Q42" i="78"/>
  <c r="Q46" i="78"/>
  <c r="Q50" i="78"/>
  <c r="Q54" i="78"/>
  <c r="Q58" i="78"/>
  <c r="Q62" i="78"/>
  <c r="Q66" i="78"/>
  <c r="Q70" i="78"/>
  <c r="Q74" i="78"/>
  <c r="Q78" i="78"/>
  <c r="Q82" i="78"/>
  <c r="Q86" i="78"/>
  <c r="Q90" i="78"/>
  <c r="Q94" i="78"/>
  <c r="Q98" i="78"/>
  <c r="Q102" i="78"/>
  <c r="Q106" i="78"/>
  <c r="Q110" i="78"/>
  <c r="Q114" i="78"/>
  <c r="Q118" i="78"/>
  <c r="Q122" i="78"/>
  <c r="Q126" i="78"/>
  <c r="Q131" i="78"/>
  <c r="Q135" i="78"/>
  <c r="Q139" i="78"/>
  <c r="Q143" i="78"/>
  <c r="Q147" i="78"/>
  <c r="Q151" i="78"/>
  <c r="Q155" i="78"/>
  <c r="Q159" i="78"/>
  <c r="Q163" i="78"/>
  <c r="Q167" i="78"/>
  <c r="Q171" i="78"/>
  <c r="Q175" i="78"/>
  <c r="Q179" i="78"/>
  <c r="Q183" i="78"/>
  <c r="Q187" i="78"/>
  <c r="Q191" i="78"/>
  <c r="Q195" i="78"/>
  <c r="Q199" i="78"/>
  <c r="Q203" i="78"/>
  <c r="Q207" i="78"/>
  <c r="Q211" i="78"/>
  <c r="Q215" i="78"/>
  <c r="Q219" i="78"/>
  <c r="Q223" i="78"/>
  <c r="Q227" i="78"/>
  <c r="Q232" i="78"/>
  <c r="Q240" i="78"/>
  <c r="Q248" i="78"/>
  <c r="Q11" i="78"/>
  <c r="Q19" i="78"/>
  <c r="Q27" i="78"/>
  <c r="Q31" i="78"/>
  <c r="Q36" i="78"/>
  <c r="Q40" i="78"/>
  <c r="Q44" i="78"/>
  <c r="Q48" i="78"/>
  <c r="Q52" i="78"/>
  <c r="Q56" i="78"/>
  <c r="Q60" i="78"/>
  <c r="Q64" i="78"/>
  <c r="Q68" i="78"/>
  <c r="Q72" i="78"/>
  <c r="Q76" i="78"/>
  <c r="Q80" i="78"/>
  <c r="Q84" i="78"/>
  <c r="Q88" i="78"/>
  <c r="Q92" i="78"/>
  <c r="Q96" i="78"/>
  <c r="Q100" i="78"/>
  <c r="Q104" i="78"/>
  <c r="Q108" i="78"/>
  <c r="Q112" i="78"/>
  <c r="Q116" i="78"/>
  <c r="Q120" i="78"/>
  <c r="Q124" i="78"/>
  <c r="Q129" i="78"/>
  <c r="Q133" i="78"/>
  <c r="Q137" i="78"/>
  <c r="Q141" i="78"/>
  <c r="Q145" i="78"/>
  <c r="Q149" i="78"/>
  <c r="Q153" i="78"/>
  <c r="Q157" i="78"/>
  <c r="Q161" i="78"/>
  <c r="Q165" i="78"/>
  <c r="Q169" i="78"/>
  <c r="Q173" i="78"/>
  <c r="Q177" i="78"/>
  <c r="Q181" i="78"/>
  <c r="Q185" i="78"/>
  <c r="Q189" i="78"/>
  <c r="Q193" i="78"/>
  <c r="Q197" i="78"/>
  <c r="Q201" i="78"/>
  <c r="Q205" i="78"/>
  <c r="Q209" i="78"/>
  <c r="Q213" i="78"/>
  <c r="Q217" i="78"/>
  <c r="Q221" i="78"/>
  <c r="Q225" i="78"/>
  <c r="Q229" i="78"/>
  <c r="Q236" i="78"/>
  <c r="Q244" i="78"/>
  <c r="Q15" i="78"/>
  <c r="Q23" i="78"/>
  <c r="Q12" i="78"/>
  <c r="Q16" i="78"/>
  <c r="Q20" i="78"/>
  <c r="Q24" i="78"/>
  <c r="Q28" i="78"/>
  <c r="Q33" i="78"/>
  <c r="Q37" i="78"/>
  <c r="Q41" i="78"/>
  <c r="Q45" i="78"/>
  <c r="Q49" i="78"/>
  <c r="Q53" i="78"/>
  <c r="Q57" i="78"/>
  <c r="Q61" i="78"/>
  <c r="Q65" i="78"/>
  <c r="Q69" i="78"/>
  <c r="Q73" i="78"/>
  <c r="Q77" i="78"/>
  <c r="Q81" i="78"/>
  <c r="Q85" i="78"/>
  <c r="Q89" i="78"/>
  <c r="Q93" i="78"/>
  <c r="Q97" i="78"/>
  <c r="Q101" i="78"/>
  <c r="Q105" i="78"/>
  <c r="Q109" i="78"/>
  <c r="Q113" i="78"/>
  <c r="Q117" i="78"/>
  <c r="Q121" i="78"/>
  <c r="Q125" i="78"/>
  <c r="Q130" i="78"/>
  <c r="Q134" i="78"/>
  <c r="Q138" i="78"/>
  <c r="Q142" i="78"/>
  <c r="Q146" i="78"/>
  <c r="Q150" i="78"/>
  <c r="Q154" i="78"/>
  <c r="Q158" i="78"/>
  <c r="Q162" i="78"/>
  <c r="Q166" i="78"/>
  <c r="Q170" i="78"/>
  <c r="Q174" i="78"/>
  <c r="Q178" i="78"/>
  <c r="Q182" i="78"/>
  <c r="Q186" i="78"/>
  <c r="Q190" i="78"/>
  <c r="Q194" i="78"/>
  <c r="Q198" i="78"/>
  <c r="Q202" i="78"/>
  <c r="Q206" i="78"/>
  <c r="Q210" i="78"/>
  <c r="Q214" i="78"/>
  <c r="Q218" i="78"/>
  <c r="Q222" i="78"/>
  <c r="Q226" i="78"/>
  <c r="Q231" i="78"/>
  <c r="Q237" i="78"/>
  <c r="Q245" i="78"/>
  <c r="Q235" i="78"/>
  <c r="Q239" i="78"/>
  <c r="Q243" i="78"/>
  <c r="Q247" i="78"/>
  <c r="Q230" i="78"/>
  <c r="Q234" i="78"/>
  <c r="Q238" i="78"/>
  <c r="Q242" i="78"/>
  <c r="J14" i="81"/>
  <c r="J11" i="81"/>
  <c r="J12" i="81"/>
  <c r="J13" i="81"/>
  <c r="J10" i="81"/>
  <c r="K15" i="74"/>
  <c r="K14" i="74"/>
  <c r="K13" i="74"/>
  <c r="K12" i="74"/>
  <c r="K11" i="74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5" i="73"/>
  <c r="J44" i="73"/>
  <c r="J43" i="73"/>
  <c r="J42" i="73"/>
  <c r="J41" i="73"/>
  <c r="J40" i="73"/>
  <c r="J38" i="73"/>
  <c r="J37" i="73"/>
  <c r="J36" i="73"/>
  <c r="J35" i="73"/>
  <c r="J34" i="73"/>
  <c r="J33" i="73"/>
  <c r="J32" i="73"/>
  <c r="J30" i="73"/>
  <c r="J29" i="73"/>
  <c r="J28" i="73"/>
  <c r="J27" i="73"/>
  <c r="J26" i="73"/>
  <c r="J25" i="73"/>
  <c r="J24" i="73"/>
  <c r="J23" i="73"/>
  <c r="J22" i="73"/>
  <c r="J21" i="73"/>
  <c r="J20" i="73"/>
  <c r="J19" i="73"/>
  <c r="J17" i="73"/>
  <c r="J16" i="73"/>
  <c r="J14" i="73"/>
  <c r="J13" i="73"/>
  <c r="J12" i="73"/>
  <c r="J11" i="73"/>
  <c r="Q188" i="78" l="1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4" i="72"/>
  <c r="L13" i="72"/>
  <c r="L12" i="72"/>
  <c r="L11" i="72"/>
  <c r="R37" i="71"/>
  <c r="R36" i="71"/>
  <c r="R34" i="71"/>
  <c r="R33" i="71"/>
  <c r="R32" i="71"/>
  <c r="R31" i="71"/>
  <c r="R30" i="71"/>
  <c r="R29" i="71"/>
  <c r="R28" i="71"/>
  <c r="R27" i="71"/>
  <c r="R25" i="71"/>
  <c r="R24" i="71"/>
  <c r="R23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6" i="67"/>
  <c r="J15" i="67"/>
  <c r="J14" i="67"/>
  <c r="J13" i="67"/>
  <c r="J12" i="67"/>
  <c r="J11" i="67"/>
  <c r="K22" i="66"/>
  <c r="K21" i="66"/>
  <c r="K20" i="66"/>
  <c r="K19" i="66"/>
  <c r="K18" i="66"/>
  <c r="K17" i="66"/>
  <c r="K15" i="66"/>
  <c r="K14" i="66"/>
  <c r="K13" i="66"/>
  <c r="K12" i="66"/>
  <c r="K11" i="66"/>
  <c r="K14" i="65"/>
  <c r="K13" i="65"/>
  <c r="K12" i="65"/>
  <c r="K11" i="65"/>
  <c r="N40" i="64"/>
  <c r="N39" i="64"/>
  <c r="N38" i="64"/>
  <c r="N37" i="64"/>
  <c r="N36" i="64"/>
  <c r="N35" i="64"/>
  <c r="N34" i="64"/>
  <c r="N33" i="64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M90" i="63"/>
  <c r="M89" i="63"/>
  <c r="M88" i="63"/>
  <c r="M87" i="63"/>
  <c r="M86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K137" i="62"/>
  <c r="K136" i="62"/>
  <c r="K165" i="62"/>
  <c r="L165" i="62"/>
  <c r="L137" i="62"/>
  <c r="L136" i="62"/>
  <c r="L94" i="62"/>
  <c r="L46" i="62"/>
  <c r="L12" i="62" s="1"/>
  <c r="K13" i="62"/>
  <c r="K12" i="62"/>
  <c r="L13" i="62"/>
  <c r="K11" i="62" l="1"/>
  <c r="L11" i="62"/>
  <c r="N12" i="62" s="1"/>
  <c r="N182" i="62"/>
  <c r="N258" i="62"/>
  <c r="N250" i="62"/>
  <c r="N242" i="62"/>
  <c r="N238" i="62"/>
  <c r="N233" i="62"/>
  <c r="N224" i="62"/>
  <c r="N220" i="62"/>
  <c r="N216" i="62"/>
  <c r="N212" i="62"/>
  <c r="N206" i="62"/>
  <c r="N202" i="62"/>
  <c r="N198" i="62"/>
  <c r="N194" i="62"/>
  <c r="N189" i="62"/>
  <c r="N185" i="62"/>
  <c r="N181" i="62"/>
  <c r="N177" i="62"/>
  <c r="N173" i="62"/>
  <c r="N169" i="62"/>
  <c r="N165" i="62"/>
  <c r="N160" i="62"/>
  <c r="N156" i="62"/>
  <c r="N153" i="62"/>
  <c r="N150" i="62"/>
  <c r="N147" i="62"/>
  <c r="N193" i="62"/>
  <c r="N141" i="62"/>
  <c r="N137" i="62"/>
  <c r="N132" i="62"/>
  <c r="N128" i="62"/>
  <c r="N124" i="62"/>
  <c r="N120" i="62"/>
  <c r="N116" i="62"/>
  <c r="N112" i="62"/>
  <c r="N108" i="62"/>
  <c r="N104" i="62"/>
  <c r="N100" i="62"/>
  <c r="N96" i="62"/>
  <c r="N91" i="62"/>
  <c r="N257" i="62"/>
  <c r="N253" i="62"/>
  <c r="N249" i="62"/>
  <c r="N245" i="62"/>
  <c r="N241" i="62"/>
  <c r="N237" i="62"/>
  <c r="N232" i="62"/>
  <c r="N227" i="62"/>
  <c r="N223" i="62"/>
  <c r="N219" i="62"/>
  <c r="N215" i="62"/>
  <c r="N210" i="62"/>
  <c r="N205" i="62"/>
  <c r="N201" i="62"/>
  <c r="N197" i="62"/>
  <c r="N192" i="62"/>
  <c r="N188" i="62"/>
  <c r="N184" i="62"/>
  <c r="N180" i="62"/>
  <c r="N176" i="62"/>
  <c r="N172" i="62"/>
  <c r="N168" i="62"/>
  <c r="N163" i="62"/>
  <c r="N159" i="62"/>
  <c r="N155" i="62"/>
  <c r="N229" i="62"/>
  <c r="N211" i="62"/>
  <c r="N146" i="62"/>
  <c r="N144" i="62"/>
  <c r="N140" i="62"/>
  <c r="N136" i="62"/>
  <c r="N131" i="62"/>
  <c r="N127" i="62"/>
  <c r="N123" i="62"/>
  <c r="N119" i="62"/>
  <c r="N115" i="62"/>
  <c r="N111" i="62"/>
  <c r="N107" i="62"/>
  <c r="N103" i="62"/>
  <c r="N99" i="62"/>
  <c r="N95" i="62"/>
  <c r="N90" i="62"/>
  <c r="N86" i="62"/>
  <c r="N82" i="62"/>
  <c r="N78" i="62"/>
  <c r="N74" i="62"/>
  <c r="N70" i="62"/>
  <c r="N66" i="62"/>
  <c r="N62" i="62"/>
  <c r="N58" i="62"/>
  <c r="N54" i="62"/>
  <c r="N50" i="62"/>
  <c r="N46" i="62"/>
  <c r="N41" i="62"/>
  <c r="N37" i="62"/>
  <c r="N33" i="62"/>
  <c r="N29" i="62"/>
  <c r="N25" i="62"/>
  <c r="N21" i="62"/>
  <c r="N17" i="62"/>
  <c r="N13" i="62"/>
  <c r="N260" i="62"/>
  <c r="N256" i="62"/>
  <c r="N252" i="62"/>
  <c r="N248" i="62"/>
  <c r="N244" i="62"/>
  <c r="N240" i="62"/>
  <c r="N236" i="62"/>
  <c r="N231" i="62"/>
  <c r="N226" i="62"/>
  <c r="N222" i="62"/>
  <c r="N218" i="62"/>
  <c r="N214" i="62"/>
  <c r="N209" i="62"/>
  <c r="N204" i="62"/>
  <c r="N200" i="62"/>
  <c r="N196" i="62"/>
  <c r="N191" i="62"/>
  <c r="N187" i="62"/>
  <c r="N183" i="62"/>
  <c r="N179" i="62"/>
  <c r="N175" i="62"/>
  <c r="N171" i="62"/>
  <c r="N167" i="62"/>
  <c r="N259" i="62"/>
  <c r="N255" i="62"/>
  <c r="N251" i="62"/>
  <c r="N247" i="62"/>
  <c r="N243" i="62"/>
  <c r="N239" i="62"/>
  <c r="N20" i="62"/>
  <c r="N31" i="62"/>
  <c r="N36" i="62"/>
  <c r="N48" i="62"/>
  <c r="N53" i="62"/>
  <c r="N59" i="62"/>
  <c r="N64" i="62"/>
  <c r="N69" i="62"/>
  <c r="N75" i="62"/>
  <c r="N80" i="62"/>
  <c r="N85" i="62"/>
  <c r="N92" i="62"/>
  <c r="N101" i="62"/>
  <c r="N109" i="62"/>
  <c r="N117" i="62"/>
  <c r="N125" i="62"/>
  <c r="N133" i="62"/>
  <c r="N142" i="62"/>
  <c r="N148" i="62"/>
  <c r="N234" i="62"/>
  <c r="N161" i="62"/>
  <c r="N174" i="62"/>
  <c r="N190" i="62"/>
  <c r="N208" i="62"/>
  <c r="N225" i="62"/>
  <c r="N221" i="62"/>
  <c r="N15" i="62"/>
  <c r="N26" i="62"/>
  <c r="N42" i="62"/>
  <c r="N11" i="62"/>
  <c r="N16" i="62"/>
  <c r="N22" i="62"/>
  <c r="N27" i="62"/>
  <c r="N32" i="62"/>
  <c r="N38" i="62"/>
  <c r="N43" i="62"/>
  <c r="N49" i="62"/>
  <c r="N55" i="62"/>
  <c r="N60" i="62"/>
  <c r="N65" i="62"/>
  <c r="N71" i="62"/>
  <c r="N76" i="62"/>
  <c r="N81" i="62"/>
  <c r="N87" i="62"/>
  <c r="N94" i="62"/>
  <c r="N102" i="62"/>
  <c r="N110" i="62"/>
  <c r="N118" i="62"/>
  <c r="N126" i="62"/>
  <c r="N134" i="62"/>
  <c r="N143" i="62"/>
  <c r="N149" i="62"/>
  <c r="N154" i="62"/>
  <c r="N162" i="62"/>
  <c r="N178" i="62"/>
  <c r="N195" i="62"/>
  <c r="N213" i="62"/>
  <c r="N230" i="62"/>
  <c r="N228" i="62" l="1"/>
  <c r="N246" i="62"/>
  <c r="N217" i="62"/>
  <c r="N254" i="62"/>
  <c r="N203" i="62"/>
  <c r="N122" i="62"/>
  <c r="N235" i="62"/>
  <c r="N166" i="62"/>
  <c r="N151" i="62"/>
  <c r="N138" i="62"/>
  <c r="N121" i="62"/>
  <c r="N105" i="62"/>
  <c r="N88" i="62"/>
  <c r="N77" i="62"/>
  <c r="N67" i="62"/>
  <c r="N56" i="62"/>
  <c r="N44" i="62"/>
  <c r="N34" i="62"/>
  <c r="N23" i="62"/>
  <c r="N199" i="62"/>
  <c r="N158" i="62"/>
  <c r="N207" i="62"/>
  <c r="N130" i="62"/>
  <c r="N114" i="62"/>
  <c r="N98" i="62"/>
  <c r="N84" i="62"/>
  <c r="N73" i="62"/>
  <c r="N63" i="62"/>
  <c r="N52" i="62"/>
  <c r="N40" i="62"/>
  <c r="N19" i="62"/>
  <c r="N186" i="62"/>
  <c r="N157" i="62"/>
  <c r="N145" i="62"/>
  <c r="N129" i="62"/>
  <c r="N113" i="62"/>
  <c r="N97" i="62"/>
  <c r="N83" i="62"/>
  <c r="N72" i="62"/>
  <c r="N61" i="62"/>
  <c r="N51" i="62"/>
  <c r="N39" i="62"/>
  <c r="N28" i="62"/>
  <c r="N18" i="62"/>
  <c r="N170" i="62"/>
  <c r="N152" i="62"/>
  <c r="N139" i="62"/>
  <c r="N106" i="62"/>
  <c r="N89" i="62"/>
  <c r="N79" i="62"/>
  <c r="N68" i="62"/>
  <c r="N57" i="62"/>
  <c r="N47" i="62"/>
  <c r="N35" i="62"/>
  <c r="N24" i="62"/>
  <c r="N14" i="62"/>
  <c r="N30" i="62"/>
  <c r="Q152" i="61" l="1"/>
  <c r="Q13" i="61"/>
  <c r="R252" i="61"/>
  <c r="R243" i="61"/>
  <c r="R234" i="61"/>
  <c r="R152" i="61"/>
  <c r="R13" i="61"/>
  <c r="Q12" i="61" l="1"/>
  <c r="Q11" i="61" s="1"/>
  <c r="R242" i="61"/>
  <c r="R12" i="61"/>
  <c r="R11" i="61" l="1"/>
  <c r="T12" i="61" s="1"/>
  <c r="Q60" i="59"/>
  <c r="Q59" i="59"/>
  <c r="Q58" i="59"/>
  <c r="Q57" i="59"/>
  <c r="Q56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T347" i="61" l="1"/>
  <c r="T299" i="61"/>
  <c r="T224" i="61"/>
  <c r="T204" i="61"/>
  <c r="T169" i="61"/>
  <c r="T270" i="61"/>
  <c r="T242" i="61"/>
  <c r="T220" i="61"/>
  <c r="T196" i="61"/>
  <c r="T184" i="61"/>
  <c r="T176" i="61"/>
  <c r="T168" i="61"/>
  <c r="T160" i="61"/>
  <c r="T143" i="61"/>
  <c r="T135" i="61"/>
  <c r="T127" i="61"/>
  <c r="T119" i="61"/>
  <c r="T111" i="61"/>
  <c r="T103" i="61"/>
  <c r="T95" i="61"/>
  <c r="T87" i="61"/>
  <c r="T79" i="61"/>
  <c r="T71" i="61"/>
  <c r="T63" i="61"/>
  <c r="T55" i="61"/>
  <c r="T47" i="61"/>
  <c r="T39" i="61"/>
  <c r="T31" i="61"/>
  <c r="T23" i="61"/>
  <c r="T15" i="61"/>
  <c r="T331" i="61"/>
  <c r="T265" i="61"/>
  <c r="T237" i="61"/>
  <c r="T212" i="61"/>
  <c r="T192" i="61"/>
  <c r="T181" i="61"/>
  <c r="T173" i="61"/>
  <c r="T165" i="61"/>
  <c r="T157" i="61"/>
  <c r="T148" i="61"/>
  <c r="T140" i="61"/>
  <c r="T132" i="61"/>
  <c r="T124" i="61"/>
  <c r="T116" i="61"/>
  <c r="T108" i="61"/>
  <c r="T100" i="61"/>
  <c r="T92" i="61"/>
  <c r="T84" i="61"/>
  <c r="T76" i="61"/>
  <c r="T68" i="61"/>
  <c r="T60" i="61"/>
  <c r="T52" i="61"/>
  <c r="T44" i="61"/>
  <c r="T36" i="61"/>
  <c r="T28" i="61"/>
  <c r="T20" i="61"/>
  <c r="T315" i="61"/>
  <c r="T259" i="61"/>
  <c r="T228" i="61"/>
  <c r="T208" i="61"/>
  <c r="T189" i="61"/>
  <c r="T180" i="61"/>
  <c r="T172" i="61"/>
  <c r="T164" i="61"/>
  <c r="T156" i="61"/>
  <c r="T147" i="61"/>
  <c r="T139" i="61"/>
  <c r="T131" i="61"/>
  <c r="T123" i="61"/>
  <c r="T115" i="61"/>
  <c r="T107" i="61"/>
  <c r="T99" i="61"/>
  <c r="T91" i="61"/>
  <c r="T83" i="61"/>
  <c r="T75" i="61"/>
  <c r="T67" i="61"/>
  <c r="T59" i="61"/>
  <c r="T51" i="61"/>
  <c r="T43" i="61"/>
  <c r="T35" i="61"/>
  <c r="T27" i="61"/>
  <c r="T19" i="61"/>
  <c r="T11" i="61"/>
  <c r="T248" i="61"/>
  <c r="T185" i="61"/>
  <c r="T177" i="61"/>
  <c r="T161" i="61"/>
  <c r="T136" i="61"/>
  <c r="T104" i="61"/>
  <c r="T72" i="61"/>
  <c r="T40" i="61"/>
  <c r="T128" i="61"/>
  <c r="T96" i="61"/>
  <c r="T64" i="61"/>
  <c r="T32" i="61"/>
  <c r="T153" i="61"/>
  <c r="T120" i="61"/>
  <c r="T88" i="61"/>
  <c r="T56" i="61"/>
  <c r="T24" i="61"/>
  <c r="T144" i="61"/>
  <c r="T112" i="61"/>
  <c r="T80" i="61"/>
  <c r="T48" i="61"/>
  <c r="T16" i="61"/>
  <c r="T152" i="61"/>
  <c r="T216" i="61"/>
  <c r="T348" i="61"/>
  <c r="T295" i="61"/>
  <c r="T258" i="61"/>
  <c r="T236" i="61"/>
  <c r="T219" i="61"/>
  <c r="T203" i="61"/>
  <c r="T187" i="61"/>
  <c r="T171" i="61"/>
  <c r="T155" i="61"/>
  <c r="T138" i="61"/>
  <c r="T122" i="61"/>
  <c r="T106" i="61"/>
  <c r="T90" i="61"/>
  <c r="T74" i="61"/>
  <c r="T58" i="61"/>
  <c r="T42" i="61"/>
  <c r="T26" i="61"/>
  <c r="T238" i="61"/>
  <c r="T201" i="61"/>
  <c r="T307" i="61"/>
  <c r="T262" i="61"/>
  <c r="T239" i="61"/>
  <c r="T222" i="61"/>
  <c r="T206" i="61"/>
  <c r="T190" i="61"/>
  <c r="T174" i="61"/>
  <c r="T158" i="61"/>
  <c r="T141" i="61"/>
  <c r="T125" i="61"/>
  <c r="T109" i="61"/>
  <c r="T93" i="61"/>
  <c r="T77" i="61"/>
  <c r="T61" i="61"/>
  <c r="T45" i="61"/>
  <c r="T29" i="61"/>
  <c r="T13" i="61"/>
  <c r="T287" i="61"/>
  <c r="T255" i="61"/>
  <c r="T229" i="61"/>
  <c r="T197" i="61"/>
  <c r="T285" i="61"/>
  <c r="T301" i="61"/>
  <c r="T317" i="61"/>
  <c r="T333" i="61"/>
  <c r="T349" i="61"/>
  <c r="T286" i="61"/>
  <c r="T302" i="61"/>
  <c r="T318" i="61"/>
  <c r="T334" i="61"/>
  <c r="T350" i="61"/>
  <c r="T256" i="61"/>
  <c r="T272" i="61"/>
  <c r="T288" i="61"/>
  <c r="T304" i="61"/>
  <c r="T320" i="61"/>
  <c r="T336" i="61"/>
  <c r="T211" i="61"/>
  <c r="T146" i="61"/>
  <c r="T114" i="61"/>
  <c r="T82" i="61"/>
  <c r="T50" i="61"/>
  <c r="T18" i="61"/>
  <c r="T339" i="61"/>
  <c r="T198" i="61"/>
  <c r="T182" i="61"/>
  <c r="T149" i="61"/>
  <c r="T117" i="61"/>
  <c r="T85" i="61"/>
  <c r="T37" i="61"/>
  <c r="T21" i="61"/>
  <c r="T266" i="61"/>
  <c r="T213" i="61"/>
  <c r="T293" i="61"/>
  <c r="T325" i="61"/>
  <c r="T278" i="61"/>
  <c r="T310" i="61"/>
  <c r="T247" i="61"/>
  <c r="T280" i="61"/>
  <c r="T312" i="61"/>
  <c r="T283" i="61"/>
  <c r="T263" i="61"/>
  <c r="T223" i="61"/>
  <c r="T191" i="61"/>
  <c r="T232" i="61"/>
  <c r="T343" i="61"/>
  <c r="T279" i="61"/>
  <c r="T253" i="61"/>
  <c r="T231" i="61"/>
  <c r="T215" i="61"/>
  <c r="T199" i="61"/>
  <c r="T183" i="61"/>
  <c r="T167" i="61"/>
  <c r="T150" i="61"/>
  <c r="T134" i="61"/>
  <c r="T118" i="61"/>
  <c r="T102" i="61"/>
  <c r="T86" i="61"/>
  <c r="T70" i="61"/>
  <c r="T54" i="61"/>
  <c r="T38" i="61"/>
  <c r="T22" i="61"/>
  <c r="T225" i="61"/>
  <c r="T193" i="61"/>
  <c r="T291" i="61"/>
  <c r="T257" i="61"/>
  <c r="T235" i="61"/>
  <c r="T218" i="61"/>
  <c r="T202" i="61"/>
  <c r="T186" i="61"/>
  <c r="T170" i="61"/>
  <c r="T154" i="61"/>
  <c r="T137" i="61"/>
  <c r="T121" i="61"/>
  <c r="T105" i="61"/>
  <c r="T89" i="61"/>
  <c r="T73" i="61"/>
  <c r="T57" i="61"/>
  <c r="T41" i="61"/>
  <c r="T25" i="61"/>
  <c r="T335" i="61"/>
  <c r="T271" i="61"/>
  <c r="T249" i="61"/>
  <c r="T221" i="61"/>
  <c r="T273" i="61"/>
  <c r="T289" i="61"/>
  <c r="T305" i="61"/>
  <c r="T321" i="61"/>
  <c r="T337" i="61"/>
  <c r="T274" i="61"/>
  <c r="T290" i="61"/>
  <c r="T306" i="61"/>
  <c r="T322" i="61"/>
  <c r="T338" i="61"/>
  <c r="T243" i="61"/>
  <c r="T260" i="61"/>
  <c r="T276" i="61"/>
  <c r="T292" i="61"/>
  <c r="T308" i="61"/>
  <c r="T324" i="61"/>
  <c r="T340" i="61"/>
  <c r="T188" i="61"/>
  <c r="T254" i="61"/>
  <c r="T327" i="61"/>
  <c r="T269" i="61"/>
  <c r="T246" i="61"/>
  <c r="T227" i="61"/>
  <c r="T195" i="61"/>
  <c r="T179" i="61"/>
  <c r="T163" i="61"/>
  <c r="T130" i="61"/>
  <c r="T98" i="61"/>
  <c r="T66" i="61"/>
  <c r="T34" i="61"/>
  <c r="T217" i="61"/>
  <c r="T275" i="61"/>
  <c r="T250" i="61"/>
  <c r="T230" i="61"/>
  <c r="T214" i="61"/>
  <c r="T166" i="61"/>
  <c r="T133" i="61"/>
  <c r="T101" i="61"/>
  <c r="T69" i="61"/>
  <c r="T53" i="61"/>
  <c r="T319" i="61"/>
  <c r="T244" i="61"/>
  <c r="T277" i="61"/>
  <c r="T309" i="61"/>
  <c r="T341" i="61"/>
  <c r="T294" i="61"/>
  <c r="T326" i="61"/>
  <c r="T342" i="61"/>
  <c r="T264" i="61"/>
  <c r="T296" i="61"/>
  <c r="T328" i="61"/>
  <c r="T344" i="61"/>
  <c r="T200" i="61"/>
  <c r="T311" i="61"/>
  <c r="T240" i="61"/>
  <c r="T207" i="61"/>
  <c r="T126" i="61"/>
  <c r="T62" i="61"/>
  <c r="T209" i="61"/>
  <c r="T226" i="61"/>
  <c r="T162" i="61"/>
  <c r="T97" i="61"/>
  <c r="T33" i="61"/>
  <c r="T234" i="61"/>
  <c r="T313" i="61"/>
  <c r="T298" i="61"/>
  <c r="T252" i="61"/>
  <c r="T316" i="61"/>
  <c r="T303" i="61"/>
  <c r="T345" i="61"/>
  <c r="T284" i="61"/>
  <c r="T78" i="61"/>
  <c r="T113" i="61"/>
  <c r="T297" i="61"/>
  <c r="T346" i="61"/>
  <c r="T175" i="61"/>
  <c r="T110" i="61"/>
  <c r="T46" i="61"/>
  <c r="T323" i="61"/>
  <c r="T210" i="61"/>
  <c r="T145" i="61"/>
  <c r="T81" i="61"/>
  <c r="T17" i="61"/>
  <c r="T205" i="61"/>
  <c r="T329" i="61"/>
  <c r="T314" i="61"/>
  <c r="T268" i="61"/>
  <c r="T332" i="61"/>
  <c r="T159" i="61"/>
  <c r="T94" i="61"/>
  <c r="T30" i="61"/>
  <c r="T267" i="61"/>
  <c r="T194" i="61"/>
  <c r="T129" i="61"/>
  <c r="T65" i="61"/>
  <c r="T281" i="61"/>
  <c r="T330" i="61"/>
  <c r="T142" i="61"/>
  <c r="T14" i="61"/>
  <c r="T245" i="61"/>
  <c r="T178" i="61"/>
  <c r="T49" i="61"/>
  <c r="T261" i="61"/>
  <c r="T282" i="61"/>
  <c r="T300" i="61"/>
  <c r="J12" i="58"/>
  <c r="J20" i="58"/>
  <c r="C37" i="88"/>
  <c r="C35" i="88"/>
  <c r="C33" i="88"/>
  <c r="C31" i="88"/>
  <c r="C29" i="88"/>
  <c r="C28" i="88"/>
  <c r="C27" i="88"/>
  <c r="C26" i="88"/>
  <c r="C24" i="88"/>
  <c r="C21" i="88"/>
  <c r="C20" i="88"/>
  <c r="C19" i="88"/>
  <c r="C18" i="88"/>
  <c r="C17" i="88"/>
  <c r="C16" i="88"/>
  <c r="C15" i="88"/>
  <c r="C13" i="88"/>
  <c r="J11" i="58" l="1"/>
  <c r="J10" i="58" s="1"/>
  <c r="C23" i="88"/>
  <c r="C12" i="88"/>
  <c r="K11" i="58" l="1"/>
  <c r="K47" i="58"/>
  <c r="C11" i="88"/>
  <c r="C10" i="88" s="1"/>
  <c r="C42" i="88" s="1"/>
  <c r="L47" i="58" s="1"/>
  <c r="K10" i="58"/>
  <c r="K12" i="58"/>
  <c r="K50" i="58"/>
  <c r="K45" i="58"/>
  <c r="K41" i="58"/>
  <c r="K37" i="58"/>
  <c r="K33" i="58"/>
  <c r="K29" i="58"/>
  <c r="K25" i="58"/>
  <c r="K21" i="58"/>
  <c r="K17" i="58"/>
  <c r="K13" i="58"/>
  <c r="K43" i="58"/>
  <c r="K27" i="58"/>
  <c r="K23" i="58"/>
  <c r="K15" i="58"/>
  <c r="K46" i="58"/>
  <c r="K38" i="58"/>
  <c r="K34" i="58"/>
  <c r="K22" i="58"/>
  <c r="K18" i="58"/>
  <c r="K49" i="58"/>
  <c r="K44" i="58"/>
  <c r="K40" i="58"/>
  <c r="K36" i="58"/>
  <c r="K32" i="58"/>
  <c r="K28" i="58"/>
  <c r="K24" i="58"/>
  <c r="K16" i="58"/>
  <c r="K39" i="58"/>
  <c r="K31" i="58"/>
  <c r="K20" i="58"/>
  <c r="K48" i="58"/>
  <c r="K35" i="58"/>
  <c r="K42" i="58"/>
  <c r="K30" i="58"/>
  <c r="K26" i="58"/>
  <c r="K14" i="58"/>
  <c r="R246" i="78" l="1"/>
  <c r="R242" i="78"/>
  <c r="R238" i="78"/>
  <c r="R234" i="78"/>
  <c r="R230" i="78"/>
  <c r="R226" i="78"/>
  <c r="R222" i="78"/>
  <c r="R218" i="78"/>
  <c r="R214" i="78"/>
  <c r="R210" i="78"/>
  <c r="R206" i="78"/>
  <c r="R202" i="78"/>
  <c r="R198" i="78"/>
  <c r="R194" i="78"/>
  <c r="R190" i="78"/>
  <c r="R186" i="78"/>
  <c r="R182" i="78"/>
  <c r="R178" i="78"/>
  <c r="R174" i="78"/>
  <c r="R170" i="78"/>
  <c r="R166" i="78"/>
  <c r="R162" i="78"/>
  <c r="R158" i="78"/>
  <c r="R154" i="78"/>
  <c r="R150" i="78"/>
  <c r="R146" i="78"/>
  <c r="R142" i="78"/>
  <c r="R138" i="78"/>
  <c r="R134" i="78"/>
  <c r="R130" i="78"/>
  <c r="R125" i="78"/>
  <c r="R121" i="78"/>
  <c r="R117" i="78"/>
  <c r="R113" i="78"/>
  <c r="R109" i="78"/>
  <c r="R105" i="78"/>
  <c r="R101" i="78"/>
  <c r="R97" i="78"/>
  <c r="R93" i="78"/>
  <c r="R89" i="78"/>
  <c r="R85" i="78"/>
  <c r="R81" i="78"/>
  <c r="R77" i="78"/>
  <c r="R73" i="78"/>
  <c r="R69" i="78"/>
  <c r="R65" i="78"/>
  <c r="R61" i="78"/>
  <c r="R57" i="78"/>
  <c r="R53" i="78"/>
  <c r="R49" i="78"/>
  <c r="R45" i="78"/>
  <c r="R41" i="78"/>
  <c r="R37" i="78"/>
  <c r="R33" i="78"/>
  <c r="R24" i="78"/>
  <c r="R20" i="78"/>
  <c r="R27" i="78"/>
  <c r="R11" i="78"/>
  <c r="R245" i="78"/>
  <c r="R241" i="78"/>
  <c r="R237" i="78"/>
  <c r="R233" i="78"/>
  <c r="R229" i="78"/>
  <c r="R225" i="78"/>
  <c r="R221" i="78"/>
  <c r="R217" i="78"/>
  <c r="R213" i="78"/>
  <c r="R209" i="78"/>
  <c r="R205" i="78"/>
  <c r="R201" i="78"/>
  <c r="R197" i="78"/>
  <c r="R193" i="78"/>
  <c r="R189" i="78"/>
  <c r="R185" i="78"/>
  <c r="R181" i="78"/>
  <c r="R177" i="78"/>
  <c r="R173" i="78"/>
  <c r="R169" i="78"/>
  <c r="R165" i="78"/>
  <c r="R161" i="78"/>
  <c r="R157" i="78"/>
  <c r="R153" i="78"/>
  <c r="R149" i="78"/>
  <c r="R145" i="78"/>
  <c r="R141" i="78"/>
  <c r="R137" i="78"/>
  <c r="R133" i="78"/>
  <c r="R129" i="78"/>
  <c r="R124" i="78"/>
  <c r="R120" i="78"/>
  <c r="R116" i="78"/>
  <c r="R112" i="78"/>
  <c r="R108" i="78"/>
  <c r="R104" i="78"/>
  <c r="R100" i="78"/>
  <c r="R96" i="78"/>
  <c r="R92" i="78"/>
  <c r="R88" i="78"/>
  <c r="R84" i="78"/>
  <c r="R80" i="78"/>
  <c r="R76" i="78"/>
  <c r="R72" i="78"/>
  <c r="R68" i="78"/>
  <c r="R64" i="78"/>
  <c r="R60" i="78"/>
  <c r="R56" i="78"/>
  <c r="R52" i="78"/>
  <c r="R48" i="78"/>
  <c r="R40" i="78"/>
  <c r="R31" i="78"/>
  <c r="R15" i="78"/>
  <c r="R248" i="78"/>
  <c r="R244" i="78"/>
  <c r="R240" i="78"/>
  <c r="R236" i="78"/>
  <c r="R232" i="78"/>
  <c r="R228" i="78"/>
  <c r="R224" i="78"/>
  <c r="R220" i="78"/>
  <c r="R216" i="78"/>
  <c r="R212" i="78"/>
  <c r="R208" i="78"/>
  <c r="R204" i="78"/>
  <c r="R200" i="78"/>
  <c r="R196" i="78"/>
  <c r="R192" i="78"/>
  <c r="R188" i="78"/>
  <c r="R184" i="78"/>
  <c r="R180" i="78"/>
  <c r="R176" i="78"/>
  <c r="R172" i="78"/>
  <c r="R168" i="78"/>
  <c r="R164" i="78"/>
  <c r="R160" i="78"/>
  <c r="R156" i="78"/>
  <c r="R152" i="78"/>
  <c r="R148" i="78"/>
  <c r="R144" i="78"/>
  <c r="R140" i="78"/>
  <c r="R136" i="78"/>
  <c r="R132" i="78"/>
  <c r="R128" i="78"/>
  <c r="R123" i="78"/>
  <c r="R119" i="78"/>
  <c r="R115" i="78"/>
  <c r="R111" i="78"/>
  <c r="R107" i="78"/>
  <c r="R103" i="78"/>
  <c r="R99" i="78"/>
  <c r="R95" i="78"/>
  <c r="R91" i="78"/>
  <c r="R87" i="78"/>
  <c r="R83" i="78"/>
  <c r="R79" i="78"/>
  <c r="R75" i="78"/>
  <c r="R71" i="78"/>
  <c r="R67" i="78"/>
  <c r="R63" i="78"/>
  <c r="R59" i="78"/>
  <c r="R55" i="78"/>
  <c r="R51" i="78"/>
  <c r="R47" i="78"/>
  <c r="R43" i="78"/>
  <c r="R39" i="78"/>
  <c r="R35" i="78"/>
  <c r="R30" i="78"/>
  <c r="R26" i="78"/>
  <c r="R22" i="78"/>
  <c r="R18" i="78"/>
  <c r="R14" i="78"/>
  <c r="R10" i="78"/>
  <c r="R23" i="78"/>
  <c r="R247" i="78"/>
  <c r="R243" i="78"/>
  <c r="R239" i="78"/>
  <c r="R235" i="78"/>
  <c r="R231" i="78"/>
  <c r="R227" i="78"/>
  <c r="R223" i="78"/>
  <c r="R219" i="78"/>
  <c r="R215" i="78"/>
  <c r="R211" i="78"/>
  <c r="R207" i="78"/>
  <c r="R203" i="78"/>
  <c r="R199" i="78"/>
  <c r="R195" i="78"/>
  <c r="R191" i="78"/>
  <c r="R187" i="78"/>
  <c r="R183" i="78"/>
  <c r="R179" i="78"/>
  <c r="R175" i="78"/>
  <c r="R171" i="78"/>
  <c r="R167" i="78"/>
  <c r="R163" i="78"/>
  <c r="R159" i="78"/>
  <c r="R155" i="78"/>
  <c r="R151" i="78"/>
  <c r="R147" i="78"/>
  <c r="R143" i="78"/>
  <c r="R139" i="78"/>
  <c r="R135" i="78"/>
  <c r="R131" i="78"/>
  <c r="R126" i="78"/>
  <c r="R122" i="78"/>
  <c r="R118" i="78"/>
  <c r="R114" i="78"/>
  <c r="R110" i="78"/>
  <c r="R106" i="78"/>
  <c r="R102" i="78"/>
  <c r="R98" i="78"/>
  <c r="R94" i="78"/>
  <c r="R90" i="78"/>
  <c r="R86" i="78"/>
  <c r="R82" i="78"/>
  <c r="R78" i="78"/>
  <c r="R74" i="78"/>
  <c r="R70" i="78"/>
  <c r="R66" i="78"/>
  <c r="R62" i="78"/>
  <c r="R58" i="78"/>
  <c r="R54" i="78"/>
  <c r="R50" i="78"/>
  <c r="R46" i="78"/>
  <c r="R42" i="78"/>
  <c r="R38" i="78"/>
  <c r="R34" i="78"/>
  <c r="R29" i="78"/>
  <c r="R25" i="78"/>
  <c r="R21" i="78"/>
  <c r="R17" i="78"/>
  <c r="R13" i="78"/>
  <c r="R28" i="78"/>
  <c r="R16" i="78"/>
  <c r="R12" i="78"/>
  <c r="R44" i="78"/>
  <c r="R36" i="78"/>
  <c r="R19" i="78"/>
  <c r="I18" i="80"/>
  <c r="I13" i="80"/>
  <c r="I17" i="80"/>
  <c r="I12" i="80"/>
  <c r="I15" i="80"/>
  <c r="I11" i="80"/>
  <c r="I19" i="80"/>
  <c r="I14" i="80"/>
  <c r="I10" i="80"/>
  <c r="K12" i="81"/>
  <c r="K11" i="81"/>
  <c r="K10" i="81"/>
  <c r="K14" i="81"/>
  <c r="K13" i="81"/>
  <c r="K253" i="76"/>
  <c r="K248" i="76"/>
  <c r="K244" i="76"/>
  <c r="K240" i="76"/>
  <c r="K235" i="76"/>
  <c r="K230" i="76"/>
  <c r="K226" i="76"/>
  <c r="K222" i="76"/>
  <c r="K218" i="76"/>
  <c r="K214" i="76"/>
  <c r="K210" i="76"/>
  <c r="K206" i="76"/>
  <c r="K202" i="76"/>
  <c r="K198" i="76"/>
  <c r="K194" i="76"/>
  <c r="K190" i="76"/>
  <c r="K186" i="76"/>
  <c r="K182" i="76"/>
  <c r="K178" i="76"/>
  <c r="K174" i="76"/>
  <c r="K169" i="76"/>
  <c r="K165" i="76"/>
  <c r="K161" i="76"/>
  <c r="K157" i="76"/>
  <c r="K153" i="76"/>
  <c r="K149" i="76"/>
  <c r="K145" i="76"/>
  <c r="K141" i="76"/>
  <c r="K137" i="76"/>
  <c r="K133" i="76"/>
  <c r="K129" i="76"/>
  <c r="K125" i="76"/>
  <c r="K121" i="76"/>
  <c r="K117" i="76"/>
  <c r="K113" i="76"/>
  <c r="K109" i="76"/>
  <c r="K105" i="76"/>
  <c r="K101" i="76"/>
  <c r="K97" i="76"/>
  <c r="K93" i="76"/>
  <c r="K89" i="76"/>
  <c r="K85" i="76"/>
  <c r="K81" i="76"/>
  <c r="K77" i="76"/>
  <c r="K73" i="76"/>
  <c r="K69" i="76"/>
  <c r="K65" i="76"/>
  <c r="K61" i="76"/>
  <c r="K57" i="76"/>
  <c r="K53" i="76"/>
  <c r="K49" i="76"/>
  <c r="K45" i="76"/>
  <c r="K41" i="76"/>
  <c r="K37" i="76"/>
  <c r="K33" i="76"/>
  <c r="K29" i="76"/>
  <c r="K25" i="76"/>
  <c r="K21" i="76"/>
  <c r="K17" i="76"/>
  <c r="K13" i="76"/>
  <c r="K252" i="76"/>
  <c r="K247" i="76"/>
  <c r="K243" i="76"/>
  <c r="K239" i="76"/>
  <c r="K233" i="76"/>
  <c r="K229" i="76"/>
  <c r="K225" i="76"/>
  <c r="K221" i="76"/>
  <c r="K217" i="76"/>
  <c r="K213" i="76"/>
  <c r="K209" i="76"/>
  <c r="K205" i="76"/>
  <c r="K201" i="76"/>
  <c r="K197" i="76"/>
  <c r="K193" i="76"/>
  <c r="K189" i="76"/>
  <c r="K185" i="76"/>
  <c r="K181" i="76"/>
  <c r="K177" i="76"/>
  <c r="K173" i="76"/>
  <c r="K168" i="76"/>
  <c r="K164" i="76"/>
  <c r="K160" i="76"/>
  <c r="K156" i="76"/>
  <c r="K152" i="76"/>
  <c r="K148" i="76"/>
  <c r="K144" i="76"/>
  <c r="K140" i="76"/>
  <c r="K136" i="76"/>
  <c r="K132" i="76"/>
  <c r="K128" i="76"/>
  <c r="K124" i="76"/>
  <c r="K120" i="76"/>
  <c r="K116" i="76"/>
  <c r="K112" i="76"/>
  <c r="K108" i="76"/>
  <c r="K104" i="76"/>
  <c r="K100" i="76"/>
  <c r="K96" i="76"/>
  <c r="K92" i="76"/>
  <c r="K88" i="76"/>
  <c r="K84" i="76"/>
  <c r="K80" i="76"/>
  <c r="K76" i="76"/>
  <c r="K72" i="76"/>
  <c r="K68" i="76"/>
  <c r="K64" i="76"/>
  <c r="K60" i="76"/>
  <c r="K56" i="76"/>
  <c r="K52" i="76"/>
  <c r="K48" i="76"/>
  <c r="K44" i="76"/>
  <c r="K40" i="76"/>
  <c r="K36" i="76"/>
  <c r="K32" i="76"/>
  <c r="K28" i="76"/>
  <c r="K24" i="76"/>
  <c r="K20" i="76"/>
  <c r="K16" i="76"/>
  <c r="K12" i="76"/>
  <c r="K250" i="76"/>
  <c r="K246" i="76"/>
  <c r="K242" i="76"/>
  <c r="K238" i="76"/>
  <c r="K232" i="76"/>
  <c r="K228" i="76"/>
  <c r="K224" i="76"/>
  <c r="K220" i="76"/>
  <c r="K216" i="76"/>
  <c r="K212" i="76"/>
  <c r="K208" i="76"/>
  <c r="K204" i="76"/>
  <c r="K200" i="76"/>
  <c r="K196" i="76"/>
  <c r="K192" i="76"/>
  <c r="K188" i="76"/>
  <c r="K184" i="76"/>
  <c r="K180" i="76"/>
  <c r="K176" i="76"/>
  <c r="K172" i="76"/>
  <c r="K167" i="76"/>
  <c r="K163" i="76"/>
  <c r="K159" i="76"/>
  <c r="K155" i="76"/>
  <c r="K151" i="76"/>
  <c r="K147" i="76"/>
  <c r="K143" i="76"/>
  <c r="K139" i="76"/>
  <c r="K135" i="76"/>
  <c r="K131" i="76"/>
  <c r="K127" i="76"/>
  <c r="K123" i="76"/>
  <c r="K119" i="76"/>
  <c r="K115" i="76"/>
  <c r="K111" i="76"/>
  <c r="K107" i="76"/>
  <c r="K103" i="76"/>
  <c r="K99" i="76"/>
  <c r="K95" i="76"/>
  <c r="K91" i="76"/>
  <c r="K87" i="76"/>
  <c r="K83" i="76"/>
  <c r="K79" i="76"/>
  <c r="K75" i="76"/>
  <c r="K71" i="76"/>
  <c r="K67" i="76"/>
  <c r="K63" i="76"/>
  <c r="K59" i="76"/>
  <c r="K55" i="76"/>
  <c r="K51" i="76"/>
  <c r="K47" i="76"/>
  <c r="K43" i="76"/>
  <c r="K39" i="76"/>
  <c r="K35" i="76"/>
  <c r="K31" i="76"/>
  <c r="K27" i="76"/>
  <c r="K23" i="76"/>
  <c r="K19" i="76"/>
  <c r="K15" i="76"/>
  <c r="K11" i="76"/>
  <c r="K249" i="76"/>
  <c r="K245" i="76"/>
  <c r="K241" i="76"/>
  <c r="K236" i="76"/>
  <c r="K231" i="76"/>
  <c r="K227" i="76"/>
  <c r="K223" i="76"/>
  <c r="K219" i="76"/>
  <c r="K215" i="76"/>
  <c r="K211" i="76"/>
  <c r="K207" i="76"/>
  <c r="K203" i="76"/>
  <c r="K199" i="76"/>
  <c r="K195" i="76"/>
  <c r="K191" i="76"/>
  <c r="K187" i="76"/>
  <c r="K183" i="76"/>
  <c r="K179" i="76"/>
  <c r="K175" i="76"/>
  <c r="K170" i="76"/>
  <c r="K166" i="76"/>
  <c r="K162" i="76"/>
  <c r="K158" i="76"/>
  <c r="K154" i="76"/>
  <c r="K150" i="76"/>
  <c r="K146" i="76"/>
  <c r="K142" i="76"/>
  <c r="K138" i="76"/>
  <c r="K134" i="76"/>
  <c r="K130" i="76"/>
  <c r="K126" i="76"/>
  <c r="K122" i="76"/>
  <c r="K118" i="76"/>
  <c r="K114" i="76"/>
  <c r="K110" i="76"/>
  <c r="K106" i="76"/>
  <c r="K102" i="76"/>
  <c r="K98" i="76"/>
  <c r="K94" i="76"/>
  <c r="K90" i="76"/>
  <c r="K86" i="76"/>
  <c r="K82" i="76"/>
  <c r="K78" i="76"/>
  <c r="K74" i="76"/>
  <c r="K70" i="76"/>
  <c r="K66" i="76"/>
  <c r="K62" i="76"/>
  <c r="K58" i="76"/>
  <c r="K54" i="76"/>
  <c r="K50" i="76"/>
  <c r="K46" i="76"/>
  <c r="K42" i="76"/>
  <c r="K38" i="76"/>
  <c r="K34" i="76"/>
  <c r="K30" i="76"/>
  <c r="K26" i="76"/>
  <c r="K22" i="76"/>
  <c r="K18" i="76"/>
  <c r="K14" i="76"/>
  <c r="L14" i="74"/>
  <c r="K105" i="73"/>
  <c r="K101" i="73"/>
  <c r="K97" i="73"/>
  <c r="K93" i="73"/>
  <c r="K89" i="73"/>
  <c r="K85" i="73"/>
  <c r="K81" i="73"/>
  <c r="K77" i="73"/>
  <c r="K73" i="73"/>
  <c r="K69" i="73"/>
  <c r="K65" i="73"/>
  <c r="K61" i="73"/>
  <c r="K57" i="73"/>
  <c r="K53" i="73"/>
  <c r="K49" i="73"/>
  <c r="K44" i="73"/>
  <c r="K40" i="73"/>
  <c r="K35" i="73"/>
  <c r="K30" i="73"/>
  <c r="K26" i="73"/>
  <c r="K22" i="73"/>
  <c r="K17" i="73"/>
  <c r="K12" i="73"/>
  <c r="K107" i="73"/>
  <c r="K99" i="73"/>
  <c r="K95" i="73"/>
  <c r="K87" i="73"/>
  <c r="K79" i="73"/>
  <c r="K71" i="73"/>
  <c r="K67" i="73"/>
  <c r="K55" i="73"/>
  <c r="K47" i="73"/>
  <c r="K37" i="73"/>
  <c r="K28" i="73"/>
  <c r="K20" i="73"/>
  <c r="L15" i="74"/>
  <c r="K106" i="73"/>
  <c r="K98" i="73"/>
  <c r="K86" i="73"/>
  <c r="K78" i="73"/>
  <c r="K70" i="73"/>
  <c r="K66" i="73"/>
  <c r="K58" i="73"/>
  <c r="K54" i="73"/>
  <c r="K41" i="73"/>
  <c r="K32" i="73"/>
  <c r="K23" i="73"/>
  <c r="K13" i="73"/>
  <c r="L13" i="74"/>
  <c r="K108" i="73"/>
  <c r="K104" i="73"/>
  <c r="K100" i="73"/>
  <c r="K96" i="73"/>
  <c r="K92" i="73"/>
  <c r="K88" i="73"/>
  <c r="K84" i="73"/>
  <c r="K80" i="73"/>
  <c r="K76" i="73"/>
  <c r="K72" i="73"/>
  <c r="K68" i="73"/>
  <c r="K64" i="73"/>
  <c r="K60" i="73"/>
  <c r="K56" i="73"/>
  <c r="K52" i="73"/>
  <c r="K48" i="73"/>
  <c r="K43" i="73"/>
  <c r="K38" i="73"/>
  <c r="K34" i="73"/>
  <c r="K29" i="73"/>
  <c r="K25" i="73"/>
  <c r="K21" i="73"/>
  <c r="K16" i="73"/>
  <c r="K11" i="73"/>
  <c r="L12" i="74"/>
  <c r="K103" i="73"/>
  <c r="K91" i="73"/>
  <c r="K83" i="73"/>
  <c r="K75" i="73"/>
  <c r="K63" i="73"/>
  <c r="K59" i="73"/>
  <c r="K51" i="73"/>
  <c r="K42" i="73"/>
  <c r="K33" i="73"/>
  <c r="K24" i="73"/>
  <c r="K14" i="73"/>
  <c r="L11" i="74"/>
  <c r="K102" i="73"/>
  <c r="K94" i="73"/>
  <c r="K90" i="73"/>
  <c r="K82" i="73"/>
  <c r="K74" i="73"/>
  <c r="K62" i="73"/>
  <c r="K50" i="73"/>
  <c r="K45" i="73"/>
  <c r="K36" i="73"/>
  <c r="K27" i="73"/>
  <c r="K19" i="73"/>
  <c r="M25" i="72"/>
  <c r="M21" i="72"/>
  <c r="M17" i="72"/>
  <c r="M13" i="72"/>
  <c r="M23" i="72"/>
  <c r="M24" i="72"/>
  <c r="M20" i="72"/>
  <c r="M16" i="72"/>
  <c r="M12" i="72"/>
  <c r="M27" i="72"/>
  <c r="M19" i="72"/>
  <c r="M15" i="72"/>
  <c r="M11" i="72"/>
  <c r="M26" i="72"/>
  <c r="M22" i="72"/>
  <c r="M18" i="72"/>
  <c r="M14" i="72"/>
  <c r="S33" i="71"/>
  <c r="S29" i="71"/>
  <c r="S24" i="71"/>
  <c r="S20" i="71"/>
  <c r="S16" i="71"/>
  <c r="S12" i="71"/>
  <c r="P64" i="69"/>
  <c r="P60" i="69"/>
  <c r="P56" i="69"/>
  <c r="P52" i="69"/>
  <c r="P48" i="69"/>
  <c r="P44" i="69"/>
  <c r="P40" i="69"/>
  <c r="P36" i="69"/>
  <c r="P32" i="69"/>
  <c r="P28" i="69"/>
  <c r="P24" i="69"/>
  <c r="P20" i="69"/>
  <c r="P16" i="69"/>
  <c r="P12" i="69"/>
  <c r="K14" i="67"/>
  <c r="L21" i="66"/>
  <c r="L17" i="66"/>
  <c r="L12" i="66"/>
  <c r="L12" i="65"/>
  <c r="O39" i="64"/>
  <c r="O35" i="64"/>
  <c r="O30" i="64"/>
  <c r="O26" i="64"/>
  <c r="O22" i="64"/>
  <c r="O18" i="64"/>
  <c r="O14" i="64"/>
  <c r="N90" i="63"/>
  <c r="N86" i="63"/>
  <c r="N81" i="63"/>
  <c r="N77" i="63"/>
  <c r="N73" i="63"/>
  <c r="N69" i="63"/>
  <c r="N65" i="63"/>
  <c r="N61" i="63"/>
  <c r="N57" i="63"/>
  <c r="N53" i="63"/>
  <c r="N49" i="63"/>
  <c r="N45" i="63"/>
  <c r="N41" i="63"/>
  <c r="N37" i="63"/>
  <c r="N32" i="63"/>
  <c r="N28" i="63"/>
  <c r="N23" i="63"/>
  <c r="N19" i="63"/>
  <c r="N15" i="63"/>
  <c r="N11" i="63"/>
  <c r="S31" i="71"/>
  <c r="S27" i="71"/>
  <c r="S22" i="71"/>
  <c r="P54" i="69"/>
  <c r="P46" i="69"/>
  <c r="P34" i="69"/>
  <c r="P30" i="69"/>
  <c r="P22" i="69"/>
  <c r="K16" i="67"/>
  <c r="L14" i="66"/>
  <c r="O28" i="64"/>
  <c r="O24" i="64"/>
  <c r="O12" i="64"/>
  <c r="N88" i="63"/>
  <c r="N75" i="63"/>
  <c r="N67" i="63"/>
  <c r="N59" i="63"/>
  <c r="N51" i="63"/>
  <c r="N43" i="63"/>
  <c r="N30" i="63"/>
  <c r="N17" i="63"/>
  <c r="S37" i="71"/>
  <c r="S32" i="71"/>
  <c r="S28" i="71"/>
  <c r="S23" i="71"/>
  <c r="S19" i="71"/>
  <c r="S15" i="71"/>
  <c r="S11" i="71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K13" i="67"/>
  <c r="L20" i="66"/>
  <c r="L15" i="66"/>
  <c r="L11" i="66"/>
  <c r="L11" i="65"/>
  <c r="O38" i="64"/>
  <c r="O34" i="64"/>
  <c r="O29" i="64"/>
  <c r="O25" i="64"/>
  <c r="O21" i="64"/>
  <c r="O17" i="64"/>
  <c r="O13" i="64"/>
  <c r="N89" i="63"/>
  <c r="N84" i="63"/>
  <c r="N80" i="63"/>
  <c r="N76" i="63"/>
  <c r="N72" i="63"/>
  <c r="N68" i="63"/>
  <c r="N64" i="63"/>
  <c r="N60" i="63"/>
  <c r="N56" i="63"/>
  <c r="N52" i="63"/>
  <c r="N48" i="63"/>
  <c r="N44" i="63"/>
  <c r="N40" i="63"/>
  <c r="N35" i="63"/>
  <c r="N31" i="63"/>
  <c r="N27" i="63"/>
  <c r="N22" i="63"/>
  <c r="N18" i="63"/>
  <c r="N14" i="63"/>
  <c r="P62" i="69"/>
  <c r="P38" i="69"/>
  <c r="P18" i="69"/>
  <c r="K12" i="67"/>
  <c r="O37" i="64"/>
  <c r="O16" i="64"/>
  <c r="N79" i="63"/>
  <c r="N63" i="63"/>
  <c r="N39" i="63"/>
  <c r="N21" i="63"/>
  <c r="S34" i="71"/>
  <c r="S30" i="71"/>
  <c r="S25" i="71"/>
  <c r="S21" i="71"/>
  <c r="S17" i="71"/>
  <c r="S13" i="71"/>
  <c r="P65" i="69"/>
  <c r="P61" i="69"/>
  <c r="P57" i="69"/>
  <c r="P53" i="69"/>
  <c r="P49" i="69"/>
  <c r="P45" i="69"/>
  <c r="P41" i="69"/>
  <c r="P37" i="69"/>
  <c r="P33" i="69"/>
  <c r="P29" i="69"/>
  <c r="P25" i="69"/>
  <c r="P21" i="69"/>
  <c r="P17" i="69"/>
  <c r="P13" i="69"/>
  <c r="K15" i="67"/>
  <c r="K11" i="67"/>
  <c r="L22" i="66"/>
  <c r="L18" i="66"/>
  <c r="L13" i="66"/>
  <c r="L13" i="65"/>
  <c r="O40" i="64"/>
  <c r="O36" i="64"/>
  <c r="O31" i="64"/>
  <c r="O27" i="64"/>
  <c r="O23" i="64"/>
  <c r="O19" i="64"/>
  <c r="O15" i="64"/>
  <c r="O11" i="64"/>
  <c r="N87" i="63"/>
  <c r="N82" i="63"/>
  <c r="N78" i="63"/>
  <c r="N74" i="63"/>
  <c r="N70" i="63"/>
  <c r="N66" i="63"/>
  <c r="N62" i="63"/>
  <c r="N58" i="63"/>
  <c r="N54" i="63"/>
  <c r="N50" i="63"/>
  <c r="N46" i="63"/>
  <c r="N42" i="63"/>
  <c r="N38" i="63"/>
  <c r="N33" i="63"/>
  <c r="N29" i="63"/>
  <c r="N25" i="63"/>
  <c r="N20" i="63"/>
  <c r="N16" i="63"/>
  <c r="N12" i="63"/>
  <c r="S36" i="71"/>
  <c r="S18" i="71"/>
  <c r="S14" i="71"/>
  <c r="P58" i="69"/>
  <c r="P50" i="69"/>
  <c r="P42" i="69"/>
  <c r="P26" i="69"/>
  <c r="P14" i="69"/>
  <c r="L19" i="66"/>
  <c r="L14" i="65"/>
  <c r="O33" i="64"/>
  <c r="O20" i="64"/>
  <c r="N83" i="63"/>
  <c r="N71" i="63"/>
  <c r="N55" i="63"/>
  <c r="N47" i="63"/>
  <c r="N34" i="63"/>
  <c r="N26" i="63"/>
  <c r="N13" i="63"/>
  <c r="O258" i="62"/>
  <c r="O254" i="62"/>
  <c r="O250" i="62"/>
  <c r="O246" i="62"/>
  <c r="O242" i="62"/>
  <c r="O238" i="62"/>
  <c r="O233" i="62"/>
  <c r="O228" i="62"/>
  <c r="O224" i="62"/>
  <c r="O220" i="62"/>
  <c r="O216" i="62"/>
  <c r="O212" i="62"/>
  <c r="O206" i="62"/>
  <c r="O202" i="62"/>
  <c r="O198" i="62"/>
  <c r="O194" i="62"/>
  <c r="O189" i="62"/>
  <c r="O185" i="62"/>
  <c r="O181" i="62"/>
  <c r="O177" i="62"/>
  <c r="O173" i="62"/>
  <c r="O169" i="62"/>
  <c r="O165" i="62"/>
  <c r="O160" i="62"/>
  <c r="O156" i="62"/>
  <c r="O153" i="62"/>
  <c r="O150" i="62"/>
  <c r="O147" i="62"/>
  <c r="O193" i="62"/>
  <c r="O141" i="62"/>
  <c r="O137" i="62"/>
  <c r="O132" i="62"/>
  <c r="O128" i="62"/>
  <c r="O124" i="62"/>
  <c r="O120" i="62"/>
  <c r="O116" i="62"/>
  <c r="O112" i="62"/>
  <c r="O108" i="62"/>
  <c r="O104" i="62"/>
  <c r="O100" i="62"/>
  <c r="O96" i="62"/>
  <c r="O91" i="62"/>
  <c r="O87" i="62"/>
  <c r="O83" i="62"/>
  <c r="O79" i="62"/>
  <c r="O75" i="62"/>
  <c r="O71" i="62"/>
  <c r="O67" i="62"/>
  <c r="O63" i="62"/>
  <c r="O59" i="62"/>
  <c r="O55" i="62"/>
  <c r="O51" i="62"/>
  <c r="O47" i="62"/>
  <c r="O42" i="62"/>
  <c r="O38" i="62"/>
  <c r="O34" i="62"/>
  <c r="O30" i="62"/>
  <c r="O26" i="62"/>
  <c r="O22" i="62"/>
  <c r="O18" i="62"/>
  <c r="O14" i="62"/>
  <c r="O99" i="62"/>
  <c r="O90" i="62"/>
  <c r="O86" i="62"/>
  <c r="O78" i="62"/>
  <c r="O74" i="62"/>
  <c r="O66" i="62"/>
  <c r="O58" i="62"/>
  <c r="O54" i="62"/>
  <c r="O50" i="62"/>
  <c r="O41" i="62"/>
  <c r="O37" i="62"/>
  <c r="O29" i="62"/>
  <c r="O25" i="62"/>
  <c r="O17" i="62"/>
  <c r="O13" i="62"/>
  <c r="O257" i="62"/>
  <c r="O253" i="62"/>
  <c r="O249" i="62"/>
  <c r="O245" i="62"/>
  <c r="O241" i="62"/>
  <c r="O237" i="62"/>
  <c r="O232" i="62"/>
  <c r="O227" i="62"/>
  <c r="O223" i="62"/>
  <c r="O219" i="62"/>
  <c r="O215" i="62"/>
  <c r="O210" i="62"/>
  <c r="O205" i="62"/>
  <c r="O201" i="62"/>
  <c r="O197" i="62"/>
  <c r="O192" i="62"/>
  <c r="O188" i="62"/>
  <c r="O184" i="62"/>
  <c r="O180" i="62"/>
  <c r="O176" i="62"/>
  <c r="O172" i="62"/>
  <c r="O168" i="62"/>
  <c r="O163" i="62"/>
  <c r="O159" i="62"/>
  <c r="O155" i="62"/>
  <c r="O229" i="62"/>
  <c r="O211" i="62"/>
  <c r="O146" i="62"/>
  <c r="O144" i="62"/>
  <c r="O140" i="62"/>
  <c r="O136" i="62"/>
  <c r="O131" i="62"/>
  <c r="O127" i="62"/>
  <c r="O123" i="62"/>
  <c r="O119" i="62"/>
  <c r="O115" i="62"/>
  <c r="O111" i="62"/>
  <c r="O107" i="62"/>
  <c r="O103" i="62"/>
  <c r="O95" i="62"/>
  <c r="O82" i="62"/>
  <c r="O70" i="62"/>
  <c r="O62" i="62"/>
  <c r="O46" i="62"/>
  <c r="O33" i="62"/>
  <c r="O21" i="62"/>
  <c r="O260" i="62"/>
  <c r="O256" i="62"/>
  <c r="O252" i="62"/>
  <c r="O248" i="62"/>
  <c r="O244" i="62"/>
  <c r="O240" i="62"/>
  <c r="O236" i="62"/>
  <c r="O231" i="62"/>
  <c r="O226" i="62"/>
  <c r="O222" i="62"/>
  <c r="O218" i="62"/>
  <c r="O214" i="62"/>
  <c r="O209" i="62"/>
  <c r="O204" i="62"/>
  <c r="O200" i="62"/>
  <c r="O196" i="62"/>
  <c r="O191" i="62"/>
  <c r="O187" i="62"/>
  <c r="O183" i="62"/>
  <c r="O179" i="62"/>
  <c r="O175" i="62"/>
  <c r="O171" i="62"/>
  <c r="O167" i="62"/>
  <c r="O162" i="62"/>
  <c r="O158" i="62"/>
  <c r="O154" i="62"/>
  <c r="O152" i="62"/>
  <c r="O149" i="62"/>
  <c r="O207" i="62"/>
  <c r="O143" i="62"/>
  <c r="O139" i="62"/>
  <c r="O134" i="62"/>
  <c r="O130" i="62"/>
  <c r="O126" i="62"/>
  <c r="O122" i="62"/>
  <c r="O118" i="62"/>
  <c r="O114" i="62"/>
  <c r="O110" i="62"/>
  <c r="O106" i="62"/>
  <c r="O102" i="62"/>
  <c r="O98" i="62"/>
  <c r="O94" i="62"/>
  <c r="O89" i="62"/>
  <c r="O85" i="62"/>
  <c r="O81" i="62"/>
  <c r="O77" i="62"/>
  <c r="O73" i="62"/>
  <c r="O69" i="62"/>
  <c r="O65" i="62"/>
  <c r="O61" i="62"/>
  <c r="O57" i="62"/>
  <c r="O53" i="62"/>
  <c r="O49" i="62"/>
  <c r="O44" i="62"/>
  <c r="O40" i="62"/>
  <c r="O36" i="62"/>
  <c r="O32" i="62"/>
  <c r="O28" i="62"/>
  <c r="O24" i="62"/>
  <c r="O20" i="62"/>
  <c r="O16" i="62"/>
  <c r="O12" i="62"/>
  <c r="O35" i="62"/>
  <c r="O31" i="62"/>
  <c r="O23" i="62"/>
  <c r="O19" i="62"/>
  <c r="O11" i="62"/>
  <c r="O259" i="62"/>
  <c r="O255" i="62"/>
  <c r="O251" i="62"/>
  <c r="O247" i="62"/>
  <c r="O243" i="62"/>
  <c r="O239" i="62"/>
  <c r="O235" i="62"/>
  <c r="O230" i="62"/>
  <c r="O225" i="62"/>
  <c r="O221" i="62"/>
  <c r="O217" i="62"/>
  <c r="O213" i="62"/>
  <c r="O208" i="62"/>
  <c r="O203" i="62"/>
  <c r="O199" i="62"/>
  <c r="O195" i="62"/>
  <c r="O190" i="62"/>
  <c r="O186" i="62"/>
  <c r="O182" i="62"/>
  <c r="O178" i="62"/>
  <c r="O174" i="62"/>
  <c r="O170" i="62"/>
  <c r="O166" i="62"/>
  <c r="O161" i="62"/>
  <c r="O157" i="62"/>
  <c r="O234" i="62"/>
  <c r="O151" i="62"/>
  <c r="O148" i="62"/>
  <c r="O145" i="62"/>
  <c r="O142" i="62"/>
  <c r="O138" i="62"/>
  <c r="O133" i="62"/>
  <c r="O129" i="62"/>
  <c r="O125" i="62"/>
  <c r="O121" i="62"/>
  <c r="O117" i="62"/>
  <c r="O113" i="62"/>
  <c r="O109" i="62"/>
  <c r="O105" i="62"/>
  <c r="O101" i="62"/>
  <c r="O97" i="62"/>
  <c r="O92" i="62"/>
  <c r="O88" i="62"/>
  <c r="O84" i="62"/>
  <c r="O80" i="62"/>
  <c r="O76" i="62"/>
  <c r="O72" i="62"/>
  <c r="O68" i="62"/>
  <c r="O64" i="62"/>
  <c r="O60" i="62"/>
  <c r="O56" i="62"/>
  <c r="O52" i="62"/>
  <c r="O48" i="62"/>
  <c r="O43" i="62"/>
  <c r="O39" i="62"/>
  <c r="O27" i="62"/>
  <c r="O15" i="62"/>
  <c r="U350" i="61"/>
  <c r="U346" i="61"/>
  <c r="U342" i="61"/>
  <c r="U338" i="61"/>
  <c r="U334" i="61"/>
  <c r="U330" i="61"/>
  <c r="U326" i="61"/>
  <c r="U322" i="61"/>
  <c r="U318" i="61"/>
  <c r="U314" i="61"/>
  <c r="U310" i="61"/>
  <c r="U306" i="61"/>
  <c r="U302" i="61"/>
  <c r="U298" i="61"/>
  <c r="U294" i="61"/>
  <c r="U290" i="61"/>
  <c r="U286" i="61"/>
  <c r="U282" i="61"/>
  <c r="U278" i="61"/>
  <c r="U274" i="61"/>
  <c r="U270" i="61"/>
  <c r="U266" i="61"/>
  <c r="U262" i="61"/>
  <c r="U258" i="61"/>
  <c r="U254" i="61"/>
  <c r="U249" i="61"/>
  <c r="U245" i="61"/>
  <c r="U240" i="61"/>
  <c r="U236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3" i="61"/>
  <c r="U159" i="61"/>
  <c r="U155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U345" i="61"/>
  <c r="U341" i="61"/>
  <c r="U348" i="61"/>
  <c r="U344" i="61"/>
  <c r="U340" i="61"/>
  <c r="U336" i="61"/>
  <c r="U332" i="61"/>
  <c r="U328" i="61"/>
  <c r="U324" i="61"/>
  <c r="U320" i="61"/>
  <c r="U316" i="61"/>
  <c r="U312" i="61"/>
  <c r="U308" i="61"/>
  <c r="U304" i="61"/>
  <c r="U300" i="61"/>
  <c r="U296" i="61"/>
  <c r="U292" i="61"/>
  <c r="U288" i="61"/>
  <c r="U284" i="61"/>
  <c r="U280" i="61"/>
  <c r="U276" i="61"/>
  <c r="U272" i="61"/>
  <c r="U268" i="61"/>
  <c r="U264" i="61"/>
  <c r="U260" i="61"/>
  <c r="U256" i="61"/>
  <c r="U252" i="61"/>
  <c r="U247" i="61"/>
  <c r="U243" i="61"/>
  <c r="U238" i="61"/>
  <c r="U234" i="61"/>
  <c r="U229" i="61"/>
  <c r="U225" i="61"/>
  <c r="U221" i="61"/>
  <c r="U217" i="61"/>
  <c r="U213" i="61"/>
  <c r="U209" i="61"/>
  <c r="U205" i="61"/>
  <c r="U201" i="61"/>
  <c r="U197" i="61"/>
  <c r="U193" i="61"/>
  <c r="U189" i="61"/>
  <c r="U185" i="61"/>
  <c r="U181" i="61"/>
  <c r="U177" i="61"/>
  <c r="U173" i="61"/>
  <c r="U169" i="61"/>
  <c r="U165" i="61"/>
  <c r="U161" i="61"/>
  <c r="U157" i="61"/>
  <c r="U153" i="61"/>
  <c r="U148" i="61"/>
  <c r="U144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8" i="61"/>
  <c r="U24" i="61"/>
  <c r="U20" i="61"/>
  <c r="U16" i="61"/>
  <c r="U12" i="61"/>
  <c r="U349" i="61"/>
  <c r="U347" i="61"/>
  <c r="U343" i="61"/>
  <c r="U339" i="61"/>
  <c r="U335" i="61"/>
  <c r="U331" i="61"/>
  <c r="U327" i="61"/>
  <c r="U323" i="61"/>
  <c r="U319" i="61"/>
  <c r="U315" i="61"/>
  <c r="U311" i="61"/>
  <c r="U307" i="61"/>
  <c r="U303" i="61"/>
  <c r="U299" i="61"/>
  <c r="U295" i="61"/>
  <c r="U291" i="61"/>
  <c r="U287" i="61"/>
  <c r="U283" i="61"/>
  <c r="U279" i="61"/>
  <c r="U275" i="61"/>
  <c r="U271" i="61"/>
  <c r="U267" i="61"/>
  <c r="U263" i="61"/>
  <c r="U259" i="61"/>
  <c r="U255" i="61"/>
  <c r="U250" i="61"/>
  <c r="U246" i="61"/>
  <c r="U242" i="61"/>
  <c r="U237" i="61"/>
  <c r="U232" i="61"/>
  <c r="U228" i="61"/>
  <c r="U224" i="61"/>
  <c r="U220" i="61"/>
  <c r="U216" i="61"/>
  <c r="U212" i="61"/>
  <c r="U208" i="61"/>
  <c r="U204" i="61"/>
  <c r="U200" i="61"/>
  <c r="U196" i="61"/>
  <c r="U192" i="61"/>
  <c r="U188" i="61"/>
  <c r="U184" i="61"/>
  <c r="U180" i="61"/>
  <c r="U176" i="61"/>
  <c r="U172" i="61"/>
  <c r="U168" i="61"/>
  <c r="U164" i="61"/>
  <c r="U160" i="61"/>
  <c r="U156" i="61"/>
  <c r="U152" i="61"/>
  <c r="U147" i="61"/>
  <c r="U143" i="61"/>
  <c r="U139" i="61"/>
  <c r="U135" i="61"/>
  <c r="U131" i="61"/>
  <c r="U127" i="61"/>
  <c r="U123" i="61"/>
  <c r="U119" i="61"/>
  <c r="U115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63" i="61"/>
  <c r="U59" i="61"/>
  <c r="U55" i="61"/>
  <c r="U51" i="61"/>
  <c r="U47" i="61"/>
  <c r="U43" i="61"/>
  <c r="U39" i="61"/>
  <c r="U35" i="61"/>
  <c r="U31" i="61"/>
  <c r="U27" i="61"/>
  <c r="U23" i="61"/>
  <c r="U19" i="61"/>
  <c r="U15" i="61"/>
  <c r="U11" i="61"/>
  <c r="U337" i="61"/>
  <c r="U321" i="61"/>
  <c r="U305" i="61"/>
  <c r="U289" i="61"/>
  <c r="U273" i="61"/>
  <c r="U257" i="61"/>
  <c r="U239" i="61"/>
  <c r="U222" i="61"/>
  <c r="U206" i="61"/>
  <c r="U190" i="61"/>
  <c r="U174" i="61"/>
  <c r="U158" i="61"/>
  <c r="U141" i="61"/>
  <c r="U125" i="61"/>
  <c r="U109" i="61"/>
  <c r="U93" i="61"/>
  <c r="U77" i="61"/>
  <c r="U61" i="61"/>
  <c r="U45" i="61"/>
  <c r="U29" i="61"/>
  <c r="U13" i="61"/>
  <c r="U293" i="61"/>
  <c r="U210" i="61"/>
  <c r="U145" i="61"/>
  <c r="U49" i="61"/>
  <c r="U333" i="61"/>
  <c r="U317" i="61"/>
  <c r="U301" i="61"/>
  <c r="U285" i="61"/>
  <c r="U269" i="61"/>
  <c r="U253" i="61"/>
  <c r="U235" i="61"/>
  <c r="U218" i="61"/>
  <c r="U202" i="61"/>
  <c r="U186" i="61"/>
  <c r="U170" i="61"/>
  <c r="U154" i="61"/>
  <c r="U137" i="61"/>
  <c r="U121" i="61"/>
  <c r="U105" i="61"/>
  <c r="U89" i="61"/>
  <c r="U73" i="61"/>
  <c r="U57" i="61"/>
  <c r="U41" i="61"/>
  <c r="U25" i="61"/>
  <c r="U309" i="61"/>
  <c r="U261" i="61"/>
  <c r="U226" i="61"/>
  <c r="U178" i="61"/>
  <c r="U129" i="61"/>
  <c r="U97" i="61"/>
  <c r="U65" i="61"/>
  <c r="U17" i="61"/>
  <c r="U329" i="61"/>
  <c r="U313" i="61"/>
  <c r="U297" i="61"/>
  <c r="U281" i="61"/>
  <c r="U265" i="61"/>
  <c r="U248" i="61"/>
  <c r="U230" i="61"/>
  <c r="U214" i="61"/>
  <c r="U198" i="61"/>
  <c r="U182" i="61"/>
  <c r="U166" i="61"/>
  <c r="U149" i="61"/>
  <c r="U133" i="61"/>
  <c r="U117" i="61"/>
  <c r="U101" i="61"/>
  <c r="U85" i="61"/>
  <c r="U69" i="61"/>
  <c r="U53" i="61"/>
  <c r="U37" i="61"/>
  <c r="U21" i="61"/>
  <c r="U325" i="61"/>
  <c r="U277" i="61"/>
  <c r="U244" i="61"/>
  <c r="U194" i="61"/>
  <c r="U162" i="61"/>
  <c r="U113" i="61"/>
  <c r="U81" i="61"/>
  <c r="U33" i="61"/>
  <c r="R59" i="59"/>
  <c r="R56" i="59"/>
  <c r="R51" i="59"/>
  <c r="R47" i="59"/>
  <c r="R43" i="59"/>
  <c r="R39" i="59"/>
  <c r="R34" i="59"/>
  <c r="R30" i="59"/>
  <c r="R25" i="59"/>
  <c r="R21" i="59"/>
  <c r="R17" i="59"/>
  <c r="R13" i="59"/>
  <c r="R58" i="59"/>
  <c r="R54" i="59"/>
  <c r="R50" i="59"/>
  <c r="R46" i="59"/>
  <c r="R42" i="59"/>
  <c r="R38" i="59"/>
  <c r="R33" i="59"/>
  <c r="R29" i="59"/>
  <c r="R24" i="59"/>
  <c r="R20" i="59"/>
  <c r="R16" i="59"/>
  <c r="R12" i="59"/>
  <c r="R57" i="59"/>
  <c r="R53" i="59"/>
  <c r="R49" i="59"/>
  <c r="R45" i="59"/>
  <c r="R41" i="59"/>
  <c r="R37" i="59"/>
  <c r="R32" i="59"/>
  <c r="R28" i="59"/>
  <c r="R23" i="59"/>
  <c r="R19" i="59"/>
  <c r="R15" i="59"/>
  <c r="R11" i="59"/>
  <c r="R60" i="59"/>
  <c r="R52" i="59"/>
  <c r="R48" i="59"/>
  <c r="R44" i="59"/>
  <c r="R40" i="59"/>
  <c r="R35" i="59"/>
  <c r="R31" i="59"/>
  <c r="R27" i="59"/>
  <c r="R22" i="59"/>
  <c r="R18" i="59"/>
  <c r="R14" i="59"/>
  <c r="L50" i="58"/>
  <c r="L45" i="58"/>
  <c r="L41" i="58"/>
  <c r="L37" i="58"/>
  <c r="L33" i="58"/>
  <c r="L29" i="58"/>
  <c r="L25" i="58"/>
  <c r="L21" i="58"/>
  <c r="L17" i="58"/>
  <c r="L13" i="58"/>
  <c r="L49" i="58"/>
  <c r="L44" i="58"/>
  <c r="L40" i="58"/>
  <c r="L36" i="58"/>
  <c r="L32" i="58"/>
  <c r="L28" i="58"/>
  <c r="L24" i="58"/>
  <c r="L16" i="58"/>
  <c r="L48" i="58"/>
  <c r="L43" i="58"/>
  <c r="L39" i="58"/>
  <c r="L31" i="58"/>
  <c r="L27" i="58"/>
  <c r="L23" i="58"/>
  <c r="L20" i="58"/>
  <c r="L15" i="58"/>
  <c r="L12" i="58"/>
  <c r="L46" i="58"/>
  <c r="L42" i="58"/>
  <c r="L38" i="58"/>
  <c r="L34" i="58"/>
  <c r="L30" i="58"/>
  <c r="L26" i="58"/>
  <c r="L22" i="58"/>
  <c r="L18" i="58"/>
  <c r="L14" i="58"/>
  <c r="L35" i="58"/>
  <c r="L10" i="58"/>
  <c r="L11" i="58"/>
  <c r="D37" i="88"/>
  <c r="D27" i="88"/>
  <c r="D18" i="88"/>
  <c r="D33" i="88"/>
  <c r="D24" i="88"/>
  <c r="D42" i="88"/>
  <c r="D21" i="88"/>
  <c r="D16" i="88"/>
  <c r="D38" i="88"/>
  <c r="D29" i="88"/>
  <c r="D20" i="88"/>
  <c r="D13" i="88"/>
  <c r="D17" i="88"/>
  <c r="D31" i="88"/>
  <c r="D28" i="88"/>
  <c r="D26" i="88"/>
  <c r="D11" i="88"/>
  <c r="D19" i="88"/>
  <c r="D35" i="88"/>
  <c r="D15" i="88"/>
  <c r="D12" i="88"/>
  <c r="D23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Migdal Hashkaot Neches Boded"/>
    <s v="{[Time].[Hie Time].[Yom].&amp;[20200930]}"/>
    <s v="{[Medida].[Medida].&amp;[2]}"/>
    <s v="{[Keren].[Keren].[All]}"/>
    <s v="{[Cheshbon KM].[Hie Peilut].[Peilut 7].&amp;[Kod_Peilut_L7_398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3" si="20">
        <n x="1" s="1"/>
        <n x="18"/>
        <n x="19"/>
      </t>
    </mdx>
    <mdx n="0" f="v">
      <t c="3" si="20">
        <n x="1" s="1"/>
        <n x="21"/>
        <n x="19"/>
      </t>
    </mdx>
    <mdx n="0" f="v">
      <t c="3" si="20">
        <n x="1" s="1"/>
        <n x="22"/>
        <n x="19"/>
      </t>
    </mdx>
    <mdx n="0" f="v">
      <t c="3" si="20">
        <n x="1" s="1"/>
        <n x="23"/>
        <n x="19"/>
      </t>
    </mdx>
    <mdx n="0" f="v">
      <t c="3" si="20">
        <n x="1" s="1"/>
        <n x="24"/>
        <n x="19"/>
      </t>
    </mdx>
    <mdx n="0" f="v">
      <t c="3" si="20">
        <n x="1" s="1"/>
        <n x="25"/>
        <n x="19"/>
      </t>
    </mdx>
    <mdx n="0" f="v">
      <t c="3" si="20">
        <n x="1" s="1"/>
        <n x="26"/>
        <n x="19"/>
      </t>
    </mdx>
    <mdx n="0" f="v">
      <t c="3" si="20">
        <n x="1" s="1"/>
        <n x="27"/>
        <n x="19"/>
      </t>
    </mdx>
    <mdx n="0" f="v">
      <t c="3" si="20">
        <n x="1" s="1"/>
        <n x="28"/>
        <n x="19"/>
      </t>
    </mdx>
    <mdx n="0" f="v">
      <t c="3" si="20">
        <n x="1" s="1"/>
        <n x="29"/>
        <n x="19"/>
      </t>
    </mdx>
    <mdx n="0" f="v">
      <t c="3" si="20">
        <n x="1" s="1"/>
        <n x="30"/>
        <n x="19"/>
      </t>
    </mdx>
  </mdxMetadata>
  <valueMetadata count="3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</valueMetadata>
</metadata>
</file>

<file path=xl/sharedStrings.xml><?xml version="1.0" encoding="utf-8"?>
<sst xmlns="http://schemas.openxmlformats.org/spreadsheetml/2006/main" count="9879" uniqueCount="2865">
  <si>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</si>
  <si>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</si>
  <si>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</si>
  <si>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</si>
  <si>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</si>
  <si>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</si>
  <si>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</si>
  <si>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</si>
  <si>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</si>
  <si>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</si>
  <si>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</si>
  <si>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</si>
  <si>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</si>
  <si>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</si>
  <si>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</si>
  <si>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</si>
  <si>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</si>
  <si>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</si>
  <si>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</si>
  <si>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</si>
  <si>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</si>
  <si>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</si>
  <si>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</si>
  <si>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</si>
  <si>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</si>
  <si>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</si>
  <si>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</si>
  <si>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</si>
  <si>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</si>
  <si>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</si>
  <si>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</si>
  <si>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</si>
  <si>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</si>
  <si>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</si>
  <si>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</si>
  <si>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</si>
  <si>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</si>
  <si>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</si>
  <si>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</si>
  <si>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</si>
  <si>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</si>
  <si>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</si>
  <si>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</si>
  <si>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</si>
  <si>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</si>
  <si>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</si>
  <si>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</si>
  <si>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</si>
  <si>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</si>
  <si>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</si>
  <si>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</si>
  <si>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</si>
  <si>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</si>
  <si>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</si>
  <si>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</si>
  <si>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</si>
  <si>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</si>
  <si>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</si>
  <si>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</si>
  <si>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</si>
  <si>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</si>
  <si>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</si>
  <si>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</si>
  <si>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</si>
  <si>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</si>
  <si>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</si>
  <si>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</si>
  <si>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</si>
  <si>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</si>
  <si>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</si>
  <si>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</si>
  <si>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</si>
  <si>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</si>
  <si>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</si>
  <si>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</si>
  <si>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</si>
  <si>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</si>
  <si>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</si>
  <si>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</si>
  <si>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</si>
  <si>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</si>
  <si>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</si>
  <si>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</si>
  <si>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</si>
  <si>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</si>
  <si>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</si>
  <si>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</si>
  <si>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</si>
  <si>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</si>
  <si>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</si>
  <si>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</si>
  <si>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</si>
  <si>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</si>
  <si>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</si>
  <si>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</si>
  <si>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</si>
  <si>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</si>
  <si>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</si>
  <si>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</si>
  <si>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</si>
  <si>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</si>
  <si>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</si>
  <si>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</si>
  <si>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</si>
  <si>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</si>
  <si>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</si>
  <si>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</si>
  <si>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</si>
  <si>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</si>
  <si>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</si>
  <si>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</si>
  <si>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</si>
  <si>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</si>
  <si>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</si>
  <si>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</si>
  <si>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</si>
  <si>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</si>
  <si>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</si>
  <si>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</si>
  <si>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</si>
  <si>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</si>
  <si>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</si>
  <si>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</si>
  <si>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</si>
  <si>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</si>
  <si>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</si>
  <si>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</si>
  <si>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</si>
  <si>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</si>
  <si>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</si>
  <si>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</si>
  <si>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</si>
  <si>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</si>
  <si>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</si>
  <si>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</si>
  <si>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</si>
  <si>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</si>
  <si>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</si>
  <si>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</si>
  <si>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</si>
  <si>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</si>
  <si>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</si>
  <si>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</si>
  <si>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</si>
  <si>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</si>
  <si>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</si>
  <si>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</si>
  <si>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</si>
  <si>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</si>
  <si>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</si>
  <si>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</si>
  <si>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</si>
  <si>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</si>
  <si>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</si>
  <si>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</si>
  <si>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</si>
  <si>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</si>
  <si>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</si>
  <si>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</si>
  <si>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</si>
  <si>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</si>
  <si>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</si>
  <si>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</si>
  <si>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</si>
  <si>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</si>
  <si>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</si>
  <si>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</si>
  <si>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</si>
  <si>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</si>
  <si>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</si>
  <si>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</si>
  <si>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</si>
  <si>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</si>
  <si>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</si>
  <si>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</si>
  <si>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</si>
  <si>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</si>
  <si>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</si>
  <si>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</si>
  <si>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</si>
  <si>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</si>
  <si>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</si>
  <si>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</si>
  <si>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</si>
  <si>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</si>
  <si>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</si>
  <si>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</si>
  <si>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</si>
  <si>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</si>
  <si>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</si>
  <si>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</si>
  <si>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</si>
  <si>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</si>
  <si>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</si>
  <si>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</si>
  <si>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</si>
  <si>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</si>
  <si>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</si>
  <si>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</si>
  <si>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</si>
  <si>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</si>
  <si>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</si>
  <si>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</si>
  <si>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</si>
  <si>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</si>
  <si>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</si>
  <si>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</si>
  <si>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</si>
  <si>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</si>
  <si>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</si>
  <si>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</si>
  <si>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</si>
  <si>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</si>
  <si>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</si>
  <si>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</si>
  <si>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</si>
  <si>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</si>
  <si>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</si>
  <si>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</si>
  <si>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</si>
  <si>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</si>
  <si>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</si>
  <si>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</si>
  <si>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</si>
  <si>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</si>
  <si>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</si>
  <si>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</si>
  <si>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</si>
  <si>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</si>
  <si>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</si>
  <si>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</si>
  <si>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</si>
  <si>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</si>
  <si>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</si>
  <si>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</si>
  <si>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</si>
  <si>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</si>
  <si>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</si>
  <si>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</si>
  <si>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</si>
  <si>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</si>
  <si>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</si>
  <si>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</si>
  <si>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</si>
  <si>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</si>
  <si>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</si>
  <si>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</si>
  <si>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</si>
  <si>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</si>
  <si>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</si>
  <si>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</si>
  <si>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</si>
  <si>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</si>
  <si>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</si>
  <si>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</si>
  <si>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</si>
  <si>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</si>
  <si>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</si>
  <si>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</si>
  <si>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</si>
  <si>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</si>
  <si>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</si>
  <si>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</si>
  <si>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</si>
  <si>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30/09/2020</t>
  </si>
  <si>
    <t>מגדל מקפת קרנות פנסיה וקופות גמל בע"מ</t>
  </si>
  <si>
    <t>מגדל מקפת אישית (מספר אוצר 162) - מסלול לבני 50 עד 60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</si>
  <si>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</si>
  <si>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</si>
  <si>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</si>
  <si>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</si>
  <si>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</si>
  <si>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</si>
  <si>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</si>
  <si>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</si>
  <si>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</si>
  <si>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</si>
  <si>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</si>
  <si>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</si>
  <si>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</si>
  <si>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</si>
  <si>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</si>
  <si>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</si>
  <si>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</si>
  <si>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</si>
  <si>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</si>
  <si>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</si>
  <si>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</si>
  <si>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</si>
  <si>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</si>
  <si>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</si>
  <si>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</si>
  <si>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</si>
  <si>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</si>
  <si>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</si>
  <si>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</si>
  <si>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</si>
  <si>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</si>
  <si>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</si>
  <si>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</si>
  <si>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</si>
  <si>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</si>
  <si>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</si>
  <si>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</si>
  <si>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</si>
  <si>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</si>
  <si>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</si>
  <si>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</si>
  <si>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</si>
  <si>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</si>
  <si>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</si>
  <si>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</si>
  <si>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</si>
  <si>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</si>
  <si>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</si>
  <si>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</si>
  <si>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</si>
  <si>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</si>
  <si>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</si>
  <si>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</si>
  <si>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</si>
  <si>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</si>
  <si>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</si>
  <si>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</si>
  <si>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</si>
  <si>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</si>
  <si>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</si>
  <si>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</si>
  <si>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</si>
  <si>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</si>
  <si>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</si>
  <si>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</si>
  <si>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</si>
  <si>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</si>
  <si>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</si>
  <si>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</si>
  <si>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</si>
  <si>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</si>
  <si>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</si>
  <si>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</si>
  <si>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</si>
  <si>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</si>
  <si>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</si>
  <si>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</si>
  <si>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</si>
  <si>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</si>
  <si>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</si>
  <si>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</si>
  <si>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</si>
  <si>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</si>
  <si>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</si>
  <si>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</si>
  <si>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</si>
  <si>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</si>
  <si>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</si>
  <si>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</si>
  <si>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</si>
  <si>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</si>
  <si>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</si>
  <si>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</si>
  <si>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</si>
  <si>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</si>
  <si>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</si>
  <si>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</si>
  <si>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</si>
  <si>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</si>
  <si>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</si>
  <si>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</si>
  <si>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</si>
  <si>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</si>
  <si>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</si>
  <si>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</si>
  <si>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</si>
  <si>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</si>
  <si>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</si>
  <si>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</si>
  <si>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</si>
  <si>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</si>
  <si>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</si>
  <si>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</si>
  <si>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</si>
  <si>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</si>
  <si>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</si>
  <si>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</si>
  <si>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</si>
  <si>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</si>
  <si>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</si>
  <si>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</si>
  <si>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</si>
  <si>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</si>
  <si>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</si>
  <si>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</si>
  <si>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</si>
  <si>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</si>
  <si>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</si>
  <si>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</si>
  <si>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</si>
  <si>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</si>
  <si>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</si>
  <si>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</si>
  <si>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</si>
  <si>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</si>
  <si>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</si>
  <si>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</si>
  <si>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</si>
  <si>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</si>
  <si>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</si>
  <si>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</si>
  <si>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</si>
  <si>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</si>
  <si>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</si>
  <si>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</si>
  <si>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</si>
  <si>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</si>
  <si>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</si>
  <si>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</si>
  <si>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</si>
  <si>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</si>
  <si>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</si>
  <si>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</si>
  <si>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</si>
  <si>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</si>
  <si>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</si>
  <si>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</si>
  <si>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</si>
  <si>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</si>
  <si>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</si>
  <si>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</si>
  <si>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</si>
  <si>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</si>
  <si>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</si>
  <si>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</si>
  <si>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</si>
  <si>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</si>
  <si>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</si>
  <si>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</si>
  <si>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</si>
  <si>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</si>
  <si>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</si>
  <si>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</si>
  <si>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</si>
  <si>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</si>
  <si>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</si>
  <si>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</si>
  <si>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</si>
  <si>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</si>
  <si>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</si>
  <si>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</si>
  <si>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</si>
  <si>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</si>
  <si>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</si>
  <si>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</si>
  <si>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</si>
  <si>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</si>
  <si>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</si>
  <si>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</si>
  <si>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</si>
  <si>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</si>
  <si>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</si>
  <si>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</si>
  <si>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</si>
  <si>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</si>
  <si>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</si>
  <si>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</si>
  <si>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</si>
  <si>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</si>
  <si>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</si>
  <si>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</si>
  <si>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</si>
  <si>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</si>
  <si>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</si>
  <si>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</si>
  <si>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</si>
  <si>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</si>
  <si>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</si>
  <si>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</si>
  <si>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</si>
  <si>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</si>
  <si>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</si>
  <si>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</si>
  <si>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</si>
  <si>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</si>
  <si>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</si>
  <si>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</si>
  <si>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</si>
  <si>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</si>
  <si>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</si>
  <si>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</si>
  <si>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</si>
  <si>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</si>
  <si>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</si>
  <si>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</si>
  <si>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</si>
  <si>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</si>
  <si>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</si>
  <si>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</si>
  <si>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</si>
  <si>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</si>
  <si>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</si>
  <si>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</si>
  <si>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</si>
  <si>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</si>
  <si>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</si>
  <si>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</si>
  <si>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</si>
  <si>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</si>
  <si>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</si>
  <si>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</si>
  <si>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</si>
  <si>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</si>
  <si>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</si>
  <si>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</si>
  <si>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</si>
  <si>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</si>
  <si>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</si>
  <si>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</si>
  <si>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</si>
  <si>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</si>
  <si>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</si>
  <si>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</si>
  <si>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</si>
  <si>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</si>
  <si>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</si>
  <si>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</si>
  <si>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</si>
  <si>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</si>
  <si>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</si>
  <si>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</si>
  <si>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</si>
  <si>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</si>
  <si>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</si>
  <si>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</si>
  <si>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</si>
  <si>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</si>
  <si>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</si>
  <si>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</si>
  <si>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</si>
  <si>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</si>
  <si>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</si>
  <si>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</si>
  <si>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</si>
  <si>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</si>
  <si>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</si>
  <si>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</si>
  <si>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</si>
  <si>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</si>
  <si>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</si>
  <si>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</si>
  <si>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</si>
  <si>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</si>
  <si>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</si>
  <si>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</si>
  <si>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</si>
  <si>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</si>
  <si>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</si>
  <si>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</si>
  <si>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</si>
  <si>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</si>
  <si>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</si>
  <si>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</si>
  <si>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</si>
  <si>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</si>
  <si>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</si>
  <si>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</si>
  <si>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</si>
  <si>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</si>
  <si>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</si>
  <si>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</si>
  <si>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</si>
  <si>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</si>
  <si>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</si>
  <si>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</si>
  <si>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</si>
  <si>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</si>
  <si>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</si>
  <si>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</si>
  <si>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</si>
  <si>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</si>
  <si>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</si>
  <si>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</si>
  <si>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</si>
  <si>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</si>
  <si>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</si>
  <si>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</si>
  <si>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</si>
  <si>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</si>
  <si>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</si>
  <si>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</si>
  <si>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</si>
  <si>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</si>
  <si>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</si>
  <si>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</si>
  <si>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</si>
  <si>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</si>
  <si>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</si>
  <si>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</si>
  <si>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</si>
  <si>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</si>
  <si>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</si>
  <si>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</si>
  <si>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</si>
  <si>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</si>
  <si>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</si>
  <si>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</si>
  <si>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</si>
  <si>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</si>
  <si>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</si>
  <si>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</si>
  <si>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</si>
  <si>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</si>
  <si>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</si>
  <si>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</si>
  <si>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</si>
  <si>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</si>
  <si>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</si>
  <si>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</si>
  <si>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</si>
  <si>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</si>
  <si>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</si>
  <si>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</si>
  <si>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</si>
  <si>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</si>
  <si>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</si>
  <si>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</si>
  <si>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</si>
  <si>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</si>
  <si>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</si>
  <si>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</si>
  <si>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</si>
  <si>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</si>
  <si>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</si>
  <si>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</si>
  <si>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</si>
  <si>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</si>
  <si>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</si>
  <si>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גירון אגח 6</t>
  </si>
  <si>
    <t>1139849</t>
  </si>
  <si>
    <t>520044520</t>
  </si>
  <si>
    <t>גירון אגח ז</t>
  </si>
  <si>
    <t>1142629</t>
  </si>
  <si>
    <t>אזורים סדרה 9*</t>
  </si>
  <si>
    <t>7150337</t>
  </si>
  <si>
    <t>520025990</t>
  </si>
  <si>
    <t>בנייה</t>
  </si>
  <si>
    <t>A2.il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</si>
  <si>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</si>
  <si>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</si>
  <si>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</si>
  <si>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</si>
  <si>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</si>
  <si>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</si>
  <si>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</si>
  <si>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</si>
  <si>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</si>
  <si>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נדל"ן מניב בחו"ל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</si>
  <si>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</si>
  <si>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</si>
  <si>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</si>
  <si>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</si>
  <si>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</si>
  <si>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</si>
  <si>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</si>
  <si>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</si>
  <si>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</si>
  <si>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</si>
  <si>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</si>
  <si>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</si>
  <si>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</si>
  <si>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</si>
  <si>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</si>
  <si>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</si>
  <si>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</si>
  <si>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</si>
  <si>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</si>
  <si>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</si>
  <si>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דה לסר אגח ד</t>
  </si>
  <si>
    <t>1132059</t>
  </si>
  <si>
    <t>1427976</t>
  </si>
  <si>
    <t>ilA-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</si>
  <si>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</si>
  <si>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</si>
  <si>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</si>
  <si>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</si>
  <si>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</si>
  <si>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</si>
  <si>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</si>
  <si>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</si>
  <si>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</si>
  <si>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</si>
  <si>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</si>
  <si>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</si>
  <si>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</si>
  <si>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</si>
  <si>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</si>
  <si>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</si>
  <si>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</si>
  <si>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</si>
  <si>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</si>
  <si>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</si>
  <si>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</si>
  <si>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</si>
  <si>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</si>
  <si>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</si>
  <si>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</si>
  <si>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</si>
  <si>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</si>
  <si>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</si>
  <si>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</si>
  <si>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</si>
  <si>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</si>
  <si>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</si>
  <si>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</si>
  <si>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</si>
  <si>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</si>
  <si>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</si>
  <si>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</si>
  <si>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</si>
  <si>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</si>
  <si>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</si>
  <si>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</si>
  <si>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</si>
  <si>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</si>
  <si>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</si>
  <si>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</si>
  <si>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</si>
  <si>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</si>
  <si>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</si>
  <si>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</si>
  <si>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</si>
  <si>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</si>
  <si>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</si>
  <si>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</si>
  <si>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</si>
  <si>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</si>
  <si>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</si>
  <si>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</si>
  <si>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</si>
  <si>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</si>
  <si>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</si>
  <si>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</si>
  <si>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</si>
  <si>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</si>
  <si>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</si>
  <si>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</si>
  <si>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</si>
  <si>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</si>
  <si>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</si>
  <si>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</si>
  <si>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</si>
  <si>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</si>
  <si>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</si>
  <si>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</si>
  <si>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</si>
  <si>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</si>
  <si>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</si>
  <si>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</si>
  <si>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</si>
  <si>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</si>
  <si>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</si>
  <si>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</si>
  <si>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</si>
  <si>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</si>
  <si>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</si>
  <si>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</si>
  <si>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</si>
  <si>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</si>
  <si>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</si>
  <si>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</si>
  <si>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</si>
  <si>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</si>
  <si>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</si>
  <si>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</si>
  <si>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</si>
  <si>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</si>
  <si>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</si>
  <si>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</si>
  <si>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</si>
  <si>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</si>
  <si>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</si>
  <si>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</si>
  <si>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</si>
  <si>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</si>
  <si>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</si>
  <si>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</si>
  <si>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</si>
  <si>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</si>
  <si>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</si>
  <si>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</si>
  <si>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</si>
  <si>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</si>
  <si>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</si>
  <si>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</si>
  <si>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</si>
  <si>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</si>
  <si>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ט</t>
  </si>
  <si>
    <t>1168368</t>
  </si>
  <si>
    <t>511399388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</si>
  <si>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</si>
  <si>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</si>
  <si>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</si>
  <si>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</si>
  <si>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</si>
  <si>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</si>
  <si>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</si>
  <si>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</si>
  <si>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</si>
  <si>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</si>
  <si>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</si>
  <si>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</si>
  <si>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</si>
  <si>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</si>
  <si>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</si>
  <si>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</si>
  <si>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</si>
  <si>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</si>
  <si>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</si>
  <si>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</si>
  <si>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</si>
  <si>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</si>
  <si>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</si>
  <si>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</si>
  <si>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</si>
  <si>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</si>
  <si>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</si>
  <si>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</si>
  <si>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</si>
  <si>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</si>
  <si>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</si>
  <si>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</si>
  <si>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</si>
  <si>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</si>
  <si>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</si>
  <si>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</si>
  <si>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</si>
  <si>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</si>
  <si>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</si>
  <si>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</si>
  <si>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</si>
  <si>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</si>
  <si>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</si>
  <si>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</si>
  <si>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</si>
  <si>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</si>
  <si>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</si>
  <si>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</si>
  <si>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</si>
  <si>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</si>
  <si>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</si>
  <si>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</si>
  <si>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</si>
  <si>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</si>
  <si>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</si>
  <si>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</si>
  <si>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פתאל אירופה אגח ד</t>
  </si>
  <si>
    <t>1168038</t>
  </si>
  <si>
    <t>515328250</t>
  </si>
  <si>
    <t>קרסו אגח ב</t>
  </si>
  <si>
    <t>1139591</t>
  </si>
  <si>
    <t>רילייטד אגח א</t>
  </si>
  <si>
    <t>1134923</t>
  </si>
  <si>
    <t>1849766</t>
  </si>
  <si>
    <t>או.פי.סי אגח א*</t>
  </si>
  <si>
    <t>1141589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</si>
  <si>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</si>
  <si>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</si>
  <si>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</si>
  <si>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</si>
  <si>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</si>
  <si>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</si>
  <si>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</si>
  <si>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</si>
  <si>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</si>
  <si>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</si>
  <si>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</si>
  <si>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החזקות אגח ב*</t>
  </si>
  <si>
    <t>1150812</t>
  </si>
  <si>
    <t>512607888</t>
  </si>
  <si>
    <t>מלונאות ותיירות</t>
  </si>
  <si>
    <t>פתאל החזקות אגח ג*</t>
  </si>
  <si>
    <t>1161785</t>
  </si>
  <si>
    <t>אול יר אגח 3</t>
  </si>
  <si>
    <t>1140136</t>
  </si>
  <si>
    <t>1841580</t>
  </si>
  <si>
    <t>Baa1.il</t>
  </si>
  <si>
    <t>אול יר אגח ה</t>
  </si>
  <si>
    <t>1143304</t>
  </si>
  <si>
    <t>אנלייט אגח ה*</t>
  </si>
  <si>
    <t>7200116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</si>
  <si>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</si>
  <si>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</si>
  <si>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</si>
  <si>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</si>
  <si>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</si>
  <si>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</si>
  <si>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</si>
  <si>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</si>
  <si>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</si>
  <si>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</si>
  <si>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</si>
  <si>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</si>
  <si>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</si>
  <si>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</si>
  <si>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</si>
  <si>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</si>
  <si>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</si>
  <si>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</si>
  <si>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</si>
  <si>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</si>
  <si>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</si>
  <si>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</si>
  <si>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</si>
  <si>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</si>
  <si>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</si>
  <si>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</si>
  <si>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</si>
  <si>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</si>
  <si>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</si>
  <si>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</si>
  <si>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</si>
  <si>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</si>
  <si>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</si>
  <si>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</si>
  <si>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</si>
  <si>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</si>
  <si>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</si>
  <si>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</si>
  <si>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NICEIT 0 09/25</t>
  </si>
  <si>
    <t>US653656AA68</t>
  </si>
  <si>
    <t>520036872</t>
  </si>
  <si>
    <t>Oracle 3.85 04/60</t>
  </si>
  <si>
    <t>US68389XBY04</t>
  </si>
  <si>
    <t>A-</t>
  </si>
  <si>
    <t>RALPH LAUREN 2.95 06/30</t>
  </si>
  <si>
    <t>US731572AB96</t>
  </si>
  <si>
    <t>Consumer Durables &amp; Apparel</t>
  </si>
  <si>
    <t>Walt Disney 3.8 05/60</t>
  </si>
  <si>
    <t>US254687GA88</t>
  </si>
  <si>
    <t>Media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</si>
  <si>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</si>
  <si>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</si>
  <si>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</si>
  <si>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</si>
  <si>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</si>
  <si>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</si>
  <si>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</si>
  <si>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</si>
  <si>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</si>
  <si>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</si>
  <si>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</si>
  <si>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</si>
  <si>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</si>
  <si>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</si>
  <si>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</si>
  <si>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</si>
  <si>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</si>
  <si>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</si>
  <si>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</si>
  <si>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</si>
  <si>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</si>
  <si>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</si>
  <si>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</si>
  <si>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Moodys</t>
  </si>
  <si>
    <t>ABIBB 5.55 01/49</t>
  </si>
  <si>
    <t>US03523TBV98</t>
  </si>
  <si>
    <t>AMERICAN CAMPUS COM 3.875 01/31</t>
  </si>
  <si>
    <t>US024836AG36</t>
  </si>
  <si>
    <t>Real Estate</t>
  </si>
  <si>
    <t>ANHEUSER BUSCH 3.7 04/40</t>
  </si>
  <si>
    <t>BE6320936287</t>
  </si>
  <si>
    <t>AT&amp;T 3.5 02/2061</t>
  </si>
  <si>
    <t>US00206RKF81</t>
  </si>
  <si>
    <t>TELECOMMUNICATION SERVICES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</si>
  <si>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</si>
  <si>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</si>
  <si>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</si>
  <si>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</si>
  <si>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</si>
  <si>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</si>
  <si>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</si>
  <si>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DENTSPLY SIRONA 3.25 06/30</t>
  </si>
  <si>
    <t>US24906PAA75</t>
  </si>
  <si>
    <t>Health Care Equipment &amp; Services</t>
  </si>
  <si>
    <t>FEDEX 5.1 01/44</t>
  </si>
  <si>
    <t>US31428XAW65</t>
  </si>
  <si>
    <t>Transportation</t>
  </si>
  <si>
    <t>HEWLETT PACKARD 3.4 06/30</t>
  </si>
  <si>
    <t>US40434LAC90</t>
  </si>
  <si>
    <t>Technology Hardware &amp; Equipment</t>
  </si>
  <si>
    <t>KEURIG DR PEPPER 3.8 05/2050</t>
  </si>
  <si>
    <t>US49271VAK61</t>
  </si>
  <si>
    <t>PRU 4.5 PRUDENTIAL 09/47</t>
  </si>
  <si>
    <t>US744320AW24</t>
  </si>
  <si>
    <t>STARBUCKS 3.5 11/50</t>
  </si>
  <si>
    <t>US855244BA67</t>
  </si>
  <si>
    <t>TEXTRON 2.45 03/31</t>
  </si>
  <si>
    <t>US883203CC32</t>
  </si>
  <si>
    <t>Capital Goods</t>
  </si>
  <si>
    <t>VERISK ANALYTICS 3.625 5/50</t>
  </si>
  <si>
    <t>US92345YAG17</t>
  </si>
  <si>
    <t>Commercial &amp; Professional Services</t>
  </si>
  <si>
    <t>WHIRLPOOL 4.6 05/50</t>
  </si>
  <si>
    <t>US963320AX45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</si>
  <si>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</si>
  <si>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</si>
  <si>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</si>
  <si>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</si>
  <si>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</si>
  <si>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</si>
  <si>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</si>
  <si>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</si>
  <si>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</si>
  <si>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BLOCK FINANCIAL 3.875 08/30</t>
  </si>
  <si>
    <t>US093662AH70</t>
  </si>
  <si>
    <t>Baa3</t>
  </si>
  <si>
    <t>BOEING 5.93 05/60</t>
  </si>
  <si>
    <t>US097023CX16</t>
  </si>
  <si>
    <t>BROADCOM 5 04/30</t>
  </si>
  <si>
    <t>US11135FBD24</t>
  </si>
  <si>
    <t>CHCOCH 3.7 11/29</t>
  </si>
  <si>
    <t>US16412XAH89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</si>
  <si>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</si>
  <si>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</si>
  <si>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</si>
  <si>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</si>
  <si>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</si>
  <si>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</si>
  <si>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</si>
  <si>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</si>
  <si>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</si>
  <si>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</si>
  <si>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</si>
  <si>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</si>
  <si>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</si>
  <si>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</si>
  <si>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FLOWSERVE 3.5 10/30</t>
  </si>
  <si>
    <t>US34354PAF27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</si>
  <si>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</si>
  <si>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</si>
  <si>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</si>
  <si>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</si>
  <si>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</si>
  <si>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</si>
  <si>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</si>
  <si>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MACQUARIE BANK 3.624 06/30</t>
  </si>
  <si>
    <t>USQ568A9SQ14</t>
  </si>
  <si>
    <t>MARRIOT 3.5 10/32</t>
  </si>
  <si>
    <t>US571903BF91</t>
  </si>
  <si>
    <t>MERCK 2.875 06/29 06/79</t>
  </si>
  <si>
    <t>XS2011260705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</si>
  <si>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</si>
  <si>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</si>
  <si>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</si>
  <si>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</si>
  <si>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</si>
  <si>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</si>
  <si>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</si>
  <si>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</si>
  <si>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</si>
  <si>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</si>
  <si>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PVH 4.625 07/25</t>
  </si>
  <si>
    <t>US693656AB63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</si>
  <si>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</si>
  <si>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</si>
  <si>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</si>
  <si>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</si>
  <si>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</si>
  <si>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</si>
  <si>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SYSCO CORP 5.95 04/30</t>
  </si>
  <si>
    <t>US871829BL07</t>
  </si>
  <si>
    <t>Food &amp; Staples Retailing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</si>
  <si>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</si>
  <si>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</si>
  <si>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</si>
  <si>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</si>
  <si>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</si>
  <si>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</si>
  <si>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</si>
  <si>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</si>
  <si>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</si>
  <si>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</si>
  <si>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</si>
  <si>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</si>
  <si>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</si>
  <si>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</si>
  <si>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</si>
  <si>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</si>
  <si>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</si>
  <si>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</si>
  <si>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</si>
  <si>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</si>
  <si>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</si>
  <si>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QORVO 3.375 04/31</t>
  </si>
  <si>
    <t>US74736KAJ07</t>
  </si>
  <si>
    <t>RBS 3.754 11/01/29 11/24</t>
  </si>
  <si>
    <t>US780097BM20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</si>
  <si>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</si>
  <si>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</si>
  <si>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</si>
  <si>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</si>
  <si>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</si>
  <si>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</si>
  <si>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</si>
  <si>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</si>
  <si>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</si>
  <si>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</si>
  <si>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</si>
  <si>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</si>
  <si>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</si>
  <si>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</si>
  <si>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</si>
  <si>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</si>
  <si>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</si>
  <si>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</si>
  <si>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FORD 9.625 04/30</t>
  </si>
  <si>
    <t>US345370CX67</t>
  </si>
  <si>
    <t>Ba2</t>
  </si>
  <si>
    <t>MSCI 3.625 09/30 03/28</t>
  </si>
  <si>
    <t>US55354GAK67</t>
  </si>
  <si>
    <t>ALLISON TRANSM 5 10/24 10/21</t>
  </si>
  <si>
    <t>US019736AD97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</si>
  <si>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</si>
  <si>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</si>
  <si>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</si>
  <si>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</si>
  <si>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</si>
  <si>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</si>
  <si>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</si>
  <si>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</si>
  <si>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</si>
  <si>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</si>
  <si>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</si>
  <si>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</si>
  <si>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</si>
  <si>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</si>
  <si>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</si>
  <si>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</si>
  <si>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</si>
  <si>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</si>
  <si>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</si>
  <si>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</si>
  <si>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</si>
  <si>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</si>
  <si>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</si>
  <si>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</si>
  <si>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</si>
  <si>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</si>
  <si>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</si>
  <si>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</si>
  <si>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</si>
  <si>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</si>
  <si>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</si>
  <si>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</si>
  <si>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</si>
  <si>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</si>
  <si>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</si>
  <si>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</si>
  <si>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</si>
  <si>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</si>
  <si>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</si>
  <si>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</si>
  <si>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</si>
  <si>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</si>
  <si>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</si>
  <si>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</si>
  <si>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</si>
  <si>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</si>
  <si>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</si>
  <si>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</si>
  <si>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</si>
  <si>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</si>
  <si>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</si>
  <si>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</si>
  <si>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</si>
  <si>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</si>
  <si>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</si>
  <si>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</si>
  <si>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</si>
  <si>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</si>
  <si>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</si>
  <si>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513901371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</si>
  <si>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</si>
  <si>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</si>
  <si>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</si>
  <si>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</si>
  <si>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</si>
  <si>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</si>
  <si>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</si>
  <si>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</si>
  <si>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</si>
  <si>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</si>
  <si>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</si>
  <si>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</si>
  <si>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</si>
  <si>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</si>
  <si>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</si>
  <si>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</si>
  <si>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</si>
  <si>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</si>
  <si>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</si>
  <si>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</si>
  <si>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</si>
  <si>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</si>
  <si>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</si>
  <si>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</si>
  <si>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</si>
  <si>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</si>
  <si>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</si>
  <si>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</si>
  <si>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</si>
  <si>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</si>
  <si>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</si>
  <si>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</si>
  <si>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</si>
  <si>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</si>
  <si>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</si>
  <si>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</si>
  <si>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</si>
  <si>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</si>
  <si>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</si>
  <si>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</si>
  <si>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</si>
  <si>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</si>
  <si>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</si>
  <si>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</si>
  <si>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</si>
  <si>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</si>
  <si>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</si>
  <si>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</si>
  <si>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</si>
  <si>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</si>
  <si>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</si>
  <si>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</si>
  <si>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</si>
  <si>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</si>
  <si>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</si>
  <si>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</si>
  <si>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</si>
  <si>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</si>
  <si>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</si>
  <si>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</si>
  <si>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</si>
  <si>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</si>
  <si>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</si>
  <si>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</si>
  <si>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</si>
  <si>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</si>
  <si>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</si>
  <si>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</si>
  <si>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</si>
  <si>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</si>
  <si>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</si>
  <si>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</si>
  <si>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</si>
  <si>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</si>
  <si>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</si>
  <si>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</si>
  <si>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</si>
  <si>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</si>
  <si>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</si>
  <si>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</si>
  <si>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</si>
  <si>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</si>
  <si>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</si>
  <si>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</si>
  <si>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</si>
  <si>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</si>
  <si>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</si>
  <si>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</si>
  <si>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</si>
  <si>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</si>
  <si>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</si>
  <si>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</si>
  <si>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</si>
  <si>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</si>
  <si>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</si>
  <si>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</si>
  <si>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</si>
  <si>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</si>
  <si>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</si>
  <si>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</si>
  <si>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</si>
  <si>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דלק קדוחים*</t>
  </si>
  <si>
    <t>475020</t>
  </si>
  <si>
    <t>דמרי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</si>
  <si>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</si>
  <si>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</si>
  <si>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</si>
  <si>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</si>
  <si>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</si>
  <si>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</si>
  <si>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</si>
  <si>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</si>
  <si>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</si>
  <si>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</si>
  <si>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</si>
  <si>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</si>
  <si>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</si>
  <si>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</si>
  <si>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</si>
  <si>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</si>
  <si>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</si>
  <si>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</si>
  <si>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</si>
  <si>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</si>
  <si>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</si>
  <si>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</si>
  <si>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</si>
  <si>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</si>
  <si>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</si>
  <si>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</si>
  <si>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</si>
  <si>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</si>
  <si>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</si>
  <si>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</si>
  <si>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</si>
  <si>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</si>
  <si>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</si>
  <si>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</si>
  <si>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</si>
  <si>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</si>
  <si>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</si>
  <si>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</si>
  <si>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</si>
  <si>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</si>
  <si>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</si>
  <si>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</si>
  <si>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</si>
  <si>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</si>
  <si>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</si>
  <si>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</si>
  <si>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</si>
  <si>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</si>
  <si>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</si>
  <si>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</si>
  <si>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</si>
  <si>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</si>
  <si>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</si>
  <si>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</si>
  <si>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</si>
  <si>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</si>
  <si>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</si>
  <si>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</si>
  <si>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</si>
  <si>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</si>
  <si>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</si>
  <si>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</si>
  <si>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</si>
  <si>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</si>
  <si>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</si>
  <si>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</si>
  <si>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</si>
  <si>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</si>
  <si>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</si>
  <si>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</si>
  <si>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</si>
  <si>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</si>
  <si>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</si>
  <si>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</si>
  <si>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</si>
  <si>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</si>
  <si>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</si>
  <si>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</si>
  <si>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</si>
  <si>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</si>
  <si>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</si>
  <si>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</si>
  <si>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</si>
  <si>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</si>
  <si>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</si>
  <si>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</si>
  <si>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</si>
  <si>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</si>
  <si>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</si>
  <si>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</si>
  <si>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</si>
  <si>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</si>
  <si>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</si>
  <si>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</si>
  <si>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</si>
  <si>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</si>
  <si>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</si>
  <si>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</si>
  <si>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</si>
  <si>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</si>
  <si>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</si>
  <si>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</si>
  <si>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</si>
  <si>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</si>
  <si>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</si>
  <si>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</si>
  <si>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</si>
  <si>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</si>
  <si>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</si>
  <si>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</si>
  <si>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</si>
  <si>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</si>
  <si>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</si>
  <si>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</si>
  <si>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</si>
  <si>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</si>
  <si>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</si>
  <si>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</si>
  <si>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</si>
  <si>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</si>
  <si>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</si>
  <si>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</si>
  <si>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</si>
  <si>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</si>
  <si>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</si>
  <si>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</si>
  <si>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</si>
  <si>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</si>
  <si>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</si>
  <si>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</si>
  <si>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</si>
  <si>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</si>
  <si>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</si>
  <si>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</si>
  <si>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</si>
  <si>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</si>
  <si>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</si>
  <si>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</si>
  <si>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</si>
  <si>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</si>
  <si>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</si>
  <si>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</si>
  <si>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</si>
  <si>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</si>
  <si>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</si>
  <si>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מספנות*</t>
  </si>
  <si>
    <t>1168533</t>
  </si>
  <si>
    <t>516084753</t>
  </si>
  <si>
    <t>מקס סטוק</t>
  </si>
  <si>
    <t>1168558</t>
  </si>
  <si>
    <t>513618967</t>
  </si>
  <si>
    <t>משביר לצרכן</t>
  </si>
  <si>
    <t>1104959</t>
  </si>
  <si>
    <t>513389270</t>
  </si>
  <si>
    <t>משק אנרגיה*</t>
  </si>
  <si>
    <t>1166974</t>
  </si>
  <si>
    <t>516167343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</si>
  <si>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</si>
  <si>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</si>
  <si>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</si>
  <si>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</si>
  <si>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</si>
  <si>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</si>
  <si>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</si>
  <si>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</si>
  <si>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</si>
  <si>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</si>
  <si>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</si>
  <si>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</si>
  <si>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</si>
  <si>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</si>
  <si>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</si>
  <si>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</si>
  <si>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</si>
  <si>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</si>
  <si>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</si>
  <si>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</si>
  <si>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</si>
  <si>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</si>
  <si>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</si>
  <si>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</si>
  <si>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</si>
  <si>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</si>
  <si>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</si>
  <si>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</si>
  <si>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</si>
  <si>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</si>
  <si>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</si>
  <si>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</si>
  <si>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</si>
  <si>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</si>
  <si>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</si>
  <si>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</si>
  <si>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</si>
  <si>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</si>
  <si>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</si>
  <si>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</si>
  <si>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</si>
  <si>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</si>
  <si>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</si>
  <si>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</si>
  <si>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</si>
  <si>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</si>
  <si>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</si>
  <si>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</si>
  <si>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</si>
  <si>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</si>
  <si>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</si>
  <si>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</si>
  <si>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</si>
  <si>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</si>
  <si>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</si>
  <si>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</si>
  <si>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</si>
  <si>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</si>
  <si>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</si>
  <si>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</si>
  <si>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</si>
  <si>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</si>
  <si>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</si>
  <si>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</si>
  <si>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</si>
  <si>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</si>
  <si>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</si>
  <si>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</si>
  <si>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</si>
  <si>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</si>
  <si>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</si>
  <si>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</si>
  <si>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</si>
  <si>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</si>
  <si>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</si>
  <si>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</si>
  <si>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</si>
  <si>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</si>
  <si>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</si>
  <si>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</si>
  <si>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</si>
  <si>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</si>
  <si>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</si>
  <si>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</si>
  <si>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</si>
  <si>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</si>
  <si>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</si>
  <si>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</si>
  <si>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</si>
  <si>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</si>
  <si>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</si>
  <si>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</si>
  <si>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</si>
  <si>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</si>
  <si>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</si>
  <si>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</si>
  <si>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</si>
  <si>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</si>
  <si>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</si>
  <si>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53368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</si>
  <si>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</si>
  <si>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</si>
  <si>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</si>
  <si>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</si>
  <si>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</si>
  <si>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</si>
  <si>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</si>
  <si>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</si>
  <si>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</si>
  <si>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</si>
  <si>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</si>
  <si>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</si>
  <si>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</si>
  <si>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</si>
  <si>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</si>
  <si>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</si>
  <si>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</si>
  <si>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</si>
  <si>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</si>
  <si>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</si>
  <si>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</si>
  <si>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</si>
  <si>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</si>
  <si>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</si>
  <si>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</si>
  <si>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</si>
  <si>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</si>
  <si>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</si>
  <si>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</si>
  <si>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</si>
  <si>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</si>
  <si>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</si>
  <si>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</si>
  <si>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AMADEUS IT GROUP SA</t>
  </si>
  <si>
    <t>ES0109067019</t>
  </si>
  <si>
    <t>BME</t>
  </si>
  <si>
    <t>AMAZON.COM INC</t>
  </si>
  <si>
    <t>US0231351067</t>
  </si>
  <si>
    <t>AMERICAN CAMPUS COMMUNITIES</t>
  </si>
  <si>
    <t>US0248351001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</si>
  <si>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</si>
  <si>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</si>
  <si>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</si>
  <si>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</si>
  <si>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</si>
  <si>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</si>
  <si>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</si>
  <si>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</si>
  <si>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</si>
  <si>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</si>
  <si>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</si>
  <si>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</si>
  <si>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</si>
  <si>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</si>
  <si>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</si>
  <si>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</si>
  <si>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BOEING</t>
  </si>
  <si>
    <t>US0970231058</t>
  </si>
  <si>
    <t>BOOKING HOLDINGS INC</t>
  </si>
  <si>
    <t>US09857L1089</t>
  </si>
  <si>
    <t>CELLNEX TELECOM SA</t>
  </si>
  <si>
    <t>ES0105066007</t>
  </si>
  <si>
    <t>CENTENE CORP</t>
  </si>
  <si>
    <t>US15135B1017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</si>
  <si>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</si>
  <si>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</si>
  <si>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</si>
  <si>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</si>
  <si>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</si>
  <si>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</si>
  <si>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D.R. HORTON INC</t>
  </si>
  <si>
    <t>US23331A1097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</si>
  <si>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</si>
  <si>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</si>
  <si>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</si>
  <si>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</si>
  <si>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</si>
  <si>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</si>
  <si>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</si>
  <si>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</si>
  <si>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</si>
  <si>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</si>
  <si>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</si>
  <si>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</si>
  <si>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</si>
  <si>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</si>
  <si>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</si>
  <si>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</si>
  <si>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</si>
  <si>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</si>
  <si>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</si>
  <si>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</si>
  <si>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</si>
  <si>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</si>
  <si>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</si>
  <si>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</si>
  <si>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</si>
  <si>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</si>
  <si>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</si>
  <si>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</si>
  <si>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</si>
  <si>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INTERCONTINENTAL EXCHANGE IN</t>
  </si>
  <si>
    <t>US45866F1049</t>
  </si>
  <si>
    <t>INTERCONTINENTAL HOTELS</t>
  </si>
  <si>
    <t>GB00BHJYC057</t>
  </si>
  <si>
    <t>JPMORGAN CHASE</t>
  </si>
  <si>
    <t>US46625H1005</t>
  </si>
  <si>
    <t>LEMONADE</t>
  </si>
  <si>
    <t>US52567D1072</t>
  </si>
  <si>
    <t>LENNAR CORP A</t>
  </si>
  <si>
    <t>US5260571048</t>
  </si>
  <si>
    <t>LOREAL</t>
  </si>
  <si>
    <t>FR0000120321</t>
  </si>
  <si>
    <t>LOWES COS INC</t>
  </si>
  <si>
    <t>US5486611073</t>
  </si>
  <si>
    <t>MARTIN MARIETTA MATERIALS</t>
  </si>
  <si>
    <t>US5732841060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</si>
  <si>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</si>
  <si>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</si>
  <si>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</si>
  <si>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</si>
  <si>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</si>
  <si>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</si>
  <si>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</si>
  <si>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</si>
  <si>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</si>
  <si>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</si>
  <si>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</si>
  <si>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</si>
  <si>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MSCI</t>
  </si>
  <si>
    <t>US55354G1004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</si>
  <si>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</si>
  <si>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</si>
  <si>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</si>
  <si>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</si>
  <si>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</si>
  <si>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</si>
  <si>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</si>
  <si>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</si>
  <si>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</si>
  <si>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</si>
  <si>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</si>
  <si>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</si>
  <si>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</si>
  <si>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</si>
  <si>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OWL ROCK CAPITAL</t>
  </si>
  <si>
    <t>US69121K1043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</si>
  <si>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</si>
  <si>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</si>
  <si>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</si>
  <si>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</si>
  <si>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</si>
  <si>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</si>
  <si>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</si>
  <si>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</si>
  <si>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PVH CORP</t>
  </si>
  <si>
    <t>US6936561009</t>
  </si>
  <si>
    <t>RALPH LAUREN CORP</t>
  </si>
  <si>
    <t>US7512121010</t>
  </si>
  <si>
    <t>RECKITT BENCKISER GROUP</t>
  </si>
  <si>
    <t>GB00B24CGK77</t>
  </si>
  <si>
    <t>ROSS STORES</t>
  </si>
  <si>
    <t>US7782961038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</si>
  <si>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</si>
  <si>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</si>
  <si>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</si>
  <si>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</si>
  <si>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</si>
  <si>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</si>
  <si>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</si>
  <si>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</si>
  <si>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</si>
  <si>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</si>
  <si>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</si>
  <si>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</si>
  <si>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</si>
  <si>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</si>
  <si>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</si>
  <si>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</si>
  <si>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</si>
  <si>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THALES SA</t>
  </si>
  <si>
    <t>FR0000121329</t>
  </si>
  <si>
    <t>TJX COMPANIES INC</t>
  </si>
  <si>
    <t>US8725401090</t>
  </si>
  <si>
    <t>UNITED PARCEL SERVICE CL B</t>
  </si>
  <si>
    <t>US9113121068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</si>
  <si>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</si>
  <si>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</si>
  <si>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</si>
  <si>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</si>
  <si>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</si>
  <si>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</si>
  <si>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</si>
  <si>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</si>
  <si>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</si>
  <si>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</si>
  <si>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</si>
  <si>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</si>
  <si>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</si>
  <si>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</si>
  <si>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VULCAN MATERIALS CO</t>
  </si>
  <si>
    <t>US9291601097</t>
  </si>
  <si>
    <t>WAL MART STORES INC</t>
  </si>
  <si>
    <t>US9311421039</t>
  </si>
  <si>
    <t>WALT DISNEY CO/THE</t>
  </si>
  <si>
    <t>US2546871060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</si>
  <si>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</si>
  <si>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</si>
  <si>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</si>
  <si>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</si>
  <si>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</si>
  <si>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</si>
  <si>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</si>
  <si>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</si>
  <si>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</si>
  <si>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</si>
  <si>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</si>
  <si>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</si>
  <si>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</si>
  <si>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</si>
  <si>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</si>
  <si>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</si>
  <si>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</si>
  <si>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</si>
  <si>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</si>
  <si>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</si>
  <si>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</si>
  <si>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</si>
  <si>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</si>
  <si>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</si>
  <si>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</si>
  <si>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</si>
  <si>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</si>
  <si>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</si>
  <si>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</si>
  <si>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</si>
  <si>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</si>
  <si>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</si>
  <si>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</si>
  <si>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</si>
  <si>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</si>
  <si>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</si>
  <si>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</si>
  <si>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</si>
  <si>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</si>
  <si>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</si>
  <si>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</si>
  <si>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</si>
  <si>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</si>
  <si>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</si>
  <si>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</si>
  <si>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</si>
  <si>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</si>
  <si>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</si>
  <si>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</si>
  <si>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</si>
  <si>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</si>
  <si>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</si>
  <si>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</si>
  <si>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</si>
  <si>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</si>
  <si>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</si>
  <si>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</si>
  <si>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</si>
  <si>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</si>
  <si>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</si>
  <si>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</si>
  <si>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</si>
  <si>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</si>
  <si>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</si>
  <si>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</si>
  <si>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</si>
  <si>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</si>
  <si>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</si>
  <si>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</si>
  <si>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</si>
  <si>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</si>
  <si>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</si>
  <si>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</si>
  <si>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</si>
  <si>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</si>
  <si>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</si>
  <si>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</si>
  <si>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</si>
  <si>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</si>
  <si>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</si>
  <si>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</si>
  <si>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</si>
  <si>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</si>
  <si>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</si>
  <si>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</si>
  <si>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</si>
  <si>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</si>
  <si>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</si>
  <si>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</si>
  <si>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</si>
  <si>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</si>
  <si>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</si>
  <si>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</si>
  <si>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</si>
  <si>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</si>
  <si>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</si>
  <si>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</si>
  <si>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</si>
  <si>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</si>
  <si>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</si>
  <si>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</si>
  <si>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</si>
  <si>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ISHR EUR600 IND GDS&amp;SERV (DE)</t>
  </si>
  <si>
    <t>DE000A0H08J9</t>
  </si>
  <si>
    <t>KRANESHARES CSI CHINA INTERNET</t>
  </si>
  <si>
    <t>US5007673065</t>
  </si>
  <si>
    <t>LYXOR EURSTX600 Auto&amp;Parts</t>
  </si>
  <si>
    <t>LU1834983394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</si>
  <si>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</si>
  <si>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</si>
  <si>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</si>
  <si>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</si>
  <si>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</si>
  <si>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</si>
  <si>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</si>
  <si>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</si>
  <si>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</si>
  <si>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</si>
  <si>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</si>
  <si>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</si>
  <si>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</si>
  <si>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</si>
  <si>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</si>
  <si>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</si>
  <si>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</si>
  <si>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</si>
  <si>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</si>
  <si>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</si>
  <si>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UTILITIES SELECT SECTOR SPDR</t>
  </si>
  <si>
    <t>US81369Y8865</t>
  </si>
  <si>
    <t>VANGUARD AUST SHARES IDX ETF</t>
  </si>
  <si>
    <t>AU000000VAS1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</si>
  <si>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</si>
  <si>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</si>
  <si>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</si>
  <si>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</si>
  <si>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</si>
  <si>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</si>
  <si>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</si>
  <si>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</si>
  <si>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</si>
  <si>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</si>
  <si>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</si>
  <si>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</si>
  <si>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</si>
  <si>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</si>
  <si>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</si>
  <si>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</si>
  <si>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</si>
  <si>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</si>
  <si>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</si>
  <si>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</si>
  <si>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</si>
  <si>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</si>
  <si>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</si>
  <si>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</si>
  <si>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</si>
  <si>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</si>
  <si>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</si>
  <si>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</si>
  <si>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</si>
  <si>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</si>
  <si>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</si>
  <si>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Amundi Funds Pioneer US High</t>
  </si>
  <si>
    <t>LU1883863851</t>
  </si>
  <si>
    <t>B</t>
  </si>
  <si>
    <t>CS NL GL SEN LO MC</t>
  </si>
  <si>
    <t>LU0635707705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</si>
  <si>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</si>
  <si>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</si>
  <si>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</si>
  <si>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</si>
  <si>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</si>
  <si>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</si>
  <si>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</si>
  <si>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</si>
  <si>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</si>
  <si>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</si>
  <si>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</si>
  <si>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</si>
  <si>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</si>
  <si>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</si>
  <si>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</si>
  <si>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</si>
  <si>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</si>
  <si>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</si>
  <si>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</si>
  <si>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</si>
  <si>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</si>
  <si>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</si>
  <si>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</si>
  <si>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</si>
  <si>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</si>
  <si>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</si>
  <si>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</si>
  <si>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</si>
  <si>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</si>
  <si>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</si>
  <si>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</si>
  <si>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</si>
  <si>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</si>
  <si>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</si>
  <si>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115 NOV 2020 בזק</t>
  </si>
  <si>
    <t>83278648</t>
  </si>
  <si>
    <t>P 115 NOV 2020 בזק</t>
  </si>
  <si>
    <t>83278911</t>
  </si>
  <si>
    <t>SPX US 12/18/20 C3000</t>
  </si>
  <si>
    <t>SPX1220C3000</t>
  </si>
  <si>
    <t>SPX US 12/18/20 C3600</t>
  </si>
  <si>
    <t>SPX1220C3600</t>
  </si>
  <si>
    <t>SX5E 12/18/20 C2950</t>
  </si>
  <si>
    <t>SX5E1220C295</t>
  </si>
  <si>
    <t>SX5E 12/18/20 C3475</t>
  </si>
  <si>
    <t>SX5E1220C347</t>
  </si>
  <si>
    <t>EURO STOXX 50 DEC20</t>
  </si>
  <si>
    <t>VGZ0</t>
  </si>
  <si>
    <t>S&amp;P 500 ANNL DIV DEC21</t>
  </si>
  <si>
    <t>ASDZ1</t>
  </si>
  <si>
    <t>S&amp;P500 EMINI FUT DEC20</t>
  </si>
  <si>
    <t>ESZ0</t>
  </si>
  <si>
    <t>STOXX EUROPE 600 DEC20</t>
  </si>
  <si>
    <t>SXOZ0</t>
  </si>
  <si>
    <t>ערד 8786_1/2027</t>
  </si>
  <si>
    <t>71116487</t>
  </si>
  <si>
    <t>ערד 8790 2027 4.8%</t>
  </si>
  <si>
    <t>ערד 8805</t>
  </si>
  <si>
    <t>ערד 8809</t>
  </si>
  <si>
    <t>3322000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</si>
  <si>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</si>
  <si>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</si>
  <si>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</si>
  <si>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</si>
  <si>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</si>
  <si>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</si>
  <si>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</si>
  <si>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</si>
  <si>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</si>
  <si>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</si>
  <si>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</si>
  <si>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</si>
  <si>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</si>
  <si>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</si>
  <si>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</si>
  <si>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</si>
  <si>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</si>
  <si>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</si>
  <si>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</si>
  <si>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</si>
  <si>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</si>
  <si>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</si>
  <si>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</si>
  <si>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</si>
  <si>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</si>
  <si>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</si>
  <si>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</si>
  <si>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</si>
  <si>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</si>
  <si>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</si>
  <si>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</si>
  <si>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</si>
  <si>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</si>
  <si>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</si>
  <si>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</si>
  <si>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</si>
  <si>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</si>
  <si>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</si>
  <si>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</si>
  <si>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</si>
  <si>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</si>
  <si>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</si>
  <si>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</si>
  <si>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</si>
  <si>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</si>
  <si>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</si>
  <si>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</si>
  <si>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</si>
  <si>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</si>
  <si>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</si>
  <si>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</si>
  <si>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</si>
  <si>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</si>
  <si>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</si>
  <si>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</si>
  <si>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</si>
  <si>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</si>
  <si>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</si>
  <si>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</si>
  <si>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</si>
  <si>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</si>
  <si>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</si>
  <si>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</si>
  <si>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</si>
  <si>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</si>
  <si>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</si>
  <si>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</si>
  <si>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</si>
  <si>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</si>
  <si>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</si>
  <si>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</si>
  <si>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</si>
  <si>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</si>
  <si>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</si>
  <si>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</si>
  <si>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</si>
  <si>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</si>
  <si>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</si>
  <si>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</si>
  <si>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</si>
  <si>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</si>
  <si>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</si>
  <si>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</si>
  <si>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</si>
  <si>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</si>
  <si>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</si>
  <si>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</si>
  <si>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</si>
  <si>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</si>
  <si>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</si>
  <si>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8888</t>
  </si>
  <si>
    <t>88880000</t>
  </si>
  <si>
    <t>ערד 8889</t>
  </si>
  <si>
    <t>88890000</t>
  </si>
  <si>
    <t>ערד סדרה 8788 4.8% 2027</t>
  </si>
  <si>
    <t>71116727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</si>
  <si>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</si>
  <si>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</si>
  <si>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</si>
  <si>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</si>
  <si>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</si>
  <si>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</si>
  <si>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</si>
  <si>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</si>
  <si>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</si>
  <si>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</si>
  <si>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</si>
  <si>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</si>
  <si>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</si>
  <si>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</si>
  <si>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</si>
  <si>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</si>
  <si>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</si>
  <si>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</si>
  <si>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</si>
  <si>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</si>
  <si>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</si>
  <si>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</si>
  <si>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</si>
  <si>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</si>
  <si>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</si>
  <si>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</si>
  <si>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</si>
  <si>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</si>
  <si>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</si>
  <si>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</si>
  <si>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</si>
  <si>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</si>
  <si>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</si>
  <si>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</si>
  <si>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</si>
  <si>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</si>
  <si>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</si>
  <si>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</si>
  <si>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</si>
  <si>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</si>
  <si>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</si>
  <si>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</si>
  <si>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</si>
  <si>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</si>
  <si>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</si>
  <si>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</si>
  <si>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</si>
  <si>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אורמת אגח 3*</t>
  </si>
  <si>
    <t>1139179</t>
  </si>
  <si>
    <t>1735 MARKET INVESTOR HOLDC MAKEFET*</t>
  </si>
  <si>
    <t>240 West 35th Street  mkf*</t>
  </si>
  <si>
    <t>494382</t>
  </si>
  <si>
    <t>425 Lexington*</t>
  </si>
  <si>
    <t>901 Fifth Seattle*</t>
  </si>
  <si>
    <t>Eschborn Plaza*</t>
  </si>
  <si>
    <t>next insurance</t>
  </si>
  <si>
    <t>Rialto Elite Portfolio makefet*</t>
  </si>
  <si>
    <t>508308</t>
  </si>
  <si>
    <t>ROBIN*</t>
  </si>
  <si>
    <t>505145</t>
  </si>
  <si>
    <t>Sacramento 353*</t>
  </si>
  <si>
    <t>Tanfield 1*</t>
  </si>
  <si>
    <t>USBT INVESTOR HOLDCO 2 LP*</t>
  </si>
  <si>
    <t>white oak 2*</t>
  </si>
  <si>
    <t>white oak 3 mkf*</t>
  </si>
  <si>
    <t>494381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</si>
  <si>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</si>
  <si>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</si>
  <si>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</si>
  <si>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</si>
  <si>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</si>
  <si>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 xml:space="preserve"> Accelmed Partners II</t>
  </si>
  <si>
    <t xml:space="preserve"> Vintage Co Inv II Class A Pitango VIII</t>
  </si>
  <si>
    <t>Fortissimo Capital Fund V L.P.</t>
  </si>
  <si>
    <t>Kedma Capital III</t>
  </si>
  <si>
    <t>TENE GROWTH CAPITAL IV</t>
  </si>
  <si>
    <t>Vintage Co Inv II B Lightspeed IV</t>
  </si>
  <si>
    <t>Vintage Co Inv II B Lightspeed XIII</t>
  </si>
  <si>
    <t>Vintage Co Inv II C Zeev Ventures VI</t>
  </si>
  <si>
    <t>Vintage Co Inv II Class A F2</t>
  </si>
  <si>
    <t>Vintage Co Inv II Class B ETN FXV III</t>
  </si>
  <si>
    <t>Yesodot Gimmel</t>
  </si>
  <si>
    <t>סה"כ קרנות השקעה בחו"ל</t>
  </si>
  <si>
    <t>Horsley Bridge XII Ventures</t>
  </si>
  <si>
    <t>Strategic Investors Fund IX L.P</t>
  </si>
  <si>
    <t>Strategic Investors Fund X</t>
  </si>
  <si>
    <t>Vintage fund of funds ISRAEL V</t>
  </si>
  <si>
    <t>Vintage Fund of Funds V ACCESS</t>
  </si>
  <si>
    <t>Blackstone Real Estate Partners IX.F L.P</t>
  </si>
  <si>
    <t>Brookfield SREP III F3</t>
  </si>
  <si>
    <t>Co Invest Antlia BSREP III</t>
  </si>
  <si>
    <t>Portfolio EDGE מקפת</t>
  </si>
  <si>
    <t>Waterton Residential P V XIII</t>
  </si>
  <si>
    <t xml:space="preserve"> SDP IV</t>
  </si>
  <si>
    <t>ACE IV*</t>
  </si>
  <si>
    <t>ADLS</t>
  </si>
  <si>
    <t>Advent International GPE IX L.P</t>
  </si>
  <si>
    <t>APCS LP*</t>
  </si>
  <si>
    <t>Apollo Overseas Partners IX L.P</t>
  </si>
  <si>
    <t>ARCLIGHT AEP FEEDER FUND VII LLC</t>
  </si>
  <si>
    <t>Arcmont SLF II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</si>
  <si>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</si>
  <si>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</si>
  <si>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</si>
  <si>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</si>
  <si>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</si>
  <si>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</si>
  <si>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</si>
  <si>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CDL II</t>
  </si>
  <si>
    <t>CMPVIIC</t>
  </si>
  <si>
    <t>Copenhagen Infrastructure III F2</t>
  </si>
  <si>
    <t>Court Square IV</t>
  </si>
  <si>
    <t>CRECH V</t>
  </si>
  <si>
    <t>EC   1</t>
  </si>
  <si>
    <t>EC   2</t>
  </si>
  <si>
    <t>GIP GEMINI FUND CAYMAN FEEDER II LP</t>
  </si>
  <si>
    <t>Global Infrastructure Partners IV L.P</t>
  </si>
  <si>
    <t>GTCR harbourvest tranche B</t>
  </si>
  <si>
    <t>harbourvest part' co inv fund IV</t>
  </si>
  <si>
    <t>HIG harbourvest Tranche B</t>
  </si>
  <si>
    <t>ICGLV</t>
  </si>
  <si>
    <t>IFM GLOBAL INFRASTRUCTURE C</t>
  </si>
  <si>
    <t>IK harbourvest tranche B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</si>
  <si>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</si>
  <si>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</si>
  <si>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</si>
  <si>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</si>
  <si>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</si>
  <si>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</si>
  <si>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</si>
  <si>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</si>
  <si>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</si>
  <si>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</si>
  <si>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KSO</t>
  </si>
  <si>
    <t>LS POWER FUND IV F2</t>
  </si>
  <si>
    <t>Mayberry LP</t>
  </si>
  <si>
    <t>Migdal HarbourVest Tranche B</t>
  </si>
  <si>
    <t>MTDL</t>
  </si>
  <si>
    <t>Pantheon Global Secondary Fund VI</t>
  </si>
  <si>
    <t>Paragon III HarbourVest B</t>
  </si>
  <si>
    <t>Patria Private Equity Fund VI</t>
  </si>
  <si>
    <t>PERMIRA VII L.P.2 SCSP</t>
  </si>
  <si>
    <t>PGCO IV Co mingled Fund SCSP</t>
  </si>
  <si>
    <t>PPCSIV</t>
  </si>
  <si>
    <t>SDPIII</t>
  </si>
  <si>
    <t>Spectrum</t>
  </si>
  <si>
    <t>SPECTRUM co inv   Saavi LP</t>
  </si>
  <si>
    <t>Sun Capital Partners  harbourvest B</t>
  </si>
  <si>
    <t>TDLIV</t>
  </si>
  <si>
    <t>Thoma Bravo Fund XIII</t>
  </si>
  <si>
    <t>Thoma Bravo Harbourvest B</t>
  </si>
  <si>
    <t>TPG Asia VII L.P</t>
  </si>
  <si>
    <t>Warburg Pincus China II L.P</t>
  </si>
  <si>
    <t>WSREDII</t>
  </si>
  <si>
    <t>סה"כ כתבי אופציה בישראל:</t>
  </si>
  <si>
    <t>אלקטריון אופציה לא סחירה</t>
  </si>
  <si>
    <t>578779</t>
  </si>
  <si>
    <t>SOLGEL WARRANT</t>
  </si>
  <si>
    <t>565685</t>
  </si>
  <si>
    <t>₪ / מט"ח</t>
  </si>
  <si>
    <t>+ILS/-USD 3.3334 13-07-21 (11) -206</t>
  </si>
  <si>
    <t>10000189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</si>
  <si>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</si>
  <si>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</si>
  <si>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</si>
  <si>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</si>
  <si>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</si>
  <si>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</si>
  <si>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3.3465 07-07-21 (12) -205</t>
  </si>
  <si>
    <t>10000503</t>
  </si>
  <si>
    <t>+ILS/-USD 3.3472 08-07-21 (20) -203</t>
  </si>
  <si>
    <t>10000509</t>
  </si>
  <si>
    <t>+ILS/-USD 3.349 08-07-21 (10) -195</t>
  </si>
  <si>
    <t>10000508</t>
  </si>
  <si>
    <t>+ILS/-USD 3.3609 20-07-21 (11) -236</t>
  </si>
  <si>
    <t>10000191</t>
  </si>
  <si>
    <t>+ILS/-USD 3.374 14-01-21 (12) -92</t>
  </si>
  <si>
    <t>10000514</t>
  </si>
  <si>
    <t>+ILS/-USD 3.3795 06-07-21 (10) -190</t>
  </si>
  <si>
    <t>10000501</t>
  </si>
  <si>
    <t>+ILS/-USD 3.3802 06-07-21 (20) -188</t>
  </si>
  <si>
    <t>10000500</t>
  </si>
  <si>
    <t>+ILS/-USD 3.3806 22-07-21 (11) -244</t>
  </si>
  <si>
    <t>10000193</t>
  </si>
  <si>
    <t>+ILS/-USD 3.3817 06-07-21 (10) -198</t>
  </si>
  <si>
    <t>10000497</t>
  </si>
  <si>
    <t>+ILS/-USD 3.3866 26-07-21 (11) -229</t>
  </si>
  <si>
    <t>10000197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</si>
  <si>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</si>
  <si>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</si>
  <si>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</si>
  <si>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</si>
  <si>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</si>
  <si>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</si>
  <si>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</si>
  <si>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</si>
  <si>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19-01-21 (20) -98</t>
  </si>
  <si>
    <t>10000195</t>
  </si>
  <si>
    <t>+ILS/-USD 3.3933 15-12-20 (20) -72</t>
  </si>
  <si>
    <t>10000478</t>
  </si>
  <si>
    <t>+ILS/-USD 3.3935 15-12-20 (93) -70</t>
  </si>
  <si>
    <t>10000479</t>
  </si>
  <si>
    <t>+ILS/-USD 3.3944 17-12-20 (12) -76</t>
  </si>
  <si>
    <t>10000183</t>
  </si>
  <si>
    <t>10000475</t>
  </si>
  <si>
    <t>+ILS/-USD 3.395 03-03-21 (10) -125</t>
  </si>
  <si>
    <t>10000483</t>
  </si>
  <si>
    <t>+ILS/-USD 3.395 03-03-21 (20) -125</t>
  </si>
  <si>
    <t>10000485</t>
  </si>
  <si>
    <t>+ILS/-USD 3.3954 17-12-20 (20) -76</t>
  </si>
  <si>
    <t>10000477</t>
  </si>
  <si>
    <t>10000185</t>
  </si>
  <si>
    <t>+ILS/-USD 3.39645 17-12-20 (11) -75.5</t>
  </si>
  <si>
    <t>10000181</t>
  </si>
  <si>
    <t>+ILS/-USD 3.3967 10-03-21 (10) -428</t>
  </si>
  <si>
    <t>10000077</t>
  </si>
  <si>
    <t>+ILS/-USD 3.3969 15-12-20 (12) -81</t>
  </si>
  <si>
    <t>10000466</t>
  </si>
  <si>
    <t>+ILS/-USD 3.3974 06-01-21 (11) -86</t>
  </si>
  <si>
    <t>10000187</t>
  </si>
  <si>
    <t>+ILS/-USD 3.398 08-12-20 (11) -429</t>
  </si>
  <si>
    <t>10000079</t>
  </si>
  <si>
    <t>+ILS/-USD 3.3981 08-12-20 (10) -429</t>
  </si>
  <si>
    <t>10000137</t>
  </si>
  <si>
    <t>+ILS/-USD 3.399 30-11-20 (10) -410</t>
  </si>
  <si>
    <t>10000073</t>
  </si>
  <si>
    <t>+ILS/-USD 3.3991 05-01-21 (10) -109</t>
  </si>
  <si>
    <t>10000176</t>
  </si>
  <si>
    <t>+ILS/-USD 3.4 20-01-21 (12) -92</t>
  </si>
  <si>
    <t>10000173</t>
  </si>
  <si>
    <t>+ILS/-USD 3.4 21-12-20 (20) -126</t>
  </si>
  <si>
    <t>10000031</t>
  </si>
  <si>
    <t>+ILS/-USD 3.4004 21-12-20 (11) -126</t>
  </si>
  <si>
    <t>10000166</t>
  </si>
  <si>
    <t>+ILS/-USD 3.4005 08-03-21 (20) -125</t>
  </si>
  <si>
    <t>10000532</t>
  </si>
  <si>
    <t>+ILS/-USD 3.4015 03-03-21 (11) -505</t>
  </si>
  <si>
    <t>10000082</t>
  </si>
  <si>
    <t>+ILS/-USD 3.4017 16-02-21 (10) -108</t>
  </si>
  <si>
    <t>10000533</t>
  </si>
  <si>
    <t>+ILS/-USD 3.402 16-12-20 (20) -80</t>
  </si>
  <si>
    <t>10000468</t>
  </si>
  <si>
    <t>+ILS/-USD 3.4028 15-07-21 (10) -222</t>
  </si>
  <si>
    <t>10000531</t>
  </si>
  <si>
    <t>+ILS/-USD 3.403 01-10-20 (20) -44</t>
  </si>
  <si>
    <t>10000033</t>
  </si>
  <si>
    <t>+ILS/-USD 3.404 10-03-21 (11) -120</t>
  </si>
  <si>
    <t>10000208</t>
  </si>
  <si>
    <t>+ILS/-USD 3.4045 03-03-21 (12) -505</t>
  </si>
  <si>
    <t>10000006</t>
  </si>
  <si>
    <t>+ILS/-USD 3.4049 02-12-20 (20) -121</t>
  </si>
  <si>
    <t>10000450</t>
  </si>
  <si>
    <t>+ILS/-USD 3.4055 29-03-21 (11) -145</t>
  </si>
  <si>
    <t>10000205</t>
  </si>
  <si>
    <t>+ILS/-USD 3.406 03-11-20 (20) -65</t>
  </si>
  <si>
    <t>10000160</t>
  </si>
  <si>
    <t>+ILS/-USD 3.407 08-12-20 (10) -420</t>
  </si>
  <si>
    <t>10000149</t>
  </si>
  <si>
    <t>+ILS/-USD 3.407 24-11-20 (10) -100</t>
  </si>
  <si>
    <t>10000455</t>
  </si>
  <si>
    <t>+ILS/-USD 3.4075 20-01-21 (93) -94</t>
  </si>
  <si>
    <t>10000201</t>
  </si>
  <si>
    <t>+ILS/-USD 3.4086 10-12-20 (11) -84</t>
  </si>
  <si>
    <t>10000172</t>
  </si>
  <si>
    <t>+ILS/-USD 3.4094 02-12-20 (10) -86</t>
  </si>
  <si>
    <t>10000463</t>
  </si>
  <si>
    <t>+ILS/-USD 3.4097 27-10-20 (10) -58</t>
  </si>
  <si>
    <t>10000464</t>
  </si>
  <si>
    <t>+ILS/-USD 3.41 10-12-20 (20) -84</t>
  </si>
  <si>
    <t>10000163</t>
  </si>
  <si>
    <t>+ILS/-USD 3.4108 26-10-20 (10) -82</t>
  </si>
  <si>
    <t>10000451</t>
  </si>
  <si>
    <t>+ILS/-USD 3.4121 30-11-20 (10) -79</t>
  </si>
  <si>
    <t>10000465</t>
  </si>
  <si>
    <t>+ILS/-USD 3.4126 19-11-20 (10) -109</t>
  </si>
  <si>
    <t>10000452</t>
  </si>
  <si>
    <t>+ILS/-USD 3.413 03-12-20 (20) -80</t>
  </si>
  <si>
    <t>10000161</t>
  </si>
  <si>
    <t>+ILS/-USD 3.4137 06-10-20 (20) -53</t>
  </si>
  <si>
    <t>10000453</t>
  </si>
  <si>
    <t>+ILS/-USD 3.4138 15-12-20 (11) -167</t>
  </si>
  <si>
    <t>10000142</t>
  </si>
  <si>
    <t>+ILS/-USD 3.414 17-03-21 (10) -440</t>
  </si>
  <si>
    <t>+ILS/-USD 3.4147 09-02-21 (10) -103</t>
  </si>
  <si>
    <t>10000529</t>
  </si>
  <si>
    <t>+ILS/-USD 3.4148 08-10-20 (11) -52</t>
  </si>
  <si>
    <t>10000168</t>
  </si>
  <si>
    <t>+ILS/-USD 3.4148 09-02-21 (12) -102</t>
  </si>
  <si>
    <t>10000035</t>
  </si>
  <si>
    <t>+ILS/-USD 3.4158 09-02-21 (11) -102</t>
  </si>
  <si>
    <t>10000207</t>
  </si>
  <si>
    <t>+ILS/-USD 3.417 04-11-20 (20) -118</t>
  </si>
  <si>
    <t>10000372</t>
  </si>
  <si>
    <t>+ILS/-USD 3.4172 15-03-21 (10) -453</t>
  </si>
  <si>
    <t>10000083</t>
  </si>
  <si>
    <t>+ILS/-USD 3.418 08-03-21 (10) -445</t>
  </si>
  <si>
    <t>10000081</t>
  </si>
  <si>
    <t>+ILS/-USD 3.42 16-02-21 (11) -102</t>
  </si>
  <si>
    <t>10000210</t>
  </si>
  <si>
    <t>+ILS/-USD 3.4206 04-11-20 (10) -124</t>
  </si>
  <si>
    <t>10000370</t>
  </si>
  <si>
    <t>+ILS/-USD 3.4216 01-07-21 (11) -214</t>
  </si>
  <si>
    <t>10000203</t>
  </si>
  <si>
    <t>+ILS/-USD 3.425 05-10-20 (12) -74</t>
  </si>
  <si>
    <t>10000433</t>
  </si>
  <si>
    <t>+ILS/-USD 3.4258 08-07-21 (12) -222</t>
  </si>
  <si>
    <t>10000578</t>
  </si>
  <si>
    <t>+ILS/-USD 3.427 15-12-20 (10) -440</t>
  </si>
  <si>
    <t>10000162</t>
  </si>
  <si>
    <t>+ILS/-USD 3.4272 27-01-21 (12) -103</t>
  </si>
  <si>
    <t>10000525</t>
  </si>
  <si>
    <t>+ILS/-USD 3.4276 05-10-20 (20) -74</t>
  </si>
  <si>
    <t>10000164</t>
  </si>
  <si>
    <t>+ILS/-USD 3.4286 22-10-20 (20) -84</t>
  </si>
  <si>
    <t>10000441</t>
  </si>
  <si>
    <t>+ILS/-USD 3.42884 10-11-20 (93) -118</t>
  </si>
  <si>
    <t>+ILS/-USD 3.4305 04-11-20 (20) -125</t>
  </si>
  <si>
    <t>10000141</t>
  </si>
  <si>
    <t>+ILS/-USD 3.4312 23-06-21 (11) -218</t>
  </si>
  <si>
    <t>10000214</t>
  </si>
  <si>
    <t>+ILS/-USD 3.4315 01-12-20 (10) -395</t>
  </si>
  <si>
    <t>+ILS/-USD 3.4345 17-06-21 (12) -215</t>
  </si>
  <si>
    <t>10000180</t>
  </si>
  <si>
    <t>+ILS/-USD 3.436 24-11-20 (12) -140</t>
  </si>
  <si>
    <t>10000143</t>
  </si>
  <si>
    <t>+ILS/-USD 3.4364 22-02-21 (12) -116</t>
  </si>
  <si>
    <t>10000560</t>
  </si>
  <si>
    <t>+ILS/-USD 3.4368 22-02-21 (93) -117</t>
  </si>
  <si>
    <t>+ILS/-USD 3.437 27-10-20 (12) -120</t>
  </si>
  <si>
    <t>10000393</t>
  </si>
  <si>
    <t>+ILS/-USD 3.4379 04-11-20 (11) -126</t>
  </si>
  <si>
    <t>10000138</t>
  </si>
  <si>
    <t>+ILS/-USD 3.4396 22-10-20 (10) -104</t>
  </si>
  <si>
    <t>10000418</t>
  </si>
  <si>
    <t>+ILS/-USD 3.4397 29-10-20 (10) -103</t>
  </si>
  <si>
    <t>10000150</t>
  </si>
  <si>
    <t>+ILS/-USD 3.4397 29-10-20 (20) -103</t>
  </si>
  <si>
    <t>10000421</t>
  </si>
  <si>
    <t>+ILS/-USD 3.44 15-10-20 (11) -82</t>
  </si>
  <si>
    <t>+ILS/-USD 3.44135 28-01-21 (20) -86.5</t>
  </si>
  <si>
    <t>10000037</t>
  </si>
  <si>
    <t>+ILS/-USD 3.4426 12-11-20 (20) -134</t>
  </si>
  <si>
    <t>10000029</t>
  </si>
  <si>
    <t>+ILS/-USD 3.4438 01-03-21 (10) -122</t>
  </si>
  <si>
    <t>10000178</t>
  </si>
  <si>
    <t>+ILS/-USD 3.4452 16-11-20 (11) -138</t>
  </si>
  <si>
    <t>10000153</t>
  </si>
  <si>
    <t>+ILS/-USD 3.4457 12-11-20 (11) -133</t>
  </si>
  <si>
    <t>10000151</t>
  </si>
  <si>
    <t>+ILS/-USD 3.4457 18-11-20 (20) -143</t>
  </si>
  <si>
    <t>10000025</t>
  </si>
  <si>
    <t>+ILS/-USD 3.4474 18-02-21 (11) -116</t>
  </si>
  <si>
    <t>10000212</t>
  </si>
  <si>
    <t>+ILS/-USD 3.449 26-10-20 (20) -90</t>
  </si>
  <si>
    <t>10000159</t>
  </si>
  <si>
    <t>+ILS/-USD 3.4498 18-11-20 (11) -142</t>
  </si>
  <si>
    <t>+ILS/-USD 3.45 26-10-20 (12) -89</t>
  </si>
  <si>
    <t>10000152</t>
  </si>
  <si>
    <t>10000427</t>
  </si>
  <si>
    <t>+ILS/-USD 3.4506 19-11-20 (20) -144</t>
  </si>
  <si>
    <t>10000027</t>
  </si>
  <si>
    <t>+ILS/-USD 3.4517 28-10-20 (11) -103</t>
  </si>
  <si>
    <t>10000157</t>
  </si>
  <si>
    <t>+ILS/-USD 3.4666 27-01-21 (10) -104</t>
  </si>
  <si>
    <t>10000568</t>
  </si>
  <si>
    <t>+ILS/-USD 3.4679 24-02-21 (12) -121</t>
  </si>
  <si>
    <t>10000562</t>
  </si>
  <si>
    <t>+ILS/-USD 3.4707 15-12-20 (10) -63</t>
  </si>
  <si>
    <t>10000566</t>
  </si>
  <si>
    <t>+ILS/-USD 3.4707 24-02-21 (20) -121</t>
  </si>
  <si>
    <t>10000564</t>
  </si>
  <si>
    <t>+ILS/-USD 3.51765 15-03-21 (12) -418.5</t>
  </si>
  <si>
    <t>10000103</t>
  </si>
  <si>
    <t>+ILS/-USD 3.5376 16-03-21 (11) -514</t>
  </si>
  <si>
    <t>10000097</t>
  </si>
  <si>
    <t>+ILS/-USD 3.5382 16-03-21 (12) -518</t>
  </si>
  <si>
    <t>10000263</t>
  </si>
  <si>
    <t>+ILS/-USD 3.583 16-11-20 (11) -340</t>
  </si>
  <si>
    <t>10000095</t>
  </si>
  <si>
    <t>+USD/-ILS 3.4264 04-11-20 (20) -116</t>
  </si>
  <si>
    <t>10000408</t>
  </si>
  <si>
    <t>+USD/-ILS 3.4338 08-12-20 (10) -382</t>
  </si>
  <si>
    <t>10000158</t>
  </si>
  <si>
    <t>+USD/-ILS 3.4535 15-12-20 (10) -155</t>
  </si>
  <si>
    <t>10000356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</si>
  <si>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</si>
  <si>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</si>
  <si>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</si>
  <si>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</si>
  <si>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</si>
  <si>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</si>
  <si>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פורוורד ש"ח-מט"ח</t>
  </si>
  <si>
    <t>10000036</t>
  </si>
  <si>
    <t>+ILS/-USD 3.3443 13-01-21 (93) -81</t>
  </si>
  <si>
    <t>10001438</t>
  </si>
  <si>
    <t>+ILS/-USD 3.3444 13-01-21 (10) -81</t>
  </si>
  <si>
    <t>10001436</t>
  </si>
  <si>
    <t>+ILS/-USD 3.346 08-07-21 (10) -195</t>
  </si>
  <si>
    <t>10001442</t>
  </si>
  <si>
    <t>10001430</t>
  </si>
  <si>
    <t>+ILS/-USD 3.3485 07-07-21 (93) -207</t>
  </si>
  <si>
    <t>10001432</t>
  </si>
  <si>
    <t>+ILS/-USD 3.393 19-01-21 (10) -100</t>
  </si>
  <si>
    <t>10001444</t>
  </si>
  <si>
    <t>+ILS/-USD 3.3943 24-11-20 (10) -697</t>
  </si>
  <si>
    <t>10001171</t>
  </si>
  <si>
    <t>+ILS/-USD 3.395 17-12-20 (10) -76</t>
  </si>
  <si>
    <t>10001419</t>
  </si>
  <si>
    <t>+ILS/-USD 3.3965 05-01-21 (10) -110</t>
  </si>
  <si>
    <t>10001414</t>
  </si>
  <si>
    <t>+ILS/-USD 3.3969 07-01-21 (10) -86</t>
  </si>
  <si>
    <t>10001421</t>
  </si>
  <si>
    <t>+ILS/-USD 3.3995 02-12-20 (10) -420</t>
  </si>
  <si>
    <t>10001266</t>
  </si>
  <si>
    <t>+ILS/-USD 3.4016 01-10-20 (10) -44</t>
  </si>
  <si>
    <t>10001412</t>
  </si>
  <si>
    <t>+ILS/-USD 3.4051 03-03-21 (10) -509</t>
  </si>
  <si>
    <t>10001268</t>
  </si>
  <si>
    <t>+ILS/-USD 3.4065 05-11-20 (10) -660</t>
  </si>
  <si>
    <t>10001183</t>
  </si>
  <si>
    <t>+ILS/-USD 3.408 31-03-21 (10) -450</t>
  </si>
  <si>
    <t>10001270</t>
  </si>
  <si>
    <t>+ILS/-USD 3.4133 08-10-20 (10) -52</t>
  </si>
  <si>
    <t>10001410</t>
  </si>
  <si>
    <t>+ILS/-USD 3.416 07-10-20 (10) -60</t>
  </si>
  <si>
    <t>10001407</t>
  </si>
  <si>
    <t>+ILS/-USD 3.417 12-01-21 (10) -75</t>
  </si>
  <si>
    <t>10001449</t>
  </si>
  <si>
    <t>+ILS/-USD 3.4174 05-11-20 (10) -906</t>
  </si>
  <si>
    <t>10001116</t>
  </si>
  <si>
    <t>+ILS/-USD 3.4174 20-10-20 (10) -76</t>
  </si>
  <si>
    <t>10001403</t>
  </si>
  <si>
    <t>+ILS/-USD 3.418 06-10-20 (10) -60</t>
  </si>
  <si>
    <t>10001405</t>
  </si>
  <si>
    <t>+ILS/-USD 3.4218 14-10-20 (10) -72</t>
  </si>
  <si>
    <t>10001400</t>
  </si>
  <si>
    <t>+ILS/-USD 3.4289 23-11-20 (10) -131</t>
  </si>
  <si>
    <t>10001386</t>
  </si>
  <si>
    <t>+ILS/-USD 3.4309 01-03-21 (10) -116</t>
  </si>
  <si>
    <t>10001455</t>
  </si>
  <si>
    <t>+ILS/-USD 3.4327 16-11-20 (10) -928</t>
  </si>
  <si>
    <t>10001114</t>
  </si>
  <si>
    <t>+ILS/-USD 3.44235 28-01-21 (10) -86.5</t>
  </si>
  <si>
    <t>10001457</t>
  </si>
  <si>
    <t>+ILS/-USD 3.446 18-02-21 (12) -118</t>
  </si>
  <si>
    <t>10001453</t>
  </si>
  <si>
    <t>+ILS/-USD 3.4476 26-10-20 (10) -89</t>
  </si>
  <si>
    <t>10001391</t>
  </si>
  <si>
    <t>+ILS/-USD 3.4505 20-10-20 (10) -885</t>
  </si>
  <si>
    <t>10001105</t>
  </si>
  <si>
    <t>+ILS/-USD 3.4506 28-10-20 (10) -104</t>
  </si>
  <si>
    <t>10001388</t>
  </si>
  <si>
    <t>+ILS/-USD 3.4932 20-10-20 (10) -888</t>
  </si>
  <si>
    <t>10001093</t>
  </si>
  <si>
    <t>+ILS/-USD 3.5072 20-10-20 (10) -873</t>
  </si>
  <si>
    <t>10001090</t>
  </si>
  <si>
    <t>+ILS/-USD 3.5642 17-11-20 (10) -358</t>
  </si>
  <si>
    <t>10001296</t>
  </si>
  <si>
    <t>+ILS/-USD 3.7791 17-11-20 (10) -576</t>
  </si>
  <si>
    <t>10001280</t>
  </si>
  <si>
    <t>10001456</t>
  </si>
  <si>
    <t>+EUR/-USD 1.165 19-10-20 (10) +6</t>
  </si>
  <si>
    <t>10000570</t>
  </si>
  <si>
    <t>+EUR/-USD 1.16505 21-10-20 (10) +6.5</t>
  </si>
  <si>
    <t>10000572</t>
  </si>
  <si>
    <t>+EUR/-USD 1.16523 28-10-20 (10) +8.3</t>
  </si>
  <si>
    <t>10000574</t>
  </si>
  <si>
    <t>+EUR/-USD 1.18555 21-10-20 (12) +18.5</t>
  </si>
  <si>
    <t>10000467</t>
  </si>
  <si>
    <t>+GBP/-USD 1.24585 09-11-20 (10) +8.5</t>
  </si>
  <si>
    <t>10000348</t>
  </si>
  <si>
    <t>+JPY/-USD 104.387 15-10-20 (10) -3.3</t>
  </si>
  <si>
    <t>10000556</t>
  </si>
  <si>
    <t>+JPY/-USD 104.427 09-12-20 (10) -10.3</t>
  </si>
  <si>
    <t>10000557</t>
  </si>
  <si>
    <t>+JPY/-USD 104.767 15-10-20 (10) -0</t>
  </si>
  <si>
    <t>10000558</t>
  </si>
  <si>
    <t>+USD/-EUR 1.08331 19-10-20 (12) +37.1</t>
  </si>
  <si>
    <t>10000315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</si>
  <si>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</si>
  <si>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</si>
  <si>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</si>
  <si>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</si>
  <si>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</si>
  <si>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</si>
  <si>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</si>
  <si>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</si>
  <si>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1.12563 01-12-20 (12) +41.3</t>
  </si>
  <si>
    <t>10000397</t>
  </si>
  <si>
    <t>+USD/-EUR 1.12684 19-10-20 (10) +102.4</t>
  </si>
  <si>
    <t>10000177</t>
  </si>
  <si>
    <t>+USD/-EUR 1.1289 21-10-20 (20) +99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</si>
  <si>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</si>
  <si>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</si>
  <si>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</si>
  <si>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</si>
  <si>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</si>
  <si>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</si>
  <si>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+USD/-EUR 1.13659 25-11-20 (10) +33.9</t>
  </si>
  <si>
    <t>10000425</t>
  </si>
  <si>
    <t>+USD/-EUR 1.14587 11-01-21 (10) +46.7</t>
  </si>
  <si>
    <t>10000438</t>
  </si>
  <si>
    <t>+USD/-EUR 1.17412 25-11-20 (10) +29.2</t>
  </si>
  <si>
    <t>10000458</t>
  </si>
  <si>
    <t>+USD/-EUR 1.183395 28-10-20 (12) +8.95</t>
  </si>
  <si>
    <t>10000545</t>
  </si>
  <si>
    <t>+USD/-EUR 1.18755 01-12-20 (12) +25</t>
  </si>
  <si>
    <t>10000489</t>
  </si>
  <si>
    <t>+USD/-EUR 1.19048 11-02-21 (12) +44.8</t>
  </si>
  <si>
    <t>+USD/-GBP 1.2117 09-11-20 (10) +7</t>
  </si>
  <si>
    <t>10000328</t>
  </si>
  <si>
    <t>10000124</t>
  </si>
  <si>
    <t>+USD/-GBP 1.25279 09-11-20 (12) +7.9</t>
  </si>
  <si>
    <t>10000145</t>
  </si>
  <si>
    <t>+USD/-GBP 1.28793 02-02-21 (10) +14.3</t>
  </si>
  <si>
    <t>10000526</t>
  </si>
  <si>
    <t>+USD/-GBP 1.29184 09-11-20 (10) +3.4</t>
  </si>
  <si>
    <t>10000534</t>
  </si>
  <si>
    <t>+USD/-GBP 1.29698 06-04-21 (12) +15.8</t>
  </si>
  <si>
    <t>10000538</t>
  </si>
  <si>
    <t>+USD/-GBP 1.29728 13-10-20 (10) +1.8</t>
  </si>
  <si>
    <t>10000536</t>
  </si>
  <si>
    <t>+USD/-GBP 1.29748 13-10-20 (10) +1.8</t>
  </si>
  <si>
    <t>10000535</t>
  </si>
  <si>
    <t>+USD/-GBP 1.321 02-02-21 (20) +14</t>
  </si>
  <si>
    <t>10000170</t>
  </si>
  <si>
    <t>+USD/-JPY 104.42 09-12-20 (10) -10</t>
  </si>
  <si>
    <t>10000541</t>
  </si>
  <si>
    <t>+USD/-JPY 104.49 15-10-20 (10) -3</t>
  </si>
  <si>
    <t>10000543</t>
  </si>
  <si>
    <t>+USD/-JPY 105.373 25-02-21 (10) -22.7</t>
  </si>
  <si>
    <t>10000577</t>
  </si>
  <si>
    <t>+USD/-JPY 105.6 16-11-20 (20) -8</t>
  </si>
  <si>
    <t>10000527</t>
  </si>
  <si>
    <t>+USD/-JPY 105.84 21-01-21 (10) -24</t>
  </si>
  <si>
    <t>10000520</t>
  </si>
  <si>
    <t>+USD/-JPY 106.835 09-12-20 (10) -19.5</t>
  </si>
  <si>
    <t>10000440</t>
  </si>
  <si>
    <t>+USD/-JPY 107.083 15-10-20 (10) -11.7</t>
  </si>
  <si>
    <t>10000445</t>
  </si>
  <si>
    <t>+USD/-JPY 107.446 09-12-20 (10) -22.4</t>
  </si>
  <si>
    <t>10000420</t>
  </si>
  <si>
    <t>+EUR/-USD 1.17186 21-10-20 (10) +4.6</t>
  </si>
  <si>
    <t>10001460</t>
  </si>
  <si>
    <t>+GBP/-USD 1.25292 13-10-20 (10) +7.2</t>
  </si>
  <si>
    <t>10001389</t>
  </si>
  <si>
    <t>+GBP/-USD 1.25721 13-10-20 (10) +8.1</t>
  </si>
  <si>
    <t>10001354</t>
  </si>
  <si>
    <t>+GBP/-USD 1.31604 09-11-20 (10) +5.4</t>
  </si>
  <si>
    <t>10001417</t>
  </si>
  <si>
    <t>+USD/-AUD 0.68741 07-12-20 (10) +0.1</t>
  </si>
  <si>
    <t>10001380</t>
  </si>
  <si>
    <t>+USD/-EUR 1.09205 02-11-20 (10) +50.5</t>
  </si>
  <si>
    <t>10001319</t>
  </si>
  <si>
    <t>+USD/-EUR 1.09445 05-10-20 (10) +53.5</t>
  </si>
  <si>
    <t>10001306</t>
  </si>
  <si>
    <t>10001328</t>
  </si>
  <si>
    <t>+USD/-EUR 1.099 25-11-20 (10) +41</t>
  </si>
  <si>
    <t>10001349</t>
  </si>
  <si>
    <t>+USD/-EUR 1.12421 21-10-20 (10) +34.1</t>
  </si>
  <si>
    <t>10001356</t>
  </si>
  <si>
    <t>+USD/-EUR 1.12758 25-11-20 (12) +40.8</t>
  </si>
  <si>
    <t>10001370</t>
  </si>
  <si>
    <t>10001398</t>
  </si>
  <si>
    <t>+USD/-EUR 1.1874 11-02-21 (10) +39</t>
  </si>
  <si>
    <t>10001451</t>
  </si>
  <si>
    <t>+USD/-EUR 1.1875 03-02-21 (10) +41</t>
  </si>
  <si>
    <t>10001446</t>
  </si>
  <si>
    <t>+USD/-EUR 1.1886 25-01-21 (10) +43</t>
  </si>
  <si>
    <t>10001416</t>
  </si>
  <si>
    <t>+USD/-EUR 1.1905 11-02-21 (10) +45</t>
  </si>
  <si>
    <t>10001441</t>
  </si>
  <si>
    <t>+USD/-GBP 1.22124 09-11-20 (10) +7.4</t>
  </si>
  <si>
    <t>10001337</t>
  </si>
  <si>
    <t>+USD/-GBP 1.23462 13-10-20 (10) +16.2</t>
  </si>
  <si>
    <t>10001314</t>
  </si>
  <si>
    <t>+USD/-JPY 107.499 15-10-20 (10) -23.1</t>
  </si>
  <si>
    <t>10001344</t>
  </si>
  <si>
    <t>IRS</t>
  </si>
  <si>
    <t>10000002</t>
  </si>
  <si>
    <t>TRS</t>
  </si>
  <si>
    <t>10000334</t>
  </si>
  <si>
    <t>10000415</t>
  </si>
  <si>
    <t>10000330</t>
  </si>
  <si>
    <t>10000321</t>
  </si>
  <si>
    <t>10000349</t>
  </si>
  <si>
    <t>10000312</t>
  </si>
  <si>
    <t>10000311</t>
  </si>
  <si>
    <t>10000442</t>
  </si>
  <si>
    <t>10000448</t>
  </si>
  <si>
    <t>10000469</t>
  </si>
  <si>
    <t>10000537</t>
  </si>
  <si>
    <t>10000174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</si>
  <si>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</si>
  <si>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</si>
  <si>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</si>
  <si>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</si>
  <si>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</si>
  <si>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</si>
  <si>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</si>
  <si>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</si>
  <si>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</si>
  <si>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</si>
  <si>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</si>
  <si>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</si>
  <si>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30010000</t>
  </si>
  <si>
    <t>בנק מזרחי טפחות בע"מ</t>
  </si>
  <si>
    <t>30120000</t>
  </si>
  <si>
    <t>31012000</t>
  </si>
  <si>
    <t>31212000</t>
  </si>
  <si>
    <t>32012000</t>
  </si>
  <si>
    <t>30312000</t>
  </si>
  <si>
    <t>31712000</t>
  </si>
  <si>
    <t>30212000</t>
  </si>
  <si>
    <t>30710000</t>
  </si>
  <si>
    <t>32010000</t>
  </si>
  <si>
    <t>32610000</t>
  </si>
  <si>
    <t>33810000</t>
  </si>
  <si>
    <t>34510000</t>
  </si>
  <si>
    <t>30210000</t>
  </si>
  <si>
    <t>30810000</t>
  </si>
  <si>
    <t>30310000</t>
  </si>
  <si>
    <t>34010000</t>
  </si>
  <si>
    <t>31210000</t>
  </si>
  <si>
    <t>34610000</t>
  </si>
  <si>
    <t>31010000</t>
  </si>
  <si>
    <t>31110000</t>
  </si>
  <si>
    <t>31710000</t>
  </si>
  <si>
    <t>34520000</t>
  </si>
  <si>
    <t>31720000</t>
  </si>
  <si>
    <t>31220000</t>
  </si>
  <si>
    <t>32020000</t>
  </si>
  <si>
    <t>30820000</t>
  </si>
  <si>
    <t>34020000</t>
  </si>
  <si>
    <t>30211000</t>
  </si>
  <si>
    <t>32011000</t>
  </si>
  <si>
    <t>30311000</t>
  </si>
  <si>
    <t>דירוג פנימי</t>
  </si>
  <si>
    <t>כן</t>
  </si>
  <si>
    <t>לא</t>
  </si>
  <si>
    <t>AA-</t>
  </si>
  <si>
    <t>A</t>
  </si>
  <si>
    <t>Other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</si>
  <si>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</si>
  <si>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</si>
  <si>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</si>
  <si>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</si>
  <si>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</si>
  <si>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</si>
  <si>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</si>
  <si>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</si>
  <si>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</si>
  <si>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</si>
  <si>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</si>
  <si>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</si>
  <si>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</si>
  <si>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</si>
  <si>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</si>
  <si>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</si>
  <si>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</si>
  <si>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</si>
  <si>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</si>
  <si>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</si>
  <si>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</si>
  <si>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</si>
  <si>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Partners II</t>
  </si>
  <si>
    <t>Arkin Bio Ventures II, L.P</t>
  </si>
  <si>
    <t>RAM COASTAL ENERGY L.P</t>
  </si>
  <si>
    <t>tene growth capital IV</t>
  </si>
  <si>
    <t>Vintage Co-Inv II B Lightspeed IV</t>
  </si>
  <si>
    <t>Vintage Co-Inv II B Lightspeed XIII</t>
  </si>
  <si>
    <t>Vintage Co-Inv II Class A F2</t>
  </si>
  <si>
    <t>Vintage Co-Inv II Class A Pitango VIII</t>
  </si>
  <si>
    <t>VINTAGE CO-INVESTMENT II CLASS A+B+C</t>
  </si>
  <si>
    <t>סה"כ בחו"ל</t>
  </si>
  <si>
    <t>ACE IV</t>
  </si>
  <si>
    <t>ACE V</t>
  </si>
  <si>
    <t xml:space="preserve">ADLS </t>
  </si>
  <si>
    <t>ADLS  co-inv</t>
  </si>
  <si>
    <t>Apollo Overseas Partners (Delaware) IX L.P</t>
  </si>
  <si>
    <t>ARCMONT SLF II</t>
  </si>
  <si>
    <t>ARES private credit solutions</t>
  </si>
  <si>
    <t>BCP V BRAND CO-INVEST LP</t>
  </si>
  <si>
    <t>BROOKFIELD HSO CO-INVEST L.P</t>
  </si>
  <si>
    <t>brookfield III F3</t>
  </si>
  <si>
    <t>CAPSII</t>
  </si>
  <si>
    <t>CAPSII co-inv</t>
  </si>
  <si>
    <t>Co-Invest Antlia BSREP III</t>
  </si>
  <si>
    <t>Crescent mezzanine VII</t>
  </si>
  <si>
    <t>CVC Capital partners VIII</t>
  </si>
  <si>
    <t>EC1 ADLS  co-inv</t>
  </si>
  <si>
    <t>EC2 ADLS  co-inv</t>
  </si>
  <si>
    <t>GLOBAL INFRASTRUCTURE PARTNERS IV</t>
  </si>
  <si>
    <t>harbourvest part' co inv fund IV (Tranche B)</t>
  </si>
  <si>
    <t>ICG SDP III</t>
  </si>
  <si>
    <t>ICG SDP IV</t>
  </si>
  <si>
    <t>ICGL V</t>
  </si>
  <si>
    <t>infrared infrastructure fund v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</si>
  <si>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</si>
  <si>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</si>
  <si>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</si>
  <si>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</si>
  <si>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</si>
  <si>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KSO I</t>
  </si>
  <si>
    <t>Patria VI</t>
  </si>
  <si>
    <t>PERMIRA CREDIT SOLUTIONS IV</t>
  </si>
  <si>
    <t>PGCO IV Co-mingled Fund SCSP</t>
  </si>
  <si>
    <t>Reality IV</t>
  </si>
  <si>
    <t>SPECTRUM</t>
  </si>
  <si>
    <t>SPECTRUM co-inv</t>
  </si>
  <si>
    <t>SPECTRUM co-inv - Saavi LP</t>
  </si>
  <si>
    <t>SVB IX</t>
  </si>
  <si>
    <t xml:space="preserve">TDLIV </t>
  </si>
  <si>
    <t>TPG ASIA VII L.P</t>
  </si>
  <si>
    <t>TRILANTIC EUROPE VI SCSP</t>
  </si>
  <si>
    <t>VINTAGE CO-INV II C ZEEV VENTURES VI</t>
  </si>
  <si>
    <t>Vintage Co-Inv II Class B ETN FXV III</t>
  </si>
  <si>
    <t>Vintage Fund of Funds (access) V</t>
  </si>
  <si>
    <t>waterton</t>
  </si>
  <si>
    <t xml:space="preserve">WSREDII </t>
  </si>
  <si>
    <t>השקעות בהייטק</t>
  </si>
  <si>
    <t>מובטחות משכנתא - גורם 01</t>
  </si>
  <si>
    <t>בבטחונות אחרים - גורם 38</t>
  </si>
  <si>
    <t>בבטחונות אחרים - גורם 94</t>
  </si>
  <si>
    <t>בבטחונות אחרים - גורם 111</t>
  </si>
  <si>
    <t>בבטחונות אחרים- גורם 162</t>
  </si>
  <si>
    <t>בבטחונות אחרים - גורם 69</t>
  </si>
  <si>
    <t>בבטחונות אחרים - גורם 158</t>
  </si>
  <si>
    <t>בבטחונות אחרים - גורם 156</t>
  </si>
  <si>
    <t>בבטחונות אחרים - גורם 41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</si>
  <si>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</si>
  <si>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</si>
  <si>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</si>
  <si>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</si>
  <si>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</si>
  <si>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</si>
  <si>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147</t>
  </si>
  <si>
    <t>בבטחונות אחרים - גורם 129</t>
  </si>
  <si>
    <t>בבטחונות אחרים - גורם 30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</si>
  <si>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</si>
  <si>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</si>
  <si>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</si>
  <si>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</si>
  <si>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70</t>
  </si>
  <si>
    <t>בבטחונות אחרים - גורם 144</t>
  </si>
  <si>
    <t>בבטחונות אחרים - גורם 61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</si>
  <si>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</si>
  <si>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</si>
  <si>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</si>
  <si>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</si>
  <si>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</si>
  <si>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97</t>
  </si>
  <si>
    <t>בבטחונות אחרים - גורם 110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</si>
  <si>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</si>
  <si>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</si>
  <si>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</si>
  <si>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</si>
  <si>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166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</si>
  <si>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</si>
  <si>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</si>
  <si>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</si>
  <si>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</si>
  <si>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</si>
  <si>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</si>
  <si>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</si>
  <si>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</si>
  <si>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165</t>
  </si>
  <si>
    <t>בבטחונות אחרים - גורם 146</t>
  </si>
  <si>
    <t>בבטחונות אחרים - גורם 157</t>
  </si>
  <si>
    <t>גורם 155</t>
  </si>
  <si>
    <t>גורם 111</t>
  </si>
  <si>
    <t>גורם 154</t>
  </si>
  <si>
    <t>גורם 158</t>
  </si>
  <si>
    <t>גורם 105</t>
  </si>
  <si>
    <t>גורם 156</t>
  </si>
  <si>
    <t>גורם 144</t>
  </si>
  <si>
    <t>גורם 104</t>
  </si>
  <si>
    <t>גורם 137</t>
  </si>
  <si>
    <t>גורם 163</t>
  </si>
  <si>
    <t>גורם 164</t>
  </si>
  <si>
    <t>גורם 148</t>
  </si>
  <si>
    <t>גורם 143</t>
  </si>
  <si>
    <t>גורם 138</t>
  </si>
  <si>
    <t>גורם 166</t>
  </si>
  <si>
    <t>גורם 112</t>
  </si>
  <si>
    <t>גורם 149</t>
  </si>
  <si>
    <t>גורם 142</t>
  </si>
  <si>
    <t>גורם 139</t>
  </si>
  <si>
    <t>גורם 161</t>
  </si>
  <si>
    <t>גורם 153</t>
  </si>
  <si>
    <t>גורם 165</t>
  </si>
  <si>
    <t>גורם 146</t>
  </si>
  <si>
    <t>גורם 157</t>
  </si>
  <si>
    <t>Food , Beverage &amp; Tobacco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</si>
</sst>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name val="Arial"/>
      <family val="2"/>
      <charset val="177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6" fillId="0" borderId="0" xfId="0" applyFont="1" applyAlignment="1">
      <alignment horizontal="right"/>
    </xf>
    <xf numFmtId="164" fontId="5" fillId="0" borderId="26" xfId="13" applyFont="1" applyBorder="1" applyAlignment="1">
      <alignment horizontal="right"/>
    </xf>
    <xf numFmtId="10" fontId="5" fillId="0" borderId="26" xfId="14" applyNumberFormat="1" applyFont="1" applyBorder="1" applyAlignment="1">
      <alignment horizontal="center"/>
    </xf>
    <xf numFmtId="2" fontId="5" fillId="0" borderId="26" xfId="7" applyNumberFormat="1" applyFont="1" applyBorder="1" applyAlignment="1">
      <alignment horizontal="right"/>
    </xf>
    <xf numFmtId="168" fontId="5" fillId="0" borderId="26" xfId="7" applyNumberFormat="1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right"/>
    </xf>
    <xf numFmtId="0" fontId="27" fillId="0" borderId="0" xfId="0" applyFont="1"/>
    <xf numFmtId="2" fontId="27" fillId="0" borderId="0" xfId="0" applyNumberFormat="1" applyFont="1"/>
    <xf numFmtId="10" fontId="4" fillId="0" borderId="0" xfId="14" applyNumberFormat="1" applyFont="1" applyAlignment="1">
      <alignment horizontal="center"/>
    </xf>
    <xf numFmtId="14" fontId="25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2 2" xfId="1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198120</xdr:colOff>
      <xdr:row>50</xdr:row>
      <xdr:rowOff>0</xdr:rowOff>
    </xdr:from>
    <xdr:to>
      <xdr:col>31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Z66"/>
  <sheetViews>
    <sheetView rightToLeft="1" tabSelected="1" workbookViewId="0">
      <selection activeCell="N6" sqref="N6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6" width="6.7109375" style="9" customWidth="1"/>
    <col min="27" max="29" width="7.7109375" style="9" customWidth="1"/>
    <col min="30" max="30" width="7.140625" style="9" customWidth="1"/>
    <col min="31" max="31" width="6" style="9" customWidth="1"/>
    <col min="32" max="32" width="8.140625" style="9" customWidth="1"/>
    <col min="33" max="33" width="6.28515625" style="9" customWidth="1"/>
    <col min="34" max="34" width="8" style="9" customWidth="1"/>
    <col min="35" max="35" width="8.7109375" style="9" customWidth="1"/>
    <col min="36" max="36" width="10" style="9" customWidth="1"/>
    <col min="37" max="37" width="9.5703125" style="9" customWidth="1"/>
    <col min="38" max="38" width="6.140625" style="9" customWidth="1"/>
    <col min="39" max="40" width="5.7109375" style="9" customWidth="1"/>
    <col min="41" max="41" width="6.85546875" style="9" customWidth="1"/>
    <col min="42" max="42" width="6.42578125" style="9" customWidth="1"/>
    <col min="43" max="43" width="6.7109375" style="9" customWidth="1"/>
    <col min="44" max="44" width="7.28515625" style="9" customWidth="1"/>
    <col min="45" max="56" width="5.7109375" style="9" customWidth="1"/>
    <col min="57" max="16384" width="9.140625" style="9"/>
  </cols>
  <sheetData>
    <row r="1" spans="1:26">
      <c r="B1" s="47" t="s">
        <v>178</v>
      </c>
      <c r="C1" s="68" t="s" vm="1">
        <v>264</v>
      </c>
    </row>
    <row r="2" spans="1:26">
      <c r="B2" s="47" t="s">
        <v>177</v>
      </c>
      <c r="C2" s="68" t="s">
        <v>265</v>
      </c>
    </row>
    <row r="3" spans="1:26">
      <c r="B3" s="47" t="s">
        <v>179</v>
      </c>
      <c r="C3" s="68" t="s">
        <v>266</v>
      </c>
    </row>
    <row r="4" spans="1:26">
      <c r="B4" s="47" t="s">
        <v>180</v>
      </c>
      <c r="C4" s="68">
        <v>8802</v>
      </c>
    </row>
    <row r="6" spans="1:26" ht="26.25" customHeight="1">
      <c r="B6" s="117" t="s">
        <v>194</v>
      </c>
      <c r="C6" s="118"/>
      <c r="D6" s="119"/>
    </row>
    <row r="7" spans="1:26" s="10" customFormat="1">
      <c r="B7" s="22"/>
      <c r="C7" s="23" t="s">
        <v>110</v>
      </c>
      <c r="D7" s="24" t="s">
        <v>108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0" customFormat="1">
      <c r="B8" s="22"/>
      <c r="C8" s="25" t="s">
        <v>243</v>
      </c>
      <c r="D8" s="26" t="s">
        <v>19</v>
      </c>
    </row>
    <row r="9" spans="1:26" s="11" customFormat="1" ht="18" customHeight="1">
      <c r="B9" s="36"/>
      <c r="C9" s="19" t="s">
        <v>0</v>
      </c>
      <c r="D9" s="27" t="s">
        <v>1</v>
      </c>
    </row>
    <row r="10" spans="1:26" s="11" customFormat="1" ht="18" customHeight="1">
      <c r="B10" s="55" t="s">
        <v>193</v>
      </c>
      <c r="C10" s="104">
        <f>C11+C12+C23+C33+C35+C37</f>
        <v>1826204.4688827002</v>
      </c>
      <c r="D10" s="105">
        <f>C10/$C$42</f>
        <v>1</v>
      </c>
    </row>
    <row r="11" spans="1:26">
      <c r="A11" s="43" t="s">
        <v>140</v>
      </c>
      <c r="B11" s="28" t="s">
        <v>195</v>
      </c>
      <c r="C11" s="104">
        <f>מזומנים!J10</f>
        <v>177810.63152869104</v>
      </c>
      <c r="D11" s="105">
        <f>C11/$C$42</f>
        <v>9.7366222982401468E-2</v>
      </c>
    </row>
    <row r="12" spans="1:26">
      <c r="B12" s="28" t="s">
        <v>196</v>
      </c>
      <c r="C12" s="104">
        <f>C13+C15+C16+C17+C18+C19+C20+C21</f>
        <v>981842.98412241112</v>
      </c>
      <c r="D12" s="105">
        <f>C12/$C$42</f>
        <v>0.53764132157836497</v>
      </c>
    </row>
    <row r="13" spans="1:26">
      <c r="A13" s="45" t="s">
        <v>140</v>
      </c>
      <c r="B13" s="29" t="s">
        <v>69</v>
      </c>
      <c r="C13" s="104">
        <f>'תעודות התחייבות ממשלתיות'!O11</f>
        <v>109148.67983572901</v>
      </c>
      <c r="D13" s="105">
        <f>C13/$C$42</f>
        <v>5.976804990654077E-2</v>
      </c>
    </row>
    <row r="14" spans="1:26">
      <c r="A14" s="45" t="s">
        <v>140</v>
      </c>
      <c r="B14" s="29" t="s">
        <v>70</v>
      </c>
      <c r="C14" s="104" t="s" vm="2">
        <v>2664</v>
      </c>
      <c r="D14" s="105" t="s" vm="3">
        <v>2664</v>
      </c>
    </row>
    <row r="15" spans="1:26">
      <c r="A15" s="45" t="s">
        <v>140</v>
      </c>
      <c r="B15" s="29" t="s">
        <v>71</v>
      </c>
      <c r="C15" s="104">
        <f>'אג"ח קונצרני'!R11</f>
        <v>288428.51705692103</v>
      </c>
      <c r="D15" s="105">
        <f t="shared" ref="D15:D21" si="0">C15/$C$42</f>
        <v>0.15793878613898366</v>
      </c>
    </row>
    <row r="16" spans="1:26">
      <c r="A16" s="45" t="s">
        <v>140</v>
      </c>
      <c r="B16" s="29" t="s">
        <v>72</v>
      </c>
      <c r="C16" s="104">
        <f>מניות!L11</f>
        <v>313206.21055758704</v>
      </c>
      <c r="D16" s="105">
        <f t="shared" si="0"/>
        <v>0.17150664993674633</v>
      </c>
    </row>
    <row r="17" spans="1:4">
      <c r="A17" s="45" t="s">
        <v>140</v>
      </c>
      <c r="B17" s="29" t="s">
        <v>256</v>
      </c>
      <c r="C17" s="104">
        <f>'קרנות סל'!K11</f>
        <v>206673.02243571411</v>
      </c>
      <c r="D17" s="105">
        <f t="shared" si="0"/>
        <v>0.11317080094659927</v>
      </c>
    </row>
    <row r="18" spans="1:4">
      <c r="A18" s="45" t="s">
        <v>140</v>
      </c>
      <c r="B18" s="29" t="s">
        <v>73</v>
      </c>
      <c r="C18" s="104">
        <f>'קרנות נאמנות'!L11</f>
        <v>68392.970497609029</v>
      </c>
      <c r="D18" s="105">
        <f t="shared" si="0"/>
        <v>3.7450883328224958E-2</v>
      </c>
    </row>
    <row r="19" spans="1:4">
      <c r="A19" s="45" t="s">
        <v>140</v>
      </c>
      <c r="B19" s="29" t="s">
        <v>74</v>
      </c>
      <c r="C19" s="104">
        <f>'כתבי אופציה'!I11</f>
        <v>54.221154384000016</v>
      </c>
      <c r="D19" s="105">
        <f t="shared" si="0"/>
        <v>2.9690626273175943E-5</v>
      </c>
    </row>
    <row r="20" spans="1:4">
      <c r="A20" s="45" t="s">
        <v>140</v>
      </c>
      <c r="B20" s="29" t="s">
        <v>75</v>
      </c>
      <c r="C20" s="104">
        <f>אופציות!I11</f>
        <v>-3054.1838808460006</v>
      </c>
      <c r="D20" s="105">
        <f t="shared" si="0"/>
        <v>-1.6724216443926442E-3</v>
      </c>
    </row>
    <row r="21" spans="1:4">
      <c r="A21" s="45" t="s">
        <v>140</v>
      </c>
      <c r="B21" s="29" t="s">
        <v>76</v>
      </c>
      <c r="C21" s="104">
        <f>'חוזים עתידיים'!I11</f>
        <v>-1006.4535346870001</v>
      </c>
      <c r="D21" s="105">
        <f t="shared" si="0"/>
        <v>-5.511176606104593E-4</v>
      </c>
    </row>
    <row r="22" spans="1:4">
      <c r="A22" s="45" t="s">
        <v>140</v>
      </c>
      <c r="B22" s="29" t="s">
        <v>77</v>
      </c>
      <c r="C22" s="104" t="s" vm="4">
        <v>2664</v>
      </c>
      <c r="D22" s="105" t="s" vm="5">
        <v>2664</v>
      </c>
    </row>
    <row r="23" spans="1:4">
      <c r="B23" s="28" t="s">
        <v>197</v>
      </c>
      <c r="C23" s="104">
        <f>C24+C26+C27+C28+C29+C31</f>
        <v>585803.00567518896</v>
      </c>
      <c r="D23" s="105">
        <f>C23/$C$42</f>
        <v>0.32077624146522443</v>
      </c>
    </row>
    <row r="24" spans="1:4">
      <c r="A24" s="45" t="s">
        <v>140</v>
      </c>
      <c r="B24" s="29" t="s">
        <v>78</v>
      </c>
      <c r="C24" s="104">
        <f>'לא סחיר- תעודות התחייבות ממשלתי'!M11</f>
        <v>494592.69449000002</v>
      </c>
      <c r="D24" s="105">
        <f>C24/$C$42</f>
        <v>0.27083095180059402</v>
      </c>
    </row>
    <row r="25" spans="1:4">
      <c r="A25" s="45" t="s">
        <v>140</v>
      </c>
      <c r="B25" s="29" t="s">
        <v>79</v>
      </c>
      <c r="C25" s="104" t="s" vm="6">
        <v>2664</v>
      </c>
      <c r="D25" s="105" t="s" vm="7">
        <v>2664</v>
      </c>
    </row>
    <row r="26" spans="1:4">
      <c r="A26" s="45" t="s">
        <v>140</v>
      </c>
      <c r="B26" s="29" t="s">
        <v>71</v>
      </c>
      <c r="C26" s="104">
        <f>'לא סחיר - אג"ח קונצרני'!P11</f>
        <v>11843.325022102001</v>
      </c>
      <c r="D26" s="105">
        <f>C26/$C$42</f>
        <v>6.4852130327706006E-3</v>
      </c>
    </row>
    <row r="27" spans="1:4">
      <c r="A27" s="45" t="s">
        <v>140</v>
      </c>
      <c r="B27" s="29" t="s">
        <v>80</v>
      </c>
      <c r="C27" s="104">
        <f>'לא סחיר - מניות'!J11</f>
        <v>21177.226700000003</v>
      </c>
      <c r="D27" s="105">
        <f>C27/$C$42</f>
        <v>1.1596306471069229E-2</v>
      </c>
    </row>
    <row r="28" spans="1:4">
      <c r="A28" s="45" t="s">
        <v>140</v>
      </c>
      <c r="B28" s="29" t="s">
        <v>81</v>
      </c>
      <c r="C28" s="104">
        <f>'לא סחיר - קרנות השקעה'!H11</f>
        <v>61952.718270000005</v>
      </c>
      <c r="D28" s="105">
        <f>C28/$C$42</f>
        <v>3.3924305479278355E-2</v>
      </c>
    </row>
    <row r="29" spans="1:4">
      <c r="A29" s="45" t="s">
        <v>140</v>
      </c>
      <c r="B29" s="29" t="s">
        <v>82</v>
      </c>
      <c r="C29" s="104">
        <f>'לא סחיר - כתבי אופציה'!I11</f>
        <v>113.74617598600001</v>
      </c>
      <c r="D29" s="105">
        <f>C29/$C$42</f>
        <v>6.2285564362676022E-5</v>
      </c>
    </row>
    <row r="30" spans="1:4">
      <c r="A30" s="45" t="s">
        <v>140</v>
      </c>
      <c r="B30" s="29" t="s">
        <v>220</v>
      </c>
      <c r="C30" s="104" t="s" vm="8">
        <v>2664</v>
      </c>
      <c r="D30" s="105" t="s" vm="9">
        <v>2664</v>
      </c>
    </row>
    <row r="31" spans="1:4">
      <c r="A31" s="45" t="s">
        <v>140</v>
      </c>
      <c r="B31" s="29" t="s">
        <v>105</v>
      </c>
      <c r="C31" s="104">
        <f>'לא סחיר - חוזים עתידיים'!I11</f>
        <v>-3876.7049828990012</v>
      </c>
      <c r="D31" s="105">
        <f>C31/$C$42</f>
        <v>-2.1228208828504447E-3</v>
      </c>
    </row>
    <row r="32" spans="1:4">
      <c r="A32" s="45" t="s">
        <v>140</v>
      </c>
      <c r="B32" s="29" t="s">
        <v>83</v>
      </c>
      <c r="C32" s="104" t="s" vm="10">
        <v>2664</v>
      </c>
      <c r="D32" s="105" t="s" vm="11">
        <v>2664</v>
      </c>
    </row>
    <row r="33" spans="1:4">
      <c r="A33" s="45" t="s">
        <v>140</v>
      </c>
      <c r="B33" s="28" t="s">
        <v>198</v>
      </c>
      <c r="C33" s="104">
        <f>הלוואות!P10</f>
        <v>68116.394292082026</v>
      </c>
      <c r="D33" s="105">
        <f>C33/$C$42</f>
        <v>3.7299434675984927E-2</v>
      </c>
    </row>
    <row r="34" spans="1:4">
      <c r="A34" s="45" t="s">
        <v>140</v>
      </c>
      <c r="B34" s="28" t="s">
        <v>199</v>
      </c>
      <c r="C34" s="104" t="s" vm="12">
        <v>2664</v>
      </c>
      <c r="D34" s="105" t="s" vm="13">
        <v>2664</v>
      </c>
    </row>
    <row r="35" spans="1:4">
      <c r="A35" s="45" t="s">
        <v>140</v>
      </c>
      <c r="B35" s="28" t="s">
        <v>200</v>
      </c>
      <c r="C35" s="104">
        <f>'זכויות מקרקעין'!G10</f>
        <v>12893.577980000002</v>
      </c>
      <c r="D35" s="105">
        <f>C35/$C$42</f>
        <v>7.0603145483969214E-3</v>
      </c>
    </row>
    <row r="36" spans="1:4">
      <c r="A36" s="45" t="s">
        <v>140</v>
      </c>
      <c r="B36" s="46" t="s">
        <v>201</v>
      </c>
      <c r="C36" s="104" t="s" vm="14">
        <v>2664</v>
      </c>
      <c r="D36" s="105" t="s" vm="15">
        <v>2664</v>
      </c>
    </row>
    <row r="37" spans="1:4">
      <c r="A37" s="45" t="s">
        <v>140</v>
      </c>
      <c r="B37" s="28" t="s">
        <v>202</v>
      </c>
      <c r="C37" s="104">
        <f>'השקעות אחרות '!I10</f>
        <v>-262.12471567300003</v>
      </c>
      <c r="D37" s="105">
        <f>C37/$C$42</f>
        <v>-1.4353525037279747E-4</v>
      </c>
    </row>
    <row r="38" spans="1:4">
      <c r="A38" s="45"/>
      <c r="B38" s="56" t="s">
        <v>204</v>
      </c>
      <c r="C38" s="104">
        <v>0</v>
      </c>
      <c r="D38" s="105">
        <f>C38/$C$42</f>
        <v>0</v>
      </c>
    </row>
    <row r="39" spans="1:4">
      <c r="A39" s="45" t="s">
        <v>140</v>
      </c>
      <c r="B39" s="57" t="s">
        <v>205</v>
      </c>
      <c r="C39" s="104" t="s" vm="16">
        <v>2664</v>
      </c>
      <c r="D39" s="105" t="s" vm="17">
        <v>2664</v>
      </c>
    </row>
    <row r="40" spans="1:4">
      <c r="A40" s="45" t="s">
        <v>140</v>
      </c>
      <c r="B40" s="57" t="s">
        <v>241</v>
      </c>
      <c r="C40" s="104" t="s" vm="18">
        <v>2664</v>
      </c>
      <c r="D40" s="105" t="s" vm="19">
        <v>2664</v>
      </c>
    </row>
    <row r="41" spans="1:4">
      <c r="A41" s="45" t="s">
        <v>140</v>
      </c>
      <c r="B41" s="57" t="s">
        <v>206</v>
      </c>
      <c r="C41" s="104" t="s" vm="20">
        <v>2664</v>
      </c>
      <c r="D41" s="105" t="s" vm="21">
        <v>2664</v>
      </c>
    </row>
    <row r="42" spans="1:4">
      <c r="B42" s="57" t="s">
        <v>84</v>
      </c>
      <c r="C42" s="104">
        <f>C38+C10</f>
        <v>1826204.4688827002</v>
      </c>
      <c r="D42" s="105">
        <f>C42/$C$42</f>
        <v>1</v>
      </c>
    </row>
    <row r="43" spans="1:4">
      <c r="A43" s="45" t="s">
        <v>140</v>
      </c>
      <c r="B43" s="57" t="s">
        <v>203</v>
      </c>
      <c r="C43" s="104">
        <f>'יתרת התחייבות להשקעה'!C10</f>
        <v>159793.5188996045</v>
      </c>
      <c r="D43" s="105"/>
    </row>
    <row r="44" spans="1:4">
      <c r="B44" s="6" t="s">
        <v>109</v>
      </c>
    </row>
    <row r="45" spans="1:4">
      <c r="C45" s="63" t="s">
        <v>185</v>
      </c>
      <c r="D45" s="35" t="s">
        <v>104</v>
      </c>
    </row>
    <row r="46" spans="1:4">
      <c r="C46" s="64" t="s">
        <v>0</v>
      </c>
      <c r="D46" s="24" t="s">
        <v>1</v>
      </c>
    </row>
    <row r="47" spans="1:4">
      <c r="C47" s="106" t="s">
        <v>166</v>
      </c>
      <c r="D47" s="107" vm="22">
        <v>2.4483000000000001</v>
      </c>
    </row>
    <row r="48" spans="1:4">
      <c r="C48" s="106" t="s">
        <v>175</v>
      </c>
      <c r="D48" s="107">
        <v>0.61248464783467715</v>
      </c>
    </row>
    <row r="49" spans="2:4">
      <c r="C49" s="106" t="s">
        <v>171</v>
      </c>
      <c r="D49" s="107" vm="23">
        <v>2.5697000000000001</v>
      </c>
    </row>
    <row r="50" spans="2:4">
      <c r="B50" s="12"/>
      <c r="C50" s="106" t="s">
        <v>1565</v>
      </c>
      <c r="D50" s="107" vm="24">
        <v>3.726</v>
      </c>
    </row>
    <row r="51" spans="2:4">
      <c r="C51" s="106" t="s">
        <v>164</v>
      </c>
      <c r="D51" s="107" vm="25">
        <v>4.0258000000000003</v>
      </c>
    </row>
    <row r="52" spans="2:4">
      <c r="C52" s="106" t="s">
        <v>165</v>
      </c>
      <c r="D52" s="107" vm="26">
        <v>4.4108000000000001</v>
      </c>
    </row>
    <row r="53" spans="2:4">
      <c r="C53" s="106" t="s">
        <v>167</v>
      </c>
      <c r="D53" s="107">
        <v>0.44400000000000001</v>
      </c>
    </row>
    <row r="54" spans="2:4">
      <c r="C54" s="106" t="s">
        <v>172</v>
      </c>
      <c r="D54" s="107" vm="27">
        <v>3.2545999999999999</v>
      </c>
    </row>
    <row r="55" spans="2:4">
      <c r="C55" s="106" t="s">
        <v>173</v>
      </c>
      <c r="D55" s="107">
        <v>0.15553456248276734</v>
      </c>
    </row>
    <row r="56" spans="2:4">
      <c r="C56" s="106" t="s">
        <v>170</v>
      </c>
      <c r="D56" s="107" vm="28">
        <v>0.54069999999999996</v>
      </c>
    </row>
    <row r="57" spans="2:4">
      <c r="C57" s="106" t="s">
        <v>2665</v>
      </c>
      <c r="D57" s="107">
        <v>2.2755332999999998</v>
      </c>
    </row>
    <row r="58" spans="2:4">
      <c r="C58" s="106" t="s">
        <v>169</v>
      </c>
      <c r="D58" s="107" vm="29">
        <v>0.38080000000000003</v>
      </c>
    </row>
    <row r="59" spans="2:4">
      <c r="C59" s="106" t="s">
        <v>162</v>
      </c>
      <c r="D59" s="107" vm="30">
        <v>3.4409999999999998</v>
      </c>
    </row>
    <row r="60" spans="2:4">
      <c r="C60" s="106" t="s">
        <v>176</v>
      </c>
      <c r="D60" s="107" vm="31">
        <v>0.20399999999999999</v>
      </c>
    </row>
    <row r="61" spans="2:4">
      <c r="C61" s="106" t="s">
        <v>2666</v>
      </c>
      <c r="D61" s="107" vm="32">
        <v>0.36259999999999998</v>
      </c>
    </row>
    <row r="62" spans="2:4">
      <c r="C62" s="106" t="s">
        <v>2667</v>
      </c>
      <c r="D62" s="107">
        <v>4.4234363711624342E-2</v>
      </c>
    </row>
    <row r="63" spans="2:4">
      <c r="C63" s="106" t="s">
        <v>2668</v>
      </c>
      <c r="D63" s="107">
        <v>0.50670004417611536</v>
      </c>
    </row>
    <row r="64" spans="2:4">
      <c r="C64" s="106" t="s">
        <v>163</v>
      </c>
      <c r="D64" s="107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topLeftCell="A4" workbookViewId="0">
      <selection activeCell="I15" sqref="I15"/>
    </sheetView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58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178</v>
      </c>
      <c r="C1" s="68" t="s" vm="1">
        <v>264</v>
      </c>
    </row>
    <row r="2" spans="2:61">
      <c r="B2" s="47" t="s">
        <v>177</v>
      </c>
      <c r="C2" s="68" t="s">
        <v>265</v>
      </c>
    </row>
    <row r="3" spans="2:61">
      <c r="B3" s="47" t="s">
        <v>179</v>
      </c>
      <c r="C3" s="68" t="s">
        <v>266</v>
      </c>
    </row>
    <row r="4" spans="2:61">
      <c r="B4" s="47" t="s">
        <v>180</v>
      </c>
      <c r="C4" s="68">
        <v>8802</v>
      </c>
    </row>
    <row r="6" spans="2:61" ht="26.25" customHeight="1">
      <c r="B6" s="120" t="s">
        <v>208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61" ht="26.25" customHeight="1">
      <c r="B7" s="120" t="s">
        <v>94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BI7" s="3"/>
    </row>
    <row r="8" spans="2:61" s="3" customFormat="1" ht="78.75">
      <c r="B8" s="22" t="s">
        <v>115</v>
      </c>
      <c r="C8" s="30" t="s">
        <v>45</v>
      </c>
      <c r="D8" s="30" t="s">
        <v>118</v>
      </c>
      <c r="E8" s="30" t="s">
        <v>66</v>
      </c>
      <c r="F8" s="30" t="s">
        <v>102</v>
      </c>
      <c r="G8" s="30" t="s">
        <v>240</v>
      </c>
      <c r="H8" s="30" t="s">
        <v>239</v>
      </c>
      <c r="I8" s="30" t="s">
        <v>62</v>
      </c>
      <c r="J8" s="30" t="s">
        <v>59</v>
      </c>
      <c r="K8" s="30" t="s">
        <v>181</v>
      </c>
      <c r="L8" s="31" t="s">
        <v>183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247</v>
      </c>
      <c r="H9" s="16"/>
      <c r="I9" s="16" t="s">
        <v>243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6" t="s">
        <v>50</v>
      </c>
      <c r="C11" s="72"/>
      <c r="D11" s="72"/>
      <c r="E11" s="72"/>
      <c r="F11" s="72"/>
      <c r="G11" s="81"/>
      <c r="H11" s="83"/>
      <c r="I11" s="81">
        <v>-3054.1838808460006</v>
      </c>
      <c r="J11" s="72"/>
      <c r="K11" s="82">
        <f>I11/$I$11</f>
        <v>1</v>
      </c>
      <c r="L11" s="82">
        <f>I11/'סכום נכסי הקרן'!$C$42</f>
        <v>-1.6724216443926442E-3</v>
      </c>
      <c r="BD11" s="1"/>
      <c r="BE11" s="3"/>
      <c r="BF11" s="1"/>
      <c r="BH11" s="1"/>
    </row>
    <row r="12" spans="2:61">
      <c r="B12" s="95" t="s">
        <v>233</v>
      </c>
      <c r="C12" s="74"/>
      <c r="D12" s="74"/>
      <c r="E12" s="74"/>
      <c r="F12" s="74"/>
      <c r="G12" s="84"/>
      <c r="H12" s="86"/>
      <c r="I12" s="84">
        <v>496.15116147800006</v>
      </c>
      <c r="J12" s="74"/>
      <c r="K12" s="85">
        <f t="shared" ref="K12:K15" si="0">I12/$I$11</f>
        <v>-0.16244966931741109</v>
      </c>
      <c r="L12" s="85">
        <f>I12/'סכום נכסי הקרן'!$C$42</f>
        <v>2.7168434309086589E-4</v>
      </c>
      <c r="BE12" s="3"/>
    </row>
    <row r="13" spans="2:61" ht="20.25">
      <c r="B13" s="92" t="s">
        <v>226</v>
      </c>
      <c r="C13" s="72"/>
      <c r="D13" s="72"/>
      <c r="E13" s="72"/>
      <c r="F13" s="72"/>
      <c r="G13" s="81"/>
      <c r="H13" s="83"/>
      <c r="I13" s="81">
        <v>496.15116147800006</v>
      </c>
      <c r="J13" s="72"/>
      <c r="K13" s="82">
        <f t="shared" si="0"/>
        <v>-0.16244966931741109</v>
      </c>
      <c r="L13" s="82">
        <f>I13/'סכום נכסי הקרן'!$C$42</f>
        <v>2.7168434309086589E-4</v>
      </c>
      <c r="BE13" s="4"/>
    </row>
    <row r="14" spans="2:61">
      <c r="B14" s="77" t="s">
        <v>1949</v>
      </c>
      <c r="C14" s="74" t="s">
        <v>1950</v>
      </c>
      <c r="D14" s="87" t="s">
        <v>119</v>
      </c>
      <c r="E14" s="87" t="s">
        <v>681</v>
      </c>
      <c r="F14" s="87" t="s">
        <v>163</v>
      </c>
      <c r="G14" s="84">
        <v>69.527908999999994</v>
      </c>
      <c r="H14" s="86">
        <v>714000</v>
      </c>
      <c r="I14" s="84">
        <v>496.42927311600005</v>
      </c>
      <c r="J14" s="74"/>
      <c r="K14" s="85">
        <f t="shared" si="0"/>
        <v>-0.16254072854922227</v>
      </c>
      <c r="L14" s="85">
        <f>I14/'סכום נכסי הקרן'!$C$42</f>
        <v>2.7183663252106874E-4</v>
      </c>
    </row>
    <row r="15" spans="2:61">
      <c r="B15" s="77" t="s">
        <v>1951</v>
      </c>
      <c r="C15" s="74" t="s">
        <v>1952</v>
      </c>
      <c r="D15" s="87" t="s">
        <v>119</v>
      </c>
      <c r="E15" s="87" t="s">
        <v>681</v>
      </c>
      <c r="F15" s="87" t="s">
        <v>163</v>
      </c>
      <c r="G15" s="84">
        <v>-69.527908999999994</v>
      </c>
      <c r="H15" s="86">
        <v>400</v>
      </c>
      <c r="I15" s="84">
        <v>-0.27811163800000011</v>
      </c>
      <c r="J15" s="74"/>
      <c r="K15" s="85">
        <f t="shared" si="0"/>
        <v>9.1059231811204479E-5</v>
      </c>
      <c r="L15" s="85">
        <f>I15/'סכום נכסי הקרן'!$C$42</f>
        <v>-1.5228943020282558E-7</v>
      </c>
    </row>
    <row r="16" spans="2:61">
      <c r="B16" s="73"/>
      <c r="C16" s="74"/>
      <c r="D16" s="74"/>
      <c r="E16" s="74"/>
      <c r="F16" s="74"/>
      <c r="G16" s="84"/>
      <c r="H16" s="86"/>
      <c r="I16" s="74"/>
      <c r="J16" s="74"/>
      <c r="K16" s="85"/>
      <c r="L16" s="74"/>
    </row>
    <row r="17" spans="2:56">
      <c r="B17" s="95" t="s">
        <v>232</v>
      </c>
      <c r="C17" s="74"/>
      <c r="D17" s="74"/>
      <c r="E17" s="74"/>
      <c r="F17" s="74"/>
      <c r="G17" s="84"/>
      <c r="H17" s="86"/>
      <c r="I17" s="84">
        <v>-3550.3350423240004</v>
      </c>
      <c r="J17" s="74"/>
      <c r="K17" s="85">
        <f t="shared" ref="K17:K22" si="1">I17/$I$11</f>
        <v>1.1624496693174109</v>
      </c>
      <c r="L17" s="85">
        <f>I17/'סכום נכסי הקרן'!$C$42</f>
        <v>-1.9441059874835097E-3</v>
      </c>
    </row>
    <row r="18" spans="2:56" ht="20.25">
      <c r="B18" s="92" t="s">
        <v>226</v>
      </c>
      <c r="C18" s="72"/>
      <c r="D18" s="72"/>
      <c r="E18" s="72"/>
      <c r="F18" s="72"/>
      <c r="G18" s="81"/>
      <c r="H18" s="83"/>
      <c r="I18" s="81">
        <v>-3550.3350423240004</v>
      </c>
      <c r="J18" s="72"/>
      <c r="K18" s="82">
        <f t="shared" si="1"/>
        <v>1.1624496693174109</v>
      </c>
      <c r="L18" s="82">
        <f>I18/'סכום נכסי הקרן'!$C$42</f>
        <v>-1.9441059874835097E-3</v>
      </c>
      <c r="BD18" s="4"/>
    </row>
    <row r="19" spans="2:56">
      <c r="B19" s="77" t="s">
        <v>1953</v>
      </c>
      <c r="C19" s="74" t="s">
        <v>1954</v>
      </c>
      <c r="D19" s="87" t="s">
        <v>28</v>
      </c>
      <c r="E19" s="87" t="s">
        <v>681</v>
      </c>
      <c r="F19" s="87" t="s">
        <v>162</v>
      </c>
      <c r="G19" s="84">
        <v>-20.573045</v>
      </c>
      <c r="H19" s="86">
        <v>40350</v>
      </c>
      <c r="I19" s="84">
        <v>-2856.4510549920005</v>
      </c>
      <c r="J19" s="74"/>
      <c r="K19" s="85">
        <f t="shared" si="1"/>
        <v>0.93525837553722246</v>
      </c>
      <c r="L19" s="85">
        <f>I19/'סכום נכסי הקרן'!$C$42</f>
        <v>-1.5641463503479546E-3</v>
      </c>
    </row>
    <row r="20" spans="2:56">
      <c r="B20" s="77" t="s">
        <v>1955</v>
      </c>
      <c r="C20" s="74" t="s">
        <v>1956</v>
      </c>
      <c r="D20" s="87" t="s">
        <v>28</v>
      </c>
      <c r="E20" s="87" t="s">
        <v>681</v>
      </c>
      <c r="F20" s="87" t="s">
        <v>162</v>
      </c>
      <c r="G20" s="84">
        <v>20.573045</v>
      </c>
      <c r="H20" s="86">
        <v>5593</v>
      </c>
      <c r="I20" s="84">
        <v>395.93880422700005</v>
      </c>
      <c r="J20" s="74"/>
      <c r="K20" s="85">
        <f t="shared" si="1"/>
        <v>-0.12963816838602596</v>
      </c>
      <c r="L20" s="85">
        <f>I20/'סכום נכסי הקרן'!$C$42</f>
        <v>2.1680967874820799E-4</v>
      </c>
    </row>
    <row r="21" spans="2:56">
      <c r="B21" s="77" t="s">
        <v>1957</v>
      </c>
      <c r="C21" s="74" t="s">
        <v>1958</v>
      </c>
      <c r="D21" s="87" t="s">
        <v>28</v>
      </c>
      <c r="E21" s="87" t="s">
        <v>681</v>
      </c>
      <c r="F21" s="87" t="s">
        <v>164</v>
      </c>
      <c r="G21" s="84">
        <v>-94.95251500000002</v>
      </c>
      <c r="H21" s="86">
        <v>31520</v>
      </c>
      <c r="I21" s="84">
        <v>-1204.8830021020001</v>
      </c>
      <c r="J21" s="74"/>
      <c r="K21" s="85">
        <f t="shared" si="1"/>
        <v>0.39450244291389908</v>
      </c>
      <c r="L21" s="85">
        <f>I21/'סכום נכסי הקרן'!$C$42</f>
        <v>-6.5977442429497829E-4</v>
      </c>
      <c r="BD21" s="3"/>
    </row>
    <row r="22" spans="2:56">
      <c r="B22" s="77" t="s">
        <v>1959</v>
      </c>
      <c r="C22" s="74" t="s">
        <v>1960</v>
      </c>
      <c r="D22" s="87" t="s">
        <v>28</v>
      </c>
      <c r="E22" s="87" t="s">
        <v>681</v>
      </c>
      <c r="F22" s="87" t="s">
        <v>164</v>
      </c>
      <c r="G22" s="84">
        <v>94.95251500000002</v>
      </c>
      <c r="H22" s="86">
        <v>3010</v>
      </c>
      <c r="I22" s="84">
        <v>115.06021054300001</v>
      </c>
      <c r="J22" s="74"/>
      <c r="K22" s="85">
        <f t="shared" si="1"/>
        <v>-3.7672980747684597E-2</v>
      </c>
      <c r="L22" s="85">
        <f>I22/'סכום נכסי הקרן'!$C$42</f>
        <v>6.3005108411215102E-5</v>
      </c>
    </row>
    <row r="23" spans="2:56">
      <c r="B23" s="73"/>
      <c r="C23" s="74"/>
      <c r="D23" s="74"/>
      <c r="E23" s="74"/>
      <c r="F23" s="74"/>
      <c r="G23" s="84"/>
      <c r="H23" s="86"/>
      <c r="I23" s="74"/>
      <c r="J23" s="74"/>
      <c r="K23" s="85"/>
      <c r="L23" s="74"/>
    </row>
    <row r="24" spans="2:5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89" t="s">
        <v>255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89" t="s">
        <v>111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89" t="s">
        <v>238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89" t="s">
        <v>246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2" sqref="J12:J16"/>
    </sheetView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58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178</v>
      </c>
      <c r="C1" s="68" t="s" vm="1">
        <v>264</v>
      </c>
    </row>
    <row r="2" spans="1:60">
      <c r="B2" s="47" t="s">
        <v>177</v>
      </c>
      <c r="C2" s="68" t="s">
        <v>265</v>
      </c>
    </row>
    <row r="3" spans="1:60">
      <c r="B3" s="47" t="s">
        <v>179</v>
      </c>
      <c r="C3" s="68" t="s">
        <v>266</v>
      </c>
    </row>
    <row r="4" spans="1:60">
      <c r="B4" s="47" t="s">
        <v>180</v>
      </c>
      <c r="C4" s="68">
        <v>8802</v>
      </c>
    </row>
    <row r="6" spans="1:60" ht="26.25" customHeight="1">
      <c r="B6" s="120" t="s">
        <v>208</v>
      </c>
      <c r="C6" s="121"/>
      <c r="D6" s="121"/>
      <c r="E6" s="121"/>
      <c r="F6" s="121"/>
      <c r="G6" s="121"/>
      <c r="H6" s="121"/>
      <c r="I6" s="121"/>
      <c r="J6" s="121"/>
      <c r="K6" s="122"/>
      <c r="BD6" s="1" t="s">
        <v>119</v>
      </c>
      <c r="BF6" s="1" t="s">
        <v>186</v>
      </c>
      <c r="BH6" s="3" t="s">
        <v>163</v>
      </c>
    </row>
    <row r="7" spans="1:60" ht="26.25" customHeight="1">
      <c r="B7" s="120" t="s">
        <v>95</v>
      </c>
      <c r="C7" s="121"/>
      <c r="D7" s="121"/>
      <c r="E7" s="121"/>
      <c r="F7" s="121"/>
      <c r="G7" s="121"/>
      <c r="H7" s="121"/>
      <c r="I7" s="121"/>
      <c r="J7" s="121"/>
      <c r="K7" s="122"/>
      <c r="BD7" s="3" t="s">
        <v>121</v>
      </c>
      <c r="BF7" s="1" t="s">
        <v>141</v>
      </c>
      <c r="BH7" s="3" t="s">
        <v>162</v>
      </c>
    </row>
    <row r="8" spans="1:60" s="3" customFormat="1" ht="78.75">
      <c r="A8" s="2"/>
      <c r="B8" s="22" t="s">
        <v>115</v>
      </c>
      <c r="C8" s="30" t="s">
        <v>45</v>
      </c>
      <c r="D8" s="30" t="s">
        <v>118</v>
      </c>
      <c r="E8" s="30" t="s">
        <v>66</v>
      </c>
      <c r="F8" s="30" t="s">
        <v>102</v>
      </c>
      <c r="G8" s="30" t="s">
        <v>240</v>
      </c>
      <c r="H8" s="30" t="s">
        <v>239</v>
      </c>
      <c r="I8" s="30" t="s">
        <v>62</v>
      </c>
      <c r="J8" s="30" t="s">
        <v>181</v>
      </c>
      <c r="K8" s="31" t="s">
        <v>183</v>
      </c>
      <c r="BC8" s="1" t="s">
        <v>134</v>
      </c>
      <c r="BD8" s="1" t="s">
        <v>135</v>
      </c>
      <c r="BE8" s="1" t="s">
        <v>142</v>
      </c>
      <c r="BG8" s="4" t="s">
        <v>164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247</v>
      </c>
      <c r="H9" s="16"/>
      <c r="I9" s="16" t="s">
        <v>243</v>
      </c>
      <c r="J9" s="32" t="s">
        <v>19</v>
      </c>
      <c r="K9" s="33" t="s">
        <v>19</v>
      </c>
      <c r="BC9" s="1" t="s">
        <v>131</v>
      </c>
      <c r="BE9" s="1" t="s">
        <v>143</v>
      </c>
      <c r="BG9" s="4" t="s">
        <v>165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127</v>
      </c>
      <c r="BD10" s="3"/>
      <c r="BE10" s="1" t="s">
        <v>187</v>
      </c>
      <c r="BG10" s="1" t="s">
        <v>171</v>
      </c>
    </row>
    <row r="11" spans="1:60" s="4" customFormat="1" ht="18" customHeight="1">
      <c r="A11" s="2"/>
      <c r="B11" s="91" t="s">
        <v>49</v>
      </c>
      <c r="C11" s="74"/>
      <c r="D11" s="74"/>
      <c r="E11" s="74"/>
      <c r="F11" s="74"/>
      <c r="G11" s="84"/>
      <c r="H11" s="86"/>
      <c r="I11" s="84">
        <v>-1006.4535346870001</v>
      </c>
      <c r="J11" s="85">
        <f>I11/$I$11</f>
        <v>1</v>
      </c>
      <c r="K11" s="85">
        <f>I11/'סכום נכסי הקרן'!$C$42</f>
        <v>-5.511176606104593E-4</v>
      </c>
      <c r="L11" s="3"/>
      <c r="M11" s="3"/>
      <c r="N11" s="3"/>
      <c r="O11" s="3"/>
      <c r="BC11" s="1" t="s">
        <v>126</v>
      </c>
      <c r="BD11" s="3"/>
      <c r="BE11" s="1" t="s">
        <v>144</v>
      </c>
      <c r="BG11" s="1" t="s">
        <v>166</v>
      </c>
    </row>
    <row r="12" spans="1:60" ht="20.25">
      <c r="B12" s="95" t="s">
        <v>235</v>
      </c>
      <c r="C12" s="74"/>
      <c r="D12" s="74"/>
      <c r="E12" s="74"/>
      <c r="F12" s="74"/>
      <c r="G12" s="84"/>
      <c r="H12" s="86"/>
      <c r="I12" s="84">
        <v>-1006.4535346870001</v>
      </c>
      <c r="J12" s="85">
        <f t="shared" ref="J12:J16" si="0">I12/$I$11</f>
        <v>1</v>
      </c>
      <c r="K12" s="85">
        <f>I12/'סכום נכסי הקרן'!$C$42</f>
        <v>-5.511176606104593E-4</v>
      </c>
      <c r="P12" s="1"/>
      <c r="BC12" s="1" t="s">
        <v>124</v>
      </c>
      <c r="BD12" s="4"/>
      <c r="BE12" s="1" t="s">
        <v>145</v>
      </c>
      <c r="BG12" s="1" t="s">
        <v>167</v>
      </c>
    </row>
    <row r="13" spans="1:60">
      <c r="B13" s="73" t="s">
        <v>1961</v>
      </c>
      <c r="C13" s="74" t="s">
        <v>1962</v>
      </c>
      <c r="D13" s="87" t="s">
        <v>28</v>
      </c>
      <c r="E13" s="87" t="s">
        <v>681</v>
      </c>
      <c r="F13" s="87" t="s">
        <v>164</v>
      </c>
      <c r="G13" s="84">
        <v>40.812923000000005</v>
      </c>
      <c r="H13" s="86">
        <v>319400</v>
      </c>
      <c r="I13" s="84">
        <v>-205.32184743800002</v>
      </c>
      <c r="J13" s="85">
        <f t="shared" si="0"/>
        <v>0.2040052922084015</v>
      </c>
      <c r="K13" s="85">
        <f>I13/'סכום נכסי הקרן'!$C$42</f>
        <v>-1.124309193940474E-4</v>
      </c>
      <c r="P13" s="1"/>
      <c r="BC13" s="1" t="s">
        <v>128</v>
      </c>
      <c r="BE13" s="1" t="s">
        <v>146</v>
      </c>
      <c r="BG13" s="1" t="s">
        <v>168</v>
      </c>
    </row>
    <row r="14" spans="1:60">
      <c r="B14" s="73" t="s">
        <v>1963</v>
      </c>
      <c r="C14" s="74" t="s">
        <v>1964</v>
      </c>
      <c r="D14" s="87" t="s">
        <v>28</v>
      </c>
      <c r="E14" s="87" t="s">
        <v>681</v>
      </c>
      <c r="F14" s="87" t="s">
        <v>162</v>
      </c>
      <c r="G14" s="84">
        <v>37.06479800000001</v>
      </c>
      <c r="H14" s="86">
        <v>5205</v>
      </c>
      <c r="I14" s="84">
        <v>40.762633766000008</v>
      </c>
      <c r="J14" s="85">
        <f t="shared" si="0"/>
        <v>-4.0501257495883201E-2</v>
      </c>
      <c r="K14" s="85">
        <f>I14/'סכום נכסי הקרן'!$C$42</f>
        <v>2.2320958282912979E-5</v>
      </c>
      <c r="P14" s="1"/>
      <c r="BC14" s="1" t="s">
        <v>125</v>
      </c>
      <c r="BE14" s="1" t="s">
        <v>147</v>
      </c>
      <c r="BG14" s="1" t="s">
        <v>170</v>
      </c>
    </row>
    <row r="15" spans="1:60">
      <c r="B15" s="73" t="s">
        <v>1965</v>
      </c>
      <c r="C15" s="74" t="s">
        <v>1966</v>
      </c>
      <c r="D15" s="87" t="s">
        <v>28</v>
      </c>
      <c r="E15" s="87" t="s">
        <v>681</v>
      </c>
      <c r="F15" s="87" t="s">
        <v>162</v>
      </c>
      <c r="G15" s="84">
        <v>152.54871200000002</v>
      </c>
      <c r="H15" s="86">
        <v>335200</v>
      </c>
      <c r="I15" s="84">
        <v>-749.3363051</v>
      </c>
      <c r="J15" s="85">
        <f t="shared" si="0"/>
        <v>0.74453144559032058</v>
      </c>
      <c r="K15" s="85">
        <f>I15/'סכום נכסי הקרן'!$C$42</f>
        <v>-4.1032442854466096E-4</v>
      </c>
      <c r="P15" s="1"/>
      <c r="BC15" s="1" t="s">
        <v>136</v>
      </c>
      <c r="BE15" s="1" t="s">
        <v>188</v>
      </c>
      <c r="BG15" s="1" t="s">
        <v>172</v>
      </c>
    </row>
    <row r="16" spans="1:60" ht="20.25">
      <c r="B16" s="73" t="s">
        <v>1967</v>
      </c>
      <c r="C16" s="74" t="s">
        <v>1968</v>
      </c>
      <c r="D16" s="87" t="s">
        <v>28</v>
      </c>
      <c r="E16" s="87" t="s">
        <v>681</v>
      </c>
      <c r="F16" s="87" t="s">
        <v>164</v>
      </c>
      <c r="G16" s="84">
        <v>62.860231000000006</v>
      </c>
      <c r="H16" s="86">
        <v>36010</v>
      </c>
      <c r="I16" s="84">
        <v>-92.558015915000013</v>
      </c>
      <c r="J16" s="85">
        <f t="shared" si="0"/>
        <v>9.1964519697161073E-2</v>
      </c>
      <c r="K16" s="85">
        <f>I16/'סכום נכסי הקרן'!$C$42</f>
        <v>-5.0683270954663921E-5</v>
      </c>
      <c r="P16" s="1"/>
      <c r="BC16" s="4" t="s">
        <v>122</v>
      </c>
      <c r="BD16" s="1" t="s">
        <v>137</v>
      </c>
      <c r="BE16" s="1" t="s">
        <v>148</v>
      </c>
      <c r="BG16" s="1" t="s">
        <v>173</v>
      </c>
    </row>
    <row r="17" spans="2:60">
      <c r="B17" s="95"/>
      <c r="C17" s="74"/>
      <c r="D17" s="74"/>
      <c r="E17" s="74"/>
      <c r="F17" s="74"/>
      <c r="G17" s="84"/>
      <c r="H17" s="86"/>
      <c r="I17" s="74"/>
      <c r="J17" s="85"/>
      <c r="K17" s="74"/>
      <c r="P17" s="1"/>
      <c r="BC17" s="1" t="s">
        <v>132</v>
      </c>
      <c r="BE17" s="1" t="s">
        <v>149</v>
      </c>
      <c r="BG17" s="1" t="s">
        <v>174</v>
      </c>
    </row>
    <row r="18" spans="2:60">
      <c r="B18" s="91"/>
      <c r="C18" s="91"/>
      <c r="D18" s="91"/>
      <c r="E18" s="91"/>
      <c r="F18" s="91"/>
      <c r="G18" s="91"/>
      <c r="H18" s="91"/>
      <c r="I18" s="91"/>
      <c r="J18" s="91"/>
      <c r="K18" s="91"/>
      <c r="BD18" s="1" t="s">
        <v>120</v>
      </c>
      <c r="BF18" s="1" t="s">
        <v>150</v>
      </c>
      <c r="BH18" s="1" t="s">
        <v>28</v>
      </c>
    </row>
    <row r="19" spans="2:60">
      <c r="B19" s="91"/>
      <c r="C19" s="91"/>
      <c r="D19" s="91"/>
      <c r="E19" s="91"/>
      <c r="F19" s="91"/>
      <c r="G19" s="91"/>
      <c r="H19" s="91"/>
      <c r="I19" s="91"/>
      <c r="J19" s="91"/>
      <c r="K19" s="91"/>
      <c r="BD19" s="1" t="s">
        <v>133</v>
      </c>
      <c r="BF19" s="1" t="s">
        <v>151</v>
      </c>
    </row>
    <row r="20" spans="2:60">
      <c r="B20" s="89" t="s">
        <v>255</v>
      </c>
      <c r="C20" s="91"/>
      <c r="D20" s="91"/>
      <c r="E20" s="91"/>
      <c r="F20" s="91"/>
      <c r="G20" s="91"/>
      <c r="H20" s="91"/>
      <c r="I20" s="91"/>
      <c r="J20" s="91"/>
      <c r="K20" s="91"/>
      <c r="BD20" s="1" t="s">
        <v>138</v>
      </c>
      <c r="BF20" s="1" t="s">
        <v>152</v>
      </c>
    </row>
    <row r="21" spans="2:60">
      <c r="B21" s="89" t="s">
        <v>111</v>
      </c>
      <c r="C21" s="91"/>
      <c r="D21" s="91"/>
      <c r="E21" s="91"/>
      <c r="F21" s="91"/>
      <c r="G21" s="91"/>
      <c r="H21" s="91"/>
      <c r="I21" s="91"/>
      <c r="J21" s="91"/>
      <c r="K21" s="91"/>
      <c r="BD21" s="1" t="s">
        <v>123</v>
      </c>
      <c r="BE21" s="1" t="s">
        <v>139</v>
      </c>
      <c r="BF21" s="1" t="s">
        <v>153</v>
      </c>
    </row>
    <row r="22" spans="2:60">
      <c r="B22" s="89" t="s">
        <v>238</v>
      </c>
      <c r="C22" s="91"/>
      <c r="D22" s="91"/>
      <c r="E22" s="91"/>
      <c r="F22" s="91"/>
      <c r="G22" s="91"/>
      <c r="H22" s="91"/>
      <c r="I22" s="91"/>
      <c r="J22" s="91"/>
      <c r="K22" s="91"/>
      <c r="BD22" s="1" t="s">
        <v>129</v>
      </c>
      <c r="BF22" s="1" t="s">
        <v>154</v>
      </c>
    </row>
    <row r="23" spans="2:60">
      <c r="B23" s="89" t="s">
        <v>246</v>
      </c>
      <c r="C23" s="91"/>
      <c r="D23" s="91"/>
      <c r="E23" s="91"/>
      <c r="F23" s="91"/>
      <c r="G23" s="91"/>
      <c r="H23" s="91"/>
      <c r="I23" s="91"/>
      <c r="J23" s="91"/>
      <c r="K23" s="91"/>
      <c r="BD23" s="1" t="s">
        <v>28</v>
      </c>
      <c r="BE23" s="1" t="s">
        <v>130</v>
      </c>
      <c r="BF23" s="1" t="s">
        <v>189</v>
      </c>
    </row>
    <row r="24" spans="2:60">
      <c r="B24" s="91"/>
      <c r="C24" s="91"/>
      <c r="D24" s="91"/>
      <c r="E24" s="91"/>
      <c r="F24" s="91"/>
      <c r="G24" s="91"/>
      <c r="H24" s="91"/>
      <c r="I24" s="91"/>
      <c r="J24" s="91"/>
      <c r="K24" s="91"/>
      <c r="BF24" s="1" t="s">
        <v>192</v>
      </c>
    </row>
    <row r="25" spans="2:60">
      <c r="B25" s="91"/>
      <c r="C25" s="91"/>
      <c r="D25" s="91"/>
      <c r="E25" s="91"/>
      <c r="F25" s="91"/>
      <c r="G25" s="91"/>
      <c r="H25" s="91"/>
      <c r="I25" s="91"/>
      <c r="J25" s="91"/>
      <c r="K25" s="91"/>
      <c r="BF25" s="1" t="s">
        <v>155</v>
      </c>
    </row>
    <row r="26" spans="2:60">
      <c r="B26" s="91"/>
      <c r="C26" s="91"/>
      <c r="D26" s="91"/>
      <c r="E26" s="91"/>
      <c r="F26" s="91"/>
      <c r="G26" s="91"/>
      <c r="H26" s="91"/>
      <c r="I26" s="91"/>
      <c r="J26" s="91"/>
      <c r="K26" s="91"/>
      <c r="BF26" s="1" t="s">
        <v>156</v>
      </c>
    </row>
    <row r="27" spans="2:60">
      <c r="B27" s="91"/>
      <c r="C27" s="91"/>
      <c r="D27" s="91"/>
      <c r="E27" s="91"/>
      <c r="F27" s="91"/>
      <c r="G27" s="91"/>
      <c r="H27" s="91"/>
      <c r="I27" s="91"/>
      <c r="J27" s="91"/>
      <c r="K27" s="91"/>
      <c r="BF27" s="1" t="s">
        <v>191</v>
      </c>
    </row>
    <row r="28" spans="2:60">
      <c r="B28" s="91"/>
      <c r="C28" s="91"/>
      <c r="D28" s="91"/>
      <c r="E28" s="91"/>
      <c r="F28" s="91"/>
      <c r="G28" s="91"/>
      <c r="H28" s="91"/>
      <c r="I28" s="91"/>
      <c r="J28" s="91"/>
      <c r="K28" s="91"/>
      <c r="BF28" s="1" t="s">
        <v>157</v>
      </c>
    </row>
    <row r="29" spans="2:60">
      <c r="B29" s="91"/>
      <c r="C29" s="91"/>
      <c r="D29" s="91"/>
      <c r="E29" s="91"/>
      <c r="F29" s="91"/>
      <c r="G29" s="91"/>
      <c r="H29" s="91"/>
      <c r="I29" s="91"/>
      <c r="J29" s="91"/>
      <c r="K29" s="91"/>
      <c r="BF29" s="1" t="s">
        <v>158</v>
      </c>
    </row>
    <row r="30" spans="2:60">
      <c r="B30" s="91"/>
      <c r="C30" s="91"/>
      <c r="D30" s="91"/>
      <c r="E30" s="91"/>
      <c r="F30" s="91"/>
      <c r="G30" s="91"/>
      <c r="H30" s="91"/>
      <c r="I30" s="91"/>
      <c r="J30" s="91"/>
      <c r="K30" s="91"/>
      <c r="BF30" s="1" t="s">
        <v>190</v>
      </c>
    </row>
    <row r="31" spans="2:60">
      <c r="B31" s="91"/>
      <c r="C31" s="91"/>
      <c r="D31" s="91"/>
      <c r="E31" s="91"/>
      <c r="F31" s="91"/>
      <c r="G31" s="91"/>
      <c r="H31" s="91"/>
      <c r="I31" s="91"/>
      <c r="J31" s="91"/>
      <c r="K31" s="91"/>
      <c r="BF31" s="1" t="s">
        <v>28</v>
      </c>
    </row>
    <row r="32" spans="2:60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1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178</v>
      </c>
      <c r="C1" s="68" t="s" vm="1">
        <v>264</v>
      </c>
    </row>
    <row r="2" spans="2:81">
      <c r="B2" s="47" t="s">
        <v>177</v>
      </c>
      <c r="C2" s="68" t="s">
        <v>265</v>
      </c>
    </row>
    <row r="3" spans="2:81">
      <c r="B3" s="47" t="s">
        <v>179</v>
      </c>
      <c r="C3" s="68" t="s">
        <v>266</v>
      </c>
      <c r="E3" s="2"/>
    </row>
    <row r="4" spans="2:81">
      <c r="B4" s="47" t="s">
        <v>180</v>
      </c>
      <c r="C4" s="68">
        <v>8802</v>
      </c>
    </row>
    <row r="6" spans="2:81" ht="26.25" customHeight="1">
      <c r="B6" s="120" t="s">
        <v>208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81" ht="26.25" customHeight="1">
      <c r="B7" s="120" t="s">
        <v>96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81" s="3" customFormat="1" ht="47.25">
      <c r="B8" s="22" t="s">
        <v>115</v>
      </c>
      <c r="C8" s="30" t="s">
        <v>45</v>
      </c>
      <c r="D8" s="13" t="s">
        <v>51</v>
      </c>
      <c r="E8" s="30" t="s">
        <v>14</v>
      </c>
      <c r="F8" s="30" t="s">
        <v>67</v>
      </c>
      <c r="G8" s="30" t="s">
        <v>103</v>
      </c>
      <c r="H8" s="30" t="s">
        <v>17</v>
      </c>
      <c r="I8" s="30" t="s">
        <v>102</v>
      </c>
      <c r="J8" s="30" t="s">
        <v>16</v>
      </c>
      <c r="K8" s="30" t="s">
        <v>18</v>
      </c>
      <c r="L8" s="30" t="s">
        <v>240</v>
      </c>
      <c r="M8" s="30" t="s">
        <v>239</v>
      </c>
      <c r="N8" s="30" t="s">
        <v>62</v>
      </c>
      <c r="O8" s="30" t="s">
        <v>59</v>
      </c>
      <c r="P8" s="30" t="s">
        <v>181</v>
      </c>
      <c r="Q8" s="31" t="s">
        <v>183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247</v>
      </c>
      <c r="M9" s="32"/>
      <c r="N9" s="32" t="s">
        <v>243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112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9" t="s">
        <v>2729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10">
        <v>0</v>
      </c>
      <c r="O11" s="91"/>
      <c r="P11" s="91"/>
      <c r="Q11" s="9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9" t="s">
        <v>255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81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81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81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8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71"/>
  <sheetViews>
    <sheetView rightToLeft="1" workbookViewId="0">
      <selection activeCell="M16" sqref="M16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58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178</v>
      </c>
      <c r="C1" s="68" t="s" vm="1">
        <v>264</v>
      </c>
    </row>
    <row r="2" spans="2:72">
      <c r="B2" s="47" t="s">
        <v>177</v>
      </c>
      <c r="C2" s="68" t="s">
        <v>265</v>
      </c>
    </row>
    <row r="3" spans="2:72">
      <c r="B3" s="47" t="s">
        <v>179</v>
      </c>
      <c r="C3" s="68" t="s">
        <v>266</v>
      </c>
    </row>
    <row r="4" spans="2:72">
      <c r="B4" s="47" t="s">
        <v>180</v>
      </c>
      <c r="C4" s="68">
        <v>8802</v>
      </c>
    </row>
    <row r="6" spans="2:72" ht="26.25" customHeight="1">
      <c r="B6" s="120" t="s">
        <v>209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72" ht="26.25" customHeight="1">
      <c r="B7" s="120" t="s">
        <v>88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72" s="3" customFormat="1" ht="78.75">
      <c r="B8" s="22" t="s">
        <v>115</v>
      </c>
      <c r="C8" s="30" t="s">
        <v>45</v>
      </c>
      <c r="D8" s="30" t="s">
        <v>14</v>
      </c>
      <c r="E8" s="30" t="s">
        <v>67</v>
      </c>
      <c r="F8" s="30" t="s">
        <v>103</v>
      </c>
      <c r="G8" s="30" t="s">
        <v>17</v>
      </c>
      <c r="H8" s="30" t="s">
        <v>102</v>
      </c>
      <c r="I8" s="30" t="s">
        <v>16</v>
      </c>
      <c r="J8" s="30" t="s">
        <v>18</v>
      </c>
      <c r="K8" s="30" t="s">
        <v>240</v>
      </c>
      <c r="L8" s="30" t="s">
        <v>239</v>
      </c>
      <c r="M8" s="30" t="s">
        <v>110</v>
      </c>
      <c r="N8" s="30" t="s">
        <v>59</v>
      </c>
      <c r="O8" s="30" t="s">
        <v>181</v>
      </c>
      <c r="P8" s="31" t="s">
        <v>183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247</v>
      </c>
      <c r="L9" s="32"/>
      <c r="M9" s="32" t="s">
        <v>243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69" t="s">
        <v>27</v>
      </c>
      <c r="C11" s="70"/>
      <c r="D11" s="70"/>
      <c r="E11" s="70"/>
      <c r="F11" s="70"/>
      <c r="G11" s="78">
        <v>9.4515361355767382</v>
      </c>
      <c r="H11" s="70"/>
      <c r="I11" s="70"/>
      <c r="J11" s="93">
        <v>4.8511385587004685E-2</v>
      </c>
      <c r="K11" s="78"/>
      <c r="L11" s="80"/>
      <c r="M11" s="78">
        <v>494592.69449000002</v>
      </c>
      <c r="N11" s="70"/>
      <c r="O11" s="79">
        <f>M11/$M$11</f>
        <v>1</v>
      </c>
      <c r="P11" s="79">
        <f>M11/'סכום נכסי הקרן'!$C$42</f>
        <v>0.27083095180059402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71" t="s">
        <v>233</v>
      </c>
      <c r="C12" s="72"/>
      <c r="D12" s="72"/>
      <c r="E12" s="72"/>
      <c r="F12" s="72"/>
      <c r="G12" s="81">
        <v>9.4515361355767382</v>
      </c>
      <c r="H12" s="72"/>
      <c r="I12" s="72"/>
      <c r="J12" s="94">
        <v>4.8511385587004685E-2</v>
      </c>
      <c r="K12" s="81"/>
      <c r="L12" s="83"/>
      <c r="M12" s="81">
        <v>494592.69449000002</v>
      </c>
      <c r="N12" s="72"/>
      <c r="O12" s="82">
        <f t="shared" ref="O12:O65" si="0">M12/$M$11</f>
        <v>1</v>
      </c>
      <c r="P12" s="82">
        <f>M12/'סכום נכסי הקרן'!$C$42</f>
        <v>0.27083095180059402</v>
      </c>
    </row>
    <row r="13" spans="2:72">
      <c r="B13" s="92" t="s">
        <v>68</v>
      </c>
      <c r="C13" s="72"/>
      <c r="D13" s="72"/>
      <c r="E13" s="72"/>
      <c r="F13" s="72"/>
      <c r="G13" s="81">
        <v>9.4515361355767382</v>
      </c>
      <c r="H13" s="72"/>
      <c r="I13" s="72"/>
      <c r="J13" s="94">
        <v>4.8511385587004685E-2</v>
      </c>
      <c r="K13" s="81"/>
      <c r="L13" s="83"/>
      <c r="M13" s="81">
        <v>494592.69449000002</v>
      </c>
      <c r="N13" s="72"/>
      <c r="O13" s="82">
        <f t="shared" si="0"/>
        <v>1</v>
      </c>
      <c r="P13" s="82">
        <f>M13/'סכום נכסי הקרן'!$C$42</f>
        <v>0.27083095180059402</v>
      </c>
    </row>
    <row r="14" spans="2:72">
      <c r="B14" s="77" t="s">
        <v>1969</v>
      </c>
      <c r="C14" s="74" t="s">
        <v>1970</v>
      </c>
      <c r="D14" s="74" t="s">
        <v>269</v>
      </c>
      <c r="E14" s="74"/>
      <c r="F14" s="97">
        <v>40909</v>
      </c>
      <c r="G14" s="84">
        <v>5.42</v>
      </c>
      <c r="H14" s="87" t="s">
        <v>163</v>
      </c>
      <c r="I14" s="88">
        <v>4.8000000000000001E-2</v>
      </c>
      <c r="J14" s="88">
        <v>4.8599999999999997E-2</v>
      </c>
      <c r="K14" s="84">
        <v>27000.000000000004</v>
      </c>
      <c r="L14" s="86">
        <v>104.4695925925926</v>
      </c>
      <c r="M14" s="84">
        <v>28.206790000000005</v>
      </c>
      <c r="N14" s="74"/>
      <c r="O14" s="85">
        <f t="shared" si="0"/>
        <v>5.7030340953752822E-5</v>
      </c>
      <c r="P14" s="85">
        <f>M14/'סכום נכסי הקרן'!$C$42</f>
        <v>1.5445581522017276E-5</v>
      </c>
    </row>
    <row r="15" spans="2:72">
      <c r="B15" s="77" t="s">
        <v>1971</v>
      </c>
      <c r="C15" s="74">
        <v>8790</v>
      </c>
      <c r="D15" s="74" t="s">
        <v>269</v>
      </c>
      <c r="E15" s="74"/>
      <c r="F15" s="97">
        <v>41030</v>
      </c>
      <c r="G15" s="84">
        <v>5.6099999999999985</v>
      </c>
      <c r="H15" s="87" t="s">
        <v>163</v>
      </c>
      <c r="I15" s="88">
        <v>4.8000000000000001E-2</v>
      </c>
      <c r="J15" s="88">
        <v>4.8600000000000004E-2</v>
      </c>
      <c r="K15" s="84">
        <v>358000.00000000006</v>
      </c>
      <c r="L15" s="86">
        <v>104.88750279329608</v>
      </c>
      <c r="M15" s="84">
        <v>375.49726000000004</v>
      </c>
      <c r="N15" s="74"/>
      <c r="O15" s="85">
        <f t="shared" si="0"/>
        <v>7.5920502705199594E-4</v>
      </c>
      <c r="P15" s="85">
        <f>M15/'סכום נכסי הקרן'!$C$42</f>
        <v>2.0561622008828781E-4</v>
      </c>
    </row>
    <row r="16" spans="2:72">
      <c r="B16" s="77" t="s">
        <v>1972</v>
      </c>
      <c r="C16" s="74">
        <v>8805</v>
      </c>
      <c r="D16" s="74" t="s">
        <v>269</v>
      </c>
      <c r="E16" s="74"/>
      <c r="F16" s="97">
        <v>41487</v>
      </c>
      <c r="G16" s="84">
        <v>6.5799999999999992</v>
      </c>
      <c r="H16" s="87" t="s">
        <v>163</v>
      </c>
      <c r="I16" s="88">
        <v>4.8000000000000001E-2</v>
      </c>
      <c r="J16" s="88">
        <v>4.8599999999999997E-2</v>
      </c>
      <c r="K16" s="84">
        <v>1430000.0000000002</v>
      </c>
      <c r="L16" s="86">
        <v>101.0410853146853</v>
      </c>
      <c r="M16" s="84">
        <v>1444.8875200000002</v>
      </c>
      <c r="N16" s="74"/>
      <c r="O16" s="85">
        <f t="shared" si="0"/>
        <v>2.9213685040170236E-3</v>
      </c>
      <c r="P16" s="85">
        <f>M16/'סכום נכסי הקרן'!$C$42</f>
        <v>7.911970125032081E-4</v>
      </c>
    </row>
    <row r="17" spans="2:16">
      <c r="B17" s="77" t="s">
        <v>1973</v>
      </c>
      <c r="C17" s="74" t="s">
        <v>1974</v>
      </c>
      <c r="D17" s="74" t="s">
        <v>269</v>
      </c>
      <c r="E17" s="74"/>
      <c r="F17" s="97">
        <v>41609</v>
      </c>
      <c r="G17" s="84">
        <v>6.75</v>
      </c>
      <c r="H17" s="87" t="s">
        <v>163</v>
      </c>
      <c r="I17" s="88">
        <v>4.8000000000000001E-2</v>
      </c>
      <c r="J17" s="88">
        <v>4.8599999999999997E-2</v>
      </c>
      <c r="K17" s="84">
        <v>6302000.0000000009</v>
      </c>
      <c r="L17" s="86">
        <v>101.57430498254523</v>
      </c>
      <c r="M17" s="84">
        <v>6401.212700000001</v>
      </c>
      <c r="N17" s="74"/>
      <c r="O17" s="85">
        <f t="shared" si="0"/>
        <v>1.2942392338812487E-2</v>
      </c>
      <c r="P17" s="85">
        <f>M17/'סכום נכסי הקרן'!$C$42</f>
        <v>3.505200435697302E-3</v>
      </c>
    </row>
    <row r="18" spans="2:16">
      <c r="B18" s="77" t="s">
        <v>1975</v>
      </c>
      <c r="C18" s="74" t="s">
        <v>1976</v>
      </c>
      <c r="D18" s="74" t="s">
        <v>269</v>
      </c>
      <c r="E18" s="74"/>
      <c r="F18" s="97">
        <v>42218</v>
      </c>
      <c r="G18" s="84">
        <v>7.8999999999999995</v>
      </c>
      <c r="H18" s="87" t="s">
        <v>163</v>
      </c>
      <c r="I18" s="88">
        <v>4.8000000000000001E-2</v>
      </c>
      <c r="J18" s="88">
        <v>4.8500000000000008E-2</v>
      </c>
      <c r="K18" s="84">
        <v>2000.0000000000002</v>
      </c>
      <c r="L18" s="86">
        <v>100.95850000000002</v>
      </c>
      <c r="M18" s="84">
        <v>2.0191700000000004</v>
      </c>
      <c r="N18" s="74"/>
      <c r="O18" s="85">
        <f t="shared" si="0"/>
        <v>4.0824905472614604E-6</v>
      </c>
      <c r="P18" s="85">
        <f>M18/'סכום נכסי הקרן'!$C$42</f>
        <v>1.1056648006317492E-6</v>
      </c>
    </row>
    <row r="19" spans="2:16">
      <c r="B19" s="77" t="s">
        <v>1977</v>
      </c>
      <c r="C19" s="74" t="s">
        <v>1978</v>
      </c>
      <c r="D19" s="74" t="s">
        <v>269</v>
      </c>
      <c r="E19" s="74"/>
      <c r="F19" s="97">
        <v>42309</v>
      </c>
      <c r="G19" s="84">
        <v>7.96</v>
      </c>
      <c r="H19" s="87" t="s">
        <v>163</v>
      </c>
      <c r="I19" s="88">
        <v>4.8000000000000001E-2</v>
      </c>
      <c r="J19" s="88">
        <v>4.8499999999999995E-2</v>
      </c>
      <c r="K19" s="84">
        <v>107000.00000000001</v>
      </c>
      <c r="L19" s="86">
        <v>102.58984112149533</v>
      </c>
      <c r="M19" s="84">
        <v>109.77113000000001</v>
      </c>
      <c r="N19" s="74"/>
      <c r="O19" s="85">
        <f t="shared" si="0"/>
        <v>2.2194248160739753E-4</v>
      </c>
      <c r="P19" s="85">
        <f>M19/'סכום נכסי הקרן'!$C$42</f>
        <v>6.0108893538717309E-5</v>
      </c>
    </row>
    <row r="20" spans="2:16">
      <c r="B20" s="77" t="s">
        <v>1979</v>
      </c>
      <c r="C20" s="74" t="s">
        <v>1980</v>
      </c>
      <c r="D20" s="74" t="s">
        <v>269</v>
      </c>
      <c r="E20" s="74"/>
      <c r="F20" s="97">
        <v>42339</v>
      </c>
      <c r="G20" s="84">
        <v>8.0399999999999991</v>
      </c>
      <c r="H20" s="87" t="s">
        <v>163</v>
      </c>
      <c r="I20" s="88">
        <v>4.8000000000000001E-2</v>
      </c>
      <c r="J20" s="88">
        <v>4.8499999999999988E-2</v>
      </c>
      <c r="K20" s="84">
        <v>149000.00000000003</v>
      </c>
      <c r="L20" s="86">
        <v>102.08232885906042</v>
      </c>
      <c r="M20" s="84">
        <v>152.10267000000005</v>
      </c>
      <c r="N20" s="74"/>
      <c r="O20" s="85">
        <f t="shared" si="0"/>
        <v>3.0753116997985777E-4</v>
      </c>
      <c r="P20" s="85">
        <f>M20/'סכום נכסי הקרן'!$C$42</f>
        <v>8.3288959473995147E-5</v>
      </c>
    </row>
    <row r="21" spans="2:16">
      <c r="B21" s="77" t="s">
        <v>1981</v>
      </c>
      <c r="C21" s="74" t="s">
        <v>1982</v>
      </c>
      <c r="D21" s="74" t="s">
        <v>269</v>
      </c>
      <c r="E21" s="74"/>
      <c r="F21" s="97">
        <v>42370</v>
      </c>
      <c r="G21" s="84">
        <v>8.129999999999999</v>
      </c>
      <c r="H21" s="87" t="s">
        <v>163</v>
      </c>
      <c r="I21" s="88">
        <v>4.8000000000000001E-2</v>
      </c>
      <c r="J21" s="88">
        <v>4.8500000000000008E-2</v>
      </c>
      <c r="K21" s="84">
        <v>420000.00000000006</v>
      </c>
      <c r="L21" s="86">
        <v>102.08951190476192</v>
      </c>
      <c r="M21" s="84">
        <v>428.77595000000008</v>
      </c>
      <c r="N21" s="74"/>
      <c r="O21" s="85">
        <f t="shared" si="0"/>
        <v>8.6692738242349703E-4</v>
      </c>
      <c r="P21" s="85">
        <f>M21/'סכום נכסי הקרן'!$C$42</f>
        <v>2.3479076812375329E-4</v>
      </c>
    </row>
    <row r="22" spans="2:16">
      <c r="B22" s="77" t="s">
        <v>1983</v>
      </c>
      <c r="C22" s="74" t="s">
        <v>1984</v>
      </c>
      <c r="D22" s="74" t="s">
        <v>269</v>
      </c>
      <c r="E22" s="74"/>
      <c r="F22" s="97">
        <v>42461</v>
      </c>
      <c r="G22" s="84">
        <v>8.1800000000000015</v>
      </c>
      <c r="H22" s="87" t="s">
        <v>163</v>
      </c>
      <c r="I22" s="88">
        <v>4.8000000000000001E-2</v>
      </c>
      <c r="J22" s="88">
        <v>4.8500000000000015E-2</v>
      </c>
      <c r="K22" s="84">
        <v>697000.00000000012</v>
      </c>
      <c r="L22" s="86">
        <v>104.25309612625536</v>
      </c>
      <c r="M22" s="84">
        <v>726.64407999999992</v>
      </c>
      <c r="N22" s="74"/>
      <c r="O22" s="85">
        <f t="shared" si="0"/>
        <v>1.4691767349076597E-3</v>
      </c>
      <c r="P22" s="85">
        <f>M22/'סכום נכסי הקרן'!$C$42</f>
        <v>3.9789853347833051E-4</v>
      </c>
    </row>
    <row r="23" spans="2:16">
      <c r="B23" s="77" t="s">
        <v>1985</v>
      </c>
      <c r="C23" s="74" t="s">
        <v>1986</v>
      </c>
      <c r="D23" s="74" t="s">
        <v>269</v>
      </c>
      <c r="E23" s="74"/>
      <c r="F23" s="97">
        <v>42491</v>
      </c>
      <c r="G23" s="84">
        <v>8.2600000000000016</v>
      </c>
      <c r="H23" s="87" t="s">
        <v>163</v>
      </c>
      <c r="I23" s="88">
        <v>4.8000000000000001E-2</v>
      </c>
      <c r="J23" s="88">
        <v>4.8600000000000004E-2</v>
      </c>
      <c r="K23" s="84">
        <v>1553000.0000000002</v>
      </c>
      <c r="L23" s="86">
        <v>104.05342240824208</v>
      </c>
      <c r="M23" s="84">
        <v>1615.94965</v>
      </c>
      <c r="N23" s="74"/>
      <c r="O23" s="85">
        <f t="shared" si="0"/>
        <v>3.2672331556904389E-3</v>
      </c>
      <c r="P23" s="85">
        <f>M23/'סכום נכסי הקרן'!$C$42</f>
        <v>8.8486786531010006E-4</v>
      </c>
    </row>
    <row r="24" spans="2:16">
      <c r="B24" s="77" t="s">
        <v>1987</v>
      </c>
      <c r="C24" s="74" t="s">
        <v>1988</v>
      </c>
      <c r="D24" s="74" t="s">
        <v>269</v>
      </c>
      <c r="E24" s="74"/>
      <c r="F24" s="97">
        <v>42522</v>
      </c>
      <c r="G24" s="84">
        <v>8.34</v>
      </c>
      <c r="H24" s="87" t="s">
        <v>163</v>
      </c>
      <c r="I24" s="88">
        <v>4.8000000000000001E-2</v>
      </c>
      <c r="J24" s="88">
        <v>4.8600000000000004E-2</v>
      </c>
      <c r="K24" s="84">
        <v>1853000.0000000002</v>
      </c>
      <c r="L24" s="86">
        <v>103.22194441446304</v>
      </c>
      <c r="M24" s="84">
        <v>1912.7026300000005</v>
      </c>
      <c r="N24" s="74"/>
      <c r="O24" s="85">
        <f t="shared" si="0"/>
        <v>3.8672278246493037E-3</v>
      </c>
      <c r="P24" s="85">
        <f>M24/'סכום נכסי הקרן'!$C$42</f>
        <v>1.0473649925795117E-3</v>
      </c>
    </row>
    <row r="25" spans="2:16">
      <c r="B25" s="77" t="s">
        <v>1989</v>
      </c>
      <c r="C25" s="74" t="s">
        <v>1990</v>
      </c>
      <c r="D25" s="74" t="s">
        <v>269</v>
      </c>
      <c r="E25" s="74"/>
      <c r="F25" s="97">
        <v>42552</v>
      </c>
      <c r="G25" s="84">
        <v>8.4300000000000015</v>
      </c>
      <c r="H25" s="87" t="s">
        <v>163</v>
      </c>
      <c r="I25" s="88">
        <v>4.8000000000000001E-2</v>
      </c>
      <c r="J25" s="88">
        <v>4.8500000000000008E-2</v>
      </c>
      <c r="K25" s="84">
        <v>2617000.0000000005</v>
      </c>
      <c r="L25" s="86">
        <v>102.50244669468857</v>
      </c>
      <c r="M25" s="84">
        <v>2682.4890300000002</v>
      </c>
      <c r="N25" s="74"/>
      <c r="O25" s="85">
        <f t="shared" si="0"/>
        <v>5.4236325361943583E-3</v>
      </c>
      <c r="P25" s="85">
        <f>M25/'סכום נכסי הקרן'!$C$42</f>
        <v>1.4688875619941878E-3</v>
      </c>
    </row>
    <row r="26" spans="2:16">
      <c r="B26" s="77" t="s">
        <v>1991</v>
      </c>
      <c r="C26" s="74" t="s">
        <v>1992</v>
      </c>
      <c r="D26" s="74" t="s">
        <v>269</v>
      </c>
      <c r="E26" s="74"/>
      <c r="F26" s="97">
        <v>42583</v>
      </c>
      <c r="G26" s="84">
        <v>8.51</v>
      </c>
      <c r="H26" s="87" t="s">
        <v>163</v>
      </c>
      <c r="I26" s="88">
        <v>4.8000000000000001E-2</v>
      </c>
      <c r="J26" s="88">
        <v>4.8499999999999995E-2</v>
      </c>
      <c r="K26" s="84">
        <v>44539000.000000007</v>
      </c>
      <c r="L26" s="86">
        <v>101.79953178113563</v>
      </c>
      <c r="M26" s="84">
        <v>45340.493460000005</v>
      </c>
      <c r="N26" s="74"/>
      <c r="O26" s="85">
        <f t="shared" si="0"/>
        <v>9.1672388138997724E-2</v>
      </c>
      <c r="P26" s="85">
        <f>M26/'סכום נכסי הקרן'!$C$42</f>
        <v>2.4827720133518243E-2</v>
      </c>
    </row>
    <row r="27" spans="2:16">
      <c r="B27" s="77" t="s">
        <v>1993</v>
      </c>
      <c r="C27" s="74" t="s">
        <v>1994</v>
      </c>
      <c r="D27" s="74" t="s">
        <v>269</v>
      </c>
      <c r="E27" s="74"/>
      <c r="F27" s="97">
        <v>42614</v>
      </c>
      <c r="G27" s="84">
        <v>8.6</v>
      </c>
      <c r="H27" s="87" t="s">
        <v>163</v>
      </c>
      <c r="I27" s="88">
        <v>4.8000000000000001E-2</v>
      </c>
      <c r="J27" s="88">
        <v>4.8499999999999988E-2</v>
      </c>
      <c r="K27" s="84">
        <v>36484000.000000007</v>
      </c>
      <c r="L27" s="86">
        <v>100.97965875452255</v>
      </c>
      <c r="M27" s="84">
        <v>36841.418700000009</v>
      </c>
      <c r="N27" s="74"/>
      <c r="O27" s="85">
        <f t="shared" si="0"/>
        <v>7.4488400476657043E-2</v>
      </c>
      <c r="P27" s="85">
        <f>M27/'סכום נכסי הקרן'!$C$42</f>
        <v>2.0173764399196849E-2</v>
      </c>
    </row>
    <row r="28" spans="2:16">
      <c r="B28" s="77" t="s">
        <v>1995</v>
      </c>
      <c r="C28" s="74" t="s">
        <v>1996</v>
      </c>
      <c r="D28" s="74" t="s">
        <v>269</v>
      </c>
      <c r="E28" s="74"/>
      <c r="F28" s="97">
        <v>42644</v>
      </c>
      <c r="G28" s="84">
        <v>8.4799999999999986</v>
      </c>
      <c r="H28" s="87" t="s">
        <v>163</v>
      </c>
      <c r="I28" s="88">
        <v>4.8000000000000001E-2</v>
      </c>
      <c r="J28" s="88">
        <v>4.8599999999999997E-2</v>
      </c>
      <c r="K28" s="84">
        <v>9908000.0000000019</v>
      </c>
      <c r="L28" s="86">
        <v>103.30687878482036</v>
      </c>
      <c r="M28" s="84">
        <v>10235.645550000003</v>
      </c>
      <c r="N28" s="74"/>
      <c r="O28" s="85">
        <f t="shared" si="0"/>
        <v>2.0695100562604353E-2</v>
      </c>
      <c r="P28" s="85">
        <f>M28/'סכום נכסי הקרן'!$C$42</f>
        <v>5.6048737829791466E-3</v>
      </c>
    </row>
    <row r="29" spans="2:16">
      <c r="B29" s="77" t="s">
        <v>1997</v>
      </c>
      <c r="C29" s="74" t="s">
        <v>1998</v>
      </c>
      <c r="D29" s="74" t="s">
        <v>269</v>
      </c>
      <c r="E29" s="74"/>
      <c r="F29" s="97">
        <v>42675</v>
      </c>
      <c r="G29" s="84">
        <v>8.56</v>
      </c>
      <c r="H29" s="87" t="s">
        <v>163</v>
      </c>
      <c r="I29" s="88">
        <v>4.8000000000000001E-2</v>
      </c>
      <c r="J29" s="88">
        <v>4.8500000000000008E-2</v>
      </c>
      <c r="K29" s="84">
        <v>2395000.0000000005</v>
      </c>
      <c r="L29" s="86">
        <v>103.00306471816285</v>
      </c>
      <c r="M29" s="84">
        <v>2466.9234000000006</v>
      </c>
      <c r="N29" s="74"/>
      <c r="O29" s="85">
        <f t="shared" si="0"/>
        <v>4.9877877847422968E-3</v>
      </c>
      <c r="P29" s="85">
        <f>M29/'סכום נכסי הקרן'!$C$42</f>
        <v>1.3508473131211326E-3</v>
      </c>
    </row>
    <row r="30" spans="2:16">
      <c r="B30" s="77" t="s">
        <v>1999</v>
      </c>
      <c r="C30" s="74" t="s">
        <v>2000</v>
      </c>
      <c r="D30" s="74" t="s">
        <v>269</v>
      </c>
      <c r="E30" s="74"/>
      <c r="F30" s="97">
        <v>42705</v>
      </c>
      <c r="G30" s="84">
        <v>8.64</v>
      </c>
      <c r="H30" s="87" t="s">
        <v>163</v>
      </c>
      <c r="I30" s="88">
        <v>4.8000000000000001E-2</v>
      </c>
      <c r="J30" s="88">
        <v>4.8499999999999995E-2</v>
      </c>
      <c r="K30" s="84">
        <v>6147000.0000000009</v>
      </c>
      <c r="L30" s="86">
        <v>102.38998096632503</v>
      </c>
      <c r="M30" s="84">
        <v>6293.9121300000006</v>
      </c>
      <c r="N30" s="74"/>
      <c r="O30" s="85">
        <f t="shared" si="0"/>
        <v>1.2725444997706602E-2</v>
      </c>
      <c r="P30" s="85">
        <f>M30/'סכום נכסי הקרן'!$C$42</f>
        <v>3.4464443808149875E-3</v>
      </c>
    </row>
    <row r="31" spans="2:16">
      <c r="B31" s="77" t="s">
        <v>2001</v>
      </c>
      <c r="C31" s="74" t="s">
        <v>2002</v>
      </c>
      <c r="D31" s="74" t="s">
        <v>269</v>
      </c>
      <c r="E31" s="74"/>
      <c r="F31" s="97">
        <v>42736</v>
      </c>
      <c r="G31" s="84">
        <v>8.73</v>
      </c>
      <c r="H31" s="87" t="s">
        <v>163</v>
      </c>
      <c r="I31" s="88">
        <v>4.8000000000000001E-2</v>
      </c>
      <c r="J31" s="88">
        <v>4.8500000000000008E-2</v>
      </c>
      <c r="K31" s="84">
        <v>7912000.0000000009</v>
      </c>
      <c r="L31" s="86">
        <v>102.39843566734075</v>
      </c>
      <c r="M31" s="84">
        <v>8101.7642300000016</v>
      </c>
      <c r="N31" s="74"/>
      <c r="O31" s="85">
        <f t="shared" si="0"/>
        <v>1.6380679133067559E-2</v>
      </c>
      <c r="P31" s="85">
        <f>M31/'סכום נכסי הקרן'!$C$42</f>
        <v>4.4363949207488164E-3</v>
      </c>
    </row>
    <row r="32" spans="2:16">
      <c r="B32" s="77" t="s">
        <v>2003</v>
      </c>
      <c r="C32" s="74" t="s">
        <v>2004</v>
      </c>
      <c r="D32" s="74" t="s">
        <v>269</v>
      </c>
      <c r="E32" s="74"/>
      <c r="F32" s="97">
        <v>42767</v>
      </c>
      <c r="G32" s="84">
        <v>8.81</v>
      </c>
      <c r="H32" s="87" t="s">
        <v>163</v>
      </c>
      <c r="I32" s="88">
        <v>4.8000000000000001E-2</v>
      </c>
      <c r="J32" s="88">
        <v>4.8499999999999988E-2</v>
      </c>
      <c r="K32" s="84">
        <v>4733000.0000000009</v>
      </c>
      <c r="L32" s="86">
        <v>101.99437523769281</v>
      </c>
      <c r="M32" s="84">
        <v>4827.3937800000012</v>
      </c>
      <c r="N32" s="74"/>
      <c r="O32" s="85">
        <f t="shared" si="0"/>
        <v>9.7603418606451026E-3</v>
      </c>
      <c r="P32" s="85">
        <f>M32/'סכום נכסי הקרן'!$C$42</f>
        <v>2.6434026760176941E-3</v>
      </c>
    </row>
    <row r="33" spans="2:16">
      <c r="B33" s="77" t="s">
        <v>2005</v>
      </c>
      <c r="C33" s="74" t="s">
        <v>2006</v>
      </c>
      <c r="D33" s="74" t="s">
        <v>269</v>
      </c>
      <c r="E33" s="74"/>
      <c r="F33" s="97">
        <v>42795</v>
      </c>
      <c r="G33" s="84">
        <v>8.89</v>
      </c>
      <c r="H33" s="87" t="s">
        <v>163</v>
      </c>
      <c r="I33" s="88">
        <v>4.8000000000000001E-2</v>
      </c>
      <c r="J33" s="88">
        <v>4.8499999999999995E-2</v>
      </c>
      <c r="K33" s="84">
        <v>6588000.0000000009</v>
      </c>
      <c r="L33" s="86">
        <v>101.79554401942927</v>
      </c>
      <c r="M33" s="84">
        <v>6706.2904400000016</v>
      </c>
      <c r="N33" s="74"/>
      <c r="O33" s="85">
        <f t="shared" si="0"/>
        <v>1.3559218554401016E-2</v>
      </c>
      <c r="P33" s="85">
        <f>M33/'סכום נכסי הקרן'!$C$42</f>
        <v>3.672256066760702E-3</v>
      </c>
    </row>
    <row r="34" spans="2:16">
      <c r="B34" s="77" t="s">
        <v>2007</v>
      </c>
      <c r="C34" s="74" t="s">
        <v>2008</v>
      </c>
      <c r="D34" s="74" t="s">
        <v>269</v>
      </c>
      <c r="E34" s="74"/>
      <c r="F34" s="97">
        <v>42826</v>
      </c>
      <c r="G34" s="84">
        <v>8.77</v>
      </c>
      <c r="H34" s="87" t="s">
        <v>163</v>
      </c>
      <c r="I34" s="88">
        <v>4.8000000000000001E-2</v>
      </c>
      <c r="J34" s="88">
        <v>4.8499999999999995E-2</v>
      </c>
      <c r="K34" s="84">
        <v>4451000.0000000009</v>
      </c>
      <c r="L34" s="86">
        <v>103.82758099303528</v>
      </c>
      <c r="M34" s="84">
        <v>4621.3656300000011</v>
      </c>
      <c r="N34" s="74"/>
      <c r="O34" s="85">
        <f t="shared" si="0"/>
        <v>9.3437806127834727E-3</v>
      </c>
      <c r="P34" s="85">
        <f>M34/'סכום נכסי הקרן'!$C$42</f>
        <v>2.5305849967760855E-3</v>
      </c>
    </row>
    <row r="35" spans="2:16">
      <c r="B35" s="77" t="s">
        <v>2009</v>
      </c>
      <c r="C35" s="74" t="s">
        <v>2010</v>
      </c>
      <c r="D35" s="74" t="s">
        <v>269</v>
      </c>
      <c r="E35" s="74"/>
      <c r="F35" s="97">
        <v>42856</v>
      </c>
      <c r="G35" s="84">
        <v>8.85</v>
      </c>
      <c r="H35" s="87" t="s">
        <v>163</v>
      </c>
      <c r="I35" s="88">
        <v>4.8000000000000001E-2</v>
      </c>
      <c r="J35" s="88">
        <v>4.8600000000000004E-2</v>
      </c>
      <c r="K35" s="84">
        <v>3926900.0000000005</v>
      </c>
      <c r="L35" s="86">
        <v>103.10459395451883</v>
      </c>
      <c r="M35" s="84">
        <v>4048.8143000000009</v>
      </c>
      <c r="N35" s="74"/>
      <c r="O35" s="85">
        <f t="shared" si="0"/>
        <v>8.1861587223299812E-3</v>
      </c>
      <c r="P35" s="85">
        <f>M35/'סכום נכסי הקרן'!$C$42</f>
        <v>2.2170651583593637E-3</v>
      </c>
    </row>
    <row r="36" spans="2:16">
      <c r="B36" s="77" t="s">
        <v>2011</v>
      </c>
      <c r="C36" s="74" t="s">
        <v>2012</v>
      </c>
      <c r="D36" s="74" t="s">
        <v>269</v>
      </c>
      <c r="E36" s="74"/>
      <c r="F36" s="97">
        <v>42887</v>
      </c>
      <c r="G36" s="84">
        <v>8.9300000000000015</v>
      </c>
      <c r="H36" s="87" t="s">
        <v>163</v>
      </c>
      <c r="I36" s="88">
        <v>4.8000000000000001E-2</v>
      </c>
      <c r="J36" s="88">
        <v>4.8499999999999995E-2</v>
      </c>
      <c r="K36" s="84">
        <v>7630000.0000000009</v>
      </c>
      <c r="L36" s="86">
        <v>102.49883184796855</v>
      </c>
      <c r="M36" s="84">
        <v>7820.6608700000006</v>
      </c>
      <c r="N36" s="74"/>
      <c r="O36" s="85">
        <f t="shared" si="0"/>
        <v>1.581232589386361E-2</v>
      </c>
      <c r="P36" s="85">
        <f>M36/'סכום נכסי הקרן'!$C$42</f>
        <v>4.2824672720162601E-3</v>
      </c>
    </row>
    <row r="37" spans="2:16">
      <c r="B37" s="77" t="s">
        <v>2013</v>
      </c>
      <c r="C37" s="74" t="s">
        <v>2014</v>
      </c>
      <c r="D37" s="74" t="s">
        <v>269</v>
      </c>
      <c r="E37" s="74"/>
      <c r="F37" s="97">
        <v>42949</v>
      </c>
      <c r="G37" s="84">
        <v>9.1099999999999977</v>
      </c>
      <c r="H37" s="87" t="s">
        <v>163</v>
      </c>
      <c r="I37" s="88">
        <v>4.8000000000000001E-2</v>
      </c>
      <c r="J37" s="88">
        <v>4.8499999999999995E-2</v>
      </c>
      <c r="K37" s="84">
        <v>9690000.0000000019</v>
      </c>
      <c r="L37" s="86">
        <v>101.99196480908152</v>
      </c>
      <c r="M37" s="84">
        <v>9883.0213900000017</v>
      </c>
      <c r="N37" s="74"/>
      <c r="O37" s="85">
        <f t="shared" si="0"/>
        <v>1.9982141871688772E-2</v>
      </c>
      <c r="P37" s="85">
        <f>M37/'סכום נכסי הקרן'!$C$42</f>
        <v>5.4117825021239739E-3</v>
      </c>
    </row>
    <row r="38" spans="2:16">
      <c r="B38" s="77" t="s">
        <v>2015</v>
      </c>
      <c r="C38" s="74" t="s">
        <v>2016</v>
      </c>
      <c r="D38" s="74" t="s">
        <v>269</v>
      </c>
      <c r="E38" s="74"/>
      <c r="F38" s="97">
        <v>42979</v>
      </c>
      <c r="G38" s="84">
        <v>9.19</v>
      </c>
      <c r="H38" s="87" t="s">
        <v>163</v>
      </c>
      <c r="I38" s="88">
        <v>4.8000000000000001E-2</v>
      </c>
      <c r="J38" s="88">
        <v>4.8499999999999995E-2</v>
      </c>
      <c r="K38" s="84">
        <v>2685000.0000000005</v>
      </c>
      <c r="L38" s="86">
        <v>101.70472923649906</v>
      </c>
      <c r="M38" s="84">
        <v>2730.7719800000004</v>
      </c>
      <c r="N38" s="74"/>
      <c r="O38" s="85">
        <f t="shared" si="0"/>
        <v>5.5212541762587903E-3</v>
      </c>
      <c r="P38" s="85">
        <f>M38/'סכום נכסי הקרן'!$C$42</f>
        <v>1.4953265236891729E-3</v>
      </c>
    </row>
    <row r="39" spans="2:16">
      <c r="B39" s="77" t="s">
        <v>2017</v>
      </c>
      <c r="C39" s="74" t="s">
        <v>2018</v>
      </c>
      <c r="D39" s="74" t="s">
        <v>269</v>
      </c>
      <c r="E39" s="74"/>
      <c r="F39" s="97">
        <v>43009</v>
      </c>
      <c r="G39" s="84">
        <v>9.0500000000000025</v>
      </c>
      <c r="H39" s="87" t="s">
        <v>163</v>
      </c>
      <c r="I39" s="88">
        <v>4.8000000000000001E-2</v>
      </c>
      <c r="J39" s="88">
        <v>4.8500000000000008E-2</v>
      </c>
      <c r="K39" s="84">
        <v>10800000.000000002</v>
      </c>
      <c r="L39" s="86">
        <v>103.42413675925924</v>
      </c>
      <c r="M39" s="84">
        <v>11169.806769999999</v>
      </c>
      <c r="N39" s="74"/>
      <c r="O39" s="85">
        <f t="shared" si="0"/>
        <v>2.2583849083168853E-2</v>
      </c>
      <c r="P39" s="85">
        <f>M39/'סכום נכסי הקרן'!$C$42</f>
        <v>6.1164053425155933E-3</v>
      </c>
    </row>
    <row r="40" spans="2:16">
      <c r="B40" s="77" t="s">
        <v>2019</v>
      </c>
      <c r="C40" s="74" t="s">
        <v>2020</v>
      </c>
      <c r="D40" s="74" t="s">
        <v>269</v>
      </c>
      <c r="E40" s="74"/>
      <c r="F40" s="97">
        <v>43040</v>
      </c>
      <c r="G40" s="84">
        <v>9.129999999999999</v>
      </c>
      <c r="H40" s="87" t="s">
        <v>163</v>
      </c>
      <c r="I40" s="88">
        <v>4.8000000000000001E-2</v>
      </c>
      <c r="J40" s="88">
        <v>4.8499999999999995E-2</v>
      </c>
      <c r="K40" s="84">
        <v>6719000.0000000009</v>
      </c>
      <c r="L40" s="86">
        <v>102.91350692067272</v>
      </c>
      <c r="M40" s="84">
        <v>6914.758530000001</v>
      </c>
      <c r="N40" s="74"/>
      <c r="O40" s="85">
        <f t="shared" si="0"/>
        <v>1.39807130332367E-2</v>
      </c>
      <c r="P40" s="85">
        <f>M40/'סכום נכסי הקרן'!$C$42</f>
        <v>3.786409817642466E-3</v>
      </c>
    </row>
    <row r="41" spans="2:16">
      <c r="B41" s="77" t="s">
        <v>2021</v>
      </c>
      <c r="C41" s="74" t="s">
        <v>2022</v>
      </c>
      <c r="D41" s="74" t="s">
        <v>269</v>
      </c>
      <c r="E41" s="74"/>
      <c r="F41" s="97">
        <v>43070</v>
      </c>
      <c r="G41" s="84">
        <v>9.2199999999999989</v>
      </c>
      <c r="H41" s="87" t="s">
        <v>163</v>
      </c>
      <c r="I41" s="88">
        <v>4.8000000000000001E-2</v>
      </c>
      <c r="J41" s="88">
        <v>4.8500000000000008E-2</v>
      </c>
      <c r="K41" s="84">
        <v>13925000.000000002</v>
      </c>
      <c r="L41" s="86">
        <v>102.19303511669661</v>
      </c>
      <c r="M41" s="84">
        <v>14230.380140000003</v>
      </c>
      <c r="N41" s="74"/>
      <c r="O41" s="85">
        <f t="shared" si="0"/>
        <v>2.8771917374707041E-2</v>
      </c>
      <c r="P41" s="85">
        <f>M41/'סכום נכסי הקרן'!$C$42</f>
        <v>7.7923257677199572E-3</v>
      </c>
    </row>
    <row r="42" spans="2:16">
      <c r="B42" s="77" t="s">
        <v>2023</v>
      </c>
      <c r="C42" s="74" t="s">
        <v>2024</v>
      </c>
      <c r="D42" s="74" t="s">
        <v>269</v>
      </c>
      <c r="E42" s="74"/>
      <c r="F42" s="97">
        <v>43101</v>
      </c>
      <c r="G42" s="84">
        <v>9.2999999999999989</v>
      </c>
      <c r="H42" s="87" t="s">
        <v>163</v>
      </c>
      <c r="I42" s="88">
        <v>4.8000000000000001E-2</v>
      </c>
      <c r="J42" s="88">
        <v>4.8499999999999995E-2</v>
      </c>
      <c r="K42" s="84">
        <v>10268000.000000002</v>
      </c>
      <c r="L42" s="86">
        <v>102.08740397350995</v>
      </c>
      <c r="M42" s="84">
        <v>10482.334640000003</v>
      </c>
      <c r="N42" s="74"/>
      <c r="O42" s="85">
        <f t="shared" si="0"/>
        <v>2.1193872770015089E-2</v>
      </c>
      <c r="P42" s="85">
        <f>M42/'סכום נכסי הקרן'!$C$42</f>
        <v>5.7399567346438788E-3</v>
      </c>
    </row>
    <row r="43" spans="2:16">
      <c r="B43" s="77" t="s">
        <v>2025</v>
      </c>
      <c r="C43" s="74" t="s">
        <v>2026</v>
      </c>
      <c r="D43" s="74" t="s">
        <v>269</v>
      </c>
      <c r="E43" s="74"/>
      <c r="F43" s="97">
        <v>43132</v>
      </c>
      <c r="G43" s="84">
        <v>9.39</v>
      </c>
      <c r="H43" s="87" t="s">
        <v>163</v>
      </c>
      <c r="I43" s="88">
        <v>4.8000000000000001E-2</v>
      </c>
      <c r="J43" s="88">
        <v>4.8499999999999995E-2</v>
      </c>
      <c r="K43" s="84">
        <v>13594000.000000002</v>
      </c>
      <c r="L43" s="86">
        <v>101.59902420185377</v>
      </c>
      <c r="M43" s="84">
        <v>13811.371350000001</v>
      </c>
      <c r="N43" s="74"/>
      <c r="O43" s="85">
        <f t="shared" si="0"/>
        <v>2.792473787798588E-2</v>
      </c>
      <c r="P43" s="85">
        <f>M43/'סכום נכסי הקרן'!$C$42</f>
        <v>7.5628833382770161E-3</v>
      </c>
    </row>
    <row r="44" spans="2:16">
      <c r="B44" s="77" t="s">
        <v>2027</v>
      </c>
      <c r="C44" s="74" t="s">
        <v>2028</v>
      </c>
      <c r="D44" s="74" t="s">
        <v>269</v>
      </c>
      <c r="E44" s="74"/>
      <c r="F44" s="97">
        <v>43161</v>
      </c>
      <c r="G44" s="84">
        <v>9.4700000000000006</v>
      </c>
      <c r="H44" s="87" t="s">
        <v>163</v>
      </c>
      <c r="I44" s="88">
        <v>4.8000000000000001E-2</v>
      </c>
      <c r="J44" s="88">
        <v>4.8500000000000008E-2</v>
      </c>
      <c r="K44" s="84">
        <v>4963000.0000000009</v>
      </c>
      <c r="L44" s="86">
        <v>101.68273000201491</v>
      </c>
      <c r="M44" s="84">
        <v>5046.5138900000002</v>
      </c>
      <c r="N44" s="74"/>
      <c r="O44" s="85">
        <f t="shared" si="0"/>
        <v>1.0203373293258447E-2</v>
      </c>
      <c r="P44" s="85">
        <f>M44/'סכום נכסי הקרן'!$C$42</f>
        <v>2.7633893005899468E-3</v>
      </c>
    </row>
    <row r="45" spans="2:16">
      <c r="B45" s="77" t="s">
        <v>2029</v>
      </c>
      <c r="C45" s="74" t="s">
        <v>2030</v>
      </c>
      <c r="D45" s="74" t="s">
        <v>269</v>
      </c>
      <c r="E45" s="74"/>
      <c r="F45" s="97">
        <v>43221</v>
      </c>
      <c r="G45" s="84">
        <v>9.41</v>
      </c>
      <c r="H45" s="87" t="s">
        <v>163</v>
      </c>
      <c r="I45" s="88">
        <v>4.8000000000000001E-2</v>
      </c>
      <c r="J45" s="88">
        <v>4.8499999999999995E-2</v>
      </c>
      <c r="K45" s="84">
        <v>12163000.000000002</v>
      </c>
      <c r="L45" s="86">
        <v>102.91351023596151</v>
      </c>
      <c r="M45" s="84">
        <v>12517.370250000002</v>
      </c>
      <c r="N45" s="74"/>
      <c r="O45" s="85">
        <f t="shared" si="0"/>
        <v>2.5308441449802058E-2</v>
      </c>
      <c r="P45" s="85">
        <f>M45/'סכום נכסי הקרן'!$C$42</f>
        <v>6.8543092864394974E-3</v>
      </c>
    </row>
    <row r="46" spans="2:16">
      <c r="B46" s="77" t="s">
        <v>2031</v>
      </c>
      <c r="C46" s="74" t="s">
        <v>2032</v>
      </c>
      <c r="D46" s="74" t="s">
        <v>269</v>
      </c>
      <c r="E46" s="74"/>
      <c r="F46" s="97">
        <v>43252</v>
      </c>
      <c r="G46" s="84">
        <v>9.4899999999999984</v>
      </c>
      <c r="H46" s="87" t="s">
        <v>163</v>
      </c>
      <c r="I46" s="88">
        <v>4.8000000000000001E-2</v>
      </c>
      <c r="J46" s="88">
        <v>4.8499999999999988E-2</v>
      </c>
      <c r="K46" s="84">
        <v>4859000.0000000009</v>
      </c>
      <c r="L46" s="86">
        <v>102.10035459971188</v>
      </c>
      <c r="M46" s="84">
        <v>4961.0562300000011</v>
      </c>
      <c r="N46" s="74"/>
      <c r="O46" s="85">
        <f t="shared" si="0"/>
        <v>1.0030589382472787E-2</v>
      </c>
      <c r="P46" s="85">
        <f>M46/'סכום נכסי הקרן'!$C$42</f>
        <v>2.7165940695760378E-3</v>
      </c>
    </row>
    <row r="47" spans="2:16">
      <c r="B47" s="77" t="s">
        <v>2033</v>
      </c>
      <c r="C47" s="74" t="s">
        <v>2034</v>
      </c>
      <c r="D47" s="74" t="s">
        <v>269</v>
      </c>
      <c r="E47" s="74"/>
      <c r="F47" s="97">
        <v>43282</v>
      </c>
      <c r="G47" s="84">
        <v>9.58</v>
      </c>
      <c r="H47" s="87" t="s">
        <v>163</v>
      </c>
      <c r="I47" s="88">
        <v>4.8000000000000001E-2</v>
      </c>
      <c r="J47" s="88">
        <v>4.8499999999999995E-2</v>
      </c>
      <c r="K47" s="84">
        <v>11690000.000000002</v>
      </c>
      <c r="L47" s="86">
        <v>101.18665526090676</v>
      </c>
      <c r="M47" s="84">
        <v>11828.720000000001</v>
      </c>
      <c r="N47" s="74"/>
      <c r="O47" s="85">
        <f t="shared" si="0"/>
        <v>2.3916083136240423E-2</v>
      </c>
      <c r="P47" s="85">
        <f>M47/'סכום נכסי הקרן'!$C$42</f>
        <v>6.4772155591301299E-3</v>
      </c>
    </row>
    <row r="48" spans="2:16">
      <c r="B48" s="77" t="s">
        <v>2035</v>
      </c>
      <c r="C48" s="74" t="s">
        <v>2036</v>
      </c>
      <c r="D48" s="74" t="s">
        <v>269</v>
      </c>
      <c r="E48" s="74"/>
      <c r="F48" s="97">
        <v>43313</v>
      </c>
      <c r="G48" s="84">
        <v>9.6599999999999984</v>
      </c>
      <c r="H48" s="87" t="s">
        <v>163</v>
      </c>
      <c r="I48" s="88">
        <v>4.8000000000000001E-2</v>
      </c>
      <c r="J48" s="88">
        <v>4.8600000000000004E-2</v>
      </c>
      <c r="K48" s="84">
        <v>28670000.000000004</v>
      </c>
      <c r="L48" s="86">
        <v>100.75968960585979</v>
      </c>
      <c r="M48" s="84">
        <v>28887.803010000007</v>
      </c>
      <c r="N48" s="74"/>
      <c r="O48" s="85">
        <f t="shared" si="0"/>
        <v>5.8407257793784653E-2</v>
      </c>
      <c r="P48" s="85">
        <f>M48/'סכום נכסי הקרן'!$C$42</f>
        <v>1.5818493220353363E-2</v>
      </c>
    </row>
    <row r="49" spans="2:16">
      <c r="B49" s="77" t="s">
        <v>2037</v>
      </c>
      <c r="C49" s="74" t="s">
        <v>2038</v>
      </c>
      <c r="D49" s="74" t="s">
        <v>269</v>
      </c>
      <c r="E49" s="74"/>
      <c r="F49" s="97">
        <v>43345</v>
      </c>
      <c r="G49" s="84">
        <v>9.75</v>
      </c>
      <c r="H49" s="87" t="s">
        <v>163</v>
      </c>
      <c r="I49" s="88">
        <v>4.8000000000000001E-2</v>
      </c>
      <c r="J49" s="88">
        <v>4.8499999999999995E-2</v>
      </c>
      <c r="K49" s="84">
        <v>8162000.0000000009</v>
      </c>
      <c r="L49" s="86">
        <v>100.38297133055623</v>
      </c>
      <c r="M49" s="84">
        <v>8193.2581200000004</v>
      </c>
      <c r="N49" s="74"/>
      <c r="O49" s="85">
        <f t="shared" si="0"/>
        <v>1.6565667490193097E-2</v>
      </c>
      <c r="P49" s="85">
        <f>M49/'סכום נכסי הקרן'!$C$42</f>
        <v>4.4864954935811543E-3</v>
      </c>
    </row>
    <row r="50" spans="2:16">
      <c r="B50" s="77" t="s">
        <v>2039</v>
      </c>
      <c r="C50" s="74" t="s">
        <v>2040</v>
      </c>
      <c r="D50" s="74" t="s">
        <v>269</v>
      </c>
      <c r="E50" s="74"/>
      <c r="F50" s="97">
        <v>43375</v>
      </c>
      <c r="G50" s="84">
        <v>9.6000000000000014</v>
      </c>
      <c r="H50" s="87" t="s">
        <v>163</v>
      </c>
      <c r="I50" s="88">
        <v>4.8000000000000001E-2</v>
      </c>
      <c r="J50" s="88">
        <v>4.8499999999999995E-2</v>
      </c>
      <c r="K50" s="84">
        <v>2115000.0000000005</v>
      </c>
      <c r="L50" s="86">
        <v>102.38665011820329</v>
      </c>
      <c r="M50" s="84">
        <v>2165.4776500000003</v>
      </c>
      <c r="N50" s="74"/>
      <c r="O50" s="85">
        <f t="shared" si="0"/>
        <v>4.3783049651247592E-3</v>
      </c>
      <c r="P50" s="85">
        <f>M50/'סכום נכסי הקרן'!$C$42</f>
        <v>1.1857805009780052E-3</v>
      </c>
    </row>
    <row r="51" spans="2:16">
      <c r="B51" s="77" t="s">
        <v>2041</v>
      </c>
      <c r="C51" s="74" t="s">
        <v>2042</v>
      </c>
      <c r="D51" s="74" t="s">
        <v>269</v>
      </c>
      <c r="E51" s="74"/>
      <c r="F51" s="97">
        <v>43435</v>
      </c>
      <c r="G51" s="84">
        <v>9.759999999999998</v>
      </c>
      <c r="H51" s="87" t="s">
        <v>163</v>
      </c>
      <c r="I51" s="88">
        <v>4.8000000000000001E-2</v>
      </c>
      <c r="J51" s="88">
        <v>4.8500000000000008E-2</v>
      </c>
      <c r="K51" s="84">
        <v>8947000.0000000019</v>
      </c>
      <c r="L51" s="86">
        <v>101.59381010394544</v>
      </c>
      <c r="M51" s="84">
        <v>9089.5981900000006</v>
      </c>
      <c r="N51" s="74"/>
      <c r="O51" s="85">
        <f t="shared" si="0"/>
        <v>1.8377946725179096E-2</v>
      </c>
      <c r="P51" s="85">
        <f>M51/'סכום נכסי הקרן'!$C$42</f>
        <v>4.9773168037208649E-3</v>
      </c>
    </row>
    <row r="52" spans="2:16">
      <c r="B52" s="77" t="s">
        <v>2043</v>
      </c>
      <c r="C52" s="74" t="s">
        <v>2044</v>
      </c>
      <c r="D52" s="74" t="s">
        <v>269</v>
      </c>
      <c r="E52" s="74"/>
      <c r="F52" s="97">
        <v>43497</v>
      </c>
      <c r="G52" s="84">
        <v>9.93</v>
      </c>
      <c r="H52" s="87" t="s">
        <v>163</v>
      </c>
      <c r="I52" s="88">
        <v>4.8000000000000001E-2</v>
      </c>
      <c r="J52" s="88">
        <v>4.8500000000000008E-2</v>
      </c>
      <c r="K52" s="84">
        <v>17429000.000000004</v>
      </c>
      <c r="L52" s="86">
        <v>100.79590131390208</v>
      </c>
      <c r="M52" s="84">
        <v>17567.717639999999</v>
      </c>
      <c r="N52" s="74"/>
      <c r="O52" s="85">
        <f t="shared" si="0"/>
        <v>3.5519565565186879E-2</v>
      </c>
      <c r="P52" s="85">
        <f>M52/'סכום נכסי הקרן'!$C$42</f>
        <v>9.6197977495631679E-3</v>
      </c>
    </row>
    <row r="53" spans="2:16">
      <c r="B53" s="77" t="s">
        <v>2045</v>
      </c>
      <c r="C53" s="74" t="s">
        <v>2046</v>
      </c>
      <c r="D53" s="74" t="s">
        <v>269</v>
      </c>
      <c r="E53" s="74"/>
      <c r="F53" s="97">
        <v>43525</v>
      </c>
      <c r="G53" s="84">
        <v>10.01</v>
      </c>
      <c r="H53" s="87" t="s">
        <v>163</v>
      </c>
      <c r="I53" s="88">
        <v>4.8000000000000001E-2</v>
      </c>
      <c r="J53" s="88">
        <v>4.8499999999999995E-2</v>
      </c>
      <c r="K53" s="84">
        <v>12995000.000000002</v>
      </c>
      <c r="L53" s="86">
        <v>100.49651104270875</v>
      </c>
      <c r="M53" s="84">
        <v>13059.521610000003</v>
      </c>
      <c r="N53" s="74"/>
      <c r="O53" s="85">
        <f t="shared" si="0"/>
        <v>2.6404598683905649E-2</v>
      </c>
      <c r="P53" s="85">
        <f>M53/'סכום נכסי הקרן'!$C$42</f>
        <v>7.1511825934748802E-3</v>
      </c>
    </row>
    <row r="54" spans="2:16">
      <c r="B54" s="77" t="s">
        <v>2047</v>
      </c>
      <c r="C54" s="74" t="s">
        <v>2048</v>
      </c>
      <c r="D54" s="74" t="s">
        <v>269</v>
      </c>
      <c r="E54" s="74"/>
      <c r="F54" s="97">
        <v>43556</v>
      </c>
      <c r="G54" s="84">
        <v>9.8599999999999977</v>
      </c>
      <c r="H54" s="87" t="s">
        <v>163</v>
      </c>
      <c r="I54" s="88">
        <v>4.8000000000000001E-2</v>
      </c>
      <c r="J54" s="88">
        <v>4.8499999999999995E-2</v>
      </c>
      <c r="K54" s="84">
        <v>7325000.0000000009</v>
      </c>
      <c r="L54" s="86">
        <v>102.4001452559727</v>
      </c>
      <c r="M54" s="84">
        <v>7500.8106400000015</v>
      </c>
      <c r="N54" s="74"/>
      <c r="O54" s="85">
        <f t="shared" si="0"/>
        <v>1.5165631687573698E-2</v>
      </c>
      <c r="P54" s="85">
        <f>M54/'סכום נכסי הקרן'!$C$42</f>
        <v>4.1073224646028337E-3</v>
      </c>
    </row>
    <row r="55" spans="2:16">
      <c r="B55" s="77" t="s">
        <v>2049</v>
      </c>
      <c r="C55" s="74" t="s">
        <v>2050</v>
      </c>
      <c r="D55" s="74" t="s">
        <v>269</v>
      </c>
      <c r="E55" s="74"/>
      <c r="F55" s="97">
        <v>43586</v>
      </c>
      <c r="G55" s="84">
        <v>9.9400000000000013</v>
      </c>
      <c r="H55" s="87" t="s">
        <v>163</v>
      </c>
      <c r="I55" s="88">
        <v>4.8000000000000001E-2</v>
      </c>
      <c r="J55" s="88">
        <v>4.8499999999999995E-2</v>
      </c>
      <c r="K55" s="84">
        <v>16150000.000000002</v>
      </c>
      <c r="L55" s="86">
        <v>101.99316476780186</v>
      </c>
      <c r="M55" s="84">
        <v>16471.896110000001</v>
      </c>
      <c r="N55" s="74"/>
      <c r="O55" s="85">
        <f t="shared" si="0"/>
        <v>3.3303961610239755E-2</v>
      </c>
      <c r="P55" s="85">
        <f>M55/'סכום נכסי הקרן'!$C$42</f>
        <v>9.0197436216316786E-3</v>
      </c>
    </row>
    <row r="56" spans="2:16">
      <c r="B56" s="77" t="s">
        <v>2051</v>
      </c>
      <c r="C56" s="74" t="s">
        <v>2052</v>
      </c>
      <c r="D56" s="74" t="s">
        <v>269</v>
      </c>
      <c r="E56" s="74"/>
      <c r="F56" s="97">
        <v>43647</v>
      </c>
      <c r="G56" s="84">
        <v>10.109999999999998</v>
      </c>
      <c r="H56" s="87" t="s">
        <v>163</v>
      </c>
      <c r="I56" s="88">
        <v>4.8000000000000001E-2</v>
      </c>
      <c r="J56" s="88">
        <v>4.8499999999999995E-2</v>
      </c>
      <c r="K56" s="84">
        <v>13660000.000000002</v>
      </c>
      <c r="L56" s="86">
        <v>101.19303228404101</v>
      </c>
      <c r="M56" s="84">
        <v>13822.968210000003</v>
      </c>
      <c r="N56" s="74"/>
      <c r="O56" s="85">
        <f t="shared" si="0"/>
        <v>2.794818517134301E-2</v>
      </c>
      <c r="P56" s="85">
        <f>M56/'סכום נכסי הקרן'!$C$42</f>
        <v>7.5692335910540762E-3</v>
      </c>
    </row>
    <row r="57" spans="2:16">
      <c r="B57" s="77" t="s">
        <v>2053</v>
      </c>
      <c r="C57" s="74" t="s">
        <v>2054</v>
      </c>
      <c r="D57" s="74" t="s">
        <v>269</v>
      </c>
      <c r="E57" s="74"/>
      <c r="F57" s="97">
        <v>43678</v>
      </c>
      <c r="G57" s="84">
        <v>10.200000000000001</v>
      </c>
      <c r="H57" s="87" t="s">
        <v>163</v>
      </c>
      <c r="I57" s="88">
        <v>4.8000000000000001E-2</v>
      </c>
      <c r="J57" s="88">
        <v>4.8499999999999995E-2</v>
      </c>
      <c r="K57" s="84">
        <v>13905000.000000002</v>
      </c>
      <c r="L57" s="86">
        <v>100.79383193096008</v>
      </c>
      <c r="M57" s="84">
        <v>14015.382330000002</v>
      </c>
      <c r="N57" s="74"/>
      <c r="O57" s="85">
        <f t="shared" si="0"/>
        <v>2.8337220679031629E-2</v>
      </c>
      <c r="P57" s="85">
        <f>M57/'סכום נכסי הקרן'!$C$42</f>
        <v>7.674596447885612E-3</v>
      </c>
    </row>
    <row r="58" spans="2:16">
      <c r="B58" s="77" t="s">
        <v>2055</v>
      </c>
      <c r="C58" s="74" t="s">
        <v>2056</v>
      </c>
      <c r="D58" s="74" t="s">
        <v>269</v>
      </c>
      <c r="E58" s="74"/>
      <c r="F58" s="97">
        <v>43740</v>
      </c>
      <c r="G58" s="84">
        <v>10.119999999999999</v>
      </c>
      <c r="H58" s="87" t="s">
        <v>163</v>
      </c>
      <c r="I58" s="88">
        <v>4.8000000000000001E-2</v>
      </c>
      <c r="J58" s="88">
        <v>4.8499999999999995E-2</v>
      </c>
      <c r="K58" s="84">
        <v>14328000.000000002</v>
      </c>
      <c r="L58" s="86">
        <v>102.38665808207706</v>
      </c>
      <c r="M58" s="84">
        <v>14669.960370000003</v>
      </c>
      <c r="N58" s="74"/>
      <c r="O58" s="85">
        <f t="shared" si="0"/>
        <v>2.9660689560178307E-2</v>
      </c>
      <c r="P58" s="85">
        <f>M58/'סכום נכסי הקרן'!$C$42</f>
        <v>8.0330327846450337E-3</v>
      </c>
    </row>
    <row r="59" spans="2:16">
      <c r="B59" s="77" t="s">
        <v>2057</v>
      </c>
      <c r="C59" s="74" t="s">
        <v>2058</v>
      </c>
      <c r="D59" s="74" t="s">
        <v>269</v>
      </c>
      <c r="E59" s="74"/>
      <c r="F59" s="97">
        <v>43770</v>
      </c>
      <c r="G59" s="84">
        <v>10.200000000000001</v>
      </c>
      <c r="H59" s="87" t="s">
        <v>163</v>
      </c>
      <c r="I59" s="88">
        <v>4.8000000000000001E-2</v>
      </c>
      <c r="J59" s="88">
        <v>4.8500000000000008E-2</v>
      </c>
      <c r="K59" s="84">
        <v>12805000.000000002</v>
      </c>
      <c r="L59" s="86">
        <v>101.99618656774697</v>
      </c>
      <c r="M59" s="84">
        <v>13060.611690000003</v>
      </c>
      <c r="N59" s="74"/>
      <c r="O59" s="85">
        <f t="shared" si="0"/>
        <v>2.6406802679258077E-2</v>
      </c>
      <c r="P59" s="85">
        <f>M59/'סכום נכסי הקרן'!$C$42</f>
        <v>7.1517795036339414E-3</v>
      </c>
    </row>
    <row r="60" spans="2:16">
      <c r="B60" s="77" t="s">
        <v>2059</v>
      </c>
      <c r="C60" s="74" t="s">
        <v>2060</v>
      </c>
      <c r="D60" s="74" t="s">
        <v>269</v>
      </c>
      <c r="E60" s="74"/>
      <c r="F60" s="97">
        <v>43800</v>
      </c>
      <c r="G60" s="84">
        <v>10.28</v>
      </c>
      <c r="H60" s="87" t="s">
        <v>163</v>
      </c>
      <c r="I60" s="88">
        <v>4.8000000000000001E-2</v>
      </c>
      <c r="J60" s="88">
        <v>4.8499999999999995E-2</v>
      </c>
      <c r="K60" s="84">
        <v>9974000.0000000019</v>
      </c>
      <c r="L60" s="86">
        <v>101.59381792660919</v>
      </c>
      <c r="M60" s="84">
        <v>10132.967400000001</v>
      </c>
      <c r="N60" s="74"/>
      <c r="O60" s="85">
        <f t="shared" si="0"/>
        <v>2.0487499133905778E-2</v>
      </c>
      <c r="P60" s="85">
        <f>M60/'סכום נכסי הקרן'!$C$42</f>
        <v>5.5486488904495481E-3</v>
      </c>
    </row>
    <row r="61" spans="2:16">
      <c r="B61" s="77" t="s">
        <v>2061</v>
      </c>
      <c r="C61" s="74" t="s">
        <v>2062</v>
      </c>
      <c r="D61" s="74" t="s">
        <v>269</v>
      </c>
      <c r="E61" s="74"/>
      <c r="F61" s="97">
        <v>43831</v>
      </c>
      <c r="G61" s="84">
        <v>10.37</v>
      </c>
      <c r="H61" s="87" t="s">
        <v>163</v>
      </c>
      <c r="I61" s="88">
        <v>4.8000000000000001E-2</v>
      </c>
      <c r="J61" s="88">
        <v>4.8499999999999995E-2</v>
      </c>
      <c r="K61" s="84">
        <v>14337000.000000002</v>
      </c>
      <c r="L61" s="86">
        <v>101.19303606054264</v>
      </c>
      <c r="M61" s="84">
        <v>14508.045580000002</v>
      </c>
      <c r="N61" s="74"/>
      <c r="O61" s="85">
        <f t="shared" si="0"/>
        <v>2.9333319601414644E-2</v>
      </c>
      <c r="P61" s="85">
        <f>M61/'סכום נכסי הקרן'!$C$42</f>
        <v>7.9443708671221493E-3</v>
      </c>
    </row>
    <row r="62" spans="2:16">
      <c r="B62" s="77" t="s">
        <v>2063</v>
      </c>
      <c r="C62" s="74" t="s">
        <v>2064</v>
      </c>
      <c r="D62" s="74" t="s">
        <v>269</v>
      </c>
      <c r="E62" s="74"/>
      <c r="F62" s="97">
        <v>43863</v>
      </c>
      <c r="G62" s="84">
        <v>10.459999999999999</v>
      </c>
      <c r="H62" s="87" t="s">
        <v>163</v>
      </c>
      <c r="I62" s="88">
        <v>4.8000000000000001E-2</v>
      </c>
      <c r="J62" s="88">
        <v>4.8500000000000008E-2</v>
      </c>
      <c r="K62" s="84">
        <v>23348000.000000004</v>
      </c>
      <c r="L62" s="86">
        <v>100.77723710810346</v>
      </c>
      <c r="M62" s="84">
        <v>23529.469320000004</v>
      </c>
      <c r="N62" s="74"/>
      <c r="O62" s="85">
        <f t="shared" si="0"/>
        <v>4.7573426745137128E-2</v>
      </c>
      <c r="P62" s="85">
        <f>M62/'סכום נכסי הקרן'!$C$42</f>
        <v>1.2884356445801326E-2</v>
      </c>
    </row>
    <row r="63" spans="2:16">
      <c r="B63" s="77" t="s">
        <v>2065</v>
      </c>
      <c r="C63" s="74" t="s">
        <v>2066</v>
      </c>
      <c r="D63" s="74" t="s">
        <v>269</v>
      </c>
      <c r="E63" s="74"/>
      <c r="F63" s="97">
        <v>44045</v>
      </c>
      <c r="G63" s="84">
        <v>10.71</v>
      </c>
      <c r="H63" s="87" t="s">
        <v>163</v>
      </c>
      <c r="I63" s="88">
        <v>4.8000000000000001E-2</v>
      </c>
      <c r="J63" s="88">
        <v>4.8500000000000008E-2</v>
      </c>
      <c r="K63" s="84">
        <v>7215000.0000000009</v>
      </c>
      <c r="L63" s="86">
        <v>100.9821471933472</v>
      </c>
      <c r="M63" s="84">
        <v>7285.8619200000012</v>
      </c>
      <c r="N63" s="74"/>
      <c r="O63" s="85">
        <f t="shared" si="0"/>
        <v>1.4731034245285058E-2</v>
      </c>
      <c r="P63" s="85">
        <f>M63/'סכום נכסי הקרן'!$C$42</f>
        <v>3.9896200256576983E-3</v>
      </c>
    </row>
    <row r="64" spans="2:16">
      <c r="B64" s="77" t="s">
        <v>2067</v>
      </c>
      <c r="C64" s="74" t="s">
        <v>2068</v>
      </c>
      <c r="D64" s="74" t="s">
        <v>269</v>
      </c>
      <c r="E64" s="74"/>
      <c r="F64" s="97">
        <v>44075</v>
      </c>
      <c r="G64" s="84">
        <v>10.790000000000001</v>
      </c>
      <c r="H64" s="87" t="s">
        <v>163</v>
      </c>
      <c r="I64" s="88">
        <v>4.8000000000000001E-2</v>
      </c>
      <c r="J64" s="88">
        <v>4.8499999999999995E-2</v>
      </c>
      <c r="K64" s="84">
        <v>23098000.000000004</v>
      </c>
      <c r="L64" s="86">
        <v>100.39621348168673</v>
      </c>
      <c r="M64" s="84">
        <v>23189.517390000005</v>
      </c>
      <c r="N64" s="74"/>
      <c r="O64" s="85">
        <f t="shared" si="0"/>
        <v>4.688608960128679E-2</v>
      </c>
      <c r="P64" s="85">
        <f>M64/'סכום נכסי הקרן'!$C$42</f>
        <v>1.2698204272924436E-2</v>
      </c>
    </row>
    <row r="65" spans="2:16">
      <c r="B65" s="77" t="s">
        <v>2069</v>
      </c>
      <c r="C65" s="74" t="s">
        <v>2070</v>
      </c>
      <c r="D65" s="74" t="s">
        <v>269</v>
      </c>
      <c r="E65" s="74"/>
      <c r="F65" s="97">
        <v>40969</v>
      </c>
      <c r="G65" s="84">
        <v>5.580000000000001</v>
      </c>
      <c r="H65" s="87" t="s">
        <v>163</v>
      </c>
      <c r="I65" s="88">
        <v>4.8000000000000001E-2</v>
      </c>
      <c r="J65" s="88">
        <v>4.8700000000000007E-2</v>
      </c>
      <c r="K65" s="84">
        <v>657000.00000000012</v>
      </c>
      <c r="L65" s="86">
        <v>103.61964535768642</v>
      </c>
      <c r="M65" s="84">
        <v>680.78107</v>
      </c>
      <c r="N65" s="74"/>
      <c r="O65" s="85">
        <f t="shared" si="0"/>
        <v>1.3764478885034653E-3</v>
      </c>
      <c r="P65" s="85">
        <f>M65/'סכום נכסי הקרן'!$C$42</f>
        <v>3.7278469174731142E-4</v>
      </c>
    </row>
    <row r="69" spans="2:16">
      <c r="B69" s="89" t="s">
        <v>111</v>
      </c>
    </row>
    <row r="70" spans="2:16">
      <c r="B70" s="89" t="s">
        <v>238</v>
      </c>
    </row>
    <row r="71" spans="2:16">
      <c r="B71" s="89" t="s">
        <v>246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178</v>
      </c>
      <c r="C1" s="68" t="s" vm="1">
        <v>264</v>
      </c>
    </row>
    <row r="2" spans="2:65">
      <c r="B2" s="47" t="s">
        <v>177</v>
      </c>
      <c r="C2" s="68" t="s">
        <v>265</v>
      </c>
    </row>
    <row r="3" spans="2:65">
      <c r="B3" s="47" t="s">
        <v>179</v>
      </c>
      <c r="C3" s="68" t="s">
        <v>266</v>
      </c>
    </row>
    <row r="4" spans="2:65">
      <c r="B4" s="47" t="s">
        <v>180</v>
      </c>
      <c r="C4" s="68">
        <v>8802</v>
      </c>
    </row>
    <row r="6" spans="2:65" ht="26.25" customHeight="1">
      <c r="B6" s="120" t="s">
        <v>209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65" ht="26.25" customHeight="1">
      <c r="B7" s="120" t="s">
        <v>89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65" s="3" customFormat="1" ht="78.75">
      <c r="B8" s="22" t="s">
        <v>115</v>
      </c>
      <c r="C8" s="30" t="s">
        <v>45</v>
      </c>
      <c r="D8" s="30" t="s">
        <v>117</v>
      </c>
      <c r="E8" s="30" t="s">
        <v>116</v>
      </c>
      <c r="F8" s="30" t="s">
        <v>66</v>
      </c>
      <c r="G8" s="30" t="s">
        <v>14</v>
      </c>
      <c r="H8" s="30" t="s">
        <v>67</v>
      </c>
      <c r="I8" s="30" t="s">
        <v>103</v>
      </c>
      <c r="J8" s="30" t="s">
        <v>17</v>
      </c>
      <c r="K8" s="30" t="s">
        <v>102</v>
      </c>
      <c r="L8" s="30" t="s">
        <v>16</v>
      </c>
      <c r="M8" s="59" t="s">
        <v>18</v>
      </c>
      <c r="N8" s="30" t="s">
        <v>240</v>
      </c>
      <c r="O8" s="30" t="s">
        <v>239</v>
      </c>
      <c r="P8" s="30" t="s">
        <v>110</v>
      </c>
      <c r="Q8" s="30" t="s">
        <v>59</v>
      </c>
      <c r="R8" s="30" t="s">
        <v>181</v>
      </c>
      <c r="S8" s="31" t="s">
        <v>183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247</v>
      </c>
      <c r="O9" s="32"/>
      <c r="P9" s="32" t="s">
        <v>243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20" t="s">
        <v>184</v>
      </c>
      <c r="T10" s="5"/>
      <c r="BJ10" s="1"/>
    </row>
    <row r="11" spans="2:65" s="4" customFormat="1" ht="18" customHeight="1">
      <c r="B11" s="109" t="s">
        <v>2728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10">
        <v>0</v>
      </c>
      <c r="Q11" s="91"/>
      <c r="R11" s="91"/>
      <c r="S11" s="91"/>
      <c r="T11" s="5"/>
      <c r="BJ11" s="1"/>
      <c r="BM11" s="1"/>
    </row>
    <row r="12" spans="2:65" ht="20.25" customHeight="1">
      <c r="B12" s="89" t="s">
        <v>255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65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2:65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65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6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80" zoomScaleNormal="80" workbookViewId="0">
      <selection activeCell="O20" sqref="O20"/>
    </sheetView>
  </sheetViews>
  <sheetFormatPr defaultColWidth="9.140625" defaultRowHeight="18"/>
  <cols>
    <col min="1" max="1" width="6.28515625" style="1" customWidth="1"/>
    <col min="2" max="2" width="35.28515625" style="2" bestFit="1" customWidth="1"/>
    <col min="3" max="3" width="58" style="2" bestFit="1" customWidth="1"/>
    <col min="4" max="4" width="10.28515625" style="2" bestFit="1" customWidth="1"/>
    <col min="5" max="5" width="12.425781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2.28515625" style="1" bestFit="1" customWidth="1"/>
    <col min="10" max="10" width="6.7109375" style="1" bestFit="1" customWidth="1"/>
    <col min="11" max="11" width="12" style="1" bestFit="1" customWidth="1"/>
    <col min="12" max="12" width="7.42578125" style="1" bestFit="1" customWidth="1"/>
    <col min="13" max="13" width="10" style="1" bestFit="1" customWidth="1"/>
    <col min="14" max="14" width="14.28515625" style="1" bestFit="1" customWidth="1"/>
    <col min="15" max="15" width="8" style="1" bestFit="1" customWidth="1"/>
    <col min="16" max="16" width="11" style="1" bestFit="1" customWidth="1"/>
    <col min="17" max="17" width="7.425781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178</v>
      </c>
      <c r="C1" s="68" t="s" vm="1">
        <v>264</v>
      </c>
    </row>
    <row r="2" spans="2:81">
      <c r="B2" s="47" t="s">
        <v>177</v>
      </c>
      <c r="C2" s="68" t="s">
        <v>265</v>
      </c>
    </row>
    <row r="3" spans="2:81">
      <c r="B3" s="47" t="s">
        <v>179</v>
      </c>
      <c r="C3" s="68" t="s">
        <v>266</v>
      </c>
    </row>
    <row r="4" spans="2:81">
      <c r="B4" s="47" t="s">
        <v>180</v>
      </c>
      <c r="C4" s="68">
        <v>8802</v>
      </c>
    </row>
    <row r="6" spans="2:81" ht="26.25" customHeight="1">
      <c r="B6" s="120" t="s">
        <v>209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81" ht="26.25" customHeight="1">
      <c r="B7" s="120" t="s">
        <v>90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81" s="3" customFormat="1" ht="78.75">
      <c r="B8" s="22" t="s">
        <v>115</v>
      </c>
      <c r="C8" s="30" t="s">
        <v>45</v>
      </c>
      <c r="D8" s="30" t="s">
        <v>117</v>
      </c>
      <c r="E8" s="30" t="s">
        <v>116</v>
      </c>
      <c r="F8" s="30" t="s">
        <v>66</v>
      </c>
      <c r="G8" s="30" t="s">
        <v>14</v>
      </c>
      <c r="H8" s="30" t="s">
        <v>67</v>
      </c>
      <c r="I8" s="30" t="s">
        <v>103</v>
      </c>
      <c r="J8" s="30" t="s">
        <v>17</v>
      </c>
      <c r="K8" s="30" t="s">
        <v>102</v>
      </c>
      <c r="L8" s="30" t="s">
        <v>16</v>
      </c>
      <c r="M8" s="59" t="s">
        <v>18</v>
      </c>
      <c r="N8" s="59" t="s">
        <v>240</v>
      </c>
      <c r="O8" s="30" t="s">
        <v>239</v>
      </c>
      <c r="P8" s="30" t="s">
        <v>110</v>
      </c>
      <c r="Q8" s="30" t="s">
        <v>59</v>
      </c>
      <c r="R8" s="30" t="s">
        <v>181</v>
      </c>
      <c r="S8" s="31" t="s">
        <v>183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247</v>
      </c>
      <c r="O9" s="32"/>
      <c r="P9" s="32" t="s">
        <v>243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20" t="s">
        <v>184</v>
      </c>
      <c r="T10" s="5"/>
      <c r="BZ10" s="1"/>
    </row>
    <row r="11" spans="2:81" s="4" customFormat="1" ht="18" customHeight="1">
      <c r="B11" s="98" t="s">
        <v>52</v>
      </c>
      <c r="C11" s="70"/>
      <c r="D11" s="70"/>
      <c r="E11" s="70"/>
      <c r="F11" s="70"/>
      <c r="G11" s="70"/>
      <c r="H11" s="70"/>
      <c r="I11" s="70"/>
      <c r="J11" s="80">
        <v>5.7286519678867505</v>
      </c>
      <c r="K11" s="70"/>
      <c r="L11" s="70"/>
      <c r="M11" s="79">
        <v>4.8833533930387904E-2</v>
      </c>
      <c r="N11" s="78"/>
      <c r="O11" s="80"/>
      <c r="P11" s="78">
        <v>11843.325022102001</v>
      </c>
      <c r="Q11" s="70"/>
      <c r="R11" s="79">
        <f>P11/$P$11</f>
        <v>1</v>
      </c>
      <c r="S11" s="79">
        <f>P11/'סכום נכסי הקרן'!$C$42</f>
        <v>6.4852130327706006E-3</v>
      </c>
      <c r="T11" s="5"/>
      <c r="BZ11" s="1"/>
      <c r="CC11" s="1"/>
    </row>
    <row r="12" spans="2:81" ht="17.25" customHeight="1">
      <c r="B12" s="99" t="s">
        <v>233</v>
      </c>
      <c r="C12" s="72"/>
      <c r="D12" s="72"/>
      <c r="E12" s="72"/>
      <c r="F12" s="72"/>
      <c r="G12" s="72"/>
      <c r="H12" s="72"/>
      <c r="I12" s="72"/>
      <c r="J12" s="83">
        <v>5.7286519678867487</v>
      </c>
      <c r="K12" s="72"/>
      <c r="L12" s="72"/>
      <c r="M12" s="82">
        <v>4.883353393038789E-2</v>
      </c>
      <c r="N12" s="81"/>
      <c r="O12" s="83"/>
      <c r="P12" s="81">
        <v>11843.325022102004</v>
      </c>
      <c r="Q12" s="72"/>
      <c r="R12" s="82">
        <f t="shared" ref="R12:R25" si="0">P12/$P$11</f>
        <v>1.0000000000000002</v>
      </c>
      <c r="S12" s="82">
        <f>P12/'סכום נכסי הקרן'!$C$42</f>
        <v>6.4852130327706032E-3</v>
      </c>
    </row>
    <row r="13" spans="2:81">
      <c r="B13" s="100" t="s">
        <v>60</v>
      </c>
      <c r="C13" s="72"/>
      <c r="D13" s="72"/>
      <c r="E13" s="72"/>
      <c r="F13" s="72"/>
      <c r="G13" s="72"/>
      <c r="H13" s="72"/>
      <c r="I13" s="72"/>
      <c r="J13" s="83">
        <v>6.63595429061278</v>
      </c>
      <c r="K13" s="72"/>
      <c r="L13" s="72"/>
      <c r="M13" s="82">
        <v>6.4422862715027049E-2</v>
      </c>
      <c r="N13" s="81"/>
      <c r="O13" s="83"/>
      <c r="P13" s="81">
        <v>7765.7385031970025</v>
      </c>
      <c r="Q13" s="72"/>
      <c r="R13" s="82">
        <f t="shared" si="0"/>
        <v>0.6557059346682278</v>
      </c>
      <c r="S13" s="82">
        <f>P13/'סכום נכסי הקרן'!$C$42</f>
        <v>4.2523926731754197E-3</v>
      </c>
    </row>
    <row r="14" spans="2:81">
      <c r="B14" s="101" t="s">
        <v>2071</v>
      </c>
      <c r="C14" s="74" t="s">
        <v>2072</v>
      </c>
      <c r="D14" s="87" t="s">
        <v>2073</v>
      </c>
      <c r="E14" s="74" t="s">
        <v>383</v>
      </c>
      <c r="F14" s="87" t="s">
        <v>155</v>
      </c>
      <c r="G14" s="74" t="s">
        <v>351</v>
      </c>
      <c r="H14" s="74" t="s">
        <v>352</v>
      </c>
      <c r="I14" s="97">
        <v>39076</v>
      </c>
      <c r="J14" s="86">
        <v>7.2500000000013722</v>
      </c>
      <c r="K14" s="87" t="s">
        <v>163</v>
      </c>
      <c r="L14" s="88">
        <v>4.9000000000000002E-2</v>
      </c>
      <c r="M14" s="85">
        <v>7.5000000000045751E-3</v>
      </c>
      <c r="N14" s="84">
        <v>663635.96492300008</v>
      </c>
      <c r="O14" s="86">
        <v>164.76</v>
      </c>
      <c r="P14" s="84">
        <v>1093.406558962</v>
      </c>
      <c r="Q14" s="85">
        <v>3.3805581127901562E-4</v>
      </c>
      <c r="R14" s="85">
        <f t="shared" si="0"/>
        <v>9.2322600023345289E-2</v>
      </c>
      <c r="S14" s="85">
        <f>P14/'סכום נכסי הקרן'!$C$42</f>
        <v>5.9873172889066627E-4</v>
      </c>
    </row>
    <row r="15" spans="2:81">
      <c r="B15" s="101" t="s">
        <v>2074</v>
      </c>
      <c r="C15" s="74" t="s">
        <v>2075</v>
      </c>
      <c r="D15" s="87" t="s">
        <v>2073</v>
      </c>
      <c r="E15" s="74" t="s">
        <v>383</v>
      </c>
      <c r="F15" s="87" t="s">
        <v>155</v>
      </c>
      <c r="G15" s="74" t="s">
        <v>351</v>
      </c>
      <c r="H15" s="74" t="s">
        <v>352</v>
      </c>
      <c r="I15" s="97">
        <v>40738</v>
      </c>
      <c r="J15" s="86">
        <v>11.869999999998011</v>
      </c>
      <c r="K15" s="87" t="s">
        <v>163</v>
      </c>
      <c r="L15" s="88">
        <v>4.0999999999999995E-2</v>
      </c>
      <c r="M15" s="85">
        <v>1.19999999999972E-2</v>
      </c>
      <c r="N15" s="84">
        <v>2001621.1388550005</v>
      </c>
      <c r="O15" s="86">
        <v>142.76</v>
      </c>
      <c r="P15" s="84">
        <v>2857.5144330640005</v>
      </c>
      <c r="Q15" s="85">
        <v>4.9215717258146508E-4</v>
      </c>
      <c r="R15" s="85">
        <f t="shared" si="0"/>
        <v>0.24127636687596685</v>
      </c>
      <c r="S15" s="85">
        <f>P15/'סכום נכסי הקרן'!$C$42</f>
        <v>1.5647286389635611E-3</v>
      </c>
    </row>
    <row r="16" spans="2:81">
      <c r="B16" s="101" t="s">
        <v>2076</v>
      </c>
      <c r="C16" s="74" t="s">
        <v>2077</v>
      </c>
      <c r="D16" s="87" t="s">
        <v>2073</v>
      </c>
      <c r="E16" s="74" t="s">
        <v>2078</v>
      </c>
      <c r="F16" s="87" t="s">
        <v>155</v>
      </c>
      <c r="G16" s="74" t="s">
        <v>351</v>
      </c>
      <c r="H16" s="74" t="s">
        <v>352</v>
      </c>
      <c r="I16" s="97">
        <v>38918</v>
      </c>
      <c r="J16" s="86">
        <v>0.5</v>
      </c>
      <c r="K16" s="87" t="s">
        <v>163</v>
      </c>
      <c r="L16" s="88">
        <v>0.05</v>
      </c>
      <c r="M16" s="85">
        <v>8.9999999944033546E-3</v>
      </c>
      <c r="N16" s="84">
        <v>884.03659500000003</v>
      </c>
      <c r="O16" s="86">
        <v>121.27</v>
      </c>
      <c r="P16" s="84">
        <v>1.0720711940000003</v>
      </c>
      <c r="Q16" s="85">
        <v>1.5342184140239808E-4</v>
      </c>
      <c r="R16" s="85">
        <f t="shared" si="0"/>
        <v>9.0521132536623125E-5</v>
      </c>
      <c r="S16" s="85">
        <f>P16/'סכום נכסי הקרן'!$C$42</f>
        <v>5.8704882846766324E-7</v>
      </c>
    </row>
    <row r="17" spans="2:19">
      <c r="B17" s="101" t="s">
        <v>2079</v>
      </c>
      <c r="C17" s="74" t="s">
        <v>2080</v>
      </c>
      <c r="D17" s="87" t="s">
        <v>2073</v>
      </c>
      <c r="E17" s="74" t="s">
        <v>2081</v>
      </c>
      <c r="F17" s="87" t="s">
        <v>1373</v>
      </c>
      <c r="G17" s="74" t="s">
        <v>366</v>
      </c>
      <c r="H17" s="74" t="s">
        <v>159</v>
      </c>
      <c r="I17" s="97">
        <v>42795</v>
      </c>
      <c r="J17" s="86">
        <v>7.0699999999997774</v>
      </c>
      <c r="K17" s="87" t="s">
        <v>163</v>
      </c>
      <c r="L17" s="88">
        <v>2.1400000000000002E-2</v>
      </c>
      <c r="M17" s="85">
        <v>4.2000000000051883E-3</v>
      </c>
      <c r="N17" s="84">
        <v>472504.23201500007</v>
      </c>
      <c r="O17" s="86">
        <v>114.22</v>
      </c>
      <c r="P17" s="84">
        <v>539.69432031600013</v>
      </c>
      <c r="Q17" s="85">
        <v>1.949648277585143E-3</v>
      </c>
      <c r="R17" s="85">
        <f t="shared" si="0"/>
        <v>4.5569493306045657E-2</v>
      </c>
      <c r="S17" s="85">
        <f>P17/'סכום נכסי הקרן'!$C$42</f>
        <v>2.9552787188511995E-4</v>
      </c>
    </row>
    <row r="18" spans="2:19">
      <c r="B18" s="101" t="s">
        <v>2082</v>
      </c>
      <c r="C18" s="74" t="s">
        <v>2083</v>
      </c>
      <c r="D18" s="87" t="s">
        <v>2073</v>
      </c>
      <c r="E18" s="74" t="s">
        <v>371</v>
      </c>
      <c r="F18" s="87" t="s">
        <v>358</v>
      </c>
      <c r="G18" s="74" t="s">
        <v>405</v>
      </c>
      <c r="H18" s="74" t="s">
        <v>352</v>
      </c>
      <c r="I18" s="97">
        <v>36489</v>
      </c>
      <c r="J18" s="86">
        <v>4.2099999996921147</v>
      </c>
      <c r="K18" s="87" t="s">
        <v>163</v>
      </c>
      <c r="L18" s="88">
        <v>6.0499999999999998E-2</v>
      </c>
      <c r="M18" s="85">
        <v>1.2000000006841883E-3</v>
      </c>
      <c r="N18" s="84">
        <v>334.42071300000003</v>
      </c>
      <c r="O18" s="86">
        <v>174.82</v>
      </c>
      <c r="P18" s="84">
        <v>0.58463435800000019</v>
      </c>
      <c r="Q18" s="74"/>
      <c r="R18" s="85">
        <f t="shared" si="0"/>
        <v>4.9364038976297298E-5</v>
      </c>
      <c r="S18" s="85">
        <f>P18/'סכום נכסי הקרן'!$C$42</f>
        <v>3.2013630891927915E-7</v>
      </c>
    </row>
    <row r="19" spans="2:19">
      <c r="B19" s="101" t="s">
        <v>2084</v>
      </c>
      <c r="C19" s="74" t="s">
        <v>2085</v>
      </c>
      <c r="D19" s="87" t="s">
        <v>2073</v>
      </c>
      <c r="E19" s="74" t="s">
        <v>415</v>
      </c>
      <c r="F19" s="87" t="s">
        <v>155</v>
      </c>
      <c r="G19" s="74" t="s">
        <v>395</v>
      </c>
      <c r="H19" s="74" t="s">
        <v>159</v>
      </c>
      <c r="I19" s="97">
        <v>39084</v>
      </c>
      <c r="J19" s="86">
        <v>3.2899999999949729</v>
      </c>
      <c r="K19" s="87" t="s">
        <v>163</v>
      </c>
      <c r="L19" s="88">
        <v>5.5999999999999994E-2</v>
      </c>
      <c r="M19" s="85">
        <v>1.9000000000097539E-3</v>
      </c>
      <c r="N19" s="84">
        <v>183452.25043400002</v>
      </c>
      <c r="O19" s="86">
        <v>145.30000000000001</v>
      </c>
      <c r="P19" s="84">
        <v>266.55611514600008</v>
      </c>
      <c r="Q19" s="85">
        <v>2.5958821631456597E-4</v>
      </c>
      <c r="R19" s="85">
        <f t="shared" si="0"/>
        <v>2.2506864807691533E-2</v>
      </c>
      <c r="S19" s="85">
        <f>P19/'סכום נכסי הקרן'!$C$42</f>
        <v>1.4596181297764712E-4</v>
      </c>
    </row>
    <row r="20" spans="2:19">
      <c r="B20" s="101" t="s">
        <v>2086</v>
      </c>
      <c r="C20" s="74" t="s">
        <v>2087</v>
      </c>
      <c r="D20" s="87" t="s">
        <v>2073</v>
      </c>
      <c r="E20" s="74" t="s">
        <v>467</v>
      </c>
      <c r="F20" s="87" t="s">
        <v>468</v>
      </c>
      <c r="G20" s="74" t="s">
        <v>440</v>
      </c>
      <c r="H20" s="74" t="s">
        <v>159</v>
      </c>
      <c r="I20" s="97">
        <v>40561</v>
      </c>
      <c r="J20" s="86">
        <v>1.2599999999995852</v>
      </c>
      <c r="K20" s="87" t="s">
        <v>163</v>
      </c>
      <c r="L20" s="88">
        <v>0.06</v>
      </c>
      <c r="M20" s="85">
        <v>1.4199999999998617E-2</v>
      </c>
      <c r="N20" s="84">
        <v>1024379.5658520001</v>
      </c>
      <c r="O20" s="86">
        <v>112.96</v>
      </c>
      <c r="P20" s="84">
        <v>1157.1391359980003</v>
      </c>
      <c r="Q20" s="85">
        <v>3.3216396224673098E-4</v>
      </c>
      <c r="R20" s="85">
        <f t="shared" si="0"/>
        <v>9.7703907799418524E-2</v>
      </c>
      <c r="S20" s="85">
        <f>P20/'סכום נכסי הקרן'!$C$42</f>
        <v>6.3363065621340614E-4</v>
      </c>
    </row>
    <row r="21" spans="2:19">
      <c r="B21" s="101" t="s">
        <v>2088</v>
      </c>
      <c r="C21" s="74" t="s">
        <v>2089</v>
      </c>
      <c r="D21" s="87" t="s">
        <v>2073</v>
      </c>
      <c r="E21" s="74" t="s">
        <v>1221</v>
      </c>
      <c r="F21" s="87" t="s">
        <v>358</v>
      </c>
      <c r="G21" s="74" t="s">
        <v>521</v>
      </c>
      <c r="H21" s="74" t="s">
        <v>352</v>
      </c>
      <c r="I21" s="97">
        <v>39387</v>
      </c>
      <c r="J21" s="86">
        <v>1.9699999999999271</v>
      </c>
      <c r="K21" s="87" t="s">
        <v>163</v>
      </c>
      <c r="L21" s="88">
        <v>5.7500000000000002E-2</v>
      </c>
      <c r="M21" s="85">
        <v>4.299999999997358E-3</v>
      </c>
      <c r="N21" s="84">
        <v>1345317.1026200003</v>
      </c>
      <c r="O21" s="86">
        <v>132.26</v>
      </c>
      <c r="P21" s="84">
        <v>1779.3163901290002</v>
      </c>
      <c r="Q21" s="85">
        <v>1.0332696640706607E-3</v>
      </c>
      <c r="R21" s="85">
        <f t="shared" si="0"/>
        <v>0.15023790927028025</v>
      </c>
      <c r="S21" s="85">
        <f>P21/'סכום נכסי הקרן'!$C$42</f>
        <v>9.7432484721582857E-4</v>
      </c>
    </row>
    <row r="22" spans="2:19">
      <c r="B22" s="101" t="s">
        <v>2090</v>
      </c>
      <c r="C22" s="74" t="s">
        <v>2091</v>
      </c>
      <c r="D22" s="87" t="s">
        <v>28</v>
      </c>
      <c r="E22" s="74">
        <v>1229</v>
      </c>
      <c r="F22" s="87" t="s">
        <v>643</v>
      </c>
      <c r="G22" s="74" t="s">
        <v>2092</v>
      </c>
      <c r="H22" s="74" t="s">
        <v>352</v>
      </c>
      <c r="I22" s="97">
        <v>38445</v>
      </c>
      <c r="J22" s="86">
        <v>0.21000000000068117</v>
      </c>
      <c r="K22" s="87" t="s">
        <v>163</v>
      </c>
      <c r="L22" s="88">
        <v>6.7000000000000004E-2</v>
      </c>
      <c r="M22" s="85">
        <v>1.7798999999708385</v>
      </c>
      <c r="N22" s="84">
        <v>14555.399976000004</v>
      </c>
      <c r="O22" s="86">
        <v>100.859031</v>
      </c>
      <c r="P22" s="84">
        <v>14.680435219000003</v>
      </c>
      <c r="Q22" s="85">
        <v>7.2362489449809156E-4</v>
      </c>
      <c r="R22" s="85">
        <f t="shared" si="0"/>
        <v>1.2395535199450653E-3</v>
      </c>
      <c r="S22" s="85">
        <f>P22/'סכום נכסי הקרן'!$C$42</f>
        <v>8.0387686423644109E-6</v>
      </c>
    </row>
    <row r="23" spans="2:19">
      <c r="B23" s="101" t="s">
        <v>2093</v>
      </c>
      <c r="C23" s="74" t="s">
        <v>2094</v>
      </c>
      <c r="D23" s="87" t="s">
        <v>28</v>
      </c>
      <c r="E23" s="74">
        <v>1229</v>
      </c>
      <c r="F23" s="87" t="s">
        <v>643</v>
      </c>
      <c r="G23" s="74" t="s">
        <v>2092</v>
      </c>
      <c r="H23" s="74" t="s">
        <v>352</v>
      </c>
      <c r="I23" s="97">
        <v>38573</v>
      </c>
      <c r="J23" s="86">
        <v>0.33999999967107303</v>
      </c>
      <c r="K23" s="87" t="s">
        <v>163</v>
      </c>
      <c r="L23" s="88">
        <v>6.7000000000000004E-2</v>
      </c>
      <c r="M23" s="85">
        <v>0.98679999979850164</v>
      </c>
      <c r="N23" s="84">
        <v>1637.0405330000003</v>
      </c>
      <c r="O23" s="86">
        <v>100.284722</v>
      </c>
      <c r="P23" s="84">
        <v>1.6417015810000002</v>
      </c>
      <c r="Q23" s="85">
        <v>1.1725445240733119E-4</v>
      </c>
      <c r="R23" s="85">
        <f t="shared" si="0"/>
        <v>1.3861830000749437E-4</v>
      </c>
      <c r="S23" s="85">
        <f>P23/'סכום נכסי הקרן'!$C$42</f>
        <v>8.9896920578910763E-7</v>
      </c>
    </row>
    <row r="24" spans="2:19">
      <c r="B24" s="101" t="s">
        <v>2095</v>
      </c>
      <c r="C24" s="74" t="s">
        <v>2096</v>
      </c>
      <c r="D24" s="87" t="s">
        <v>28</v>
      </c>
      <c r="E24" s="74">
        <v>1229</v>
      </c>
      <c r="F24" s="87" t="s">
        <v>643</v>
      </c>
      <c r="G24" s="74" t="s">
        <v>2092</v>
      </c>
      <c r="H24" s="74" t="s">
        <v>352</v>
      </c>
      <c r="I24" s="97">
        <v>38376</v>
      </c>
      <c r="J24" s="86">
        <v>0.16999999987247003</v>
      </c>
      <c r="K24" s="87" t="s">
        <v>163</v>
      </c>
      <c r="L24" s="88">
        <v>7.0000000000000007E-2</v>
      </c>
      <c r="M24" s="85">
        <v>2.7072999984241544</v>
      </c>
      <c r="N24" s="84">
        <v>704.82870900000012</v>
      </c>
      <c r="O24" s="86">
        <v>100.125936</v>
      </c>
      <c r="P24" s="84">
        <v>0.70571637700000012</v>
      </c>
      <c r="Q24" s="85">
        <v>7.7328254064313034E-5</v>
      </c>
      <c r="R24" s="85">
        <f t="shared" si="0"/>
        <v>5.9587689747853157E-5</v>
      </c>
      <c r="S24" s="85">
        <f>P24/'סכום נכסי הקרן'!$C$42</f>
        <v>3.8643886214546839E-7</v>
      </c>
    </row>
    <row r="25" spans="2:19">
      <c r="B25" s="101" t="s">
        <v>2097</v>
      </c>
      <c r="C25" s="74" t="s">
        <v>2098</v>
      </c>
      <c r="D25" s="87" t="s">
        <v>28</v>
      </c>
      <c r="E25" s="74" t="s">
        <v>2099</v>
      </c>
      <c r="F25" s="87" t="s">
        <v>696</v>
      </c>
      <c r="G25" s="74" t="s">
        <v>682</v>
      </c>
      <c r="H25" s="74"/>
      <c r="I25" s="97">
        <v>39104</v>
      </c>
      <c r="J25" s="86">
        <v>0.45999999999288749</v>
      </c>
      <c r="K25" s="87" t="s">
        <v>163</v>
      </c>
      <c r="L25" s="88">
        <v>5.5999999999999994E-2</v>
      </c>
      <c r="M25" s="85">
        <v>7.5106999999409085</v>
      </c>
      <c r="N25" s="84">
        <v>218806.13306700002</v>
      </c>
      <c r="O25" s="86">
        <v>24.417504000000001</v>
      </c>
      <c r="P25" s="84">
        <v>53.426990853000014</v>
      </c>
      <c r="Q25" s="85">
        <v>3.8066342769965726E-4</v>
      </c>
      <c r="R25" s="85">
        <f t="shared" si="0"/>
        <v>4.5111479042662947E-3</v>
      </c>
      <c r="S25" s="85">
        <f>P25/'סכום נכסי הקרן'!$C$42</f>
        <v>2.9255755181503561E-5</v>
      </c>
    </row>
    <row r="26" spans="2:19">
      <c r="B26" s="102"/>
      <c r="C26" s="74"/>
      <c r="D26" s="74"/>
      <c r="E26" s="74"/>
      <c r="F26" s="74"/>
      <c r="G26" s="74"/>
      <c r="H26" s="74"/>
      <c r="I26" s="74"/>
      <c r="J26" s="86"/>
      <c r="K26" s="74"/>
      <c r="L26" s="74"/>
      <c r="M26" s="85"/>
      <c r="N26" s="84"/>
      <c r="O26" s="86"/>
      <c r="P26" s="74"/>
      <c r="Q26" s="74"/>
      <c r="R26" s="85"/>
      <c r="S26" s="74"/>
    </row>
    <row r="27" spans="2:19">
      <c r="B27" s="100" t="s">
        <v>61</v>
      </c>
      <c r="C27" s="72"/>
      <c r="D27" s="72"/>
      <c r="E27" s="72"/>
      <c r="F27" s="72"/>
      <c r="G27" s="72"/>
      <c r="H27" s="72"/>
      <c r="I27" s="72"/>
      <c r="J27" s="83">
        <v>4.1659626744326541</v>
      </c>
      <c r="K27" s="72"/>
      <c r="L27" s="72"/>
      <c r="M27" s="82">
        <v>1.6571193116734086E-2</v>
      </c>
      <c r="N27" s="81"/>
      <c r="O27" s="83"/>
      <c r="P27" s="81">
        <v>3781.5044289050011</v>
      </c>
      <c r="Q27" s="72"/>
      <c r="R27" s="82">
        <f t="shared" ref="R27:R33" si="1">P27/$P$11</f>
        <v>0.31929415276942597</v>
      </c>
      <c r="S27" s="82">
        <f>P27/'סכום נכסי הקרן'!$C$42</f>
        <v>2.0706906008277283E-3</v>
      </c>
    </row>
    <row r="28" spans="2:19">
      <c r="B28" s="101" t="s">
        <v>2100</v>
      </c>
      <c r="C28" s="74" t="s">
        <v>2101</v>
      </c>
      <c r="D28" s="87" t="s">
        <v>2073</v>
      </c>
      <c r="E28" s="74" t="s">
        <v>2081</v>
      </c>
      <c r="F28" s="87" t="s">
        <v>1373</v>
      </c>
      <c r="G28" s="74" t="s">
        <v>366</v>
      </c>
      <c r="H28" s="74" t="s">
        <v>159</v>
      </c>
      <c r="I28" s="97">
        <v>42795</v>
      </c>
      <c r="J28" s="86">
        <v>6.6800000000024262</v>
      </c>
      <c r="K28" s="87" t="s">
        <v>163</v>
      </c>
      <c r="L28" s="88">
        <v>3.7400000000000003E-2</v>
      </c>
      <c r="M28" s="85">
        <v>1.6200000000012361E-2</v>
      </c>
      <c r="N28" s="84">
        <v>761248.09238799999</v>
      </c>
      <c r="O28" s="86">
        <v>114.78</v>
      </c>
      <c r="P28" s="84">
        <v>873.76057736600012</v>
      </c>
      <c r="Q28" s="85">
        <v>1.5834424508458242E-3</v>
      </c>
      <c r="R28" s="85">
        <f t="shared" si="1"/>
        <v>7.3776627402810366E-2</v>
      </c>
      <c r="S28" s="85">
        <f>P28/'סכום נכסי הקרן'!$C$42</f>
        <v>4.7845714554656645E-4</v>
      </c>
    </row>
    <row r="29" spans="2:19">
      <c r="B29" s="101" t="s">
        <v>2102</v>
      </c>
      <c r="C29" s="74" t="s">
        <v>2103</v>
      </c>
      <c r="D29" s="87" t="s">
        <v>2073</v>
      </c>
      <c r="E29" s="74" t="s">
        <v>2081</v>
      </c>
      <c r="F29" s="87" t="s">
        <v>1373</v>
      </c>
      <c r="G29" s="74" t="s">
        <v>366</v>
      </c>
      <c r="H29" s="74" t="s">
        <v>159</v>
      </c>
      <c r="I29" s="97">
        <v>42795</v>
      </c>
      <c r="J29" s="86">
        <v>2.8800000000004089</v>
      </c>
      <c r="K29" s="87" t="s">
        <v>163</v>
      </c>
      <c r="L29" s="88">
        <v>2.5000000000000001E-2</v>
      </c>
      <c r="M29" s="85">
        <v>8.4000000000020447E-3</v>
      </c>
      <c r="N29" s="84">
        <v>932124.18528700015</v>
      </c>
      <c r="O29" s="86">
        <v>104.92</v>
      </c>
      <c r="P29" s="84">
        <v>977.98470554500011</v>
      </c>
      <c r="Q29" s="85">
        <v>1.4994327748222272E-3</v>
      </c>
      <c r="R29" s="85">
        <f t="shared" si="1"/>
        <v>8.2576869563225366E-2</v>
      </c>
      <c r="S29" s="85">
        <f>P29/'סכום נכסי הקרן'!$C$42</f>
        <v>5.3552859069682713E-4</v>
      </c>
    </row>
    <row r="30" spans="2:19">
      <c r="B30" s="101" t="s">
        <v>2104</v>
      </c>
      <c r="C30" s="74" t="s">
        <v>2105</v>
      </c>
      <c r="D30" s="87" t="s">
        <v>2073</v>
      </c>
      <c r="E30" s="74" t="s">
        <v>2106</v>
      </c>
      <c r="F30" s="87" t="s">
        <v>404</v>
      </c>
      <c r="G30" s="74" t="s">
        <v>440</v>
      </c>
      <c r="H30" s="74" t="s">
        <v>159</v>
      </c>
      <c r="I30" s="97">
        <v>42598</v>
      </c>
      <c r="J30" s="86">
        <v>4.5500000000024672</v>
      </c>
      <c r="K30" s="87" t="s">
        <v>163</v>
      </c>
      <c r="L30" s="88">
        <v>3.1E-2</v>
      </c>
      <c r="M30" s="85">
        <v>1.8000000000002903E-2</v>
      </c>
      <c r="N30" s="84">
        <v>649361.97934400011</v>
      </c>
      <c r="O30" s="86">
        <v>106.1</v>
      </c>
      <c r="P30" s="84">
        <v>688.97306008600015</v>
      </c>
      <c r="Q30" s="85">
        <v>7.4823913616253246E-4</v>
      </c>
      <c r="R30" s="85">
        <f t="shared" si="1"/>
        <v>5.8173955270182938E-2</v>
      </c>
      <c r="S30" s="85">
        <f>P30/'סכום נכסי הקרן'!$C$42</f>
        <v>3.7727049288600439E-4</v>
      </c>
    </row>
    <row r="31" spans="2:19">
      <c r="B31" s="101" t="s">
        <v>2107</v>
      </c>
      <c r="C31" s="74" t="s">
        <v>2108</v>
      </c>
      <c r="D31" s="87" t="s">
        <v>2073</v>
      </c>
      <c r="E31" s="74" t="s">
        <v>1160</v>
      </c>
      <c r="F31" s="87" t="s">
        <v>189</v>
      </c>
      <c r="G31" s="74" t="s">
        <v>521</v>
      </c>
      <c r="H31" s="74" t="s">
        <v>352</v>
      </c>
      <c r="I31" s="97">
        <v>44007</v>
      </c>
      <c r="J31" s="86">
        <v>5.5100000000021998</v>
      </c>
      <c r="K31" s="87" t="s">
        <v>163</v>
      </c>
      <c r="L31" s="88">
        <v>3.3500000000000002E-2</v>
      </c>
      <c r="M31" s="85">
        <v>3.3300000000008614E-2</v>
      </c>
      <c r="N31" s="84">
        <v>310370.81133699999</v>
      </c>
      <c r="O31" s="86">
        <v>101.07</v>
      </c>
      <c r="P31" s="84">
        <v>313.69176498100001</v>
      </c>
      <c r="Q31" s="85">
        <v>3.10370811337E-4</v>
      </c>
      <c r="R31" s="85">
        <f t="shared" si="1"/>
        <v>2.6486798630924065E-2</v>
      </c>
      <c r="S31" s="85">
        <f>P31/'סכום נכסי הקרן'!$C$42</f>
        <v>1.7177253167763927E-4</v>
      </c>
    </row>
    <row r="32" spans="2:19">
      <c r="B32" s="101" t="s">
        <v>2109</v>
      </c>
      <c r="C32" s="74" t="s">
        <v>2110</v>
      </c>
      <c r="D32" s="87" t="s">
        <v>2073</v>
      </c>
      <c r="E32" s="74" t="s">
        <v>2111</v>
      </c>
      <c r="F32" s="87" t="s">
        <v>156</v>
      </c>
      <c r="G32" s="74" t="s">
        <v>525</v>
      </c>
      <c r="H32" s="74" t="s">
        <v>159</v>
      </c>
      <c r="I32" s="97">
        <v>43741</v>
      </c>
      <c r="J32" s="86">
        <v>1.239999999999821</v>
      </c>
      <c r="K32" s="87" t="s">
        <v>163</v>
      </c>
      <c r="L32" s="88">
        <v>1.34E-2</v>
      </c>
      <c r="M32" s="85">
        <v>1.7600000000001791E-2</v>
      </c>
      <c r="N32" s="84">
        <v>449493.17031800008</v>
      </c>
      <c r="O32" s="86">
        <v>99.5</v>
      </c>
      <c r="P32" s="84">
        <v>447.24570446700011</v>
      </c>
      <c r="Q32" s="85">
        <v>8.6177314249003326E-4</v>
      </c>
      <c r="R32" s="85">
        <f t="shared" si="1"/>
        <v>3.7763525330289482E-2</v>
      </c>
      <c r="S32" s="85">
        <f>P32/'סכום נכסי הקרן'!$C$42</f>
        <v>2.4490450663535606E-4</v>
      </c>
    </row>
    <row r="33" spans="2:19">
      <c r="B33" s="101" t="s">
        <v>2112</v>
      </c>
      <c r="C33" s="74" t="s">
        <v>2113</v>
      </c>
      <c r="D33" s="87" t="s">
        <v>2073</v>
      </c>
      <c r="E33" s="74" t="s">
        <v>2114</v>
      </c>
      <c r="F33" s="87" t="s">
        <v>404</v>
      </c>
      <c r="G33" s="74" t="s">
        <v>793</v>
      </c>
      <c r="H33" s="74" t="s">
        <v>352</v>
      </c>
      <c r="I33" s="97">
        <v>43310</v>
      </c>
      <c r="J33" s="86">
        <v>3.6000000000030199</v>
      </c>
      <c r="K33" s="87" t="s">
        <v>163</v>
      </c>
      <c r="L33" s="88">
        <v>3.5499999999999997E-2</v>
      </c>
      <c r="M33" s="85">
        <v>2.0100000000024595E-2</v>
      </c>
      <c r="N33" s="84">
        <v>435056.54400000005</v>
      </c>
      <c r="O33" s="86">
        <v>106.56</v>
      </c>
      <c r="P33" s="84">
        <v>463.59625328600004</v>
      </c>
      <c r="Q33" s="85">
        <v>1.4161996875000002E-3</v>
      </c>
      <c r="R33" s="85">
        <f t="shared" si="1"/>
        <v>3.9144096140301579E-2</v>
      </c>
      <c r="S33" s="85">
        <f>P33/'סכום נכסי הקרן'!$C$42</f>
        <v>2.5385780244510919E-4</v>
      </c>
    </row>
    <row r="34" spans="2:19">
      <c r="B34" s="101" t="s">
        <v>2115</v>
      </c>
      <c r="C34" s="74" t="s">
        <v>2116</v>
      </c>
      <c r="D34" s="87" t="s">
        <v>2073</v>
      </c>
      <c r="E34" s="74" t="s">
        <v>2117</v>
      </c>
      <c r="F34" s="87" t="s">
        <v>404</v>
      </c>
      <c r="G34" s="74" t="s">
        <v>671</v>
      </c>
      <c r="H34" s="74" t="s">
        <v>159</v>
      </c>
      <c r="I34" s="97">
        <v>41903</v>
      </c>
      <c r="J34" s="86">
        <v>0.82999999997415752</v>
      </c>
      <c r="K34" s="87" t="s">
        <v>163</v>
      </c>
      <c r="L34" s="88">
        <v>5.1500000000000004E-2</v>
      </c>
      <c r="M34" s="85">
        <v>1.5800000000049219E-2</v>
      </c>
      <c r="N34" s="84">
        <v>15658.890714000003</v>
      </c>
      <c r="O34" s="86">
        <v>103.79</v>
      </c>
      <c r="P34" s="84">
        <v>16.252363174000003</v>
      </c>
      <c r="Q34" s="85">
        <v>1.043922428668914E-3</v>
      </c>
      <c r="R34" s="85">
        <f>P34/$P$11</f>
        <v>1.3722804316921016E-3</v>
      </c>
      <c r="S34" s="85">
        <f>P34/'סכום נכסי הקרן'!$C$42</f>
        <v>8.8995309402256844E-6</v>
      </c>
    </row>
    <row r="35" spans="2:19">
      <c r="B35" s="102"/>
      <c r="C35" s="74"/>
      <c r="D35" s="74"/>
      <c r="E35" s="74"/>
      <c r="F35" s="74"/>
      <c r="G35" s="74"/>
      <c r="H35" s="74"/>
      <c r="I35" s="74"/>
      <c r="J35" s="86"/>
      <c r="K35" s="74"/>
      <c r="L35" s="74"/>
      <c r="M35" s="85"/>
      <c r="N35" s="84"/>
      <c r="O35" s="86"/>
      <c r="P35" s="74"/>
      <c r="Q35" s="74"/>
      <c r="R35" s="85"/>
      <c r="S35" s="74"/>
    </row>
    <row r="36" spans="2:19">
      <c r="B36" s="100" t="s">
        <v>47</v>
      </c>
      <c r="C36" s="72"/>
      <c r="D36" s="72"/>
      <c r="E36" s="72"/>
      <c r="F36" s="72"/>
      <c r="G36" s="72"/>
      <c r="H36" s="72"/>
      <c r="I36" s="72"/>
      <c r="J36" s="83">
        <v>1.8899999999999997</v>
      </c>
      <c r="K36" s="72"/>
      <c r="L36" s="72"/>
      <c r="M36" s="82">
        <v>5.1999999999999984E-2</v>
      </c>
      <c r="N36" s="81"/>
      <c r="O36" s="83"/>
      <c r="P36" s="81">
        <v>296.08209000000011</v>
      </c>
      <c r="Q36" s="72"/>
      <c r="R36" s="82">
        <f>P36/$P$11</f>
        <v>2.4999912562346471E-2</v>
      </c>
      <c r="S36" s="82">
        <f>P36/'סכום נכסי הקרן'!$C$42</f>
        <v>1.621297587674548E-4</v>
      </c>
    </row>
    <row r="37" spans="2:19">
      <c r="B37" s="101" t="s">
        <v>2118</v>
      </c>
      <c r="C37" s="74" t="s">
        <v>2119</v>
      </c>
      <c r="D37" s="87" t="s">
        <v>2073</v>
      </c>
      <c r="E37" s="74" t="s">
        <v>1160</v>
      </c>
      <c r="F37" s="87" t="s">
        <v>189</v>
      </c>
      <c r="G37" s="74" t="s">
        <v>521</v>
      </c>
      <c r="H37" s="74" t="s">
        <v>352</v>
      </c>
      <c r="I37" s="97">
        <v>42625</v>
      </c>
      <c r="J37" s="86">
        <v>1.8899999999999997</v>
      </c>
      <c r="K37" s="87" t="s">
        <v>162</v>
      </c>
      <c r="L37" s="88">
        <v>4.4500000000000005E-2</v>
      </c>
      <c r="M37" s="85">
        <v>5.1999999999999984E-2</v>
      </c>
      <c r="N37" s="84">
        <v>86976.000000000015</v>
      </c>
      <c r="O37" s="86">
        <v>98.93</v>
      </c>
      <c r="P37" s="84">
        <v>296.08209000000011</v>
      </c>
      <c r="Q37" s="85">
        <v>3.9892883095620586E-4</v>
      </c>
      <c r="R37" s="85">
        <f>P37/$P$11</f>
        <v>2.4999912562346471E-2</v>
      </c>
      <c r="S37" s="85">
        <f>P37/'סכום נכסי הקרן'!$C$42</f>
        <v>1.621297587674548E-4</v>
      </c>
    </row>
    <row r="38" spans="2:19">
      <c r="C38" s="1"/>
      <c r="D38" s="1"/>
      <c r="E38" s="1"/>
    </row>
    <row r="39" spans="2:19">
      <c r="C39" s="1"/>
      <c r="D39" s="1"/>
      <c r="E39" s="1"/>
    </row>
    <row r="40" spans="2:19">
      <c r="C40" s="1"/>
      <c r="D40" s="1"/>
      <c r="E40" s="1"/>
    </row>
    <row r="41" spans="2:19">
      <c r="B41" s="89" t="s">
        <v>255</v>
      </c>
      <c r="C41" s="1"/>
      <c r="D41" s="1"/>
      <c r="E41" s="1"/>
    </row>
    <row r="42" spans="2:19">
      <c r="B42" s="89" t="s">
        <v>111</v>
      </c>
      <c r="C42" s="1"/>
      <c r="D42" s="1"/>
      <c r="E42" s="1"/>
    </row>
    <row r="43" spans="2:19">
      <c r="B43" s="89" t="s">
        <v>238</v>
      </c>
      <c r="C43" s="1"/>
      <c r="D43" s="1"/>
      <c r="E43" s="1"/>
    </row>
    <row r="44" spans="2:19">
      <c r="B44" s="89" t="s">
        <v>246</v>
      </c>
      <c r="C44" s="1"/>
      <c r="D44" s="1"/>
      <c r="E44" s="1"/>
    </row>
    <row r="45" spans="2:19">
      <c r="C45" s="1"/>
      <c r="D45" s="1"/>
      <c r="E45" s="1"/>
    </row>
    <row r="46" spans="2:19">
      <c r="C46" s="1"/>
      <c r="D46" s="1"/>
      <c r="E46" s="1"/>
    </row>
    <row r="47" spans="2:19"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37">
    <cfRule type="cellIs" dxfId="13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2"/>
  <sheetViews>
    <sheetView rightToLeft="1" topLeftCell="A7" workbookViewId="0">
      <selection activeCell="E32" sqref="E32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58" style="2" bestFit="1" customWidth="1"/>
    <col min="4" max="4" width="5.7109375" style="2" bestFit="1" customWidth="1"/>
    <col min="5" max="5" width="9" style="2" bestFit="1" customWidth="1"/>
    <col min="6" max="6" width="14.4257812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9.140625" style="1" bestFit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178</v>
      </c>
      <c r="C1" s="68" t="s" vm="1">
        <v>264</v>
      </c>
    </row>
    <row r="2" spans="2:98">
      <c r="B2" s="47" t="s">
        <v>177</v>
      </c>
      <c r="C2" s="68" t="s">
        <v>265</v>
      </c>
    </row>
    <row r="3" spans="2:98">
      <c r="B3" s="47" t="s">
        <v>179</v>
      </c>
      <c r="C3" s="68" t="s">
        <v>266</v>
      </c>
    </row>
    <row r="4" spans="2:98">
      <c r="B4" s="47" t="s">
        <v>180</v>
      </c>
      <c r="C4" s="68">
        <v>8802</v>
      </c>
    </row>
    <row r="6" spans="2:98" ht="26.25" customHeight="1">
      <c r="B6" s="120" t="s">
        <v>209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2:98" ht="26.25" customHeight="1">
      <c r="B7" s="120" t="s">
        <v>91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2:98" s="3" customFormat="1" ht="63">
      <c r="B8" s="22" t="s">
        <v>115</v>
      </c>
      <c r="C8" s="30" t="s">
        <v>45</v>
      </c>
      <c r="D8" s="30" t="s">
        <v>117</v>
      </c>
      <c r="E8" s="30" t="s">
        <v>116</v>
      </c>
      <c r="F8" s="30" t="s">
        <v>66</v>
      </c>
      <c r="G8" s="30" t="s">
        <v>102</v>
      </c>
      <c r="H8" s="30" t="s">
        <v>240</v>
      </c>
      <c r="I8" s="30" t="s">
        <v>239</v>
      </c>
      <c r="J8" s="30" t="s">
        <v>110</v>
      </c>
      <c r="K8" s="30" t="s">
        <v>59</v>
      </c>
      <c r="L8" s="30" t="s">
        <v>181</v>
      </c>
      <c r="M8" s="31" t="s">
        <v>183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247</v>
      </c>
      <c r="I9" s="32"/>
      <c r="J9" s="32" t="s">
        <v>243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91" t="s">
        <v>30</v>
      </c>
      <c r="C11" s="74"/>
      <c r="D11" s="74"/>
      <c r="E11" s="74"/>
      <c r="F11" s="74"/>
      <c r="G11" s="74"/>
      <c r="H11" s="84"/>
      <c r="I11" s="84"/>
      <c r="J11" s="84">
        <v>21177.226700000003</v>
      </c>
      <c r="K11" s="74"/>
      <c r="L11" s="85">
        <f>J11/$J$11</f>
        <v>1</v>
      </c>
      <c r="M11" s="85">
        <f>J11/'סכום נכסי הקרן'!$C$42</f>
        <v>1.1596306471069229E-2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>
      <c r="B12" s="95" t="s">
        <v>232</v>
      </c>
      <c r="C12" s="74"/>
      <c r="D12" s="74"/>
      <c r="E12" s="74"/>
      <c r="F12" s="74"/>
      <c r="G12" s="74"/>
      <c r="H12" s="84"/>
      <c r="I12" s="84"/>
      <c r="J12" s="84">
        <v>21177.226700000003</v>
      </c>
      <c r="K12" s="74"/>
      <c r="L12" s="85">
        <f t="shared" ref="L12:L27" si="0">J12/$J$11</f>
        <v>1</v>
      </c>
      <c r="M12" s="85">
        <f>J12/'סכום נכסי הקרן'!$C$42</f>
        <v>1.1596306471069229E-2</v>
      </c>
    </row>
    <row r="13" spans="2:98">
      <c r="B13" s="92" t="s">
        <v>64</v>
      </c>
      <c r="C13" s="72"/>
      <c r="D13" s="72"/>
      <c r="E13" s="72"/>
      <c r="F13" s="72"/>
      <c r="G13" s="72"/>
      <c r="H13" s="81"/>
      <c r="I13" s="81"/>
      <c r="J13" s="81">
        <v>21177.226700000003</v>
      </c>
      <c r="K13" s="72"/>
      <c r="L13" s="82">
        <f t="shared" si="0"/>
        <v>1</v>
      </c>
      <c r="M13" s="82">
        <f>J13/'סכום נכסי הקרן'!$C$42</f>
        <v>1.1596306471069229E-2</v>
      </c>
    </row>
    <row r="14" spans="2:98">
      <c r="B14" s="77" t="s">
        <v>2120</v>
      </c>
      <c r="C14" s="74">
        <v>6824</v>
      </c>
      <c r="D14" s="87" t="s">
        <v>28</v>
      </c>
      <c r="E14" s="74"/>
      <c r="F14" s="87" t="s">
        <v>966</v>
      </c>
      <c r="G14" s="87" t="s">
        <v>162</v>
      </c>
      <c r="H14" s="84">
        <v>6559.0300000000016</v>
      </c>
      <c r="I14" s="84">
        <v>8370.5810999999994</v>
      </c>
      <c r="J14" s="84">
        <v>1889.2085500000003</v>
      </c>
      <c r="K14" s="85">
        <v>3.9843441927932674E-3</v>
      </c>
      <c r="L14" s="85">
        <f t="shared" si="0"/>
        <v>8.9209440724360767E-2</v>
      </c>
      <c r="M14" s="85">
        <f>J14/'סכום נכסי הקרן'!$C$42</f>
        <v>1.0345000147523717E-3</v>
      </c>
    </row>
    <row r="15" spans="2:98">
      <c r="B15" s="77" t="s">
        <v>2121</v>
      </c>
      <c r="C15" s="74" t="s">
        <v>2122</v>
      </c>
      <c r="D15" s="87" t="s">
        <v>28</v>
      </c>
      <c r="E15" s="74"/>
      <c r="F15" s="87" t="s">
        <v>966</v>
      </c>
      <c r="G15" s="87" t="s">
        <v>162</v>
      </c>
      <c r="H15" s="84">
        <v>65626.039999999994</v>
      </c>
      <c r="I15" s="84">
        <v>67.912499999999994</v>
      </c>
      <c r="J15" s="84">
        <v>153.35946000000001</v>
      </c>
      <c r="K15" s="85">
        <v>1.3801308565943961E-3</v>
      </c>
      <c r="L15" s="85">
        <f t="shared" si="0"/>
        <v>7.2417159325210414E-3</v>
      </c>
      <c r="M15" s="85">
        <f>J15/'סכום נכסי הקרן'!$C$42</f>
        <v>8.3977157329938898E-5</v>
      </c>
    </row>
    <row r="16" spans="2:98">
      <c r="B16" s="77" t="s">
        <v>2123</v>
      </c>
      <c r="C16" s="74">
        <v>6900</v>
      </c>
      <c r="D16" s="87" t="s">
        <v>28</v>
      </c>
      <c r="E16" s="74"/>
      <c r="F16" s="87" t="s">
        <v>966</v>
      </c>
      <c r="G16" s="87" t="s">
        <v>162</v>
      </c>
      <c r="H16" s="84">
        <v>8846.3900000000012</v>
      </c>
      <c r="I16" s="84">
        <v>10070.1158</v>
      </c>
      <c r="J16" s="84">
        <v>3065.3870499999998</v>
      </c>
      <c r="K16" s="85">
        <v>2.4677975818993164E-3</v>
      </c>
      <c r="L16" s="85">
        <f t="shared" si="0"/>
        <v>0.14474922016110822</v>
      </c>
      <c r="M16" s="85">
        <f>J16/'סכום נכסי הקרן'!$C$42</f>
        <v>1.6785563184364839E-3</v>
      </c>
    </row>
    <row r="17" spans="2:13">
      <c r="B17" s="77" t="s">
        <v>2124</v>
      </c>
      <c r="C17" s="74">
        <v>7019</v>
      </c>
      <c r="D17" s="87" t="s">
        <v>28</v>
      </c>
      <c r="E17" s="74"/>
      <c r="F17" s="87" t="s">
        <v>966</v>
      </c>
      <c r="G17" s="87" t="s">
        <v>162</v>
      </c>
      <c r="H17" s="84">
        <v>6385.94</v>
      </c>
      <c r="I17" s="84">
        <v>10283.0326</v>
      </c>
      <c r="J17" s="84">
        <v>2259.5955900000004</v>
      </c>
      <c r="K17" s="85">
        <v>4.5509024504395579E-3</v>
      </c>
      <c r="L17" s="85">
        <f t="shared" si="0"/>
        <v>0.1066993153546399</v>
      </c>
      <c r="M17" s="85">
        <f>J17/'סכום נכסי הקרן'!$C$42</f>
        <v>1.2373179611056672E-3</v>
      </c>
    </row>
    <row r="18" spans="2:13">
      <c r="B18" s="77" t="s">
        <v>2125</v>
      </c>
      <c r="C18" s="74">
        <v>5771</v>
      </c>
      <c r="D18" s="87" t="s">
        <v>28</v>
      </c>
      <c r="E18" s="74"/>
      <c r="F18" s="87" t="s">
        <v>966</v>
      </c>
      <c r="G18" s="87" t="s">
        <v>164</v>
      </c>
      <c r="H18" s="84">
        <v>160764.67000000004</v>
      </c>
      <c r="I18" s="84">
        <v>112.021</v>
      </c>
      <c r="J18" s="84">
        <v>725.00707999999997</v>
      </c>
      <c r="K18" s="85">
        <v>1.5468607670855122E-3</v>
      </c>
      <c r="L18" s="85">
        <f t="shared" si="0"/>
        <v>3.4235223066295076E-2</v>
      </c>
      <c r="M18" s="85">
        <f>J18/'סכום נכסי הקרן'!$C$42</f>
        <v>3.970021387821761E-4</v>
      </c>
    </row>
    <row r="19" spans="2:13">
      <c r="B19" s="77" t="s">
        <v>2126</v>
      </c>
      <c r="C19" s="74">
        <v>7983</v>
      </c>
      <c r="D19" s="87" t="s">
        <v>28</v>
      </c>
      <c r="E19" s="74"/>
      <c r="F19" s="87" t="s">
        <v>940</v>
      </c>
      <c r="G19" s="87" t="s">
        <v>162</v>
      </c>
      <c r="H19" s="84">
        <v>145364.00000000003</v>
      </c>
      <c r="I19" s="84">
        <v>100</v>
      </c>
      <c r="J19" s="84">
        <v>500.19752000000005</v>
      </c>
      <c r="K19" s="85">
        <v>7.2011780661253874E-5</v>
      </c>
      <c r="L19" s="85">
        <f t="shared" si="0"/>
        <v>2.3619595100240393E-2</v>
      </c>
      <c r="M19" s="85">
        <f>J19/'סכום נכסי הקרן'!$C$42</f>
        <v>2.7390006350495275E-4</v>
      </c>
    </row>
    <row r="20" spans="2:13">
      <c r="B20" s="77" t="s">
        <v>2127</v>
      </c>
      <c r="C20" s="74" t="s">
        <v>2128</v>
      </c>
      <c r="D20" s="87" t="s">
        <v>28</v>
      </c>
      <c r="E20" s="74"/>
      <c r="F20" s="87" t="s">
        <v>966</v>
      </c>
      <c r="G20" s="87" t="s">
        <v>162</v>
      </c>
      <c r="H20" s="84">
        <v>2156.5400000000004</v>
      </c>
      <c r="I20" s="84">
        <v>11393.1955</v>
      </c>
      <c r="J20" s="84">
        <v>845.4501600000001</v>
      </c>
      <c r="K20" s="85">
        <v>2.5888836777375121E-3</v>
      </c>
      <c r="L20" s="85">
        <f t="shared" si="0"/>
        <v>3.992260988545776E-2</v>
      </c>
      <c r="M20" s="85">
        <f>J20/'סכום נכסי הקרן'!$C$42</f>
        <v>4.6295481935670619E-4</v>
      </c>
    </row>
    <row r="21" spans="2:13">
      <c r="B21" s="77" t="s">
        <v>2129</v>
      </c>
      <c r="C21" s="74" t="s">
        <v>2130</v>
      </c>
      <c r="D21" s="87" t="s">
        <v>28</v>
      </c>
      <c r="E21" s="74"/>
      <c r="F21" s="87" t="s">
        <v>966</v>
      </c>
      <c r="G21" s="87" t="s">
        <v>164</v>
      </c>
      <c r="H21" s="84">
        <v>338817.90000000008</v>
      </c>
      <c r="I21" s="84">
        <v>105.0988</v>
      </c>
      <c r="J21" s="84">
        <v>1433.56141</v>
      </c>
      <c r="K21" s="85">
        <v>6.0736641179610492E-3</v>
      </c>
      <c r="L21" s="85">
        <f t="shared" si="0"/>
        <v>6.7693538455627894E-2</v>
      </c>
      <c r="M21" s="85">
        <f>J21/'סכום נכסי הקרן'!$C$42</f>
        <v>7.8499501804257159E-4</v>
      </c>
    </row>
    <row r="22" spans="2:13">
      <c r="B22" s="77" t="s">
        <v>2131</v>
      </c>
      <c r="C22" s="74">
        <v>5691</v>
      </c>
      <c r="D22" s="87" t="s">
        <v>28</v>
      </c>
      <c r="E22" s="74"/>
      <c r="F22" s="87" t="s">
        <v>966</v>
      </c>
      <c r="G22" s="87" t="s">
        <v>162</v>
      </c>
      <c r="H22" s="84">
        <v>105325.19000000002</v>
      </c>
      <c r="I22" s="84">
        <v>155.98159999999999</v>
      </c>
      <c r="J22" s="84">
        <v>565.31473000000005</v>
      </c>
      <c r="K22" s="85">
        <v>1.1689947949861739E-3</v>
      </c>
      <c r="L22" s="85">
        <f t="shared" si="0"/>
        <v>2.6694464672279303E-2</v>
      </c>
      <c r="M22" s="85">
        <f>J22/'סכום נכסי הקרן'!$C$42</f>
        <v>3.0955719342088143E-4</v>
      </c>
    </row>
    <row r="23" spans="2:13">
      <c r="B23" s="77" t="s">
        <v>2132</v>
      </c>
      <c r="C23" s="74">
        <v>6629</v>
      </c>
      <c r="D23" s="87" t="s">
        <v>28</v>
      </c>
      <c r="E23" s="74"/>
      <c r="F23" s="87" t="s">
        <v>966</v>
      </c>
      <c r="G23" s="87" t="s">
        <v>165</v>
      </c>
      <c r="H23" s="84">
        <v>4855.3200000000006</v>
      </c>
      <c r="I23" s="84">
        <v>10106.7246</v>
      </c>
      <c r="J23" s="84">
        <v>2164.4387900000006</v>
      </c>
      <c r="K23" s="85">
        <v>7.1612389380530982E-3</v>
      </c>
      <c r="L23" s="85">
        <f t="shared" si="0"/>
        <v>0.10220596023557704</v>
      </c>
      <c r="M23" s="85">
        <f>J23/'סכום נכסי הקרן'!$C$42</f>
        <v>1.1852116380616665E-3</v>
      </c>
    </row>
    <row r="24" spans="2:13">
      <c r="B24" s="77" t="s">
        <v>2133</v>
      </c>
      <c r="C24" s="74">
        <v>7943</v>
      </c>
      <c r="D24" s="87" t="s">
        <v>28</v>
      </c>
      <c r="E24" s="74"/>
      <c r="F24" s="87" t="s">
        <v>966</v>
      </c>
      <c r="G24" s="87" t="s">
        <v>162</v>
      </c>
      <c r="H24" s="84">
        <v>1112456.2800000003</v>
      </c>
      <c r="I24" s="84">
        <v>95.896699999999996</v>
      </c>
      <c r="J24" s="84">
        <v>3670.8892900000005</v>
      </c>
      <c r="K24" s="85">
        <v>7.4920369747337925E-3</v>
      </c>
      <c r="L24" s="85">
        <f t="shared" si="0"/>
        <v>0.17334136060412481</v>
      </c>
      <c r="M24" s="85">
        <f>J24/'סכום נכסי הקרן'!$C$42</f>
        <v>2.0101195416775573E-3</v>
      </c>
    </row>
    <row r="25" spans="2:13">
      <c r="B25" s="77" t="s">
        <v>2134</v>
      </c>
      <c r="C25" s="74">
        <v>5356</v>
      </c>
      <c r="D25" s="87" t="s">
        <v>28</v>
      </c>
      <c r="E25" s="74"/>
      <c r="F25" s="87" t="s">
        <v>966</v>
      </c>
      <c r="G25" s="87" t="s">
        <v>162</v>
      </c>
      <c r="H25" s="84">
        <v>30174.170000000006</v>
      </c>
      <c r="I25" s="84">
        <v>283.2364</v>
      </c>
      <c r="J25" s="84">
        <v>294.08242000000007</v>
      </c>
      <c r="K25" s="85">
        <v>1.2732817017403616E-3</v>
      </c>
      <c r="L25" s="85">
        <f t="shared" si="0"/>
        <v>1.3886729559352549E-2</v>
      </c>
      <c r="M25" s="85">
        <f>J25/'סכום נכסי הקרן'!$C$42</f>
        <v>1.6103477185110831E-4</v>
      </c>
    </row>
    <row r="26" spans="2:13">
      <c r="B26" s="77" t="s">
        <v>2135</v>
      </c>
      <c r="C26" s="74" t="s">
        <v>2136</v>
      </c>
      <c r="D26" s="87" t="s">
        <v>28</v>
      </c>
      <c r="E26" s="74"/>
      <c r="F26" s="87" t="s">
        <v>966</v>
      </c>
      <c r="G26" s="87" t="s">
        <v>162</v>
      </c>
      <c r="H26" s="84">
        <v>533213.51000000013</v>
      </c>
      <c r="I26" s="84">
        <v>101.90949999999999</v>
      </c>
      <c r="J26" s="84">
        <v>1869.8229500000002</v>
      </c>
      <c r="K26" s="85">
        <v>2.5570523525988336E-3</v>
      </c>
      <c r="L26" s="85">
        <f t="shared" si="0"/>
        <v>8.8294042297804742E-2</v>
      </c>
      <c r="M26" s="85">
        <f>J26/'סכום נכסי הקרן'!$C$42</f>
        <v>1.0238847740548934E-3</v>
      </c>
    </row>
    <row r="27" spans="2:13">
      <c r="B27" s="77" t="s">
        <v>2137</v>
      </c>
      <c r="C27" s="74">
        <v>7425</v>
      </c>
      <c r="D27" s="87" t="s">
        <v>28</v>
      </c>
      <c r="E27" s="74"/>
      <c r="F27" s="87" t="s">
        <v>966</v>
      </c>
      <c r="G27" s="87" t="s">
        <v>162</v>
      </c>
      <c r="H27" s="84">
        <v>512459.62000000005</v>
      </c>
      <c r="I27" s="84">
        <v>98.726200000000006</v>
      </c>
      <c r="J27" s="84">
        <v>1740.9117000000001</v>
      </c>
      <c r="K27" s="85">
        <v>5.1808079664358289E-3</v>
      </c>
      <c r="L27" s="85">
        <f t="shared" si="0"/>
        <v>8.2206783950610485E-2</v>
      </c>
      <c r="M27" s="85">
        <f>J27/'סכום נכסי הקרן'!$C$42</f>
        <v>9.5329506069225455E-4</v>
      </c>
    </row>
    <row r="28" spans="2:13">
      <c r="B28" s="73"/>
      <c r="C28" s="74"/>
      <c r="D28" s="74"/>
      <c r="E28" s="74"/>
      <c r="F28" s="74"/>
      <c r="G28" s="74"/>
      <c r="H28" s="84"/>
      <c r="I28" s="84"/>
      <c r="J28" s="74"/>
      <c r="K28" s="74"/>
      <c r="L28" s="85"/>
      <c r="M28" s="74"/>
    </row>
    <row r="29" spans="2:1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2:1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2:13">
      <c r="B31" s="89" t="s">
        <v>255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2:13">
      <c r="B32" s="89" t="s">
        <v>111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2:13">
      <c r="B33" s="89" t="s">
        <v>238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2:13">
      <c r="B34" s="89" t="s">
        <v>246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2:1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2:1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2:1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2:1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2:1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2:1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2:1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2:1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2:1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2:1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2:1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2:1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2:13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2:13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2:13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2:13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2:13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2:13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2:13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2:13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2:1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2:13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2:13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2:13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2:13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2:13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2:13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2:1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2:13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2:13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3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3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3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  <row r="119" spans="2:13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</row>
    <row r="120" spans="2:13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</row>
    <row r="121" spans="2:13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</row>
    <row r="122" spans="2:13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</row>
    <row r="123" spans="2:13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</row>
    <row r="124" spans="2:13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</row>
    <row r="125" spans="2:13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</row>
    <row r="126" spans="2:13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</row>
    <row r="127" spans="2:13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2"/>
      <c r="C400" s="1"/>
      <c r="D400" s="1"/>
      <c r="E400" s="1"/>
    </row>
    <row r="401" spans="2:5">
      <c r="B401" s="42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D18:AF21 AH18:XFD21 D1:XFD17 A1:B1048576 D22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A637"/>
  <sheetViews>
    <sheetView rightToLeft="1" workbookViewId="0">
      <selection activeCell="F32" sqref="F32"/>
    </sheetView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58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3" customWidth="1"/>
    <col min="18" max="18" width="8" style="3" customWidth="1"/>
    <col min="19" max="19" width="8.7109375" style="3" customWidth="1"/>
    <col min="20" max="20" width="10" style="3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2:53">
      <c r="B1" s="47" t="s">
        <v>178</v>
      </c>
      <c r="C1" s="68" t="s" vm="1">
        <v>264</v>
      </c>
    </row>
    <row r="2" spans="2:53">
      <c r="B2" s="47" t="s">
        <v>177</v>
      </c>
      <c r="C2" s="68" t="s">
        <v>265</v>
      </c>
    </row>
    <row r="3" spans="2:53">
      <c r="B3" s="47" t="s">
        <v>179</v>
      </c>
      <c r="C3" s="68" t="s">
        <v>266</v>
      </c>
    </row>
    <row r="4" spans="2:53">
      <c r="B4" s="47" t="s">
        <v>180</v>
      </c>
      <c r="C4" s="68">
        <v>8802</v>
      </c>
    </row>
    <row r="6" spans="2:53" ht="26.25" customHeight="1">
      <c r="B6" s="120" t="s">
        <v>209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53" ht="26.25" customHeight="1">
      <c r="B7" s="120" t="s">
        <v>97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53" s="3" customFormat="1" ht="78.75">
      <c r="B8" s="22" t="s">
        <v>115</v>
      </c>
      <c r="C8" s="30" t="s">
        <v>45</v>
      </c>
      <c r="D8" s="30" t="s">
        <v>102</v>
      </c>
      <c r="E8" s="30" t="s">
        <v>103</v>
      </c>
      <c r="F8" s="30" t="s">
        <v>240</v>
      </c>
      <c r="G8" s="30" t="s">
        <v>239</v>
      </c>
      <c r="H8" s="30" t="s">
        <v>110</v>
      </c>
      <c r="I8" s="30" t="s">
        <v>59</v>
      </c>
      <c r="J8" s="30" t="s">
        <v>181</v>
      </c>
      <c r="K8" s="31" t="s">
        <v>183</v>
      </c>
      <c r="BA8" s="1"/>
    </row>
    <row r="9" spans="2:53" s="3" customFormat="1" ht="21" customHeight="1">
      <c r="B9" s="15"/>
      <c r="C9" s="16"/>
      <c r="D9" s="16"/>
      <c r="E9" s="32" t="s">
        <v>21</v>
      </c>
      <c r="F9" s="32" t="s">
        <v>247</v>
      </c>
      <c r="G9" s="32"/>
      <c r="H9" s="32" t="s">
        <v>243</v>
      </c>
      <c r="I9" s="32" t="s">
        <v>19</v>
      </c>
      <c r="J9" s="32" t="s">
        <v>19</v>
      </c>
      <c r="K9" s="33" t="s">
        <v>19</v>
      </c>
      <c r="BA9" s="1"/>
    </row>
    <row r="10" spans="2:53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BA10" s="1"/>
    </row>
    <row r="11" spans="2:53" s="4" customFormat="1" ht="18" customHeight="1">
      <c r="B11" s="69" t="s">
        <v>2138</v>
      </c>
      <c r="C11" s="70"/>
      <c r="D11" s="70"/>
      <c r="E11" s="70"/>
      <c r="F11" s="78"/>
      <c r="G11" s="80"/>
      <c r="H11" s="78">
        <v>61952.718270000005</v>
      </c>
      <c r="I11" s="70"/>
      <c r="J11" s="79">
        <f>H11/$H$11</f>
        <v>1</v>
      </c>
      <c r="K11" s="79">
        <f>H11/'סכום נכסי הקרן'!$C$42</f>
        <v>3.3924305479278355E-2</v>
      </c>
      <c r="L11" s="3"/>
      <c r="M11" s="3"/>
      <c r="N11" s="3"/>
      <c r="O11" s="3"/>
      <c r="P11" s="3"/>
      <c r="Q11" s="3"/>
      <c r="R11" s="3"/>
      <c r="S11" s="3"/>
      <c r="BA11" s="1"/>
    </row>
    <row r="12" spans="2:53" ht="21" customHeight="1">
      <c r="B12" s="71" t="s">
        <v>2139</v>
      </c>
      <c r="C12" s="72"/>
      <c r="D12" s="72"/>
      <c r="E12" s="72"/>
      <c r="F12" s="81"/>
      <c r="G12" s="83"/>
      <c r="H12" s="81">
        <v>2244.7860000000001</v>
      </c>
      <c r="I12" s="72"/>
      <c r="J12" s="82">
        <f t="shared" ref="J12:J14" si="0">H12/$H$11</f>
        <v>3.6233858056346428E-2</v>
      </c>
      <c r="K12" s="82">
        <f>H12/'סכום נכסי הקרן'!$C$42</f>
        <v>1.2292084693963073E-3</v>
      </c>
      <c r="T12" s="1"/>
    </row>
    <row r="13" spans="2:53">
      <c r="B13" s="92" t="s">
        <v>228</v>
      </c>
      <c r="C13" s="72"/>
      <c r="D13" s="72"/>
      <c r="E13" s="72"/>
      <c r="F13" s="81"/>
      <c r="G13" s="83"/>
      <c r="H13" s="81">
        <v>142.68915000000001</v>
      </c>
      <c r="I13" s="72"/>
      <c r="J13" s="82">
        <f t="shared" si="0"/>
        <v>2.3031943389172616E-3</v>
      </c>
      <c r="K13" s="82">
        <f>H13/'סכום נכסי הקרן'!$C$42</f>
        <v>7.8134268331573738E-5</v>
      </c>
      <c r="T13" s="1"/>
    </row>
    <row r="14" spans="2:53">
      <c r="B14" s="77" t="s">
        <v>2140</v>
      </c>
      <c r="C14" s="74">
        <v>7034</v>
      </c>
      <c r="D14" s="87" t="s">
        <v>162</v>
      </c>
      <c r="E14" s="97">
        <v>43850</v>
      </c>
      <c r="F14" s="84">
        <v>47592.830000000009</v>
      </c>
      <c r="G14" s="86">
        <v>87.129400000000004</v>
      </c>
      <c r="H14" s="84">
        <v>142.68915000000001</v>
      </c>
      <c r="I14" s="85">
        <v>4.0700821672600912E-3</v>
      </c>
      <c r="J14" s="85">
        <f t="shared" si="0"/>
        <v>2.3031943389172616E-3</v>
      </c>
      <c r="K14" s="85">
        <f>H14/'סכום נכסי הקרן'!$C$42</f>
        <v>7.8134268331573738E-5</v>
      </c>
      <c r="T14" s="1"/>
    </row>
    <row r="15" spans="2:53">
      <c r="B15" s="73"/>
      <c r="C15" s="74"/>
      <c r="D15" s="74"/>
      <c r="E15" s="74"/>
      <c r="F15" s="84"/>
      <c r="G15" s="86"/>
      <c r="H15" s="74"/>
      <c r="I15" s="74"/>
      <c r="J15" s="85"/>
      <c r="K15" s="74"/>
      <c r="T15" s="1"/>
    </row>
    <row r="16" spans="2:53">
      <c r="B16" s="92" t="s">
        <v>230</v>
      </c>
      <c r="C16" s="74"/>
      <c r="D16" s="74"/>
      <c r="E16" s="74"/>
      <c r="F16" s="84"/>
      <c r="G16" s="86"/>
      <c r="H16" s="84">
        <v>212.06510000000003</v>
      </c>
      <c r="I16" s="74"/>
      <c r="J16" s="85">
        <f t="shared" ref="J16:J17" si="1">H16/$H$11</f>
        <v>3.4230152594077615E-3</v>
      </c>
      <c r="K16" s="85">
        <f>H16/'סכום נכסי הקרן'!$C$42</f>
        <v>1.1612341532038014E-4</v>
      </c>
      <c r="T16" s="1"/>
    </row>
    <row r="17" spans="2:20">
      <c r="B17" s="77" t="s">
        <v>2141</v>
      </c>
      <c r="C17" s="74">
        <v>7004</v>
      </c>
      <c r="D17" s="87" t="s">
        <v>163</v>
      </c>
      <c r="E17" s="97">
        <v>43614</v>
      </c>
      <c r="F17" s="84">
        <v>254037.41000000003</v>
      </c>
      <c r="G17" s="86">
        <v>83.477861000000004</v>
      </c>
      <c r="H17" s="84">
        <v>212.06510000000003</v>
      </c>
      <c r="I17" s="85">
        <v>2.1883935866666669E-3</v>
      </c>
      <c r="J17" s="85">
        <f t="shared" si="1"/>
        <v>3.4230152594077615E-3</v>
      </c>
      <c r="K17" s="85">
        <f>H17/'סכום נכסי הקרן'!$C$42</f>
        <v>1.1612341532038014E-4</v>
      </c>
      <c r="T17" s="1"/>
    </row>
    <row r="18" spans="2:20">
      <c r="B18" s="73"/>
      <c r="C18" s="74"/>
      <c r="D18" s="74"/>
      <c r="E18" s="74"/>
      <c r="F18" s="84"/>
      <c r="G18" s="86"/>
      <c r="H18" s="74"/>
      <c r="I18" s="74"/>
      <c r="J18" s="85"/>
      <c r="K18" s="74"/>
      <c r="T18" s="1"/>
    </row>
    <row r="19" spans="2:20">
      <c r="B19" s="92" t="s">
        <v>231</v>
      </c>
      <c r="C19" s="72"/>
      <c r="D19" s="72"/>
      <c r="E19" s="72"/>
      <c r="F19" s="81"/>
      <c r="G19" s="83"/>
      <c r="H19" s="81">
        <v>1890.0317500000001</v>
      </c>
      <c r="I19" s="72"/>
      <c r="J19" s="82">
        <f t="shared" ref="J19:J38" si="2">H19/$H$11</f>
        <v>3.0507648458021404E-2</v>
      </c>
      <c r="K19" s="82">
        <f>H19/'סכום נכסי הקרן'!$C$42</f>
        <v>1.0349507857443535E-3</v>
      </c>
      <c r="T19" s="1"/>
    </row>
    <row r="20" spans="2:20">
      <c r="B20" s="77" t="s">
        <v>2142</v>
      </c>
      <c r="C20" s="74">
        <v>7055</v>
      </c>
      <c r="D20" s="87" t="s">
        <v>162</v>
      </c>
      <c r="E20" s="97">
        <v>43914</v>
      </c>
      <c r="F20" s="84">
        <v>58623.160000000011</v>
      </c>
      <c r="G20" s="86">
        <v>86.847800000000007</v>
      </c>
      <c r="H20" s="84">
        <v>175.19139000000004</v>
      </c>
      <c r="I20" s="85">
        <v>2.9025598333333332E-3</v>
      </c>
      <c r="J20" s="85">
        <f t="shared" si="2"/>
        <v>2.8278241034798107E-3</v>
      </c>
      <c r="K20" s="85">
        <f>H20/'סכום נכסי הקרן'!$C$42</f>
        <v>9.5931968728115534E-5</v>
      </c>
      <c r="T20" s="1"/>
    </row>
    <row r="21" spans="2:20">
      <c r="B21" s="77" t="s">
        <v>2143</v>
      </c>
      <c r="C21" s="74">
        <v>7044</v>
      </c>
      <c r="D21" s="87" t="s">
        <v>162</v>
      </c>
      <c r="E21" s="97">
        <v>43466</v>
      </c>
      <c r="F21" s="84">
        <v>2205.8100000000004</v>
      </c>
      <c r="G21" s="86">
        <v>100</v>
      </c>
      <c r="H21" s="84">
        <v>7.5901900000000015</v>
      </c>
      <c r="I21" s="85">
        <v>1.1061915E-4</v>
      </c>
      <c r="J21" s="85">
        <f t="shared" si="2"/>
        <v>1.2251585099011671E-4</v>
      </c>
      <c r="K21" s="85">
        <f>H21/'סכום נכסי הקרן'!$C$42</f>
        <v>4.1562651550424671E-6</v>
      </c>
      <c r="T21" s="1"/>
    </row>
    <row r="22" spans="2:20" ht="16.5" customHeight="1">
      <c r="B22" s="77" t="s">
        <v>2144</v>
      </c>
      <c r="C22" s="74">
        <v>7038</v>
      </c>
      <c r="D22" s="87" t="s">
        <v>162</v>
      </c>
      <c r="E22" s="97">
        <v>43556</v>
      </c>
      <c r="F22" s="84">
        <v>91909.610000000015</v>
      </c>
      <c r="G22" s="86">
        <v>100</v>
      </c>
      <c r="H22" s="84">
        <v>316.26096999999999</v>
      </c>
      <c r="I22" s="85">
        <v>9.4266276923076929E-4</v>
      </c>
      <c r="J22" s="85">
        <f t="shared" si="2"/>
        <v>5.1048764094851068E-3</v>
      </c>
      <c r="K22" s="85">
        <f>H22/'סכום נכסי הקרן'!$C$42</f>
        <v>1.7317938674933441E-4</v>
      </c>
      <c r="T22" s="1"/>
    </row>
    <row r="23" spans="2:20" ht="16.5" customHeight="1">
      <c r="B23" s="77" t="s">
        <v>2145</v>
      </c>
      <c r="C23" s="74">
        <v>6662</v>
      </c>
      <c r="D23" s="87" t="s">
        <v>162</v>
      </c>
      <c r="E23" s="97">
        <v>43556</v>
      </c>
      <c r="F23" s="84">
        <v>11817.330000000002</v>
      </c>
      <c r="G23" s="86">
        <v>54.403599999999997</v>
      </c>
      <c r="H23" s="84">
        <v>22.122360000000004</v>
      </c>
      <c r="I23" s="85">
        <v>1.4272130869565217E-3</v>
      </c>
      <c r="J23" s="85">
        <f t="shared" si="2"/>
        <v>3.5708457381300311E-4</v>
      </c>
      <c r="K23" s="85">
        <f>H23/'סכום נכסי הקרן'!$C$42</f>
        <v>1.2113846163970239E-5</v>
      </c>
      <c r="T23" s="1"/>
    </row>
    <row r="24" spans="2:20" ht="16.5" customHeight="1">
      <c r="B24" s="77" t="s">
        <v>2146</v>
      </c>
      <c r="C24" s="74">
        <v>5310</v>
      </c>
      <c r="D24" s="87" t="s">
        <v>162</v>
      </c>
      <c r="E24" s="97">
        <v>42979</v>
      </c>
      <c r="F24" s="84">
        <v>43536.52</v>
      </c>
      <c r="G24" s="86">
        <v>94.006600000000006</v>
      </c>
      <c r="H24" s="84">
        <v>140.83050000000003</v>
      </c>
      <c r="I24" s="85">
        <v>2.928287647092256E-4</v>
      </c>
      <c r="J24" s="85">
        <f t="shared" si="2"/>
        <v>2.2731932340117481E-3</v>
      </c>
      <c r="K24" s="85">
        <f>H24/'סכום נכסי הקרן'!$C$42</f>
        <v>7.7116501684043238E-5</v>
      </c>
      <c r="T24" s="1"/>
    </row>
    <row r="25" spans="2:20">
      <c r="B25" s="77" t="s">
        <v>2147</v>
      </c>
      <c r="C25" s="74">
        <v>7047</v>
      </c>
      <c r="D25" s="87" t="s">
        <v>162</v>
      </c>
      <c r="E25" s="97">
        <v>43466</v>
      </c>
      <c r="F25" s="84">
        <v>5695.8000000000011</v>
      </c>
      <c r="G25" s="86">
        <v>100</v>
      </c>
      <c r="H25" s="84">
        <v>19.599250000000005</v>
      </c>
      <c r="I25" s="85">
        <v>2.7720234285714285E-5</v>
      </c>
      <c r="J25" s="85">
        <f t="shared" si="2"/>
        <v>3.1635819294616407E-4</v>
      </c>
      <c r="K25" s="85">
        <f>H25/'סכום נכסי הקרן'!$C$42</f>
        <v>1.0732231978378152E-5</v>
      </c>
      <c r="T25" s="1"/>
    </row>
    <row r="26" spans="2:20">
      <c r="B26" s="77" t="s">
        <v>2148</v>
      </c>
      <c r="C26" s="74">
        <v>7048</v>
      </c>
      <c r="D26" s="87" t="s">
        <v>162</v>
      </c>
      <c r="E26" s="97">
        <v>43466</v>
      </c>
      <c r="F26" s="84">
        <v>5429.5800000000008</v>
      </c>
      <c r="G26" s="86">
        <v>100</v>
      </c>
      <c r="H26" s="84">
        <v>18.683180000000004</v>
      </c>
      <c r="I26" s="85">
        <v>5.0531675000000001E-5</v>
      </c>
      <c r="J26" s="85">
        <f t="shared" si="2"/>
        <v>3.0157159397874476E-4</v>
      </c>
      <c r="K26" s="85">
        <f>H26/'סכום נכסי הקרן'!$C$42</f>
        <v>1.0230606878007839E-5</v>
      </c>
      <c r="T26" s="1"/>
    </row>
    <row r="27" spans="2:20">
      <c r="B27" s="77" t="s">
        <v>2149</v>
      </c>
      <c r="C27" s="74">
        <v>7075</v>
      </c>
      <c r="D27" s="87" t="s">
        <v>162</v>
      </c>
      <c r="E27" s="97">
        <v>43466</v>
      </c>
      <c r="F27" s="84">
        <v>48288.81</v>
      </c>
      <c r="G27" s="86">
        <v>100</v>
      </c>
      <c r="H27" s="84">
        <v>166.16180000000003</v>
      </c>
      <c r="I27" s="85">
        <v>3.1810813636363636E-4</v>
      </c>
      <c r="J27" s="85">
        <f t="shared" si="2"/>
        <v>2.6820744051268249E-3</v>
      </c>
      <c r="K27" s="85">
        <f>H27/'סכום נכסי הקרן'!$C$42</f>
        <v>9.0987511437676174E-5</v>
      </c>
      <c r="T27" s="1"/>
    </row>
    <row r="28" spans="2:20">
      <c r="B28" s="77" t="s">
        <v>2150</v>
      </c>
      <c r="C28" s="74">
        <v>7026</v>
      </c>
      <c r="D28" s="87" t="s">
        <v>162</v>
      </c>
      <c r="E28" s="97">
        <v>43466</v>
      </c>
      <c r="F28" s="84">
        <v>6307.7100000000009</v>
      </c>
      <c r="G28" s="86">
        <v>91.560299999999998</v>
      </c>
      <c r="H28" s="84">
        <v>19.873010000000001</v>
      </c>
      <c r="I28" s="85">
        <v>3.192471144531814E-4</v>
      </c>
      <c r="J28" s="85">
        <f t="shared" si="2"/>
        <v>3.2077704667275768E-4</v>
      </c>
      <c r="K28" s="85">
        <f>H28/'סכום נכסי הקרן'!$C$42</f>
        <v>1.0882138522067364E-5</v>
      </c>
      <c r="T28" s="1"/>
    </row>
    <row r="29" spans="2:20">
      <c r="B29" s="77" t="s">
        <v>2151</v>
      </c>
      <c r="C29" s="74">
        <v>7073</v>
      </c>
      <c r="D29" s="87" t="s">
        <v>162</v>
      </c>
      <c r="E29" s="97">
        <v>43466</v>
      </c>
      <c r="F29" s="84">
        <v>18158.680000000004</v>
      </c>
      <c r="G29" s="86">
        <v>100</v>
      </c>
      <c r="H29" s="84">
        <v>62.484020000000008</v>
      </c>
      <c r="I29" s="85">
        <v>5.1881889999999997E-4</v>
      </c>
      <c r="J29" s="85">
        <f t="shared" si="2"/>
        <v>1.0085759228139837E-3</v>
      </c>
      <c r="K29" s="85">
        <f>H29/'סכום נכסי הקרן'!$C$42</f>
        <v>3.4215237704586656E-5</v>
      </c>
      <c r="T29" s="1"/>
    </row>
    <row r="30" spans="2:20">
      <c r="B30" s="77" t="s">
        <v>2152</v>
      </c>
      <c r="C30" s="74">
        <v>7029</v>
      </c>
      <c r="D30" s="87" t="s">
        <v>163</v>
      </c>
      <c r="E30" s="97">
        <v>43739</v>
      </c>
      <c r="F30" s="84">
        <v>961490.81000000017</v>
      </c>
      <c r="G30" s="86">
        <v>97.893310999999997</v>
      </c>
      <c r="H30" s="84">
        <v>941.23508000000015</v>
      </c>
      <c r="I30" s="85">
        <v>2.4346548837209303E-3</v>
      </c>
      <c r="J30" s="85">
        <f t="shared" si="2"/>
        <v>1.5192797124703146E-2</v>
      </c>
      <c r="K30" s="85">
        <f>H30/'סכום נכסי הקרן'!$C$42</f>
        <v>5.1540509074313135E-4</v>
      </c>
      <c r="T30" s="1"/>
    </row>
    <row r="31" spans="2:20">
      <c r="B31" s="73"/>
      <c r="C31" s="74"/>
      <c r="D31" s="74"/>
      <c r="E31" s="74"/>
      <c r="F31" s="84"/>
      <c r="G31" s="86"/>
      <c r="H31" s="74"/>
      <c r="I31" s="74"/>
      <c r="J31" s="85"/>
      <c r="K31" s="74"/>
      <c r="T31" s="1"/>
    </row>
    <row r="32" spans="2:20">
      <c r="B32" s="71" t="s">
        <v>2153</v>
      </c>
      <c r="C32" s="72"/>
      <c r="D32" s="72"/>
      <c r="E32" s="72"/>
      <c r="F32" s="81"/>
      <c r="G32" s="83"/>
      <c r="H32" s="81">
        <v>59707.932270000012</v>
      </c>
      <c r="I32" s="72"/>
      <c r="J32" s="82">
        <f t="shared" si="2"/>
        <v>0.96376614194365373</v>
      </c>
      <c r="K32" s="82">
        <f>H32/'סכום נכסי הקרן'!$C$42</f>
        <v>3.2695097009882053E-2</v>
      </c>
      <c r="T32" s="1"/>
    </row>
    <row r="33" spans="2:20">
      <c r="B33" s="92" t="s">
        <v>228</v>
      </c>
      <c r="C33" s="72"/>
      <c r="D33" s="72"/>
      <c r="E33" s="72"/>
      <c r="F33" s="81"/>
      <c r="G33" s="83"/>
      <c r="H33" s="81">
        <v>1487.5052599999999</v>
      </c>
      <c r="I33" s="72"/>
      <c r="J33" s="82">
        <f t="shared" si="2"/>
        <v>2.4010330806102979E-2</v>
      </c>
      <c r="K33" s="82">
        <f>H33/'סכום נכסי הקרן'!$C$42</f>
        <v>8.145337969247651E-4</v>
      </c>
      <c r="T33" s="1"/>
    </row>
    <row r="34" spans="2:20">
      <c r="B34" s="77" t="s">
        <v>2154</v>
      </c>
      <c r="C34" s="74">
        <v>5295</v>
      </c>
      <c r="D34" s="87" t="s">
        <v>162</v>
      </c>
      <c r="E34" s="97">
        <v>42879</v>
      </c>
      <c r="F34" s="84">
        <v>81183.650000000009</v>
      </c>
      <c r="G34" s="86">
        <v>108.07089999999999</v>
      </c>
      <c r="H34" s="84">
        <v>301.89923000000005</v>
      </c>
      <c r="I34" s="85">
        <v>9.1867047510970588E-5</v>
      </c>
      <c r="J34" s="85">
        <f t="shared" si="2"/>
        <v>4.8730586555423474E-3</v>
      </c>
      <c r="K34" s="85">
        <f>H34/'סכום נכסי הקרן'!$C$42</f>
        <v>1.6531513044906008E-4</v>
      </c>
      <c r="T34" s="1"/>
    </row>
    <row r="35" spans="2:20">
      <c r="B35" s="77" t="s">
        <v>2155</v>
      </c>
      <c r="C35" s="74">
        <v>5327</v>
      </c>
      <c r="D35" s="87" t="s">
        <v>162</v>
      </c>
      <c r="E35" s="97">
        <v>43244</v>
      </c>
      <c r="F35" s="84">
        <v>118521.19000000002</v>
      </c>
      <c r="G35" s="86">
        <v>102.8698</v>
      </c>
      <c r="H35" s="84">
        <v>419.5354000000001</v>
      </c>
      <c r="I35" s="85">
        <v>3.9782857142857148E-4</v>
      </c>
      <c r="J35" s="85">
        <f t="shared" si="2"/>
        <v>6.7718642815896585E-3</v>
      </c>
      <c r="K35" s="85">
        <f>H35/'סכום נכסי הקרן'!$C$42</f>
        <v>2.2973079255286143E-4</v>
      </c>
      <c r="T35" s="1"/>
    </row>
    <row r="36" spans="2:20">
      <c r="B36" s="77" t="s">
        <v>2156</v>
      </c>
      <c r="C36" s="74">
        <v>7068</v>
      </c>
      <c r="D36" s="87" t="s">
        <v>162</v>
      </c>
      <c r="E36" s="97">
        <v>43885</v>
      </c>
      <c r="F36" s="84">
        <v>53096.250000000007</v>
      </c>
      <c r="G36" s="86">
        <v>100</v>
      </c>
      <c r="H36" s="84">
        <v>182.70420000000004</v>
      </c>
      <c r="I36" s="85">
        <v>9.8199300000000002E-4</v>
      </c>
      <c r="J36" s="85">
        <f t="shared" si="2"/>
        <v>2.949090937442736E-3</v>
      </c>
      <c r="K36" s="85">
        <f>H36/'סכום נכסי הקרן'!$C$42</f>
        <v>1.0004586184797876E-4</v>
      </c>
      <c r="T36" s="1"/>
    </row>
    <row r="37" spans="2:20">
      <c r="B37" s="77" t="s">
        <v>2157</v>
      </c>
      <c r="C37" s="74">
        <v>6645</v>
      </c>
      <c r="D37" s="87" t="s">
        <v>162</v>
      </c>
      <c r="E37" s="97">
        <v>43466</v>
      </c>
      <c r="F37" s="84">
        <v>32838.500000000007</v>
      </c>
      <c r="G37" s="86">
        <v>90.836500000000001</v>
      </c>
      <c r="H37" s="84">
        <v>102.64276000000002</v>
      </c>
      <c r="I37" s="85">
        <v>2.5400126655489891E-3</v>
      </c>
      <c r="J37" s="85">
        <f t="shared" si="2"/>
        <v>1.6567918707402992E-3</v>
      </c>
      <c r="K37" s="85">
        <f>H37/'סכום נכסי הקרן'!$C$42</f>
        <v>5.6205513538578972E-5</v>
      </c>
      <c r="T37" s="1"/>
    </row>
    <row r="38" spans="2:20">
      <c r="B38" s="77" t="s">
        <v>2158</v>
      </c>
      <c r="C38" s="74">
        <v>5333</v>
      </c>
      <c r="D38" s="87" t="s">
        <v>162</v>
      </c>
      <c r="E38" s="97">
        <v>43321</v>
      </c>
      <c r="F38" s="84">
        <v>132302.32</v>
      </c>
      <c r="G38" s="86">
        <v>105.595</v>
      </c>
      <c r="H38" s="84">
        <v>480.72367000000008</v>
      </c>
      <c r="I38" s="85">
        <v>1.8963278731176248E-3</v>
      </c>
      <c r="J38" s="85">
        <f t="shared" si="2"/>
        <v>7.759525060787943E-3</v>
      </c>
      <c r="K38" s="85">
        <f>H38/'סכום נכסי הקרן'!$C$42</f>
        <v>2.6323649853628612E-4</v>
      </c>
    </row>
    <row r="39" spans="2:20">
      <c r="B39" s="73"/>
      <c r="C39" s="74"/>
      <c r="D39" s="74"/>
      <c r="E39" s="74"/>
      <c r="F39" s="84"/>
      <c r="G39" s="86"/>
      <c r="H39" s="74"/>
      <c r="I39" s="74"/>
      <c r="J39" s="85"/>
      <c r="K39" s="74"/>
    </row>
    <row r="40" spans="2:20">
      <c r="B40" s="92" t="s">
        <v>230</v>
      </c>
      <c r="C40" s="72"/>
      <c r="D40" s="72"/>
      <c r="E40" s="72"/>
      <c r="F40" s="81"/>
      <c r="G40" s="83"/>
      <c r="H40" s="81">
        <v>3387.5417600000005</v>
      </c>
      <c r="I40" s="72"/>
      <c r="J40" s="82">
        <f t="shared" ref="J40:J45" si="3">H40/$H$11</f>
        <v>5.4679469353330769E-2</v>
      </c>
      <c r="K40" s="82">
        <f>H40/'סכום נכסי הקרן'!$C$42</f>
        <v>1.854963021787232E-3</v>
      </c>
    </row>
    <row r="41" spans="2:20">
      <c r="B41" s="77" t="s">
        <v>2159</v>
      </c>
      <c r="C41" s="74">
        <v>7064</v>
      </c>
      <c r="D41" s="87" t="s">
        <v>162</v>
      </c>
      <c r="E41" s="97">
        <v>43466</v>
      </c>
      <c r="F41" s="84">
        <v>157243.75000000003</v>
      </c>
      <c r="G41" s="86">
        <v>91.130799999999994</v>
      </c>
      <c r="H41" s="84">
        <v>493.08666000000011</v>
      </c>
      <c r="I41" s="85">
        <v>2.7514367374323255E-5</v>
      </c>
      <c r="J41" s="85">
        <f t="shared" si="3"/>
        <v>7.95908030784135E-3</v>
      </c>
      <c r="K41" s="85">
        <f>H41/'סכום נכסי הקרן'!$C$42</f>
        <v>2.7000627169731877E-4</v>
      </c>
    </row>
    <row r="42" spans="2:20">
      <c r="B42" s="77" t="s">
        <v>2160</v>
      </c>
      <c r="C42" s="74">
        <v>7031</v>
      </c>
      <c r="D42" s="87" t="s">
        <v>162</v>
      </c>
      <c r="E42" s="97">
        <v>43090</v>
      </c>
      <c r="F42" s="84">
        <v>238586.72000000003</v>
      </c>
      <c r="G42" s="86">
        <v>96.360399999999998</v>
      </c>
      <c r="H42" s="84">
        <v>791.09663000000012</v>
      </c>
      <c r="I42" s="85">
        <v>5.7763380674249754E-5</v>
      </c>
      <c r="J42" s="85">
        <f t="shared" si="3"/>
        <v>1.2769361088439615E-2</v>
      </c>
      <c r="K42" s="85">
        <f>H42/'סכום נכסי הקרן'!$C$42</f>
        <v>4.3319170633943587E-4</v>
      </c>
    </row>
    <row r="43" spans="2:20">
      <c r="B43" s="77" t="s">
        <v>2161</v>
      </c>
      <c r="C43" s="74">
        <v>7002</v>
      </c>
      <c r="D43" s="87" t="s">
        <v>162</v>
      </c>
      <c r="E43" s="97">
        <v>43431</v>
      </c>
      <c r="F43" s="84">
        <v>435654.16</v>
      </c>
      <c r="G43" s="86">
        <v>108.27030000000001</v>
      </c>
      <c r="H43" s="84">
        <v>1623.0648500000004</v>
      </c>
      <c r="I43" s="85">
        <v>1.2381832857142857E-4</v>
      </c>
      <c r="J43" s="85">
        <f t="shared" si="3"/>
        <v>2.619844448029577E-2</v>
      </c>
      <c r="K43" s="85">
        <f>H43/'סכום נכסי הקרן'!$C$42</f>
        <v>8.8876403363146751E-4</v>
      </c>
    </row>
    <row r="44" spans="2:20">
      <c r="B44" s="77" t="s">
        <v>2162</v>
      </c>
      <c r="C44" s="74">
        <v>53431</v>
      </c>
      <c r="D44" s="87" t="s">
        <v>162</v>
      </c>
      <c r="E44" s="97">
        <v>43382</v>
      </c>
      <c r="F44" s="84">
        <v>46772.160000000011</v>
      </c>
      <c r="G44" s="86">
        <v>99.239699999999999</v>
      </c>
      <c r="H44" s="84">
        <v>159.71939000000003</v>
      </c>
      <c r="I44" s="85">
        <v>4.0108028508079653E-7</v>
      </c>
      <c r="J44" s="85">
        <f t="shared" si="3"/>
        <v>2.5780852634087336E-3</v>
      </c>
      <c r="K44" s="85">
        <f>H44/'סכום נכסי הקרן'!$C$42</f>
        <v>8.7459752027503683E-5</v>
      </c>
    </row>
    <row r="45" spans="2:20">
      <c r="B45" s="77" t="s">
        <v>2163</v>
      </c>
      <c r="C45" s="74">
        <v>5299</v>
      </c>
      <c r="D45" s="87" t="s">
        <v>162</v>
      </c>
      <c r="E45" s="97">
        <v>42831</v>
      </c>
      <c r="F45" s="84">
        <v>107582.36000000002</v>
      </c>
      <c r="G45" s="86">
        <v>86.596999999999994</v>
      </c>
      <c r="H45" s="84">
        <v>320.57423000000006</v>
      </c>
      <c r="I45" s="85">
        <v>1.7653866666666665E-4</v>
      </c>
      <c r="J45" s="85">
        <f t="shared" si="3"/>
        <v>5.1744982133453046E-3</v>
      </c>
      <c r="K45" s="85">
        <f>H45/'סכום נכסי הקרן'!$C$42</f>
        <v>1.7554125809150618E-4</v>
      </c>
    </row>
    <row r="46" spans="2:20">
      <c r="B46" s="73"/>
      <c r="C46" s="74"/>
      <c r="D46" s="74"/>
      <c r="E46" s="74"/>
      <c r="F46" s="84"/>
      <c r="G46" s="86"/>
      <c r="H46" s="74"/>
      <c r="I46" s="74"/>
      <c r="J46" s="85"/>
      <c r="K46" s="74"/>
    </row>
    <row r="47" spans="2:20">
      <c r="B47" s="92" t="s">
        <v>231</v>
      </c>
      <c r="C47" s="72"/>
      <c r="D47" s="72"/>
      <c r="E47" s="72"/>
      <c r="F47" s="81"/>
      <c r="G47" s="83"/>
      <c r="H47" s="81">
        <v>54832.885250000007</v>
      </c>
      <c r="I47" s="72"/>
      <c r="J47" s="82">
        <f t="shared" ref="J47:J108" si="4">H47/$H$11</f>
        <v>0.8850763417842199</v>
      </c>
      <c r="K47" s="82">
        <f>H47/'סכום נכסי הקרן'!$C$42</f>
        <v>3.0025600191170052E-2</v>
      </c>
    </row>
    <row r="48" spans="2:20">
      <c r="B48" s="77" t="s">
        <v>2164</v>
      </c>
      <c r="C48" s="74">
        <v>7043</v>
      </c>
      <c r="D48" s="87" t="s">
        <v>164</v>
      </c>
      <c r="E48" s="97">
        <v>43860</v>
      </c>
      <c r="F48" s="84">
        <v>347717.22</v>
      </c>
      <c r="G48" s="86">
        <v>93.0578</v>
      </c>
      <c r="H48" s="84">
        <v>1302.6602700000003</v>
      </c>
      <c r="I48" s="85">
        <v>5.6400725749999989E-4</v>
      </c>
      <c r="J48" s="85">
        <f t="shared" si="4"/>
        <v>2.1026684645583996E-2</v>
      </c>
      <c r="K48" s="85">
        <f>H48/'סכום נכסי הקרן'!$C$42</f>
        <v>7.1331567313324322E-4</v>
      </c>
    </row>
    <row r="49" spans="2:11">
      <c r="B49" s="77" t="s">
        <v>2165</v>
      </c>
      <c r="C49" s="74">
        <v>5238</v>
      </c>
      <c r="D49" s="87" t="s">
        <v>164</v>
      </c>
      <c r="E49" s="97">
        <v>43221</v>
      </c>
      <c r="F49" s="84">
        <v>394683.1100000001</v>
      </c>
      <c r="G49" s="86">
        <v>100.6562</v>
      </c>
      <c r="H49" s="84">
        <v>1599.3417200000001</v>
      </c>
      <c r="I49" s="85">
        <v>1.0168713120770521E-4</v>
      </c>
      <c r="J49" s="85">
        <f t="shared" si="4"/>
        <v>2.5815521330796322E-2</v>
      </c>
      <c r="K49" s="85">
        <f>H49/'סכום נכסי הקרן'!$C$42</f>
        <v>8.7577363173276088E-4</v>
      </c>
    </row>
    <row r="50" spans="2:11">
      <c r="B50" s="77" t="s">
        <v>2166</v>
      </c>
      <c r="C50" s="74">
        <v>5339</v>
      </c>
      <c r="D50" s="87" t="s">
        <v>162</v>
      </c>
      <c r="E50" s="97">
        <v>42916</v>
      </c>
      <c r="F50" s="84">
        <v>297059.44000000006</v>
      </c>
      <c r="G50" s="86">
        <v>93.490799999999993</v>
      </c>
      <c r="H50" s="84">
        <v>955.64570000000015</v>
      </c>
      <c r="I50" s="85">
        <v>5.6942875811299499E-4</v>
      </c>
      <c r="J50" s="85">
        <f t="shared" si="4"/>
        <v>1.5425403867432274E-2</v>
      </c>
      <c r="K50" s="85">
        <f>H50/'סכום נכסי הקרן'!$C$42</f>
        <v>5.2329611294001425E-4</v>
      </c>
    </row>
    <row r="51" spans="2:11">
      <c r="B51" s="77" t="s">
        <v>2167</v>
      </c>
      <c r="C51" s="74">
        <v>7006</v>
      </c>
      <c r="D51" s="87" t="s">
        <v>164</v>
      </c>
      <c r="E51" s="97">
        <v>43617</v>
      </c>
      <c r="F51" s="84">
        <v>135122.15000000002</v>
      </c>
      <c r="G51" s="86">
        <v>110.4087</v>
      </c>
      <c r="H51" s="84">
        <v>600.59545000000003</v>
      </c>
      <c r="I51" s="85">
        <v>2.1805778973664295E-5</v>
      </c>
      <c r="J51" s="85">
        <f t="shared" si="4"/>
        <v>9.6944164319393948E-3</v>
      </c>
      <c r="K51" s="85">
        <f>H51/'סכום נכסי הקרן'!$C$42</f>
        <v>3.2887634448044772E-4</v>
      </c>
    </row>
    <row r="52" spans="2:11">
      <c r="B52" s="77" t="s">
        <v>2168</v>
      </c>
      <c r="C52" s="74">
        <v>5291</v>
      </c>
      <c r="D52" s="87" t="s">
        <v>162</v>
      </c>
      <c r="E52" s="97">
        <v>42787</v>
      </c>
      <c r="F52" s="84">
        <v>156219.28000000003</v>
      </c>
      <c r="G52" s="86">
        <v>97.981999999999999</v>
      </c>
      <c r="H52" s="84">
        <v>526.70279000000016</v>
      </c>
      <c r="I52" s="85">
        <v>1.0562613126173061E-4</v>
      </c>
      <c r="J52" s="85">
        <f t="shared" si="4"/>
        <v>8.5016897516028908E-3</v>
      </c>
      <c r="K52" s="85">
        <f>H52/'סכום נכסי הקרן'!$C$42</f>
        <v>2.8841392022342654E-4</v>
      </c>
    </row>
    <row r="53" spans="2:11">
      <c r="B53" s="77" t="s">
        <v>2169</v>
      </c>
      <c r="C53" s="74">
        <v>5302</v>
      </c>
      <c r="D53" s="87" t="s">
        <v>162</v>
      </c>
      <c r="E53" s="97">
        <v>42948</v>
      </c>
      <c r="F53" s="84">
        <v>56759.060000000012</v>
      </c>
      <c r="G53" s="86">
        <v>85.277900000000002</v>
      </c>
      <c r="H53" s="84">
        <v>166.55452000000002</v>
      </c>
      <c r="I53" s="85">
        <v>8.9556544680851066E-6</v>
      </c>
      <c r="J53" s="85">
        <f t="shared" si="4"/>
        <v>2.6884134328719585E-3</v>
      </c>
      <c r="K53" s="85">
        <f>H53/'סכום נכסי הקרן'!$C$42</f>
        <v>9.1202558551343725E-5</v>
      </c>
    </row>
    <row r="54" spans="2:11">
      <c r="B54" s="77" t="s">
        <v>2170</v>
      </c>
      <c r="C54" s="74">
        <v>7025</v>
      </c>
      <c r="D54" s="87" t="s">
        <v>162</v>
      </c>
      <c r="E54" s="97">
        <v>43556</v>
      </c>
      <c r="F54" s="84">
        <v>84047.51</v>
      </c>
      <c r="G54" s="86">
        <v>73.669799999999995</v>
      </c>
      <c r="H54" s="84">
        <v>213.05856000000003</v>
      </c>
      <c r="I54" s="85">
        <v>1.4668347833333333E-4</v>
      </c>
      <c r="J54" s="85">
        <f t="shared" si="4"/>
        <v>3.4390510368157898E-3</v>
      </c>
      <c r="K54" s="85">
        <f>H54/'סכום נכסי הקרן'!$C$42</f>
        <v>1.1666741793176781E-4</v>
      </c>
    </row>
    <row r="55" spans="2:11">
      <c r="B55" s="77" t="s">
        <v>2171</v>
      </c>
      <c r="C55" s="74">
        <v>7045</v>
      </c>
      <c r="D55" s="87" t="s">
        <v>164</v>
      </c>
      <c r="E55" s="97">
        <v>43909</v>
      </c>
      <c r="F55" s="84">
        <v>2855.97</v>
      </c>
      <c r="G55" s="86">
        <v>100</v>
      </c>
      <c r="H55" s="84">
        <v>11.49756</v>
      </c>
      <c r="I55" s="85">
        <v>5.5712070314999996E-4</v>
      </c>
      <c r="J55" s="85">
        <f t="shared" si="4"/>
        <v>1.85586045633894E-4</v>
      </c>
      <c r="K55" s="85">
        <f>H55/'סכום נכסי הקרן'!$C$42</f>
        <v>6.2958777047755135E-6</v>
      </c>
    </row>
    <row r="56" spans="2:11">
      <c r="B56" s="77" t="s">
        <v>2172</v>
      </c>
      <c r="C56" s="74">
        <v>6650</v>
      </c>
      <c r="D56" s="87" t="s">
        <v>164</v>
      </c>
      <c r="E56" s="97">
        <v>43466</v>
      </c>
      <c r="F56" s="84">
        <v>78982.080000000016</v>
      </c>
      <c r="G56" s="86">
        <v>81.313900000000004</v>
      </c>
      <c r="H56" s="84">
        <v>258.55060000000003</v>
      </c>
      <c r="I56" s="85">
        <v>1.7260480149454915E-4</v>
      </c>
      <c r="J56" s="85">
        <f t="shared" si="4"/>
        <v>4.17335360287493E-3</v>
      </c>
      <c r="K56" s="85">
        <f>H56/'סכום נכסי הקרן'!$C$42</f>
        <v>1.4157812249697606E-4</v>
      </c>
    </row>
    <row r="57" spans="2:11">
      <c r="B57" s="77" t="s">
        <v>2173</v>
      </c>
      <c r="C57" s="74">
        <v>7035</v>
      </c>
      <c r="D57" s="87" t="s">
        <v>164</v>
      </c>
      <c r="E57" s="97">
        <v>43847</v>
      </c>
      <c r="F57" s="84">
        <v>137584.84000000003</v>
      </c>
      <c r="G57" s="86">
        <v>100</v>
      </c>
      <c r="H57" s="84">
        <v>553.88905000000011</v>
      </c>
      <c r="I57" s="85">
        <v>3.4396208916217418E-4</v>
      </c>
      <c r="J57" s="85">
        <f t="shared" si="4"/>
        <v>8.9405124660722982E-3</v>
      </c>
      <c r="K57" s="85">
        <f>H57/'סכום נכסי הקרן'!$C$42</f>
        <v>3.0330067604033293E-4</v>
      </c>
    </row>
    <row r="58" spans="2:11">
      <c r="B58" s="77" t="s">
        <v>2174</v>
      </c>
      <c r="C58" s="74">
        <v>7040</v>
      </c>
      <c r="D58" s="87" t="s">
        <v>164</v>
      </c>
      <c r="E58" s="97">
        <v>43891</v>
      </c>
      <c r="F58" s="84">
        <v>50655.98000000001</v>
      </c>
      <c r="G58" s="86">
        <v>100</v>
      </c>
      <c r="H58" s="84">
        <v>203.93084000000002</v>
      </c>
      <c r="I58" s="85">
        <v>1.5829993750000003E-4</v>
      </c>
      <c r="J58" s="85">
        <f t="shared" si="4"/>
        <v>3.2917173885936095E-3</v>
      </c>
      <c r="K58" s="85">
        <f>H58/'סכום נכסי הקרן'!$C$42</f>
        <v>1.1166922624210203E-4</v>
      </c>
    </row>
    <row r="59" spans="2:11">
      <c r="B59" s="77" t="s">
        <v>2175</v>
      </c>
      <c r="C59" s="74">
        <v>7032</v>
      </c>
      <c r="D59" s="87" t="s">
        <v>162</v>
      </c>
      <c r="E59" s="97">
        <v>43853</v>
      </c>
      <c r="F59" s="84">
        <v>137276.16000000003</v>
      </c>
      <c r="G59" s="86">
        <v>99.936300000000003</v>
      </c>
      <c r="H59" s="84">
        <v>472.06635000000011</v>
      </c>
      <c r="I59" s="85">
        <v>2.5142153846153848E-4</v>
      </c>
      <c r="J59" s="85">
        <f t="shared" si="4"/>
        <v>7.6197842997406231E-3</v>
      </c>
      <c r="K59" s="85">
        <f>H59/'סכום נכסי הקרן'!$C$42</f>
        <v>2.5849589027061002E-4</v>
      </c>
    </row>
    <row r="60" spans="2:11">
      <c r="B60" s="77" t="s">
        <v>2176</v>
      </c>
      <c r="C60" s="74">
        <v>6648</v>
      </c>
      <c r="D60" s="87" t="s">
        <v>162</v>
      </c>
      <c r="E60" s="97">
        <v>43466</v>
      </c>
      <c r="F60" s="84">
        <v>378285.78000000009</v>
      </c>
      <c r="G60" s="86">
        <v>97.941199999999995</v>
      </c>
      <c r="H60" s="84">
        <v>1274.8823500000003</v>
      </c>
      <c r="I60" s="85">
        <v>1.5159900914394202E-4</v>
      </c>
      <c r="J60" s="85">
        <f t="shared" si="4"/>
        <v>2.0578311744835084E-2</v>
      </c>
      <c r="K60" s="85">
        <f>H60/'סכום נכסי הקרן'!$C$42</f>
        <v>6.9810493387960706E-4</v>
      </c>
    </row>
    <row r="61" spans="2:11">
      <c r="B61" s="77" t="s">
        <v>2177</v>
      </c>
      <c r="C61" s="74">
        <v>6665</v>
      </c>
      <c r="D61" s="87" t="s">
        <v>162</v>
      </c>
      <c r="E61" s="97">
        <v>43586</v>
      </c>
      <c r="F61" s="84">
        <v>131927.62000000002</v>
      </c>
      <c r="G61" s="86">
        <v>98.2333</v>
      </c>
      <c r="H61" s="84">
        <v>445.94276000000008</v>
      </c>
      <c r="I61" s="85">
        <v>3.3560815939278938E-4</v>
      </c>
      <c r="J61" s="85">
        <f t="shared" si="4"/>
        <v>7.1981145049440625E-3</v>
      </c>
      <c r="K61" s="85">
        <f>H61/'סכום נכסי הקרן'!$C$42</f>
        <v>2.4419103534054689E-4</v>
      </c>
    </row>
    <row r="62" spans="2:11">
      <c r="B62" s="77" t="s">
        <v>2178</v>
      </c>
      <c r="C62" s="74">
        <v>7016</v>
      </c>
      <c r="D62" s="87" t="s">
        <v>162</v>
      </c>
      <c r="E62" s="97">
        <v>43627</v>
      </c>
      <c r="F62" s="84">
        <v>111417.60000000002</v>
      </c>
      <c r="G62" s="86">
        <v>90.085300000000004</v>
      </c>
      <c r="H62" s="84">
        <v>345.37619000000007</v>
      </c>
      <c r="I62" s="85">
        <v>6.4023714932126704E-4</v>
      </c>
      <c r="J62" s="85">
        <f t="shared" si="4"/>
        <v>5.5748351266008142E-3</v>
      </c>
      <c r="K62" s="85">
        <f>H62/'סכום נכסי הקרן'!$C$42</f>
        <v>1.8912240983141746E-4</v>
      </c>
    </row>
    <row r="63" spans="2:11">
      <c r="B63" s="77" t="s">
        <v>2179</v>
      </c>
      <c r="C63" s="74">
        <v>5237</v>
      </c>
      <c r="D63" s="87" t="s">
        <v>162</v>
      </c>
      <c r="E63" s="97">
        <v>43007</v>
      </c>
      <c r="F63" s="84">
        <v>705120.41000000015</v>
      </c>
      <c r="G63" s="86">
        <v>96.231399999999994</v>
      </c>
      <c r="H63" s="84">
        <v>2334.88105</v>
      </c>
      <c r="I63" s="85">
        <v>5.2147499999999998E-4</v>
      </c>
      <c r="J63" s="85">
        <f t="shared" si="4"/>
        <v>3.7688113051379105E-2</v>
      </c>
      <c r="K63" s="85">
        <f>H63/'סכום נכסי הקרן'!$C$42</f>
        <v>1.2785430600925623E-3</v>
      </c>
    </row>
    <row r="64" spans="2:11">
      <c r="B64" s="77" t="s">
        <v>2180</v>
      </c>
      <c r="C64" s="74">
        <v>5290</v>
      </c>
      <c r="D64" s="87" t="s">
        <v>162</v>
      </c>
      <c r="E64" s="97">
        <v>42359</v>
      </c>
      <c r="F64" s="84">
        <v>134551.20000000004</v>
      </c>
      <c r="G64" s="86">
        <v>80.119399999999999</v>
      </c>
      <c r="H64" s="84">
        <v>370.94537000000003</v>
      </c>
      <c r="I64" s="85">
        <v>3.9336968645142284E-5</v>
      </c>
      <c r="J64" s="85">
        <f t="shared" si="4"/>
        <v>5.9875560000992997E-3</v>
      </c>
      <c r="K64" s="85">
        <f>H64/'סכום נכסי הקרן'!$C$42</f>
        <v>2.0312367882165466E-4</v>
      </c>
    </row>
    <row r="65" spans="2:11">
      <c r="B65" s="77" t="s">
        <v>2181</v>
      </c>
      <c r="C65" s="74">
        <v>7053</v>
      </c>
      <c r="D65" s="87" t="s">
        <v>170</v>
      </c>
      <c r="E65" s="97">
        <v>43096</v>
      </c>
      <c r="F65" s="84">
        <v>3136097.2100000004</v>
      </c>
      <c r="G65" s="86">
        <v>99.204800000000006</v>
      </c>
      <c r="H65" s="84">
        <v>1682.2036499999999</v>
      </c>
      <c r="I65" s="85">
        <v>3.1396297531485198E-4</v>
      </c>
      <c r="J65" s="85">
        <f t="shared" si="4"/>
        <v>2.7153024063749445E-2</v>
      </c>
      <c r="K65" s="85">
        <f>H65/'סכום נכסי הקרן'!$C$42</f>
        <v>9.2114748302483224E-4</v>
      </c>
    </row>
    <row r="66" spans="2:11">
      <c r="B66" s="77" t="s">
        <v>2182</v>
      </c>
      <c r="C66" s="74">
        <v>5332</v>
      </c>
      <c r="D66" s="87" t="s">
        <v>162</v>
      </c>
      <c r="E66" s="97">
        <v>43318</v>
      </c>
      <c r="F66" s="84">
        <v>41707.360000000008</v>
      </c>
      <c r="G66" s="86">
        <v>109.9323</v>
      </c>
      <c r="H66" s="84">
        <v>157.76935999999998</v>
      </c>
      <c r="I66" s="85">
        <v>6.1931152079188747E-5</v>
      </c>
      <c r="J66" s="85">
        <f t="shared" si="4"/>
        <v>2.546609162691062E-3</v>
      </c>
      <c r="K66" s="85">
        <f>H66/'סכום נכסי הקרן'!$C$42</f>
        <v>8.6391947171460858E-5</v>
      </c>
    </row>
    <row r="67" spans="2:11">
      <c r="B67" s="77" t="s">
        <v>2183</v>
      </c>
      <c r="C67" s="74">
        <v>5294</v>
      </c>
      <c r="D67" s="87" t="s">
        <v>165</v>
      </c>
      <c r="E67" s="97">
        <v>42646</v>
      </c>
      <c r="F67" s="84">
        <v>179409.3</v>
      </c>
      <c r="G67" s="86">
        <v>105.5959</v>
      </c>
      <c r="H67" s="84">
        <v>835.62104000000011</v>
      </c>
      <c r="I67" s="85">
        <v>5.5202857430192674E-4</v>
      </c>
      <c r="J67" s="85">
        <f t="shared" si="4"/>
        <v>1.348804480794899E-2</v>
      </c>
      <c r="K67" s="85">
        <f>H67/'סכום נכסי הקרן'!$C$42</f>
        <v>4.5757255238305591E-4</v>
      </c>
    </row>
    <row r="68" spans="2:11">
      <c r="B68" s="77" t="s">
        <v>2184</v>
      </c>
      <c r="C68" s="74">
        <v>6657</v>
      </c>
      <c r="D68" s="87" t="s">
        <v>162</v>
      </c>
      <c r="E68" s="97">
        <v>42916</v>
      </c>
      <c r="F68" s="84">
        <v>31754.970000000005</v>
      </c>
      <c r="G68" s="86">
        <v>97.020799999999994</v>
      </c>
      <c r="H68" s="84">
        <v>106.01353000000002</v>
      </c>
      <c r="I68" s="85">
        <v>3.3482678570613388E-3</v>
      </c>
      <c r="J68" s="85">
        <f t="shared" si="4"/>
        <v>1.7112006213831626E-3</v>
      </c>
      <c r="K68" s="85">
        <f>H68/'סכום נכסי הקרן'!$C$42</f>
        <v>5.8051292616133347E-5</v>
      </c>
    </row>
    <row r="69" spans="2:11">
      <c r="B69" s="77" t="s">
        <v>2185</v>
      </c>
      <c r="C69" s="74">
        <v>7009</v>
      </c>
      <c r="D69" s="87" t="s">
        <v>162</v>
      </c>
      <c r="E69" s="97">
        <v>42916</v>
      </c>
      <c r="F69" s="84">
        <v>33670.670000000006</v>
      </c>
      <c r="G69" s="86">
        <v>96.477999999999994</v>
      </c>
      <c r="H69" s="84">
        <v>111.78016000000002</v>
      </c>
      <c r="I69" s="85">
        <v>3.3482678570613388E-3</v>
      </c>
      <c r="J69" s="85">
        <f t="shared" si="4"/>
        <v>1.8042817671509413E-3</v>
      </c>
      <c r="K69" s="85">
        <f>H69/'סכום נכסי הקרן'!$C$42</f>
        <v>6.120900583952071E-5</v>
      </c>
    </row>
    <row r="70" spans="2:11">
      <c r="B70" s="77" t="s">
        <v>2186</v>
      </c>
      <c r="C70" s="74">
        <v>7027</v>
      </c>
      <c r="D70" s="87" t="s">
        <v>165</v>
      </c>
      <c r="E70" s="97">
        <v>43738</v>
      </c>
      <c r="F70" s="84">
        <v>785176.21</v>
      </c>
      <c r="G70" s="86">
        <v>85.503900000000002</v>
      </c>
      <c r="H70" s="84">
        <v>2961.2182799999996</v>
      </c>
      <c r="I70" s="85">
        <v>3.2715675335571467E-4</v>
      </c>
      <c r="J70" s="85">
        <f t="shared" si="4"/>
        <v>4.7798036352408778E-2</v>
      </c>
      <c r="K70" s="85">
        <f>H70/'סכום נכסי הקרן'!$C$42</f>
        <v>1.6215151865287671E-3</v>
      </c>
    </row>
    <row r="71" spans="2:11">
      <c r="B71" s="77" t="s">
        <v>2187</v>
      </c>
      <c r="C71" s="74">
        <v>7018</v>
      </c>
      <c r="D71" s="87" t="s">
        <v>162</v>
      </c>
      <c r="E71" s="97">
        <v>43525</v>
      </c>
      <c r="F71" s="84">
        <v>42178.49</v>
      </c>
      <c r="G71" s="86">
        <v>1E-4</v>
      </c>
      <c r="H71" s="84">
        <v>1.4000000000000004E-4</v>
      </c>
      <c r="I71" s="85">
        <v>7.7701568636363643E-5</v>
      </c>
      <c r="J71" s="85">
        <f t="shared" si="4"/>
        <v>2.2597878496607255E-9</v>
      </c>
      <c r="K71" s="85">
        <f>H71/'סכום נכסי הקרן'!$C$42</f>
        <v>7.6661733330251997E-11</v>
      </c>
    </row>
    <row r="72" spans="2:11">
      <c r="B72" s="77" t="s">
        <v>2188</v>
      </c>
      <c r="C72" s="74">
        <v>5239</v>
      </c>
      <c r="D72" s="87" t="s">
        <v>162</v>
      </c>
      <c r="E72" s="97">
        <v>42549</v>
      </c>
      <c r="F72" s="84">
        <v>8148.7500000000009</v>
      </c>
      <c r="G72" s="86">
        <v>98.245699999999999</v>
      </c>
      <c r="H72" s="84">
        <v>27.547950000000004</v>
      </c>
      <c r="I72" s="85">
        <v>2.5759166666666669E-6</v>
      </c>
      <c r="J72" s="85">
        <f t="shared" si="4"/>
        <v>4.4466087637900836E-4</v>
      </c>
      <c r="K72" s="85">
        <f>H72/'סכום נכסי הקרן'!$C$42</f>
        <v>1.5084811404965109E-5</v>
      </c>
    </row>
    <row r="73" spans="2:11">
      <c r="B73" s="77" t="s">
        <v>2189</v>
      </c>
      <c r="C73" s="74">
        <v>5297</v>
      </c>
      <c r="D73" s="87" t="s">
        <v>162</v>
      </c>
      <c r="E73" s="97">
        <v>42916</v>
      </c>
      <c r="F73" s="84">
        <v>98652.700000000012</v>
      </c>
      <c r="G73" s="86">
        <v>115.8404</v>
      </c>
      <c r="H73" s="84">
        <v>393.23638000000005</v>
      </c>
      <c r="I73" s="85">
        <v>7.1536920770986272E-5</v>
      </c>
      <c r="J73" s="85">
        <f t="shared" si="4"/>
        <v>6.3473628112040549E-3</v>
      </c>
      <c r="K73" s="85">
        <f>H73/'סכום נכסי הקרן'!$C$42</f>
        <v>2.153298749950974E-4</v>
      </c>
    </row>
    <row r="74" spans="2:11">
      <c r="B74" s="77" t="s">
        <v>2190</v>
      </c>
      <c r="C74" s="74">
        <v>5313</v>
      </c>
      <c r="D74" s="87" t="s">
        <v>162</v>
      </c>
      <c r="E74" s="97">
        <v>42549</v>
      </c>
      <c r="F74" s="84">
        <v>3796.6000000000004</v>
      </c>
      <c r="G74" s="86">
        <v>80.507800000000003</v>
      </c>
      <c r="H74" s="84">
        <v>10.517620000000003</v>
      </c>
      <c r="I74" s="85">
        <v>1.8546609088774221E-5</v>
      </c>
      <c r="J74" s="85">
        <f t="shared" si="4"/>
        <v>1.6976849916677597E-4</v>
      </c>
      <c r="K74" s="85">
        <f>H74/'סכום נכסי הקרן'!$C$42</f>
        <v>5.7592784264923213E-6</v>
      </c>
    </row>
    <row r="75" spans="2:11">
      <c r="B75" s="77" t="s">
        <v>2191</v>
      </c>
      <c r="C75" s="74">
        <v>5326</v>
      </c>
      <c r="D75" s="87" t="s">
        <v>165</v>
      </c>
      <c r="E75" s="97">
        <v>43220</v>
      </c>
      <c r="F75" s="84">
        <v>228496.86</v>
      </c>
      <c r="G75" s="86">
        <v>100.03440000000001</v>
      </c>
      <c r="H75" s="84">
        <v>1008.2006400000001</v>
      </c>
      <c r="I75" s="85">
        <v>4.394168158633441E-4</v>
      </c>
      <c r="J75" s="85">
        <f t="shared" si="4"/>
        <v>1.627371111637262E-2</v>
      </c>
      <c r="K75" s="85">
        <f>H75/'סכום נכסי הקרן'!$C$42</f>
        <v>5.5207434719335268E-4</v>
      </c>
    </row>
    <row r="76" spans="2:11">
      <c r="B76" s="77" t="s">
        <v>2192</v>
      </c>
      <c r="C76" s="74">
        <v>7036</v>
      </c>
      <c r="D76" s="87" t="s">
        <v>162</v>
      </c>
      <c r="E76" s="97">
        <v>37987</v>
      </c>
      <c r="F76" s="84">
        <v>3076340.6900000004</v>
      </c>
      <c r="G76" s="86">
        <v>100.5279</v>
      </c>
      <c r="H76" s="84">
        <v>10641.570150000001</v>
      </c>
      <c r="I76" s="85">
        <v>1.59790245849528E-4</v>
      </c>
      <c r="J76" s="85">
        <f t="shared" si="4"/>
        <v>0.17176922090201613</v>
      </c>
      <c r="K76" s="85">
        <f>H76/'סכום נכסי הקרן'!$C$42</f>
        <v>5.8271515218176403E-3</v>
      </c>
    </row>
    <row r="77" spans="2:11">
      <c r="B77" s="77" t="s">
        <v>2193</v>
      </c>
      <c r="C77" s="74">
        <v>5336</v>
      </c>
      <c r="D77" s="87" t="s">
        <v>164</v>
      </c>
      <c r="E77" s="97">
        <v>43083</v>
      </c>
      <c r="F77" s="84">
        <v>12530.750000000002</v>
      </c>
      <c r="G77" s="86">
        <v>101.7436</v>
      </c>
      <c r="H77" s="84">
        <v>51.325890000000008</v>
      </c>
      <c r="I77" s="85">
        <v>4.2994413483481404E-5</v>
      </c>
      <c r="J77" s="85">
        <f t="shared" si="4"/>
        <v>8.2846873282159221E-4</v>
      </c>
      <c r="K77" s="85">
        <f>H77/'סכום נכסי הקרן'!$C$42</f>
        <v>2.8105226372270338E-5</v>
      </c>
    </row>
    <row r="78" spans="2:11">
      <c r="B78" s="77" t="s">
        <v>2194</v>
      </c>
      <c r="C78" s="74">
        <v>5309</v>
      </c>
      <c r="D78" s="87" t="s">
        <v>162</v>
      </c>
      <c r="E78" s="97">
        <v>42795</v>
      </c>
      <c r="F78" s="84">
        <v>209081.97000000003</v>
      </c>
      <c r="G78" s="86">
        <v>91.902699999999996</v>
      </c>
      <c r="H78" s="84">
        <v>661.19493000000011</v>
      </c>
      <c r="I78" s="85">
        <v>5.208918577171859E-4</v>
      </c>
      <c r="J78" s="85">
        <f t="shared" si="4"/>
        <v>1.0672573350509097E-2</v>
      </c>
      <c r="K78" s="85">
        <f>H78/'סכום נכסי הקרן'!$C$42</f>
        <v>3.6205963859267594E-4</v>
      </c>
    </row>
    <row r="79" spans="2:11">
      <c r="B79" s="77" t="s">
        <v>2195</v>
      </c>
      <c r="C79" s="74">
        <v>5321</v>
      </c>
      <c r="D79" s="87" t="s">
        <v>162</v>
      </c>
      <c r="E79" s="97">
        <v>42549</v>
      </c>
      <c r="F79" s="84">
        <v>39142.600000000006</v>
      </c>
      <c r="G79" s="86">
        <v>116.1615</v>
      </c>
      <c r="H79" s="84">
        <v>156.45755000000003</v>
      </c>
      <c r="I79" s="85">
        <v>8.024971153846153E-6</v>
      </c>
      <c r="J79" s="85">
        <f t="shared" si="4"/>
        <v>2.5254347891263242E-3</v>
      </c>
      <c r="K79" s="85">
        <f>H79/'סכום נכסי הקרן'!$C$42</f>
        <v>8.5673621254318339E-5</v>
      </c>
    </row>
    <row r="80" spans="2:11">
      <c r="B80" s="77" t="s">
        <v>2196</v>
      </c>
      <c r="C80" s="74">
        <v>7046</v>
      </c>
      <c r="D80" s="87" t="s">
        <v>162</v>
      </c>
      <c r="E80" s="97">
        <v>43795</v>
      </c>
      <c r="F80" s="84">
        <v>261652.98000000004</v>
      </c>
      <c r="G80" s="86">
        <v>105.4631</v>
      </c>
      <c r="H80" s="84">
        <v>949.53480000000013</v>
      </c>
      <c r="I80" s="85">
        <v>1.0357482444444446E-4</v>
      </c>
      <c r="J80" s="85">
        <f t="shared" si="4"/>
        <v>1.5326765741928761E-2</v>
      </c>
      <c r="K80" s="85">
        <f>H80/'סכום נכסי הקרן'!$C$42</f>
        <v>5.1994988303852969E-4</v>
      </c>
    </row>
    <row r="81" spans="2:11">
      <c r="B81" s="77" t="s">
        <v>2197</v>
      </c>
      <c r="C81" s="74">
        <v>7012</v>
      </c>
      <c r="D81" s="87" t="s">
        <v>164</v>
      </c>
      <c r="E81" s="97">
        <v>43710</v>
      </c>
      <c r="F81" s="84">
        <v>2155.4899999999998</v>
      </c>
      <c r="G81" s="86">
        <v>82.262200000000007</v>
      </c>
      <c r="H81" s="84">
        <v>7.1383500000000009</v>
      </c>
      <c r="I81" s="85">
        <v>9.6785741620801709E-6</v>
      </c>
      <c r="J81" s="85">
        <f t="shared" si="4"/>
        <v>1.1522254711875455E-4</v>
      </c>
      <c r="K81" s="85">
        <f>H81/'סכום נכסי הקרן'!$C$42</f>
        <v>3.9088448865571733E-6</v>
      </c>
    </row>
    <row r="82" spans="2:11">
      <c r="B82" s="77" t="s">
        <v>2198</v>
      </c>
      <c r="C82" s="74">
        <v>6653</v>
      </c>
      <c r="D82" s="87" t="s">
        <v>162</v>
      </c>
      <c r="E82" s="97">
        <v>39264</v>
      </c>
      <c r="F82" s="84">
        <v>1447095.88</v>
      </c>
      <c r="G82" s="86">
        <v>90.932299999999998</v>
      </c>
      <c r="H82" s="84">
        <v>4527.93469</v>
      </c>
      <c r="I82" s="85">
        <v>1.4143151438316399E-4</v>
      </c>
      <c r="J82" s="85">
        <f t="shared" si="4"/>
        <v>7.3086941403709291E-2</v>
      </c>
      <c r="K82" s="85">
        <f>H82/'סכום נכסי הקרן'!$C$42</f>
        <v>2.479423726725551E-3</v>
      </c>
    </row>
    <row r="83" spans="2:11">
      <c r="B83" s="77" t="s">
        <v>2199</v>
      </c>
      <c r="C83" s="74">
        <v>7001</v>
      </c>
      <c r="D83" s="87" t="s">
        <v>164</v>
      </c>
      <c r="E83" s="97">
        <v>43602</v>
      </c>
      <c r="F83" s="84">
        <v>57170.030000000006</v>
      </c>
      <c r="G83" s="86">
        <v>98.620999999999995</v>
      </c>
      <c r="H83" s="84">
        <v>226.98124000000004</v>
      </c>
      <c r="I83" s="85">
        <v>4.7404666666666664E-4</v>
      </c>
      <c r="J83" s="85">
        <f t="shared" si="4"/>
        <v>3.6637817732351782E-3</v>
      </c>
      <c r="K83" s="85">
        <f>H83/'סכום נכסי הקרן'!$C$42</f>
        <v>1.2429125208464234E-4</v>
      </c>
    </row>
    <row r="84" spans="2:11">
      <c r="B84" s="77" t="s">
        <v>2200</v>
      </c>
      <c r="C84" s="74">
        <v>5303</v>
      </c>
      <c r="D84" s="87" t="s">
        <v>164</v>
      </c>
      <c r="E84" s="97">
        <v>42788</v>
      </c>
      <c r="F84" s="84">
        <v>376375.30000000005</v>
      </c>
      <c r="G84" s="86">
        <v>86.5916</v>
      </c>
      <c r="H84" s="84">
        <v>1312.0460200000002</v>
      </c>
      <c r="I84" s="85">
        <v>5.0579653179190747E-4</v>
      </c>
      <c r="J84" s="85">
        <f t="shared" si="4"/>
        <v>2.1178183244226517E-2</v>
      </c>
      <c r="K84" s="85">
        <f>H84/'סכום נכסי הקרן'!$C$42</f>
        <v>7.1845515787327479E-4</v>
      </c>
    </row>
    <row r="85" spans="2:11">
      <c r="B85" s="77" t="s">
        <v>2201</v>
      </c>
      <c r="C85" s="74">
        <v>7011</v>
      </c>
      <c r="D85" s="87" t="s">
        <v>164</v>
      </c>
      <c r="E85" s="97">
        <v>43651</v>
      </c>
      <c r="F85" s="84">
        <v>249506.92000000004</v>
      </c>
      <c r="G85" s="86">
        <v>102.5665</v>
      </c>
      <c r="H85" s="84">
        <v>1030.2445300000002</v>
      </c>
      <c r="I85" s="85">
        <v>8.0770208333333328E-4</v>
      </c>
      <c r="J85" s="85">
        <f t="shared" si="4"/>
        <v>1.6629529079095887E-2</v>
      </c>
      <c r="K85" s="85">
        <f>H85/'סכום נכסי הקרן'!$C$42</f>
        <v>5.6414522445579136E-4</v>
      </c>
    </row>
    <row r="86" spans="2:11">
      <c r="B86" s="77" t="s">
        <v>2202</v>
      </c>
      <c r="C86" s="74">
        <v>6644</v>
      </c>
      <c r="D86" s="87" t="s">
        <v>162</v>
      </c>
      <c r="E86" s="97">
        <v>43083</v>
      </c>
      <c r="F86" s="84">
        <v>13416.220000000003</v>
      </c>
      <c r="G86" s="86">
        <v>92.894300000000001</v>
      </c>
      <c r="H86" s="84">
        <v>42.884839999999997</v>
      </c>
      <c r="I86" s="85">
        <v>2.4546970588235293E-5</v>
      </c>
      <c r="J86" s="85">
        <f t="shared" si="4"/>
        <v>6.9221885976174442E-4</v>
      </c>
      <c r="K86" s="85">
        <f>H86/'סכום נכסי הקרן'!$C$42</f>
        <v>2.3483044057075163E-5</v>
      </c>
    </row>
    <row r="87" spans="2:11">
      <c r="B87" s="77" t="s">
        <v>2203</v>
      </c>
      <c r="C87" s="74">
        <v>7017</v>
      </c>
      <c r="D87" s="87" t="s">
        <v>163</v>
      </c>
      <c r="E87" s="97">
        <v>43709</v>
      </c>
      <c r="F87" s="84">
        <v>1065936.1299999999</v>
      </c>
      <c r="G87" s="86">
        <v>91.836759000000001</v>
      </c>
      <c r="H87" s="84">
        <v>978.92163000000016</v>
      </c>
      <c r="I87" s="85">
        <v>1.0659360727272727E-3</v>
      </c>
      <c r="J87" s="85">
        <f t="shared" si="4"/>
        <v>1.5801108608886227E-2</v>
      </c>
      <c r="K87" s="85">
        <f>H87/'סכום נכסי הקרן'!$C$42</f>
        <v>5.3604163535911147E-4</v>
      </c>
    </row>
    <row r="88" spans="2:11">
      <c r="B88" s="77" t="s">
        <v>2204</v>
      </c>
      <c r="C88" s="74">
        <v>6885</v>
      </c>
      <c r="D88" s="87" t="s">
        <v>164</v>
      </c>
      <c r="E88" s="97">
        <v>43602</v>
      </c>
      <c r="F88" s="84">
        <v>106660.50000000001</v>
      </c>
      <c r="G88" s="86">
        <v>103.3678</v>
      </c>
      <c r="H88" s="84">
        <v>443.85495000000009</v>
      </c>
      <c r="I88" s="85">
        <v>7.1106999999999995E-4</v>
      </c>
      <c r="J88" s="85">
        <f t="shared" si="4"/>
        <v>7.1644144501554902E-3</v>
      </c>
      <c r="K88" s="85">
        <f>H88/'סכום נכסי הקרן'!$C$42</f>
        <v>2.4304778438723093E-4</v>
      </c>
    </row>
    <row r="89" spans="2:11">
      <c r="B89" s="77" t="s">
        <v>2205</v>
      </c>
      <c r="C89" s="74">
        <v>5317</v>
      </c>
      <c r="D89" s="87" t="s">
        <v>162</v>
      </c>
      <c r="E89" s="97">
        <v>43191</v>
      </c>
      <c r="F89" s="84">
        <v>99357.820000000022</v>
      </c>
      <c r="G89" s="86">
        <v>93.787800000000004</v>
      </c>
      <c r="H89" s="84">
        <v>320.65137000000004</v>
      </c>
      <c r="I89" s="85">
        <v>2.8890943114685455E-4</v>
      </c>
      <c r="J89" s="85">
        <f t="shared" si="4"/>
        <v>5.1757433564504681E-3</v>
      </c>
      <c r="K89" s="85">
        <f>H89/'סכום נכסי הקרן'!$C$42</f>
        <v>1.7558349870657115E-4</v>
      </c>
    </row>
    <row r="90" spans="2:11">
      <c r="B90" s="77" t="s">
        <v>2206</v>
      </c>
      <c r="C90" s="74">
        <v>7054</v>
      </c>
      <c r="D90" s="87" t="s">
        <v>162</v>
      </c>
      <c r="E90" s="97">
        <v>43973</v>
      </c>
      <c r="F90" s="84">
        <v>264601.83</v>
      </c>
      <c r="G90" s="86">
        <v>100.2801</v>
      </c>
      <c r="H90" s="84">
        <v>913.04518999999993</v>
      </c>
      <c r="I90" s="85">
        <v>8.307749538461537E-4</v>
      </c>
      <c r="J90" s="85">
        <f t="shared" si="4"/>
        <v>1.4737774475379769E-2</v>
      </c>
      <c r="K90" s="85">
        <f>H90/'סכום נכסי הקרן'!$C$42</f>
        <v>4.9996876338749454E-4</v>
      </c>
    </row>
    <row r="91" spans="2:11">
      <c r="B91" s="77" t="s">
        <v>2207</v>
      </c>
      <c r="C91" s="74">
        <v>5298</v>
      </c>
      <c r="D91" s="87" t="s">
        <v>162</v>
      </c>
      <c r="E91" s="97">
        <v>42549</v>
      </c>
      <c r="F91" s="84">
        <v>112.83000000000001</v>
      </c>
      <c r="G91" s="86">
        <v>100</v>
      </c>
      <c r="H91" s="84">
        <v>0.38825000000000004</v>
      </c>
      <c r="I91" s="85">
        <v>3.3948891331075275E-4</v>
      </c>
      <c r="J91" s="85">
        <f t="shared" si="4"/>
        <v>6.2668759473626887E-6</v>
      </c>
      <c r="K91" s="85">
        <f>H91/'סכום נכסי הקרן'!$C$42</f>
        <v>2.1259941403907379E-7</v>
      </c>
    </row>
    <row r="92" spans="2:11">
      <c r="B92" s="77" t="s">
        <v>2208</v>
      </c>
      <c r="C92" s="74">
        <v>6651</v>
      </c>
      <c r="D92" s="87" t="s">
        <v>164</v>
      </c>
      <c r="E92" s="97">
        <v>43465</v>
      </c>
      <c r="F92" s="84">
        <v>478333.19000000006</v>
      </c>
      <c r="G92" s="86">
        <v>99.341700000000003</v>
      </c>
      <c r="H92" s="84">
        <v>1912.9970800000003</v>
      </c>
      <c r="I92" s="85">
        <v>3.3333323618065613E-3</v>
      </c>
      <c r="J92" s="85">
        <f t="shared" si="4"/>
        <v>3.087833969871747E-2</v>
      </c>
      <c r="K92" s="85">
        <f>H92/'סכום נכסי הקרן'!$C$42</f>
        <v>1.0475262286322195E-3</v>
      </c>
    </row>
    <row r="93" spans="2:11">
      <c r="B93" s="77" t="s">
        <v>2209</v>
      </c>
      <c r="C93" s="74">
        <v>5331</v>
      </c>
      <c r="D93" s="87" t="s">
        <v>162</v>
      </c>
      <c r="E93" s="97">
        <v>43251</v>
      </c>
      <c r="F93" s="84">
        <v>75089.410000000018</v>
      </c>
      <c r="G93" s="86">
        <v>112.2848</v>
      </c>
      <c r="H93" s="84">
        <v>290.12444000000005</v>
      </c>
      <c r="I93" s="85">
        <v>3.2537141428571427E-4</v>
      </c>
      <c r="J93" s="85">
        <f t="shared" si="4"/>
        <v>4.6829977457258721E-3</v>
      </c>
      <c r="K93" s="85">
        <f>H93/'סכום נכסי הקרן'!$C$42</f>
        <v>1.5886744608477639E-4</v>
      </c>
    </row>
    <row r="94" spans="2:11">
      <c r="B94" s="77" t="s">
        <v>2210</v>
      </c>
      <c r="C94" s="74">
        <v>7010</v>
      </c>
      <c r="D94" s="87" t="s">
        <v>164</v>
      </c>
      <c r="E94" s="97">
        <v>43678</v>
      </c>
      <c r="F94" s="84">
        <v>8254.840000000002</v>
      </c>
      <c r="G94" s="86">
        <v>97.2102</v>
      </c>
      <c r="H94" s="84">
        <v>32.305230000000002</v>
      </c>
      <c r="I94" s="85">
        <v>2.8190826666666665E-5</v>
      </c>
      <c r="J94" s="85">
        <f t="shared" si="4"/>
        <v>5.2144975881782238E-4</v>
      </c>
      <c r="K94" s="85">
        <f>H94/'סכום נכסי הקרן'!$C$42</f>
        <v>1.768982091023183E-5</v>
      </c>
    </row>
    <row r="95" spans="2:11">
      <c r="B95" s="77" t="s">
        <v>2211</v>
      </c>
      <c r="C95" s="74">
        <v>5320</v>
      </c>
      <c r="D95" s="87" t="s">
        <v>162</v>
      </c>
      <c r="E95" s="97">
        <v>42948</v>
      </c>
      <c r="F95" s="84">
        <v>76154.150000000009</v>
      </c>
      <c r="G95" s="86">
        <v>93.346199999999996</v>
      </c>
      <c r="H95" s="84">
        <v>244.61040000000003</v>
      </c>
      <c r="I95" s="85">
        <v>1.7334565868811272E-4</v>
      </c>
      <c r="J95" s="85">
        <f t="shared" si="4"/>
        <v>3.9483400701474988E-3</v>
      </c>
      <c r="K95" s="85">
        <f>H95/'סכום נכסי הקרן'!$C$42</f>
        <v>1.3394469467575907E-4</v>
      </c>
    </row>
    <row r="96" spans="2:11">
      <c r="B96" s="77" t="s">
        <v>2212</v>
      </c>
      <c r="C96" s="74">
        <v>7028</v>
      </c>
      <c r="D96" s="87" t="s">
        <v>164</v>
      </c>
      <c r="E96" s="97">
        <v>43754</v>
      </c>
      <c r="F96" s="84">
        <v>211500.00000000003</v>
      </c>
      <c r="G96" s="86">
        <v>98.732200000000006</v>
      </c>
      <c r="H96" s="84">
        <v>840.66192000000012</v>
      </c>
      <c r="I96" s="85">
        <v>1.1084905660377358E-4</v>
      </c>
      <c r="J96" s="85">
        <f t="shared" si="4"/>
        <v>1.3569411374917545E-2</v>
      </c>
      <c r="K96" s="85">
        <f>H96/'סכום נכסי הקרן'!$C$42</f>
        <v>4.6033285665669733E-4</v>
      </c>
    </row>
    <row r="97" spans="2:11">
      <c r="B97" s="77" t="s">
        <v>2213</v>
      </c>
      <c r="C97" s="74">
        <v>5335</v>
      </c>
      <c r="D97" s="87" t="s">
        <v>162</v>
      </c>
      <c r="E97" s="97">
        <v>43306</v>
      </c>
      <c r="F97" s="84">
        <v>81423.98000000001</v>
      </c>
      <c r="G97" s="86">
        <v>102.7251</v>
      </c>
      <c r="H97" s="84">
        <v>287.81508000000008</v>
      </c>
      <c r="I97" s="85">
        <v>1.6871110448180617E-4</v>
      </c>
      <c r="J97" s="85">
        <f t="shared" si="4"/>
        <v>4.6457215766652115E-3</v>
      </c>
      <c r="K97" s="85">
        <f>H97/'סכום נכסי הקרן'!$C$42</f>
        <v>1.5760287793846532E-4</v>
      </c>
    </row>
    <row r="98" spans="2:11">
      <c r="B98" s="77" t="s">
        <v>2214</v>
      </c>
      <c r="C98" s="74">
        <v>7013</v>
      </c>
      <c r="D98" s="87" t="s">
        <v>164</v>
      </c>
      <c r="E98" s="97">
        <v>43507</v>
      </c>
      <c r="F98" s="84">
        <v>292713.69000000006</v>
      </c>
      <c r="G98" s="86">
        <v>98.883099999999999</v>
      </c>
      <c r="H98" s="84">
        <v>1165.24514</v>
      </c>
      <c r="I98" s="85">
        <v>3.3500851600000003E-4</v>
      </c>
      <c r="J98" s="85">
        <f t="shared" si="4"/>
        <v>1.8808620066058643E-2</v>
      </c>
      <c r="K98" s="85">
        <f>H98/'סכום נכסי הקרן'!$C$42</f>
        <v>6.3806937276465801E-4</v>
      </c>
    </row>
    <row r="99" spans="2:11">
      <c r="B99" s="77" t="s">
        <v>2215</v>
      </c>
      <c r="C99" s="74">
        <v>5304</v>
      </c>
      <c r="D99" s="87" t="s">
        <v>164</v>
      </c>
      <c r="E99" s="97">
        <v>42928</v>
      </c>
      <c r="F99" s="84">
        <v>419472.83000000007</v>
      </c>
      <c r="G99" s="86">
        <v>77.023600000000002</v>
      </c>
      <c r="H99" s="84">
        <v>1300.7081200000002</v>
      </c>
      <c r="I99" s="85">
        <v>8.7502800000000005E-5</v>
      </c>
      <c r="J99" s="85">
        <f t="shared" si="4"/>
        <v>2.0995174325221744E-2</v>
      </c>
      <c r="K99" s="85">
        <f>H99/'סכום נכסי הקרן'!$C$42</f>
        <v>7.122467073995243E-4</v>
      </c>
    </row>
    <row r="100" spans="2:11">
      <c r="B100" s="77" t="s">
        <v>2216</v>
      </c>
      <c r="C100" s="74">
        <v>7041</v>
      </c>
      <c r="D100" s="87" t="s">
        <v>162</v>
      </c>
      <c r="E100" s="97">
        <v>43516</v>
      </c>
      <c r="F100" s="84">
        <v>244525.92000000004</v>
      </c>
      <c r="G100" s="86">
        <v>98.282799999999995</v>
      </c>
      <c r="H100" s="84">
        <v>826.96493000000021</v>
      </c>
      <c r="I100" s="85">
        <v>4.7622375599999997E-4</v>
      </c>
      <c r="J100" s="85">
        <f t="shared" si="4"/>
        <v>1.3348323577925229E-2</v>
      </c>
      <c r="K100" s="85">
        <f>H100/'סכום נכסי הקרן'!$C$42</f>
        <v>4.5283260669378935E-4</v>
      </c>
    </row>
    <row r="101" spans="2:11">
      <c r="B101" s="77" t="s">
        <v>2217</v>
      </c>
      <c r="C101" s="74">
        <v>7071</v>
      </c>
      <c r="D101" s="87" t="s">
        <v>162</v>
      </c>
      <c r="E101" s="97">
        <v>44055</v>
      </c>
      <c r="F101" s="84">
        <v>353596.14000000007</v>
      </c>
      <c r="G101" s="86">
        <v>100</v>
      </c>
      <c r="H101" s="84">
        <v>1216.7243200000003</v>
      </c>
      <c r="I101" s="85">
        <v>1.0989779076923077E-3</v>
      </c>
      <c r="J101" s="85">
        <f t="shared" si="4"/>
        <v>1.9639563105162201E-2</v>
      </c>
      <c r="K101" s="85">
        <f>H101/'סכום נכסי הקרן'!$C$42</f>
        <v>6.6625853825908702E-4</v>
      </c>
    </row>
    <row r="102" spans="2:11">
      <c r="B102" s="77" t="s">
        <v>2218</v>
      </c>
      <c r="C102" s="74">
        <v>6652</v>
      </c>
      <c r="D102" s="87" t="s">
        <v>162</v>
      </c>
      <c r="E102" s="97">
        <v>43175</v>
      </c>
      <c r="F102" s="84">
        <v>9390.0000000000018</v>
      </c>
      <c r="G102" s="86">
        <v>90.133700000000005</v>
      </c>
      <c r="H102" s="84">
        <v>29.123110000000004</v>
      </c>
      <c r="I102" s="85">
        <v>2.3368715999999996E-5</v>
      </c>
      <c r="J102" s="85">
        <f t="shared" si="4"/>
        <v>4.7008607230237685E-4</v>
      </c>
      <c r="K102" s="85">
        <f>H102/'סכום נכסי הקרן'!$C$42</f>
        <v>1.5947343518339962E-5</v>
      </c>
    </row>
    <row r="103" spans="2:11">
      <c r="B103" s="77" t="s">
        <v>2219</v>
      </c>
      <c r="C103" s="74">
        <v>6646</v>
      </c>
      <c r="D103" s="87" t="s">
        <v>164</v>
      </c>
      <c r="E103" s="97">
        <v>42947</v>
      </c>
      <c r="F103" s="84">
        <v>587306.76000000013</v>
      </c>
      <c r="G103" s="86">
        <v>97.855900000000005</v>
      </c>
      <c r="H103" s="84">
        <v>2313.6849100000004</v>
      </c>
      <c r="I103" s="85">
        <v>4.5555542278023E-4</v>
      </c>
      <c r="J103" s="85">
        <f t="shared" si="4"/>
        <v>3.7345978911152627E-2</v>
      </c>
      <c r="K103" s="85">
        <f>H103/'סכום נכסי הקרן'!$C$42</f>
        <v>1.266936397004629E-3</v>
      </c>
    </row>
    <row r="104" spans="2:11">
      <c r="B104" s="77" t="s">
        <v>2220</v>
      </c>
      <c r="C104" s="74">
        <v>6647</v>
      </c>
      <c r="D104" s="87" t="s">
        <v>162</v>
      </c>
      <c r="E104" s="97">
        <v>43454</v>
      </c>
      <c r="F104" s="84">
        <v>521824.37000000005</v>
      </c>
      <c r="G104" s="86">
        <v>86.482200000000006</v>
      </c>
      <c r="H104" s="84">
        <v>1552.8723300000004</v>
      </c>
      <c r="I104" s="85">
        <v>6.5135798159274925E-5</v>
      </c>
      <c r="J104" s="85">
        <f t="shared" si="4"/>
        <v>2.5065443024345286E-2</v>
      </c>
      <c r="K104" s="85">
        <f>H104/'סכום נכסי הקרן'!$C$42</f>
        <v>8.5032774613133619E-4</v>
      </c>
    </row>
    <row r="105" spans="2:11">
      <c r="B105" s="77" t="s">
        <v>2221</v>
      </c>
      <c r="C105" s="74">
        <v>6642</v>
      </c>
      <c r="D105" s="87" t="s">
        <v>162</v>
      </c>
      <c r="E105" s="97">
        <v>43083</v>
      </c>
      <c r="F105" s="84">
        <v>21002.42</v>
      </c>
      <c r="G105" s="86">
        <v>99.189599999999999</v>
      </c>
      <c r="H105" s="84">
        <v>71.683670000000006</v>
      </c>
      <c r="I105" s="85">
        <v>1.4373616666666666E-5</v>
      </c>
      <c r="J105" s="85">
        <f t="shared" si="4"/>
        <v>1.1570706177506359E-3</v>
      </c>
      <c r="K105" s="85">
        <f>H105/'סכום נכסי הקרן'!$C$42</f>
        <v>3.9252817097669883E-5</v>
      </c>
    </row>
    <row r="106" spans="2:11">
      <c r="B106" s="77" t="s">
        <v>2222</v>
      </c>
      <c r="C106" s="74">
        <v>5337</v>
      </c>
      <c r="D106" s="87" t="s">
        <v>162</v>
      </c>
      <c r="E106" s="97">
        <v>42985</v>
      </c>
      <c r="F106" s="84">
        <v>274546.77000000008</v>
      </c>
      <c r="G106" s="86">
        <v>100.3865</v>
      </c>
      <c r="H106" s="84">
        <v>948.36679000000015</v>
      </c>
      <c r="I106" s="85">
        <v>1.0948817333333334E-4</v>
      </c>
      <c r="J106" s="85">
        <f t="shared" si="4"/>
        <v>1.530791249331246E-2</v>
      </c>
      <c r="K106" s="85">
        <f>H106/'סכום נכסי הקרן'!$C$42</f>
        <v>5.1931029967319342E-4</v>
      </c>
    </row>
    <row r="107" spans="2:11">
      <c r="B107" s="77" t="s">
        <v>2223</v>
      </c>
      <c r="C107" s="74">
        <v>7005</v>
      </c>
      <c r="D107" s="87" t="s">
        <v>162</v>
      </c>
      <c r="E107" s="97">
        <v>43621</v>
      </c>
      <c r="F107" s="84">
        <v>74887.10000000002</v>
      </c>
      <c r="G107" s="86">
        <v>95.808899999999994</v>
      </c>
      <c r="H107" s="84">
        <v>246.88659000000001</v>
      </c>
      <c r="I107" s="85">
        <v>1.3874404E-4</v>
      </c>
      <c r="J107" s="85">
        <f t="shared" si="4"/>
        <v>3.9850808309012074E-3</v>
      </c>
      <c r="K107" s="85">
        <f>H107/'סכום נכסי הקרן'!$C$42</f>
        <v>1.3519109946710895E-4</v>
      </c>
    </row>
    <row r="108" spans="2:11">
      <c r="B108" s="77" t="s">
        <v>2224</v>
      </c>
      <c r="C108" s="74">
        <v>6658</v>
      </c>
      <c r="D108" s="87" t="s">
        <v>162</v>
      </c>
      <c r="E108" s="97">
        <v>43356</v>
      </c>
      <c r="F108" s="84">
        <v>150975.77000000002</v>
      </c>
      <c r="G108" s="86">
        <v>68.778000000000006</v>
      </c>
      <c r="H108" s="84">
        <v>357.30693000000008</v>
      </c>
      <c r="I108" s="85">
        <v>8.8663359999999994E-4</v>
      </c>
      <c r="J108" s="85">
        <f t="shared" si="4"/>
        <v>5.7674132786683947E-3</v>
      </c>
      <c r="K108" s="85">
        <f>H108/'סכום נכסי הקרן'!$C$42</f>
        <v>1.9565548989079295E-4</v>
      </c>
    </row>
    <row r="109" spans="2:11">
      <c r="C109" s="1"/>
    </row>
    <row r="110" spans="2:11">
      <c r="C110" s="1"/>
    </row>
    <row r="111" spans="2:11">
      <c r="C111" s="1"/>
    </row>
    <row r="112" spans="2:11">
      <c r="B112" s="89" t="s">
        <v>111</v>
      </c>
      <c r="C112" s="1"/>
    </row>
    <row r="113" spans="2:3">
      <c r="B113" s="89" t="s">
        <v>238</v>
      </c>
      <c r="C113" s="1"/>
    </row>
    <row r="114" spans="2:3">
      <c r="B114" s="89" t="s">
        <v>246</v>
      </c>
      <c r="C114" s="1"/>
    </row>
    <row r="115" spans="2:3">
      <c r="C115" s="1"/>
    </row>
    <row r="116" spans="2:3">
      <c r="C116" s="1"/>
    </row>
    <row r="117" spans="2:3">
      <c r="C117" s="1"/>
    </row>
    <row r="118" spans="2:3">
      <c r="C118" s="1"/>
    </row>
    <row r="119" spans="2:3">
      <c r="C119" s="1"/>
    </row>
    <row r="120" spans="2:3">
      <c r="C120" s="1"/>
    </row>
    <row r="121" spans="2:3">
      <c r="C121" s="1"/>
    </row>
    <row r="122" spans="2:3">
      <c r="C122" s="1"/>
    </row>
    <row r="123" spans="2:3">
      <c r="C123" s="1"/>
    </row>
    <row r="124" spans="2:3">
      <c r="C124" s="1"/>
    </row>
    <row r="125" spans="2:3">
      <c r="C125" s="1"/>
    </row>
    <row r="126" spans="2:3">
      <c r="C126" s="1"/>
    </row>
    <row r="127" spans="2:3">
      <c r="C127" s="1"/>
    </row>
    <row r="128" spans="2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AF39:XFD41 D39:I1048576 J42:XFD1048576 J39:AD41 D1:XFD38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J12" sqref="J12:J17"/>
    </sheetView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58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178</v>
      </c>
      <c r="C1" s="68" t="s" vm="1">
        <v>264</v>
      </c>
    </row>
    <row r="2" spans="2:59">
      <c r="B2" s="47" t="s">
        <v>177</v>
      </c>
      <c r="C2" s="68" t="s">
        <v>265</v>
      </c>
    </row>
    <row r="3" spans="2:59">
      <c r="B3" s="47" t="s">
        <v>179</v>
      </c>
      <c r="C3" s="68" t="s">
        <v>266</v>
      </c>
    </row>
    <row r="4" spans="2:59">
      <c r="B4" s="47" t="s">
        <v>180</v>
      </c>
      <c r="C4" s="68">
        <v>8802</v>
      </c>
    </row>
    <row r="6" spans="2:59" ht="26.25" customHeight="1">
      <c r="B6" s="120" t="s">
        <v>209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59" ht="26.25" customHeight="1">
      <c r="B7" s="120" t="s">
        <v>98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59" s="3" customFormat="1" ht="78.75">
      <c r="B8" s="22" t="s">
        <v>115</v>
      </c>
      <c r="C8" s="30" t="s">
        <v>45</v>
      </c>
      <c r="D8" s="30" t="s">
        <v>66</v>
      </c>
      <c r="E8" s="30" t="s">
        <v>102</v>
      </c>
      <c r="F8" s="30" t="s">
        <v>103</v>
      </c>
      <c r="G8" s="30" t="s">
        <v>240</v>
      </c>
      <c r="H8" s="30" t="s">
        <v>239</v>
      </c>
      <c r="I8" s="30" t="s">
        <v>110</v>
      </c>
      <c r="J8" s="30" t="s">
        <v>59</v>
      </c>
      <c r="K8" s="30" t="s">
        <v>181</v>
      </c>
      <c r="L8" s="31" t="s">
        <v>183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247</v>
      </c>
      <c r="H9" s="16"/>
      <c r="I9" s="16" t="s">
        <v>243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91" t="s">
        <v>48</v>
      </c>
      <c r="C11" s="74"/>
      <c r="D11" s="74"/>
      <c r="E11" s="74"/>
      <c r="F11" s="74"/>
      <c r="G11" s="84"/>
      <c r="H11" s="86"/>
      <c r="I11" s="84">
        <v>113.74617598600001</v>
      </c>
      <c r="J11" s="74"/>
      <c r="K11" s="85">
        <f>I11/$I$11</f>
        <v>1</v>
      </c>
      <c r="L11" s="85">
        <f>I11/'סכום נכסי הקרן'!$C$42</f>
        <v>6.2285564362676022E-5</v>
      </c>
      <c r="M11" s="1"/>
      <c r="N11" s="1"/>
      <c r="O11" s="1"/>
      <c r="P11" s="1"/>
      <c r="BG11" s="1"/>
    </row>
    <row r="12" spans="2:59" ht="21" customHeight="1">
      <c r="B12" s="95" t="s">
        <v>2225</v>
      </c>
      <c r="C12" s="74"/>
      <c r="D12" s="74"/>
      <c r="E12" s="74"/>
      <c r="F12" s="74"/>
      <c r="G12" s="84"/>
      <c r="H12" s="86"/>
      <c r="I12" s="84">
        <v>107.63114805600001</v>
      </c>
      <c r="J12" s="74"/>
      <c r="K12" s="85">
        <f t="shared" ref="K12:K15" si="0">I12/$I$11</f>
        <v>0.94623970540554581</v>
      </c>
      <c r="L12" s="85">
        <f>I12/'סכום נכסי הקרן'!$C$42</f>
        <v>5.8937074073556725E-5</v>
      </c>
    </row>
    <row r="13" spans="2:59">
      <c r="B13" s="73" t="s">
        <v>2226</v>
      </c>
      <c r="C13" s="74" t="s">
        <v>2227</v>
      </c>
      <c r="D13" s="87" t="s">
        <v>189</v>
      </c>
      <c r="E13" s="87" t="s">
        <v>163</v>
      </c>
      <c r="F13" s="97">
        <v>44014</v>
      </c>
      <c r="G13" s="84">
        <v>1127.8382250000002</v>
      </c>
      <c r="H13" s="86">
        <v>9543.1370999999999</v>
      </c>
      <c r="I13" s="84">
        <v>107.63114805600001</v>
      </c>
      <c r="J13" s="85">
        <v>0</v>
      </c>
      <c r="K13" s="85">
        <f t="shared" si="0"/>
        <v>0.94623970540554581</v>
      </c>
      <c r="L13" s="85">
        <f>I13/'סכום נכסי הקרן'!$C$42</f>
        <v>5.8937074073556725E-5</v>
      </c>
    </row>
    <row r="14" spans="2:59">
      <c r="B14" s="95" t="s">
        <v>234</v>
      </c>
      <c r="C14" s="74"/>
      <c r="D14" s="74"/>
      <c r="E14" s="74"/>
      <c r="F14" s="74"/>
      <c r="G14" s="84"/>
      <c r="H14" s="86"/>
      <c r="I14" s="84">
        <v>6.1150279300000001</v>
      </c>
      <c r="J14" s="74"/>
      <c r="K14" s="85">
        <f t="shared" si="0"/>
        <v>5.3760294594454264E-2</v>
      </c>
      <c r="L14" s="85">
        <f>I14/'סכום נכסי הקרן'!$C$42</f>
        <v>3.3484902891193055E-6</v>
      </c>
    </row>
    <row r="15" spans="2:59">
      <c r="B15" s="73" t="s">
        <v>2228</v>
      </c>
      <c r="C15" s="74" t="s">
        <v>2229</v>
      </c>
      <c r="D15" s="87" t="s">
        <v>959</v>
      </c>
      <c r="E15" s="87" t="s">
        <v>162</v>
      </c>
      <c r="F15" s="97">
        <v>43879</v>
      </c>
      <c r="G15" s="84">
        <v>3216.6476920000005</v>
      </c>
      <c r="H15" s="86">
        <v>55.247199999999999</v>
      </c>
      <c r="I15" s="84">
        <v>6.1150279300000001</v>
      </c>
      <c r="J15" s="85">
        <v>0</v>
      </c>
      <c r="K15" s="85">
        <f t="shared" si="0"/>
        <v>5.3760294594454264E-2</v>
      </c>
      <c r="L15" s="85">
        <f>I15/'סכום נכסי הקרן'!$C$42</f>
        <v>3.3484902891193055E-6</v>
      </c>
    </row>
    <row r="16" spans="2:59">
      <c r="B16" s="91"/>
      <c r="C16" s="74"/>
      <c r="D16" s="74"/>
      <c r="E16" s="74"/>
      <c r="F16" s="74"/>
      <c r="G16" s="84"/>
      <c r="H16" s="86"/>
      <c r="I16" s="74"/>
      <c r="J16" s="74"/>
      <c r="K16" s="85"/>
      <c r="L16" s="74"/>
    </row>
    <row r="17" spans="2:12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103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103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103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178</v>
      </c>
      <c r="C1" s="68" t="s" vm="1">
        <v>264</v>
      </c>
    </row>
    <row r="2" spans="2:54">
      <c r="B2" s="47" t="s">
        <v>177</v>
      </c>
      <c r="C2" s="68" t="s">
        <v>265</v>
      </c>
    </row>
    <row r="3" spans="2:54">
      <c r="B3" s="47" t="s">
        <v>179</v>
      </c>
      <c r="C3" s="68" t="s">
        <v>266</v>
      </c>
    </row>
    <row r="4" spans="2:54">
      <c r="B4" s="47" t="s">
        <v>180</v>
      </c>
      <c r="C4" s="68">
        <v>8802</v>
      </c>
    </row>
    <row r="6" spans="2:54" ht="26.25" customHeight="1">
      <c r="B6" s="120" t="s">
        <v>209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54" ht="26.25" customHeight="1">
      <c r="B7" s="120" t="s">
        <v>99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54" s="3" customFormat="1" ht="78.75">
      <c r="B8" s="22" t="s">
        <v>115</v>
      </c>
      <c r="C8" s="30" t="s">
        <v>45</v>
      </c>
      <c r="D8" s="30" t="s">
        <v>66</v>
      </c>
      <c r="E8" s="30" t="s">
        <v>102</v>
      </c>
      <c r="F8" s="30" t="s">
        <v>103</v>
      </c>
      <c r="G8" s="30" t="s">
        <v>240</v>
      </c>
      <c r="H8" s="30" t="s">
        <v>239</v>
      </c>
      <c r="I8" s="30" t="s">
        <v>110</v>
      </c>
      <c r="J8" s="30" t="s">
        <v>59</v>
      </c>
      <c r="K8" s="30" t="s">
        <v>181</v>
      </c>
      <c r="L8" s="31" t="s">
        <v>183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247</v>
      </c>
      <c r="H9" s="16"/>
      <c r="I9" s="16" t="s">
        <v>243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109" t="s">
        <v>50</v>
      </c>
      <c r="C11" s="91"/>
      <c r="D11" s="91"/>
      <c r="E11" s="91"/>
      <c r="F11" s="91"/>
      <c r="G11" s="91"/>
      <c r="H11" s="91"/>
      <c r="I11" s="110">
        <v>0</v>
      </c>
      <c r="J11" s="91"/>
      <c r="K11" s="91"/>
      <c r="L11" s="91"/>
      <c r="AZ11" s="1"/>
    </row>
    <row r="12" spans="2:54" ht="19.5" customHeight="1">
      <c r="B12" s="89" t="s">
        <v>255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54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54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54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4" s="7" customForma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AZ16" s="1"/>
      <c r="BB16" s="1"/>
    </row>
    <row r="17" spans="2:54" s="7" customFormat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AZ17" s="1"/>
      <c r="BB17" s="1"/>
    </row>
    <row r="18" spans="2:54" s="7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AZ18" s="1"/>
      <c r="BB18" s="1"/>
    </row>
    <row r="19" spans="2:54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54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54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4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4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4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4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4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4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4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4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4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4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4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6"/>
  <sheetViews>
    <sheetView rightToLeft="1" workbookViewId="0">
      <selection activeCell="C47" sqref="C47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8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47" t="s">
        <v>178</v>
      </c>
      <c r="C1" s="68" t="s" vm="1">
        <v>264</v>
      </c>
    </row>
    <row r="2" spans="2:13">
      <c r="B2" s="47" t="s">
        <v>177</v>
      </c>
      <c r="C2" s="68" t="s">
        <v>265</v>
      </c>
    </row>
    <row r="3" spans="2:13">
      <c r="B3" s="47" t="s">
        <v>179</v>
      </c>
      <c r="C3" s="68" t="s">
        <v>266</v>
      </c>
    </row>
    <row r="4" spans="2:13">
      <c r="B4" s="47" t="s">
        <v>180</v>
      </c>
      <c r="C4" s="68">
        <v>8802</v>
      </c>
    </row>
    <row r="6" spans="2:13" ht="26.25" customHeight="1">
      <c r="B6" s="120" t="s">
        <v>207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3" s="3" customFormat="1" ht="63">
      <c r="B7" s="67" t="s">
        <v>114</v>
      </c>
      <c r="C7" s="50" t="s">
        <v>45</v>
      </c>
      <c r="D7" s="50" t="s">
        <v>116</v>
      </c>
      <c r="E7" s="50" t="s">
        <v>14</v>
      </c>
      <c r="F7" s="50" t="s">
        <v>67</v>
      </c>
      <c r="G7" s="50" t="s">
        <v>102</v>
      </c>
      <c r="H7" s="50" t="s">
        <v>16</v>
      </c>
      <c r="I7" s="50" t="s">
        <v>18</v>
      </c>
      <c r="J7" s="50" t="s">
        <v>62</v>
      </c>
      <c r="K7" s="50" t="s">
        <v>181</v>
      </c>
      <c r="L7" s="52" t="s">
        <v>182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243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69" t="s">
        <v>44</v>
      </c>
      <c r="C10" s="70"/>
      <c r="D10" s="70"/>
      <c r="E10" s="70"/>
      <c r="F10" s="70"/>
      <c r="G10" s="70"/>
      <c r="H10" s="70"/>
      <c r="I10" s="70"/>
      <c r="J10" s="78">
        <f>J11</f>
        <v>177810.63152869104</v>
      </c>
      <c r="K10" s="79">
        <f>J10/$J$10</f>
        <v>1</v>
      </c>
      <c r="L10" s="79">
        <f>J10/'סכום נכסי הקרן'!$C$42</f>
        <v>9.7366222982401468E-2</v>
      </c>
    </row>
    <row r="11" spans="2:13">
      <c r="B11" s="71" t="s">
        <v>233</v>
      </c>
      <c r="C11" s="72"/>
      <c r="D11" s="72"/>
      <c r="E11" s="72"/>
      <c r="F11" s="72"/>
      <c r="G11" s="72"/>
      <c r="H11" s="72"/>
      <c r="I11" s="72"/>
      <c r="J11" s="81">
        <f>J12+J20</f>
        <v>177810.63152869104</v>
      </c>
      <c r="K11" s="82">
        <f t="shared" ref="K11:K18" si="0">J11/$J$10</f>
        <v>1</v>
      </c>
      <c r="L11" s="82">
        <f>J11/'סכום נכסי הקרן'!$C$42</f>
        <v>9.7366222982401468E-2</v>
      </c>
    </row>
    <row r="12" spans="2:13">
      <c r="B12" s="92" t="s">
        <v>42</v>
      </c>
      <c r="C12" s="72"/>
      <c r="D12" s="72"/>
      <c r="E12" s="72"/>
      <c r="F12" s="72"/>
      <c r="G12" s="72"/>
      <c r="H12" s="72"/>
      <c r="I12" s="72"/>
      <c r="J12" s="81">
        <f>SUM(J13:J18)</f>
        <v>81570.098684587007</v>
      </c>
      <c r="K12" s="82">
        <f t="shared" si="0"/>
        <v>0.45874702757256153</v>
      </c>
      <c r="L12" s="82">
        <f>J12/'סכום נכסי הקרן'!$C$42</f>
        <v>4.4666465379143899E-2</v>
      </c>
    </row>
    <row r="13" spans="2:13">
      <c r="B13" s="77" t="s">
        <v>2669</v>
      </c>
      <c r="C13" s="74" t="s">
        <v>2670</v>
      </c>
      <c r="D13" s="74">
        <v>11</v>
      </c>
      <c r="E13" s="74" t="s">
        <v>351</v>
      </c>
      <c r="F13" s="74" t="s">
        <v>352</v>
      </c>
      <c r="G13" s="87" t="s">
        <v>163</v>
      </c>
      <c r="H13" s="88">
        <v>0</v>
      </c>
      <c r="I13" s="88">
        <v>0</v>
      </c>
      <c r="J13" s="84">
        <v>156.59027194700002</v>
      </c>
      <c r="K13" s="85">
        <f t="shared" si="0"/>
        <v>8.8065753212137395E-4</v>
      </c>
      <c r="L13" s="85">
        <f>J13/'סכום נכסי הקרן'!$C$42</f>
        <v>8.574629764366109E-5</v>
      </c>
    </row>
    <row r="14" spans="2:13">
      <c r="B14" s="77" t="s">
        <v>2671</v>
      </c>
      <c r="C14" s="74" t="s">
        <v>2672</v>
      </c>
      <c r="D14" s="74">
        <v>12</v>
      </c>
      <c r="E14" s="74" t="s">
        <v>351</v>
      </c>
      <c r="F14" s="74" t="s">
        <v>352</v>
      </c>
      <c r="G14" s="87" t="s">
        <v>163</v>
      </c>
      <c r="H14" s="88">
        <v>0</v>
      </c>
      <c r="I14" s="88">
        <v>0</v>
      </c>
      <c r="J14" s="84">
        <v>886.34400000000005</v>
      </c>
      <c r="K14" s="85">
        <f t="shared" si="0"/>
        <v>4.9847638039403844E-3</v>
      </c>
      <c r="L14" s="85">
        <f>J14/'סכום נכסי הקרן'!$C$42</f>
        <v>4.8534762404906325E-4</v>
      </c>
    </row>
    <row r="15" spans="2:13">
      <c r="B15" s="77" t="s">
        <v>2671</v>
      </c>
      <c r="C15" s="74" t="s">
        <v>2673</v>
      </c>
      <c r="D15" s="74">
        <v>12</v>
      </c>
      <c r="E15" s="74" t="s">
        <v>351</v>
      </c>
      <c r="F15" s="74" t="s">
        <v>352</v>
      </c>
      <c r="G15" s="87" t="s">
        <v>163</v>
      </c>
      <c r="H15" s="88">
        <v>0</v>
      </c>
      <c r="I15" s="88">
        <v>0</v>
      </c>
      <c r="J15" s="84">
        <v>1898.9874043760003</v>
      </c>
      <c r="K15" s="85">
        <f t="shared" si="0"/>
        <v>1.0679830491854392E-2</v>
      </c>
      <c r="L15" s="85">
        <f>J15/'סכום נכסי הקרן'!$C$42</f>
        <v>1.0398547570841449E-3</v>
      </c>
    </row>
    <row r="16" spans="2:13">
      <c r="B16" s="77" t="s">
        <v>2674</v>
      </c>
      <c r="C16" s="74" t="s">
        <v>2675</v>
      </c>
      <c r="D16" s="74">
        <v>10</v>
      </c>
      <c r="E16" s="74" t="s">
        <v>351</v>
      </c>
      <c r="F16" s="74" t="s">
        <v>352</v>
      </c>
      <c r="G16" s="87" t="s">
        <v>163</v>
      </c>
      <c r="H16" s="88">
        <v>0</v>
      </c>
      <c r="I16" s="88">
        <v>0</v>
      </c>
      <c r="J16" s="84">
        <v>12951.246668714002</v>
      </c>
      <c r="K16" s="85">
        <f t="shared" si="0"/>
        <v>7.2837302007018767E-2</v>
      </c>
      <c r="L16" s="85">
        <f>J16/'סכום נכסי הקרן'!$C$42</f>
        <v>7.0918929886519076E-3</v>
      </c>
    </row>
    <row r="17" spans="2:12">
      <c r="B17" s="77" t="s">
        <v>2674</v>
      </c>
      <c r="C17" s="74" t="s">
        <v>2676</v>
      </c>
      <c r="D17" s="74">
        <v>10</v>
      </c>
      <c r="E17" s="74" t="s">
        <v>351</v>
      </c>
      <c r="F17" s="74" t="s">
        <v>352</v>
      </c>
      <c r="G17" s="87" t="s">
        <v>163</v>
      </c>
      <c r="H17" s="88">
        <v>0</v>
      </c>
      <c r="I17" s="88">
        <v>0</v>
      </c>
      <c r="J17" s="84">
        <v>63994.879999999997</v>
      </c>
      <c r="K17" s="85">
        <f t="shared" si="0"/>
        <v>0.35990468876814014</v>
      </c>
      <c r="L17" s="85">
        <f>J17/'סכום נכסי הקרן'!$C$42</f>
        <v>3.5042560179010536E-2</v>
      </c>
    </row>
    <row r="18" spans="2:12">
      <c r="B18" s="77" t="s">
        <v>2677</v>
      </c>
      <c r="C18" s="74" t="s">
        <v>2678</v>
      </c>
      <c r="D18" s="74">
        <v>20</v>
      </c>
      <c r="E18" s="74" t="s">
        <v>351</v>
      </c>
      <c r="F18" s="74" t="s">
        <v>352</v>
      </c>
      <c r="G18" s="87" t="s">
        <v>163</v>
      </c>
      <c r="H18" s="88">
        <v>0</v>
      </c>
      <c r="I18" s="88">
        <v>0</v>
      </c>
      <c r="J18" s="84">
        <v>1682.0503395500002</v>
      </c>
      <c r="K18" s="85">
        <f t="shared" si="0"/>
        <v>9.459784969486424E-3</v>
      </c>
      <c r="L18" s="85">
        <f>J18/'סכום נכסי הקרן'!$C$42</f>
        <v>9.2106353270458505E-4</v>
      </c>
    </row>
    <row r="19" spans="2:12">
      <c r="B19" s="73"/>
      <c r="C19" s="74"/>
      <c r="D19" s="74"/>
      <c r="E19" s="74"/>
      <c r="F19" s="74"/>
      <c r="G19" s="74"/>
      <c r="H19" s="74"/>
      <c r="I19" s="74"/>
      <c r="J19" s="74"/>
      <c r="K19" s="85"/>
      <c r="L19" s="74"/>
    </row>
    <row r="20" spans="2:12">
      <c r="B20" s="92" t="s">
        <v>43</v>
      </c>
      <c r="C20" s="72"/>
      <c r="D20" s="72"/>
      <c r="E20" s="72"/>
      <c r="F20" s="72"/>
      <c r="G20" s="72"/>
      <c r="H20" s="72"/>
      <c r="I20" s="72"/>
      <c r="J20" s="81">
        <f>SUM(J21:J50)</f>
        <v>96240.532844104018</v>
      </c>
      <c r="K20" s="82">
        <f t="shared" ref="K20:K50" si="1">J20/$J$10</f>
        <v>0.54125297242743842</v>
      </c>
      <c r="L20" s="82">
        <f>J20/'סכום נכסי הקרן'!$C$42</f>
        <v>5.2699757603257562E-2</v>
      </c>
    </row>
    <row r="21" spans="2:12">
      <c r="B21" s="77" t="s">
        <v>2671</v>
      </c>
      <c r="C21" s="74" t="s">
        <v>2679</v>
      </c>
      <c r="D21" s="74">
        <v>12</v>
      </c>
      <c r="E21" s="74" t="s">
        <v>351</v>
      </c>
      <c r="F21" s="74" t="s">
        <v>352</v>
      </c>
      <c r="G21" s="87" t="s">
        <v>170</v>
      </c>
      <c r="H21" s="88">
        <v>0</v>
      </c>
      <c r="I21" s="88">
        <v>0</v>
      </c>
      <c r="J21" s="84">
        <v>5.5947500000000003</v>
      </c>
      <c r="K21" s="85">
        <f t="shared" si="1"/>
        <v>3.1464654008032398E-5</v>
      </c>
      <c r="L21" s="85">
        <f>J21/'סכום נכסי הקרן'!$C$42</f>
        <v>3.0635945182101946E-6</v>
      </c>
    </row>
    <row r="22" spans="2:12">
      <c r="B22" s="77" t="s">
        <v>2671</v>
      </c>
      <c r="C22" s="74" t="s">
        <v>2680</v>
      </c>
      <c r="D22" s="74">
        <v>12</v>
      </c>
      <c r="E22" s="74" t="s">
        <v>351</v>
      </c>
      <c r="F22" s="74" t="s">
        <v>352</v>
      </c>
      <c r="G22" s="87" t="s">
        <v>166</v>
      </c>
      <c r="H22" s="88">
        <v>0</v>
      </c>
      <c r="I22" s="88">
        <v>0</v>
      </c>
      <c r="J22" s="84">
        <v>7.9214300000000009</v>
      </c>
      <c r="K22" s="85">
        <f t="shared" si="1"/>
        <v>4.454981084031424E-5</v>
      </c>
      <c r="L22" s="85">
        <f>J22/'סכום נכסי הקרן'!$C$42</f>
        <v>4.3376468161018423E-6</v>
      </c>
    </row>
    <row r="23" spans="2:12">
      <c r="B23" s="77" t="s">
        <v>2671</v>
      </c>
      <c r="C23" s="74" t="s">
        <v>2681</v>
      </c>
      <c r="D23" s="74">
        <v>12</v>
      </c>
      <c r="E23" s="74" t="s">
        <v>351</v>
      </c>
      <c r="F23" s="74" t="s">
        <v>352</v>
      </c>
      <c r="G23" s="87" t="s">
        <v>164</v>
      </c>
      <c r="H23" s="88">
        <v>0</v>
      </c>
      <c r="I23" s="88">
        <v>0</v>
      </c>
      <c r="J23" s="84">
        <v>78.14</v>
      </c>
      <c r="K23" s="85">
        <f t="shared" si="1"/>
        <v>4.3945628744584682E-4</v>
      </c>
      <c r="L23" s="85">
        <f>J23/'סכום נכסי הקרן'!$C$42</f>
        <v>4.2788198874470634E-5</v>
      </c>
    </row>
    <row r="24" spans="2:12">
      <c r="B24" s="77" t="s">
        <v>2671</v>
      </c>
      <c r="C24" s="74" t="s">
        <v>2682</v>
      </c>
      <c r="D24" s="74">
        <v>12</v>
      </c>
      <c r="E24" s="74" t="s">
        <v>351</v>
      </c>
      <c r="F24" s="74" t="s">
        <v>352</v>
      </c>
      <c r="G24" s="87" t="s">
        <v>162</v>
      </c>
      <c r="H24" s="88">
        <v>0</v>
      </c>
      <c r="I24" s="88">
        <v>0</v>
      </c>
      <c r="J24" s="84">
        <v>23035.41</v>
      </c>
      <c r="K24" s="85">
        <f t="shared" si="1"/>
        <v>0.12955024006133778</v>
      </c>
      <c r="L24" s="85">
        <f>J24/'סכום נכסי הקרן'!$C$42</f>
        <v>1.2613817561235854E-2</v>
      </c>
    </row>
    <row r="25" spans="2:12">
      <c r="B25" s="77" t="s">
        <v>2671</v>
      </c>
      <c r="C25" s="74" t="s">
        <v>2683</v>
      </c>
      <c r="D25" s="74">
        <v>12</v>
      </c>
      <c r="E25" s="74" t="s">
        <v>351</v>
      </c>
      <c r="F25" s="74" t="s">
        <v>352</v>
      </c>
      <c r="G25" s="87" t="s">
        <v>172</v>
      </c>
      <c r="H25" s="88">
        <v>0</v>
      </c>
      <c r="I25" s="88">
        <v>0</v>
      </c>
      <c r="J25" s="84">
        <v>2.3705650000000007E-3</v>
      </c>
      <c r="K25" s="85">
        <f t="shared" si="1"/>
        <v>1.3331964346673459E-8</v>
      </c>
      <c r="L25" s="85">
        <f>J25/'סכום נכסי הקרן'!$C$42</f>
        <v>1.2980830133716344E-9</v>
      </c>
    </row>
    <row r="26" spans="2:12">
      <c r="B26" s="77" t="s">
        <v>2671</v>
      </c>
      <c r="C26" s="74" t="s">
        <v>2684</v>
      </c>
      <c r="D26" s="74">
        <v>12</v>
      </c>
      <c r="E26" s="74" t="s">
        <v>351</v>
      </c>
      <c r="F26" s="74" t="s">
        <v>352</v>
      </c>
      <c r="G26" s="87" t="s">
        <v>165</v>
      </c>
      <c r="H26" s="88">
        <v>0</v>
      </c>
      <c r="I26" s="88">
        <v>0</v>
      </c>
      <c r="J26" s="84">
        <v>2.23</v>
      </c>
      <c r="K26" s="85">
        <f t="shared" si="1"/>
        <v>1.2541432313849992E-5</v>
      </c>
      <c r="L26" s="85">
        <f>J26/'סכום נכסי הקרן'!$C$42</f>
        <v>1.2211118951890136E-6</v>
      </c>
    </row>
    <row r="27" spans="2:12">
      <c r="B27" s="77" t="s">
        <v>2674</v>
      </c>
      <c r="C27" s="74" t="s">
        <v>2685</v>
      </c>
      <c r="D27" s="74">
        <v>10</v>
      </c>
      <c r="E27" s="74" t="s">
        <v>351</v>
      </c>
      <c r="F27" s="74" t="s">
        <v>352</v>
      </c>
      <c r="G27" s="87" t="s">
        <v>1565</v>
      </c>
      <c r="H27" s="88">
        <v>0</v>
      </c>
      <c r="I27" s="88">
        <v>0</v>
      </c>
      <c r="J27" s="84">
        <v>3.1919785900000002</v>
      </c>
      <c r="K27" s="85">
        <f t="shared" si="1"/>
        <v>1.795156207791181E-5</v>
      </c>
      <c r="L27" s="85">
        <f>J27/'סכום נכסי הקרן'!$C$42</f>
        <v>1.7478757961603837E-6</v>
      </c>
    </row>
    <row r="28" spans="2:12">
      <c r="B28" s="77" t="s">
        <v>2674</v>
      </c>
      <c r="C28" s="74" t="s">
        <v>2686</v>
      </c>
      <c r="D28" s="74">
        <v>10</v>
      </c>
      <c r="E28" s="74" t="s">
        <v>351</v>
      </c>
      <c r="F28" s="74" t="s">
        <v>352</v>
      </c>
      <c r="G28" s="87" t="s">
        <v>164</v>
      </c>
      <c r="H28" s="88">
        <v>0</v>
      </c>
      <c r="I28" s="88">
        <v>0</v>
      </c>
      <c r="J28" s="84">
        <v>131.435</v>
      </c>
      <c r="K28" s="85">
        <f t="shared" si="1"/>
        <v>7.391852718255039E-4</v>
      </c>
      <c r="L28" s="85">
        <f>J28/'סכום נכסי הקרן'!$C$42</f>
        <v>7.1971678001869063E-5</v>
      </c>
    </row>
    <row r="29" spans="2:12">
      <c r="B29" s="77" t="s">
        <v>2674</v>
      </c>
      <c r="C29" s="74" t="s">
        <v>2687</v>
      </c>
      <c r="D29" s="74">
        <v>10</v>
      </c>
      <c r="E29" s="74" t="s">
        <v>351</v>
      </c>
      <c r="F29" s="74" t="s">
        <v>352</v>
      </c>
      <c r="G29" s="87" t="s">
        <v>167</v>
      </c>
      <c r="H29" s="88">
        <v>0</v>
      </c>
      <c r="I29" s="88">
        <v>0</v>
      </c>
      <c r="J29" s="84">
        <v>2.3020390000000002E-2</v>
      </c>
      <c r="K29" s="85">
        <f t="shared" si="1"/>
        <v>1.2946576817194137E-7</v>
      </c>
      <c r="L29" s="85">
        <f>J29/'סכום נכסי הקרן'!$C$42</f>
        <v>1.2605592852417138E-8</v>
      </c>
    </row>
    <row r="30" spans="2:12">
      <c r="B30" s="77" t="s">
        <v>2674</v>
      </c>
      <c r="C30" s="74" t="s">
        <v>2688</v>
      </c>
      <c r="D30" s="74">
        <v>10</v>
      </c>
      <c r="E30" s="74" t="s">
        <v>351</v>
      </c>
      <c r="F30" s="74" t="s">
        <v>352</v>
      </c>
      <c r="G30" s="87" t="s">
        <v>165</v>
      </c>
      <c r="H30" s="88">
        <v>0</v>
      </c>
      <c r="I30" s="88">
        <v>0</v>
      </c>
      <c r="J30" s="84">
        <v>1075.9845858710003</v>
      </c>
      <c r="K30" s="85">
        <f t="shared" si="1"/>
        <v>6.051295001994199E-3</v>
      </c>
      <c r="L30" s="85">
        <f>J30/'סכום נכסי הקרן'!$C$42</f>
        <v>5.8919173849645873E-4</v>
      </c>
    </row>
    <row r="31" spans="2:12">
      <c r="B31" s="77" t="s">
        <v>2674</v>
      </c>
      <c r="C31" s="74" t="s">
        <v>2689</v>
      </c>
      <c r="D31" s="74">
        <v>10</v>
      </c>
      <c r="E31" s="74" t="s">
        <v>351</v>
      </c>
      <c r="F31" s="74" t="s">
        <v>352</v>
      </c>
      <c r="G31" s="87" t="s">
        <v>164</v>
      </c>
      <c r="H31" s="88">
        <v>0</v>
      </c>
      <c r="I31" s="88">
        <v>0</v>
      </c>
      <c r="J31" s="84">
        <v>1386.604946684</v>
      </c>
      <c r="K31" s="85">
        <f t="shared" si="1"/>
        <v>7.7982116972587275E-3</v>
      </c>
      <c r="L31" s="85">
        <f>J31/'סכום נכסי הקרן'!$C$42</f>
        <v>7.5928241897926471E-4</v>
      </c>
    </row>
    <row r="32" spans="2:12">
      <c r="B32" s="77" t="s">
        <v>2674</v>
      </c>
      <c r="C32" s="74" t="s">
        <v>2690</v>
      </c>
      <c r="D32" s="74">
        <v>10</v>
      </c>
      <c r="E32" s="74" t="s">
        <v>351</v>
      </c>
      <c r="F32" s="74" t="s">
        <v>352</v>
      </c>
      <c r="G32" s="87" t="s">
        <v>165</v>
      </c>
      <c r="H32" s="88">
        <v>0</v>
      </c>
      <c r="I32" s="88">
        <v>0</v>
      </c>
      <c r="J32" s="84">
        <v>11.215</v>
      </c>
      <c r="K32" s="85">
        <f t="shared" si="1"/>
        <v>6.3072719013375635E-5</v>
      </c>
      <c r="L32" s="85">
        <f>J32/'סכום נכסי הקרן'!$C$42</f>
        <v>6.1411524235626845E-6</v>
      </c>
    </row>
    <row r="33" spans="2:12">
      <c r="B33" s="77" t="s">
        <v>2674</v>
      </c>
      <c r="C33" s="74" t="s">
        <v>2691</v>
      </c>
      <c r="D33" s="74">
        <v>10</v>
      </c>
      <c r="E33" s="74" t="s">
        <v>351</v>
      </c>
      <c r="F33" s="74" t="s">
        <v>352</v>
      </c>
      <c r="G33" s="87" t="s">
        <v>169</v>
      </c>
      <c r="H33" s="88">
        <v>0</v>
      </c>
      <c r="I33" s="88">
        <v>0</v>
      </c>
      <c r="J33" s="84">
        <v>3.6461280000000006E-3</v>
      </c>
      <c r="K33" s="85">
        <f t="shared" si="1"/>
        <v>2.050568050207769E-8</v>
      </c>
      <c r="L33" s="85">
        <f>J33/'סכום נכסי הקרן'!$C$42</f>
        <v>1.9965606601711788E-9</v>
      </c>
    </row>
    <row r="34" spans="2:12">
      <c r="B34" s="77" t="s">
        <v>2674</v>
      </c>
      <c r="C34" s="74" t="s">
        <v>2692</v>
      </c>
      <c r="D34" s="74">
        <v>10</v>
      </c>
      <c r="E34" s="74" t="s">
        <v>351</v>
      </c>
      <c r="F34" s="74" t="s">
        <v>352</v>
      </c>
      <c r="G34" s="87" t="s">
        <v>162</v>
      </c>
      <c r="H34" s="88">
        <v>0</v>
      </c>
      <c r="I34" s="88">
        <v>0</v>
      </c>
      <c r="J34" s="84">
        <v>13046.514999999999</v>
      </c>
      <c r="K34" s="85">
        <f t="shared" si="1"/>
        <v>7.3373087356111491E-2</v>
      </c>
      <c r="L34" s="85">
        <f>J34/'סכום נכסי הקרן'!$C$42</f>
        <v>7.1440603844223731E-3</v>
      </c>
    </row>
    <row r="35" spans="2:12">
      <c r="B35" s="77" t="s">
        <v>2674</v>
      </c>
      <c r="C35" s="74" t="s">
        <v>2693</v>
      </c>
      <c r="D35" s="74">
        <v>10</v>
      </c>
      <c r="E35" s="74" t="s">
        <v>351</v>
      </c>
      <c r="F35" s="74" t="s">
        <v>352</v>
      </c>
      <c r="G35" s="87" t="s">
        <v>162</v>
      </c>
      <c r="H35" s="88">
        <v>0</v>
      </c>
      <c r="I35" s="88">
        <v>0</v>
      </c>
      <c r="J35" s="84">
        <v>54146.6</v>
      </c>
      <c r="K35" s="85">
        <f t="shared" si="1"/>
        <v>0.30451834929377131</v>
      </c>
      <c r="L35" s="85">
        <f>J35/'סכום נכסי הקרן'!$C$42</f>
        <v>2.9649801499570153E-2</v>
      </c>
    </row>
    <row r="36" spans="2:12">
      <c r="B36" s="77" t="s">
        <v>2674</v>
      </c>
      <c r="C36" s="74" t="s">
        <v>2694</v>
      </c>
      <c r="D36" s="74">
        <v>10</v>
      </c>
      <c r="E36" s="74" t="s">
        <v>351</v>
      </c>
      <c r="F36" s="74" t="s">
        <v>352</v>
      </c>
      <c r="G36" s="87" t="s">
        <v>166</v>
      </c>
      <c r="H36" s="88">
        <v>0</v>
      </c>
      <c r="I36" s="88">
        <v>0</v>
      </c>
      <c r="J36" s="84">
        <v>0.75474000000000008</v>
      </c>
      <c r="K36" s="85">
        <f t="shared" si="1"/>
        <v>4.2446280827601545E-6</v>
      </c>
      <c r="L36" s="85">
        <f>J36/'סכום נכסי הקרן'!$C$42</f>
        <v>4.1328340438338841E-7</v>
      </c>
    </row>
    <row r="37" spans="2:12">
      <c r="B37" s="77" t="s">
        <v>2674</v>
      </c>
      <c r="C37" s="74" t="s">
        <v>2695</v>
      </c>
      <c r="D37" s="74">
        <v>10</v>
      </c>
      <c r="E37" s="74" t="s">
        <v>351</v>
      </c>
      <c r="F37" s="74" t="s">
        <v>352</v>
      </c>
      <c r="G37" s="87" t="s">
        <v>166</v>
      </c>
      <c r="H37" s="88">
        <v>0</v>
      </c>
      <c r="I37" s="88">
        <v>0</v>
      </c>
      <c r="J37" s="84">
        <v>5.747000000000001E-6</v>
      </c>
      <c r="K37" s="85">
        <f t="shared" si="1"/>
        <v>3.2320902021388301E-11</v>
      </c>
      <c r="L37" s="85">
        <f>J37/'סכום נכסי הקרן'!$C$42</f>
        <v>3.1469641532068441E-12</v>
      </c>
    </row>
    <row r="38" spans="2:12">
      <c r="B38" s="77" t="s">
        <v>2674</v>
      </c>
      <c r="C38" s="74" t="s">
        <v>2696</v>
      </c>
      <c r="D38" s="74">
        <v>10</v>
      </c>
      <c r="E38" s="74" t="s">
        <v>351</v>
      </c>
      <c r="F38" s="74" t="s">
        <v>352</v>
      </c>
      <c r="G38" s="87" t="s">
        <v>170</v>
      </c>
      <c r="H38" s="88">
        <v>0</v>
      </c>
      <c r="I38" s="88">
        <v>0</v>
      </c>
      <c r="J38" s="84">
        <v>-135.54</v>
      </c>
      <c r="K38" s="85">
        <f t="shared" si="1"/>
        <v>-7.6227163041220976E-4</v>
      </c>
      <c r="L38" s="85">
        <f>J38/'סכום נכסי הקרן'!$C$42</f>
        <v>-7.4219509539873946E-5</v>
      </c>
    </row>
    <row r="39" spans="2:12">
      <c r="B39" s="77" t="s">
        <v>2674</v>
      </c>
      <c r="C39" s="74" t="s">
        <v>2697</v>
      </c>
      <c r="D39" s="74">
        <v>10</v>
      </c>
      <c r="E39" s="74" t="s">
        <v>351</v>
      </c>
      <c r="F39" s="74" t="s">
        <v>352</v>
      </c>
      <c r="G39" s="87" t="s">
        <v>171</v>
      </c>
      <c r="H39" s="88">
        <v>0</v>
      </c>
      <c r="I39" s="88">
        <v>0</v>
      </c>
      <c r="J39" s="84">
        <v>2.7067399999999999</v>
      </c>
      <c r="K39" s="85">
        <f t="shared" si="1"/>
        <v>1.5222599327888039E-5</v>
      </c>
      <c r="L39" s="85">
        <f>J39/'סכום נכסי הקרן'!$C$42</f>
        <v>1.4821670005309015E-6</v>
      </c>
    </row>
    <row r="40" spans="2:12">
      <c r="B40" s="77" t="s">
        <v>2674</v>
      </c>
      <c r="C40" s="74" t="s">
        <v>2698</v>
      </c>
      <c r="D40" s="74">
        <v>10</v>
      </c>
      <c r="E40" s="74" t="s">
        <v>351</v>
      </c>
      <c r="F40" s="74" t="s">
        <v>352</v>
      </c>
      <c r="G40" s="87" t="s">
        <v>172</v>
      </c>
      <c r="H40" s="88">
        <v>0</v>
      </c>
      <c r="I40" s="88">
        <v>0</v>
      </c>
      <c r="J40" s="84">
        <v>43.400541092000005</v>
      </c>
      <c r="K40" s="85">
        <f t="shared" si="1"/>
        <v>2.4408293654250372E-4</v>
      </c>
      <c r="L40" s="85">
        <f>J40/'סכום נכסי הקרן'!$C$42</f>
        <v>2.3765433625596764E-5</v>
      </c>
    </row>
    <row r="41" spans="2:12">
      <c r="B41" s="77" t="s">
        <v>2677</v>
      </c>
      <c r="C41" s="74" t="s">
        <v>2699</v>
      </c>
      <c r="D41" s="74">
        <v>20</v>
      </c>
      <c r="E41" s="74" t="s">
        <v>351</v>
      </c>
      <c r="F41" s="74" t="s">
        <v>352</v>
      </c>
      <c r="G41" s="87" t="s">
        <v>164</v>
      </c>
      <c r="H41" s="88">
        <v>0</v>
      </c>
      <c r="I41" s="88">
        <v>0</v>
      </c>
      <c r="J41" s="84">
        <v>0.26524577000000005</v>
      </c>
      <c r="K41" s="85">
        <f t="shared" si="1"/>
        <v>1.4917317807130149E-6</v>
      </c>
      <c r="L41" s="85">
        <f>J41/'סכום נכסי הקרן'!$C$42</f>
        <v>1.4524428919083823E-7</v>
      </c>
    </row>
    <row r="42" spans="2:12">
      <c r="B42" s="77" t="s">
        <v>2677</v>
      </c>
      <c r="C42" s="74" t="s">
        <v>2700</v>
      </c>
      <c r="D42" s="74">
        <v>20</v>
      </c>
      <c r="E42" s="74" t="s">
        <v>351</v>
      </c>
      <c r="F42" s="74" t="s">
        <v>352</v>
      </c>
      <c r="G42" s="87" t="s">
        <v>172</v>
      </c>
      <c r="H42" s="88">
        <v>0</v>
      </c>
      <c r="I42" s="88">
        <v>0</v>
      </c>
      <c r="J42" s="84">
        <v>11.464146645000003</v>
      </c>
      <c r="K42" s="85">
        <f t="shared" si="1"/>
        <v>6.4473909948124667E-5</v>
      </c>
      <c r="L42" s="85">
        <f>J42/'סכום נכסי הקרן'!$C$42</f>
        <v>6.277581092556379E-6</v>
      </c>
    </row>
    <row r="43" spans="2:12">
      <c r="B43" s="77" t="s">
        <v>2677</v>
      </c>
      <c r="C43" s="74" t="s">
        <v>2701</v>
      </c>
      <c r="D43" s="74">
        <v>20</v>
      </c>
      <c r="E43" s="74" t="s">
        <v>351</v>
      </c>
      <c r="F43" s="74" t="s">
        <v>352</v>
      </c>
      <c r="G43" s="87" t="s">
        <v>166</v>
      </c>
      <c r="H43" s="88">
        <v>0</v>
      </c>
      <c r="I43" s="88">
        <v>0</v>
      </c>
      <c r="J43" s="84">
        <v>0.11026935500000001</v>
      </c>
      <c r="K43" s="85">
        <f t="shared" si="1"/>
        <v>6.2015051660286836E-7</v>
      </c>
      <c r="L43" s="85">
        <f>J43/'סכום נכסי הקרן'!$C$42</f>
        <v>6.038171348220635E-8</v>
      </c>
    </row>
    <row r="44" spans="2:12">
      <c r="B44" s="77" t="s">
        <v>2677</v>
      </c>
      <c r="C44" s="74" t="s">
        <v>2702</v>
      </c>
      <c r="D44" s="74">
        <v>20</v>
      </c>
      <c r="E44" s="74" t="s">
        <v>351</v>
      </c>
      <c r="F44" s="74" t="s">
        <v>352</v>
      </c>
      <c r="G44" s="87" t="s">
        <v>164</v>
      </c>
      <c r="H44" s="88">
        <v>0</v>
      </c>
      <c r="I44" s="88">
        <v>0</v>
      </c>
      <c r="J44" s="84">
        <v>0.16666738100000003</v>
      </c>
      <c r="K44" s="85">
        <f t="shared" si="1"/>
        <v>9.3733079719199486E-7</v>
      </c>
      <c r="L44" s="85">
        <f>J44/'סכום נכסי הקרן'!$C$42</f>
        <v>9.1264359407667899E-8</v>
      </c>
    </row>
    <row r="45" spans="2:12">
      <c r="B45" s="77" t="s">
        <v>2677</v>
      </c>
      <c r="C45" s="74" t="s">
        <v>2703</v>
      </c>
      <c r="D45" s="74">
        <v>20</v>
      </c>
      <c r="E45" s="74" t="s">
        <v>351</v>
      </c>
      <c r="F45" s="74" t="s">
        <v>352</v>
      </c>
      <c r="G45" s="87" t="s">
        <v>169</v>
      </c>
      <c r="H45" s="88">
        <v>0</v>
      </c>
      <c r="I45" s="88">
        <v>0</v>
      </c>
      <c r="J45" s="84">
        <v>1.4990000000000002E-6</v>
      </c>
      <c r="K45" s="85">
        <f t="shared" si="1"/>
        <v>8.4303170576058925E-12</v>
      </c>
      <c r="L45" s="85">
        <f>J45/'סכום נכסי הקרן'!$C$42</f>
        <v>8.2082813044319798E-13</v>
      </c>
    </row>
    <row r="46" spans="2:12">
      <c r="B46" s="77" t="s">
        <v>2677</v>
      </c>
      <c r="C46" s="74" t="s">
        <v>2704</v>
      </c>
      <c r="D46" s="74">
        <v>20</v>
      </c>
      <c r="E46" s="74" t="s">
        <v>351</v>
      </c>
      <c r="F46" s="74" t="s">
        <v>352</v>
      </c>
      <c r="G46" s="87" t="s">
        <v>162</v>
      </c>
      <c r="H46" s="88">
        <v>0</v>
      </c>
      <c r="I46" s="88">
        <v>0</v>
      </c>
      <c r="J46" s="84">
        <v>1394.4896239990003</v>
      </c>
      <c r="K46" s="85">
        <f t="shared" si="1"/>
        <v>7.8425548124437614E-3</v>
      </c>
      <c r="L46" s="85">
        <f>J46/'סכום נכסי הקרן'!$C$42</f>
        <v>7.6359994062010503E-4</v>
      </c>
    </row>
    <row r="47" spans="2:12">
      <c r="B47" s="77" t="s">
        <v>2677</v>
      </c>
      <c r="C47" s="74">
        <v>33820000</v>
      </c>
      <c r="D47" s="74">
        <v>21</v>
      </c>
      <c r="E47" s="74" t="s">
        <v>351</v>
      </c>
      <c r="F47" s="74" t="s">
        <v>352</v>
      </c>
      <c r="G47" s="87" t="s">
        <v>165</v>
      </c>
      <c r="H47" s="88">
        <v>0</v>
      </c>
      <c r="I47" s="88">
        <v>0</v>
      </c>
      <c r="J47" s="84">
        <v>37.83</v>
      </c>
      <c r="K47" s="85">
        <f t="shared" ref="K47" si="2">J47/$J$10</f>
        <v>2.1275443248114134E-4</v>
      </c>
      <c r="L47" s="85">
        <f>J47/'סכום נכסי הקרן'!$C$42</f>
        <v>2.0715095513453087E-5</v>
      </c>
    </row>
    <row r="48" spans="2:12">
      <c r="B48" s="77" t="s">
        <v>2669</v>
      </c>
      <c r="C48" s="74" t="s">
        <v>2705</v>
      </c>
      <c r="D48" s="74">
        <v>11</v>
      </c>
      <c r="E48" s="74" t="s">
        <v>351</v>
      </c>
      <c r="F48" s="74" t="s">
        <v>352</v>
      </c>
      <c r="G48" s="87" t="s">
        <v>165</v>
      </c>
      <c r="H48" s="88">
        <v>0</v>
      </c>
      <c r="I48" s="88">
        <v>0</v>
      </c>
      <c r="J48" s="84">
        <v>0.27973599000000005</v>
      </c>
      <c r="K48" s="85">
        <f t="shared" si="1"/>
        <v>1.5732242082209949E-6</v>
      </c>
      <c r="L48" s="85">
        <f>J48/'סכום נכסי הקרן'!$C$42</f>
        <v>1.5317889905895741E-7</v>
      </c>
    </row>
    <row r="49" spans="2:12">
      <c r="B49" s="77" t="s">
        <v>2669</v>
      </c>
      <c r="C49" s="74" t="s">
        <v>2706</v>
      </c>
      <c r="D49" s="74">
        <v>11</v>
      </c>
      <c r="E49" s="74" t="s">
        <v>351</v>
      </c>
      <c r="F49" s="74" t="s">
        <v>352</v>
      </c>
      <c r="G49" s="87" t="s">
        <v>164</v>
      </c>
      <c r="H49" s="88">
        <v>0</v>
      </c>
      <c r="I49" s="88">
        <v>0</v>
      </c>
      <c r="J49" s="84">
        <v>220.28878244200001</v>
      </c>
      <c r="K49" s="85">
        <f t="shared" si="1"/>
        <v>1.2388954504469819E-3</v>
      </c>
      <c r="L49" s="85">
        <f>J49/'סכום נכסי הקרן'!$C$42</f>
        <v>1.2062657068010356E-4</v>
      </c>
    </row>
    <row r="50" spans="2:12">
      <c r="B50" s="77" t="s">
        <v>2669</v>
      </c>
      <c r="C50" s="74" t="s">
        <v>2707</v>
      </c>
      <c r="D50" s="74">
        <v>11</v>
      </c>
      <c r="E50" s="74" t="s">
        <v>351</v>
      </c>
      <c r="F50" s="74" t="s">
        <v>352</v>
      </c>
      <c r="G50" s="87" t="s">
        <v>162</v>
      </c>
      <c r="H50" s="88">
        <v>0</v>
      </c>
      <c r="I50" s="88">
        <v>0</v>
      </c>
      <c r="J50" s="84">
        <v>1733.4446159560002</v>
      </c>
      <c r="K50" s="85">
        <f t="shared" si="1"/>
        <v>9.7488243591120488E-3</v>
      </c>
      <c r="L50" s="85">
        <f>J50/'סכום נכסי הקרן'!$C$42</f>
        <v>9.4920620636557097E-4</v>
      </c>
    </row>
    <row r="51" spans="2:12">
      <c r="B51" s="73"/>
      <c r="C51" s="74"/>
      <c r="D51" s="74"/>
      <c r="E51" s="74"/>
      <c r="F51" s="74"/>
      <c r="G51" s="74"/>
      <c r="H51" s="74"/>
      <c r="I51" s="74"/>
      <c r="J51" s="74"/>
      <c r="K51" s="85"/>
      <c r="L51" s="74"/>
    </row>
    <row r="52" spans="2:12">
      <c r="D52" s="1"/>
    </row>
    <row r="53" spans="2:12">
      <c r="D53" s="1"/>
    </row>
    <row r="54" spans="2:12">
      <c r="B54" s="89" t="s">
        <v>255</v>
      </c>
      <c r="D54" s="1"/>
    </row>
    <row r="55" spans="2:12">
      <c r="B55" s="103"/>
      <c r="D55" s="1"/>
    </row>
    <row r="56" spans="2:12">
      <c r="D56" s="1"/>
    </row>
    <row r="57" spans="2:12">
      <c r="D57" s="1"/>
    </row>
    <row r="58" spans="2:12">
      <c r="D58" s="1"/>
    </row>
    <row r="59" spans="2:12">
      <c r="D59" s="1"/>
    </row>
    <row r="60" spans="2:12">
      <c r="D60" s="1"/>
    </row>
    <row r="61" spans="2:12">
      <c r="D61" s="1"/>
    </row>
    <row r="62" spans="2:12"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1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58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178</v>
      </c>
      <c r="C1" s="68" t="s" vm="1">
        <v>264</v>
      </c>
    </row>
    <row r="2" spans="2:51">
      <c r="B2" s="47" t="s">
        <v>177</v>
      </c>
      <c r="C2" s="68" t="s">
        <v>265</v>
      </c>
    </row>
    <row r="3" spans="2:51">
      <c r="B3" s="47" t="s">
        <v>179</v>
      </c>
      <c r="C3" s="68" t="s">
        <v>266</v>
      </c>
    </row>
    <row r="4" spans="2:51">
      <c r="B4" s="47" t="s">
        <v>180</v>
      </c>
      <c r="C4" s="68">
        <v>8802</v>
      </c>
    </row>
    <row r="6" spans="2:51" ht="26.25" customHeight="1">
      <c r="B6" s="120" t="s">
        <v>209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51" ht="26.25" customHeight="1">
      <c r="B7" s="120" t="s">
        <v>100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51" s="3" customFormat="1" ht="63">
      <c r="B8" s="22" t="s">
        <v>115</v>
      </c>
      <c r="C8" s="30" t="s">
        <v>45</v>
      </c>
      <c r="D8" s="30" t="s">
        <v>66</v>
      </c>
      <c r="E8" s="30" t="s">
        <v>102</v>
      </c>
      <c r="F8" s="30" t="s">
        <v>103</v>
      </c>
      <c r="G8" s="30" t="s">
        <v>240</v>
      </c>
      <c r="H8" s="30" t="s">
        <v>239</v>
      </c>
      <c r="I8" s="30" t="s">
        <v>110</v>
      </c>
      <c r="J8" s="30" t="s">
        <v>181</v>
      </c>
      <c r="K8" s="31" t="s">
        <v>183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247</v>
      </c>
      <c r="H9" s="16"/>
      <c r="I9" s="16" t="s">
        <v>243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69" t="s">
        <v>49</v>
      </c>
      <c r="C11" s="70"/>
      <c r="D11" s="70"/>
      <c r="E11" s="70"/>
      <c r="F11" s="70"/>
      <c r="G11" s="78"/>
      <c r="H11" s="80"/>
      <c r="I11" s="78">
        <v>-3876.7049828990012</v>
      </c>
      <c r="J11" s="79">
        <v>1</v>
      </c>
      <c r="K11" s="79">
        <f>I11/'סכום נכסי הקרן'!$C$42</f>
        <v>-2.1228208828504447E-3</v>
      </c>
      <c r="AW11" s="1"/>
    </row>
    <row r="12" spans="2:51" ht="19.5" customHeight="1">
      <c r="B12" s="71" t="s">
        <v>34</v>
      </c>
      <c r="C12" s="72"/>
      <c r="D12" s="72"/>
      <c r="E12" s="72"/>
      <c r="F12" s="72"/>
      <c r="G12" s="81"/>
      <c r="H12" s="83"/>
      <c r="I12" s="81">
        <v>-3499.4270737880006</v>
      </c>
      <c r="J12" s="82">
        <v>0.90268077896686583</v>
      </c>
      <c r="K12" s="82">
        <f>I12/'סכום נכסי הקרן'!$C$42</f>
        <v>-1.9162296081385692E-3</v>
      </c>
    </row>
    <row r="13" spans="2:51">
      <c r="B13" s="92" t="s">
        <v>2230</v>
      </c>
      <c r="C13" s="72"/>
      <c r="D13" s="72"/>
      <c r="E13" s="72"/>
      <c r="F13" s="72"/>
      <c r="G13" s="81"/>
      <c r="H13" s="83"/>
      <c r="I13" s="81">
        <v>-2130.5650797930002</v>
      </c>
      <c r="J13" s="82">
        <v>0.54958143299306805</v>
      </c>
      <c r="K13" s="82">
        <f>I13/'סכום נכסי הקרן'!$C$42</f>
        <v>-1.1666629427845572E-3</v>
      </c>
    </row>
    <row r="14" spans="2:51">
      <c r="B14" s="77" t="s">
        <v>2231</v>
      </c>
      <c r="C14" s="74" t="s">
        <v>2232</v>
      </c>
      <c r="D14" s="87" t="s">
        <v>681</v>
      </c>
      <c r="E14" s="87" t="s">
        <v>162</v>
      </c>
      <c r="F14" s="97">
        <v>44075</v>
      </c>
      <c r="G14" s="84">
        <v>1326895.0373700003</v>
      </c>
      <c r="H14" s="86">
        <v>-3.0212659999999998</v>
      </c>
      <c r="I14" s="84">
        <v>-40.089033414000006</v>
      </c>
      <c r="J14" s="85">
        <v>1.0341007012615496E-2</v>
      </c>
      <c r="K14" s="85">
        <f>I14/'סכום נכסי הקרן'!$C$42</f>
        <v>-2.1952105636083068E-5</v>
      </c>
    </row>
    <row r="15" spans="2:51">
      <c r="B15" s="77" t="s">
        <v>2233</v>
      </c>
      <c r="C15" s="74" t="s">
        <v>2234</v>
      </c>
      <c r="D15" s="87" t="s">
        <v>681</v>
      </c>
      <c r="E15" s="87" t="s">
        <v>162</v>
      </c>
      <c r="F15" s="97">
        <v>44076</v>
      </c>
      <c r="G15" s="84">
        <v>1112776.8448000001</v>
      </c>
      <c r="H15" s="86">
        <v>-2.8155389999999998</v>
      </c>
      <c r="I15" s="84">
        <v>-31.330670846000007</v>
      </c>
      <c r="J15" s="85">
        <v>8.081778465012554E-3</v>
      </c>
      <c r="K15" s="85">
        <f>I15/'סכום נכסי הקרן'!$C$42</f>
        <v>-1.7156168096099662E-5</v>
      </c>
    </row>
    <row r="16" spans="2:51" s="7" customFormat="1">
      <c r="B16" s="77" t="s">
        <v>2235</v>
      </c>
      <c r="C16" s="74" t="s">
        <v>2236</v>
      </c>
      <c r="D16" s="87" t="s">
        <v>681</v>
      </c>
      <c r="E16" s="87" t="s">
        <v>162</v>
      </c>
      <c r="F16" s="97">
        <v>44074</v>
      </c>
      <c r="G16" s="84">
        <v>496109.38400900009</v>
      </c>
      <c r="H16" s="86">
        <v>-2.8060489999999998</v>
      </c>
      <c r="I16" s="84">
        <v>-13.921072295000002</v>
      </c>
      <c r="J16" s="85">
        <v>3.5909547815500317E-3</v>
      </c>
      <c r="K16" s="85">
        <f>I16/'סכום נכסי הקרן'!$C$42</f>
        <v>-7.6229537996460637E-6</v>
      </c>
      <c r="AW16" s="1"/>
      <c r="AY16" s="1"/>
    </row>
    <row r="17" spans="2:51" s="7" customFormat="1">
      <c r="B17" s="77" t="s">
        <v>2237</v>
      </c>
      <c r="C17" s="74" t="s">
        <v>2238</v>
      </c>
      <c r="D17" s="87" t="s">
        <v>681</v>
      </c>
      <c r="E17" s="87" t="s">
        <v>162</v>
      </c>
      <c r="F17" s="97">
        <v>44076</v>
      </c>
      <c r="G17" s="84">
        <v>1252623.5755200002</v>
      </c>
      <c r="H17" s="86">
        <v>-2.7540429999999998</v>
      </c>
      <c r="I17" s="84">
        <v>-34.497788419000003</v>
      </c>
      <c r="J17" s="85">
        <v>8.8987396696878773E-3</v>
      </c>
      <c r="K17" s="85">
        <f>I17/'סכום נכסי הקרן'!$C$42</f>
        <v>-1.8890430401863093E-5</v>
      </c>
      <c r="AW17" s="1"/>
      <c r="AY17" s="1"/>
    </row>
    <row r="18" spans="2:51" s="7" customFormat="1">
      <c r="B18" s="77" t="s">
        <v>2239</v>
      </c>
      <c r="C18" s="74" t="s">
        <v>2240</v>
      </c>
      <c r="D18" s="87" t="s">
        <v>681</v>
      </c>
      <c r="E18" s="87" t="s">
        <v>162</v>
      </c>
      <c r="F18" s="97">
        <v>44074</v>
      </c>
      <c r="G18" s="84">
        <v>1393678.0356000003</v>
      </c>
      <c r="H18" s="86">
        <v>-2.624892</v>
      </c>
      <c r="I18" s="84">
        <v>-36.58253744000001</v>
      </c>
      <c r="J18" s="85">
        <v>9.4365028036370157E-3</v>
      </c>
      <c r="K18" s="85">
        <f>I18/'סכום נכסי הקרן'!$C$42</f>
        <v>-2.0032005212637424E-5</v>
      </c>
      <c r="AW18" s="1"/>
      <c r="AY18" s="1"/>
    </row>
    <row r="19" spans="2:51">
      <c r="B19" s="77" t="s">
        <v>2241</v>
      </c>
      <c r="C19" s="74" t="s">
        <v>2242</v>
      </c>
      <c r="D19" s="87" t="s">
        <v>681</v>
      </c>
      <c r="E19" s="87" t="s">
        <v>162</v>
      </c>
      <c r="F19" s="97">
        <v>44077</v>
      </c>
      <c r="G19" s="84">
        <v>1254572.6008320001</v>
      </c>
      <c r="H19" s="86">
        <v>-2.6023320000000001</v>
      </c>
      <c r="I19" s="84">
        <v>-32.648148988000003</v>
      </c>
      <c r="J19" s="85">
        <v>8.4216232940133879E-3</v>
      </c>
      <c r="K19" s="85">
        <f>I19/'סכום נכסי הקרן'!$C$42</f>
        <v>-1.787759779603137E-5</v>
      </c>
    </row>
    <row r="20" spans="2:51">
      <c r="B20" s="77" t="s">
        <v>2243</v>
      </c>
      <c r="C20" s="74" t="s">
        <v>2244</v>
      </c>
      <c r="D20" s="87" t="s">
        <v>681</v>
      </c>
      <c r="E20" s="87" t="s">
        <v>162</v>
      </c>
      <c r="F20" s="97">
        <v>44077</v>
      </c>
      <c r="G20" s="84">
        <v>1255247.2634400001</v>
      </c>
      <c r="H20" s="86">
        <v>-2.547215</v>
      </c>
      <c r="I20" s="84">
        <v>-31.973845034000011</v>
      </c>
      <c r="J20" s="85">
        <v>8.2476859020853225E-3</v>
      </c>
      <c r="K20" s="85">
        <f>I20/'סכום נכסי הקרן'!$C$42</f>
        <v>-1.750835986813793E-5</v>
      </c>
    </row>
    <row r="21" spans="2:51">
      <c r="B21" s="77" t="s">
        <v>2245</v>
      </c>
      <c r="C21" s="74" t="s">
        <v>2246</v>
      </c>
      <c r="D21" s="87" t="s">
        <v>681</v>
      </c>
      <c r="E21" s="87" t="s">
        <v>162</v>
      </c>
      <c r="F21" s="97">
        <v>44082</v>
      </c>
      <c r="G21" s="84">
        <v>2081087.0927700005</v>
      </c>
      <c r="H21" s="86">
        <v>-2.170858</v>
      </c>
      <c r="I21" s="84">
        <v>-45.177436383000007</v>
      </c>
      <c r="J21" s="85">
        <v>1.1653565742631338E-2</v>
      </c>
      <c r="K21" s="85">
        <f>I21/'סכום נכסי הקרן'!$C$42</f>
        <v>-2.4738432718128354E-5</v>
      </c>
    </row>
    <row r="22" spans="2:51">
      <c r="B22" s="77" t="s">
        <v>2247</v>
      </c>
      <c r="C22" s="74" t="s">
        <v>2248</v>
      </c>
      <c r="D22" s="87" t="s">
        <v>681</v>
      </c>
      <c r="E22" s="87" t="s">
        <v>162</v>
      </c>
      <c r="F22" s="97">
        <v>44082</v>
      </c>
      <c r="G22" s="84">
        <v>2950774.3473600005</v>
      </c>
      <c r="H22" s="86">
        <v>-1.937943</v>
      </c>
      <c r="I22" s="84">
        <v>-57.184331356000008</v>
      </c>
      <c r="J22" s="85">
        <v>1.4750756533770993E-2</v>
      </c>
      <c r="K22" s="85">
        <f>I22/'סכום נכסי הקרן'!$C$42</f>
        <v>-3.1313214007731705E-5</v>
      </c>
    </row>
    <row r="23" spans="2:51">
      <c r="B23" s="77" t="s">
        <v>2249</v>
      </c>
      <c r="C23" s="74" t="s">
        <v>2250</v>
      </c>
      <c r="D23" s="87" t="s">
        <v>681</v>
      </c>
      <c r="E23" s="87" t="s">
        <v>162</v>
      </c>
      <c r="F23" s="97">
        <v>44070</v>
      </c>
      <c r="G23" s="84">
        <v>562968.46512000007</v>
      </c>
      <c r="H23" s="86">
        <v>-1.624395</v>
      </c>
      <c r="I23" s="84">
        <v>-9.1448291790000003</v>
      </c>
      <c r="J23" s="85">
        <v>2.3589180036499694E-3</v>
      </c>
      <c r="K23" s="85">
        <f>I23/'סכום נכסי הקרן'!$C$42</f>
        <v>-5.0075603990800363E-6</v>
      </c>
    </row>
    <row r="24" spans="2:51">
      <c r="B24" s="77" t="s">
        <v>2251</v>
      </c>
      <c r="C24" s="74" t="s">
        <v>2252</v>
      </c>
      <c r="D24" s="87" t="s">
        <v>681</v>
      </c>
      <c r="E24" s="87" t="s">
        <v>162</v>
      </c>
      <c r="F24" s="97">
        <v>44068</v>
      </c>
      <c r="G24" s="84">
        <v>563085.07347200008</v>
      </c>
      <c r="H24" s="86">
        <v>-1.6033599999999999</v>
      </c>
      <c r="I24" s="84">
        <v>-9.0282822970000023</v>
      </c>
      <c r="J24" s="85">
        <v>2.3288546166978768E-3</v>
      </c>
      <c r="K24" s="85">
        <f>I24/'סכום נכסי הקרן'!$C$42</f>
        <v>-4.9437412134489208E-6</v>
      </c>
    </row>
    <row r="25" spans="2:51">
      <c r="B25" s="77" t="s">
        <v>2253</v>
      </c>
      <c r="C25" s="74" t="s">
        <v>2254</v>
      </c>
      <c r="D25" s="87" t="s">
        <v>681</v>
      </c>
      <c r="E25" s="87" t="s">
        <v>162</v>
      </c>
      <c r="F25" s="97">
        <v>44083</v>
      </c>
      <c r="G25" s="84">
        <v>1345683.4953300003</v>
      </c>
      <c r="H25" s="86">
        <v>-1.573528</v>
      </c>
      <c r="I25" s="84">
        <v>-21.174705524000004</v>
      </c>
      <c r="J25" s="85">
        <v>5.4620368631108866E-3</v>
      </c>
      <c r="K25" s="85">
        <f>I25/'סכום נכסי הקרן'!$C$42</f>
        <v>-1.1594925915910725E-5</v>
      </c>
    </row>
    <row r="26" spans="2:51">
      <c r="B26" s="77" t="s">
        <v>2255</v>
      </c>
      <c r="C26" s="74" t="s">
        <v>2256</v>
      </c>
      <c r="D26" s="87" t="s">
        <v>681</v>
      </c>
      <c r="E26" s="87" t="s">
        <v>162</v>
      </c>
      <c r="F26" s="97">
        <v>44063</v>
      </c>
      <c r="G26" s="84">
        <v>1408337.3712800003</v>
      </c>
      <c r="H26" s="86">
        <v>-1.558316</v>
      </c>
      <c r="I26" s="84">
        <v>-21.946347852000002</v>
      </c>
      <c r="J26" s="85">
        <v>5.6610827877824526E-3</v>
      </c>
      <c r="K26" s="85">
        <f>I26/'סכום נכסי הקרן'!$C$42</f>
        <v>-1.2017464761449803E-5</v>
      </c>
    </row>
    <row r="27" spans="2:51">
      <c r="B27" s="77" t="s">
        <v>2257</v>
      </c>
      <c r="C27" s="74" t="s">
        <v>2258</v>
      </c>
      <c r="D27" s="87" t="s">
        <v>681</v>
      </c>
      <c r="E27" s="87" t="s">
        <v>162</v>
      </c>
      <c r="F27" s="97">
        <v>44084</v>
      </c>
      <c r="G27" s="84">
        <v>3594858.2896800004</v>
      </c>
      <c r="H27" s="86">
        <v>-1.389114</v>
      </c>
      <c r="I27" s="84">
        <v>-49.936691221000018</v>
      </c>
      <c r="J27" s="85">
        <v>1.2881220376913321E-2</v>
      </c>
      <c r="K27" s="85">
        <f>I27/'סכום נכסי הקרן'!$C$42</f>
        <v>-2.7344523612710273E-5</v>
      </c>
    </row>
    <row r="28" spans="2:51">
      <c r="B28" s="77" t="s">
        <v>2259</v>
      </c>
      <c r="C28" s="74" t="s">
        <v>2260</v>
      </c>
      <c r="D28" s="87" t="s">
        <v>681</v>
      </c>
      <c r="E28" s="87" t="s">
        <v>162</v>
      </c>
      <c r="F28" s="97">
        <v>44084</v>
      </c>
      <c r="G28" s="84">
        <v>1379005.5862600002</v>
      </c>
      <c r="H28" s="86">
        <v>-1.317353</v>
      </c>
      <c r="I28" s="84">
        <v>-18.166376982000006</v>
      </c>
      <c r="J28" s="85">
        <v>4.686035450759316E-3</v>
      </c>
      <c r="K28" s="85">
        <f>I28/'סכום נכסי הקרן'!$C$42</f>
        <v>-9.9476139126493726E-6</v>
      </c>
    </row>
    <row r="29" spans="2:51">
      <c r="B29" s="77" t="s">
        <v>2261</v>
      </c>
      <c r="C29" s="74" t="s">
        <v>2262</v>
      </c>
      <c r="D29" s="87" t="s">
        <v>681</v>
      </c>
      <c r="E29" s="87" t="s">
        <v>162</v>
      </c>
      <c r="F29" s="97">
        <v>44062</v>
      </c>
      <c r="G29" s="84">
        <v>705772.05048000009</v>
      </c>
      <c r="H29" s="86">
        <v>-1.463754</v>
      </c>
      <c r="I29" s="84">
        <v>-10.330764272000001</v>
      </c>
      <c r="J29" s="85">
        <v>2.6648311691426806E-3</v>
      </c>
      <c r="K29" s="85">
        <f>I29/'סכום נכסי הקרן'!$C$42</f>
        <v>-5.6569592551268486E-6</v>
      </c>
    </row>
    <row r="30" spans="2:51">
      <c r="B30" s="77" t="s">
        <v>2263</v>
      </c>
      <c r="C30" s="74" t="s">
        <v>2264</v>
      </c>
      <c r="D30" s="87" t="s">
        <v>681</v>
      </c>
      <c r="E30" s="87" t="s">
        <v>162</v>
      </c>
      <c r="F30" s="97">
        <v>44062</v>
      </c>
      <c r="G30" s="84">
        <v>564850.85708800005</v>
      </c>
      <c r="H30" s="86">
        <v>-1.4218710000000001</v>
      </c>
      <c r="I30" s="84">
        <v>-8.0314530510000015</v>
      </c>
      <c r="J30" s="85">
        <v>2.0717214971034703E-3</v>
      </c>
      <c r="K30" s="85">
        <f>I30/'סכום נכסי הקרן'!$C$42</f>
        <v>-4.3978936575014334E-6</v>
      </c>
    </row>
    <row r="31" spans="2:51">
      <c r="B31" s="77" t="s">
        <v>2265</v>
      </c>
      <c r="C31" s="74" t="s">
        <v>2266</v>
      </c>
      <c r="D31" s="87" t="s">
        <v>681</v>
      </c>
      <c r="E31" s="87" t="s">
        <v>162</v>
      </c>
      <c r="F31" s="97">
        <v>44061</v>
      </c>
      <c r="G31" s="84">
        <v>1412668.5386400002</v>
      </c>
      <c r="H31" s="86">
        <v>-1.3830119999999999</v>
      </c>
      <c r="I31" s="84">
        <v>-19.537371973000006</v>
      </c>
      <c r="J31" s="85">
        <v>5.0396850054836911E-3</v>
      </c>
      <c r="K31" s="85">
        <f>I31/'סכום נכסי הקרן'!$C$42</f>
        <v>-1.0698348572629038E-5</v>
      </c>
    </row>
    <row r="32" spans="2:51">
      <c r="B32" s="77" t="s">
        <v>2267</v>
      </c>
      <c r="C32" s="74" t="s">
        <v>2268</v>
      </c>
      <c r="D32" s="87" t="s">
        <v>681</v>
      </c>
      <c r="E32" s="87" t="s">
        <v>162</v>
      </c>
      <c r="F32" s="97">
        <v>44083</v>
      </c>
      <c r="G32" s="84">
        <v>1200621.38512</v>
      </c>
      <c r="H32" s="86">
        <v>-1.3582650000000001</v>
      </c>
      <c r="I32" s="84">
        <v>-16.307623956</v>
      </c>
      <c r="J32" s="85">
        <v>4.2065682139694714E-3</v>
      </c>
      <c r="K32" s="85">
        <f>I32/'סכום נכסי הקרן'!$C$42</f>
        <v>-8.9297908497492919E-6</v>
      </c>
    </row>
    <row r="33" spans="2:11">
      <c r="B33" s="77" t="s">
        <v>2269</v>
      </c>
      <c r="C33" s="74" t="s">
        <v>2270</v>
      </c>
      <c r="D33" s="87" t="s">
        <v>681</v>
      </c>
      <c r="E33" s="87" t="s">
        <v>162</v>
      </c>
      <c r="F33" s="97">
        <v>44054</v>
      </c>
      <c r="G33" s="84">
        <v>706584.14436000015</v>
      </c>
      <c r="H33" s="86">
        <v>-1.378053</v>
      </c>
      <c r="I33" s="84">
        <v>-9.737104405000002</v>
      </c>
      <c r="J33" s="85">
        <v>2.5116960016180008E-3</v>
      </c>
      <c r="K33" s="85">
        <f>I33/'סכום נכסי הקרן'!$C$42</f>
        <v>-5.3318807236066571E-6</v>
      </c>
    </row>
    <row r="34" spans="2:11">
      <c r="B34" s="77" t="s">
        <v>2271</v>
      </c>
      <c r="C34" s="74" t="s">
        <v>2272</v>
      </c>
      <c r="D34" s="87" t="s">
        <v>681</v>
      </c>
      <c r="E34" s="87" t="s">
        <v>162</v>
      </c>
      <c r="F34" s="97">
        <v>44054</v>
      </c>
      <c r="G34" s="84">
        <v>565300.63216000015</v>
      </c>
      <c r="H34" s="86">
        <v>-1.372079</v>
      </c>
      <c r="I34" s="84">
        <v>-7.7563723660000008</v>
      </c>
      <c r="J34" s="85">
        <v>2.0007641541502554E-3</v>
      </c>
      <c r="K34" s="85">
        <f>I34/'סכום נכסי הקרן'!$C$42</f>
        <v>-4.2472639280887686E-6</v>
      </c>
    </row>
    <row r="35" spans="2:11">
      <c r="B35" s="77" t="s">
        <v>2273</v>
      </c>
      <c r="C35" s="74" t="s">
        <v>2274</v>
      </c>
      <c r="D35" s="87" t="s">
        <v>681</v>
      </c>
      <c r="E35" s="87" t="s">
        <v>162</v>
      </c>
      <c r="F35" s="97">
        <v>44054</v>
      </c>
      <c r="G35" s="84">
        <v>1351176.73092</v>
      </c>
      <c r="H35" s="86">
        <v>-1.34385</v>
      </c>
      <c r="I35" s="84">
        <v>-18.157788958000005</v>
      </c>
      <c r="J35" s="85">
        <v>4.6838201612188725E-3</v>
      </c>
      <c r="K35" s="85">
        <f>I35/'סכום נכסי הקרן'!$C$42</f>
        <v>-9.9429112497513586E-6</v>
      </c>
    </row>
    <row r="36" spans="2:11">
      <c r="B36" s="77" t="s">
        <v>2273</v>
      </c>
      <c r="C36" s="74" t="s">
        <v>2275</v>
      </c>
      <c r="D36" s="87" t="s">
        <v>681</v>
      </c>
      <c r="E36" s="87" t="s">
        <v>162</v>
      </c>
      <c r="F36" s="97">
        <v>44054</v>
      </c>
      <c r="G36" s="84">
        <v>1130901.1143680001</v>
      </c>
      <c r="H36" s="86">
        <v>-1.34385</v>
      </c>
      <c r="I36" s="84">
        <v>-15.197615075000003</v>
      </c>
      <c r="J36" s="85">
        <v>3.9202402922172384E-3</v>
      </c>
      <c r="K36" s="85">
        <f>I36/'סכום נכסי הקרן'!$C$42</f>
        <v>-8.3219679581104837E-6</v>
      </c>
    </row>
    <row r="37" spans="2:11">
      <c r="B37" s="77" t="s">
        <v>2276</v>
      </c>
      <c r="C37" s="74" t="s">
        <v>2277</v>
      </c>
      <c r="D37" s="87" t="s">
        <v>681</v>
      </c>
      <c r="E37" s="87" t="s">
        <v>162</v>
      </c>
      <c r="F37" s="97">
        <v>44055</v>
      </c>
      <c r="G37" s="84">
        <v>848325.76080000016</v>
      </c>
      <c r="H37" s="86">
        <v>-1.2759659999999999</v>
      </c>
      <c r="I37" s="84">
        <v>-10.824349102000001</v>
      </c>
      <c r="J37" s="85">
        <v>2.7921518789148485E-3</v>
      </c>
      <c r="K37" s="85">
        <f>I37/'סכום נכסי הקרן'!$C$42</f>
        <v>-5.9272383166505461E-6</v>
      </c>
    </row>
    <row r="38" spans="2:11">
      <c r="B38" s="77" t="s">
        <v>2278</v>
      </c>
      <c r="C38" s="74" t="s">
        <v>2279</v>
      </c>
      <c r="D38" s="87" t="s">
        <v>681</v>
      </c>
      <c r="E38" s="87" t="s">
        <v>162</v>
      </c>
      <c r="F38" s="97">
        <v>44055</v>
      </c>
      <c r="G38" s="84">
        <v>848325.76080000016</v>
      </c>
      <c r="H38" s="86">
        <v>-1.2759659999999999</v>
      </c>
      <c r="I38" s="84">
        <v>-10.824349102000001</v>
      </c>
      <c r="J38" s="85">
        <v>2.7921518789148485E-3</v>
      </c>
      <c r="K38" s="85">
        <f>I38/'סכום נכסי הקרן'!$C$42</f>
        <v>-5.9272383166505461E-6</v>
      </c>
    </row>
    <row r="39" spans="2:11">
      <c r="B39" s="77" t="s">
        <v>2280</v>
      </c>
      <c r="C39" s="74" t="s">
        <v>2281</v>
      </c>
      <c r="D39" s="87" t="s">
        <v>681</v>
      </c>
      <c r="E39" s="87" t="s">
        <v>162</v>
      </c>
      <c r="F39" s="97">
        <v>44054</v>
      </c>
      <c r="G39" s="84">
        <v>989829.99595200014</v>
      </c>
      <c r="H39" s="86">
        <v>-1.3140080000000001</v>
      </c>
      <c r="I39" s="84">
        <v>-13.006441859000002</v>
      </c>
      <c r="J39" s="85">
        <v>3.3550249287408458E-3</v>
      </c>
      <c r="K39" s="85">
        <f>I39/'סכום נכסי הקרן'!$C$42</f>
        <v>-7.1221169812148919E-6</v>
      </c>
    </row>
    <row r="40" spans="2:11">
      <c r="B40" s="77" t="s">
        <v>2280</v>
      </c>
      <c r="C40" s="74" t="s">
        <v>2282</v>
      </c>
      <c r="D40" s="87" t="s">
        <v>681</v>
      </c>
      <c r="E40" s="87" t="s">
        <v>162</v>
      </c>
      <c r="F40" s="97">
        <v>44054</v>
      </c>
      <c r="G40" s="84">
        <v>450524.93049000012</v>
      </c>
      <c r="H40" s="86">
        <v>-1.3140080000000001</v>
      </c>
      <c r="I40" s="84">
        <v>-5.9199320850000001</v>
      </c>
      <c r="J40" s="85">
        <v>1.5270525126658138E-3</v>
      </c>
      <c r="K40" s="85">
        <f>I40/'סכום נכסי הקרן'!$C$42</f>
        <v>-3.2416589630962328E-6</v>
      </c>
    </row>
    <row r="41" spans="2:11">
      <c r="B41" s="77" t="s">
        <v>2283</v>
      </c>
      <c r="C41" s="74" t="s">
        <v>2284</v>
      </c>
      <c r="D41" s="87" t="s">
        <v>681</v>
      </c>
      <c r="E41" s="87" t="s">
        <v>162</v>
      </c>
      <c r="F41" s="97">
        <v>44054</v>
      </c>
      <c r="G41" s="84">
        <v>721062.80269200017</v>
      </c>
      <c r="H41" s="86">
        <v>-1.2826919999999999</v>
      </c>
      <c r="I41" s="84">
        <v>-9.2490152530000014</v>
      </c>
      <c r="J41" s="85">
        <v>2.3857929075850352E-3</v>
      </c>
      <c r="K41" s="85">
        <f>I41/'סכום נכסי הקרן'!$C$42</f>
        <v>-5.0646110063779936E-6</v>
      </c>
    </row>
    <row r="42" spans="2:11">
      <c r="B42" s="77" t="s">
        <v>2285</v>
      </c>
      <c r="C42" s="74" t="s">
        <v>2286</v>
      </c>
      <c r="D42" s="87" t="s">
        <v>681</v>
      </c>
      <c r="E42" s="87" t="s">
        <v>162</v>
      </c>
      <c r="F42" s="97">
        <v>43894</v>
      </c>
      <c r="G42" s="84">
        <v>1166142.1365400003</v>
      </c>
      <c r="H42" s="86">
        <v>-1.2201690000000001</v>
      </c>
      <c r="I42" s="84">
        <v>-14.228904151000002</v>
      </c>
      <c r="J42" s="85">
        <v>3.6703603224302159E-3</v>
      </c>
      <c r="K42" s="85">
        <f>I42/'סכום נכסי הקרן'!$C$42</f>
        <v>-7.7915175400405529E-6</v>
      </c>
    </row>
    <row r="43" spans="2:11">
      <c r="B43" s="77" t="s">
        <v>2287</v>
      </c>
      <c r="C43" s="74" t="s">
        <v>2288</v>
      </c>
      <c r="D43" s="87" t="s">
        <v>681</v>
      </c>
      <c r="E43" s="87" t="s">
        <v>162</v>
      </c>
      <c r="F43" s="97">
        <v>44049</v>
      </c>
      <c r="G43" s="84">
        <v>990267.27727200021</v>
      </c>
      <c r="H43" s="86">
        <v>-1.2706310000000001</v>
      </c>
      <c r="I43" s="84">
        <v>-12.582646295000002</v>
      </c>
      <c r="J43" s="85">
        <v>3.2457064312360171E-3</v>
      </c>
      <c r="K43" s="85">
        <f>I43/'סכום נכסי הקרן'!$C$42</f>
        <v>-6.890053391829808E-6</v>
      </c>
    </row>
    <row r="44" spans="2:11">
      <c r="B44" s="77" t="s">
        <v>2289</v>
      </c>
      <c r="C44" s="74" t="s">
        <v>2290</v>
      </c>
      <c r="D44" s="87" t="s">
        <v>681</v>
      </c>
      <c r="E44" s="87" t="s">
        <v>162</v>
      </c>
      <c r="F44" s="97">
        <v>44055</v>
      </c>
      <c r="G44" s="84">
        <v>2103688.0862200004</v>
      </c>
      <c r="H44" s="86">
        <v>-1.2406269999999999</v>
      </c>
      <c r="I44" s="84">
        <v>-26.098932311000006</v>
      </c>
      <c r="J44" s="85">
        <v>6.7322461797139944E-3</v>
      </c>
      <c r="K44" s="85">
        <f>I44/'סכום נכסי הקרן'!$C$42</f>
        <v>-1.4291352778786995E-5</v>
      </c>
    </row>
    <row r="45" spans="2:11">
      <c r="B45" s="77" t="s">
        <v>2291</v>
      </c>
      <c r="C45" s="74" t="s">
        <v>2292</v>
      </c>
      <c r="D45" s="87" t="s">
        <v>681</v>
      </c>
      <c r="E45" s="87" t="s">
        <v>162</v>
      </c>
      <c r="F45" s="97">
        <v>43887</v>
      </c>
      <c r="G45" s="84">
        <v>1082087.7991200003</v>
      </c>
      <c r="H45" s="86">
        <v>-1.2423379999999999</v>
      </c>
      <c r="I45" s="84">
        <v>-13.443192799000002</v>
      </c>
      <c r="J45" s="85">
        <v>3.4676852786840588E-3</v>
      </c>
      <c r="K45" s="85">
        <f>I45/'סכום נכסי הקרן'!$C$42</f>
        <v>-7.3612747247435843E-6</v>
      </c>
    </row>
    <row r="46" spans="2:11">
      <c r="B46" s="77" t="s">
        <v>2293</v>
      </c>
      <c r="C46" s="74" t="s">
        <v>2294</v>
      </c>
      <c r="D46" s="87" t="s">
        <v>681</v>
      </c>
      <c r="E46" s="87" t="s">
        <v>162</v>
      </c>
      <c r="F46" s="97">
        <v>43887</v>
      </c>
      <c r="G46" s="84">
        <v>1415167.2890400002</v>
      </c>
      <c r="H46" s="86">
        <v>-1.23936</v>
      </c>
      <c r="I46" s="84">
        <v>-17.539010583000003</v>
      </c>
      <c r="J46" s="85">
        <v>4.5242056489643752E-3</v>
      </c>
      <c r="K46" s="85">
        <f>I46/'סכום נכסי הקרן'!$C$42</f>
        <v>-9.6040782299315251E-6</v>
      </c>
    </row>
    <row r="47" spans="2:11">
      <c r="B47" s="77" t="s">
        <v>2295</v>
      </c>
      <c r="C47" s="74" t="s">
        <v>2296</v>
      </c>
      <c r="D47" s="87" t="s">
        <v>681</v>
      </c>
      <c r="E47" s="87" t="s">
        <v>162</v>
      </c>
      <c r="F47" s="97">
        <v>43888</v>
      </c>
      <c r="G47" s="84">
        <v>1283624.9401800002</v>
      </c>
      <c r="H47" s="86">
        <v>-1.2171989999999999</v>
      </c>
      <c r="I47" s="84">
        <v>-15.624265194000001</v>
      </c>
      <c r="J47" s="85">
        <v>4.0302951250925914E-3</v>
      </c>
      <c r="K47" s="85">
        <f>I47/'סכום נכסי הקרן'!$C$42</f>
        <v>-8.5555946555968978E-6</v>
      </c>
    </row>
    <row r="48" spans="2:11">
      <c r="B48" s="77" t="s">
        <v>2297</v>
      </c>
      <c r="C48" s="74" t="s">
        <v>2298</v>
      </c>
      <c r="D48" s="87" t="s">
        <v>681</v>
      </c>
      <c r="E48" s="87" t="s">
        <v>162</v>
      </c>
      <c r="F48" s="97">
        <v>44047</v>
      </c>
      <c r="G48" s="84">
        <v>1623657.1386060002</v>
      </c>
      <c r="H48" s="86">
        <v>-1.190572</v>
      </c>
      <c r="I48" s="84">
        <v>-19.330803871000001</v>
      </c>
      <c r="J48" s="85">
        <v>4.9864005531172553E-3</v>
      </c>
      <c r="K48" s="85">
        <f>I48/'סכום נכסי הקרן'!$C$42</f>
        <v>-1.0585235224414319E-5</v>
      </c>
    </row>
    <row r="49" spans="2:11">
      <c r="B49" s="77" t="s">
        <v>2299</v>
      </c>
      <c r="C49" s="74" t="s">
        <v>2300</v>
      </c>
      <c r="D49" s="87" t="s">
        <v>681</v>
      </c>
      <c r="E49" s="87" t="s">
        <v>162</v>
      </c>
      <c r="F49" s="97">
        <v>44084</v>
      </c>
      <c r="G49" s="84">
        <v>2801460.1920000003</v>
      </c>
      <c r="H49" s="86">
        <v>-1.1549879999999999</v>
      </c>
      <c r="I49" s="84">
        <v>-32.356526365000008</v>
      </c>
      <c r="J49" s="85">
        <v>8.3463989412998329E-3</v>
      </c>
      <c r="K49" s="85">
        <f>I49/'סכום נכסי הקרן'!$C$42</f>
        <v>-1.7717909969192127E-5</v>
      </c>
    </row>
    <row r="50" spans="2:11">
      <c r="B50" s="77" t="s">
        <v>2301</v>
      </c>
      <c r="C50" s="74" t="s">
        <v>2302</v>
      </c>
      <c r="D50" s="87" t="s">
        <v>681</v>
      </c>
      <c r="E50" s="87" t="s">
        <v>162</v>
      </c>
      <c r="F50" s="97">
        <v>44039</v>
      </c>
      <c r="G50" s="84">
        <v>894023.88000000012</v>
      </c>
      <c r="H50" s="86">
        <v>-1.1741569999999999</v>
      </c>
      <c r="I50" s="84">
        <v>-10.497241550000002</v>
      </c>
      <c r="J50" s="85">
        <v>2.7077741526130164E-3</v>
      </c>
      <c r="K50" s="85">
        <f>I50/'סכום נכסי הקרן'!$C$42</f>
        <v>-5.7481195172095784E-6</v>
      </c>
    </row>
    <row r="51" spans="2:11">
      <c r="B51" s="77" t="s">
        <v>2303</v>
      </c>
      <c r="C51" s="74" t="s">
        <v>2304</v>
      </c>
      <c r="D51" s="87" t="s">
        <v>681</v>
      </c>
      <c r="E51" s="87" t="s">
        <v>162</v>
      </c>
      <c r="F51" s="97">
        <v>44039</v>
      </c>
      <c r="G51" s="84">
        <v>902376.7294800001</v>
      </c>
      <c r="H51" s="86">
        <v>-1.1622570000000001</v>
      </c>
      <c r="I51" s="84">
        <v>-10.487939882000003</v>
      </c>
      <c r="J51" s="85">
        <v>2.7053747778756996E-3</v>
      </c>
      <c r="K51" s="85">
        <f>I51/'סכום נכסי הקרן'!$C$42</f>
        <v>-5.7430260744114186E-6</v>
      </c>
    </row>
    <row r="52" spans="2:11">
      <c r="B52" s="77" t="s">
        <v>2305</v>
      </c>
      <c r="C52" s="74" t="s">
        <v>2306</v>
      </c>
      <c r="D52" s="87" t="s">
        <v>681</v>
      </c>
      <c r="E52" s="87" t="s">
        <v>162</v>
      </c>
      <c r="F52" s="97">
        <v>44090</v>
      </c>
      <c r="G52" s="84">
        <v>1416166.7892000002</v>
      </c>
      <c r="H52" s="86">
        <v>-1.1085689999999999</v>
      </c>
      <c r="I52" s="84">
        <v>-15.699179165000004</v>
      </c>
      <c r="J52" s="85">
        <v>4.0496192602358285E-3</v>
      </c>
      <c r="K52" s="85">
        <f>I52/'סכום נכסי הקרן'!$C$42</f>
        <v>-8.596616333221986E-6</v>
      </c>
    </row>
    <row r="53" spans="2:11">
      <c r="B53" s="77" t="s">
        <v>2307</v>
      </c>
      <c r="C53" s="74" t="s">
        <v>2308</v>
      </c>
      <c r="D53" s="87" t="s">
        <v>681</v>
      </c>
      <c r="E53" s="87" t="s">
        <v>162</v>
      </c>
      <c r="F53" s="97">
        <v>43893</v>
      </c>
      <c r="G53" s="84">
        <v>1354002.9608250002</v>
      </c>
      <c r="H53" s="86">
        <v>-1.0824940000000001</v>
      </c>
      <c r="I53" s="84">
        <v>-14.656999276000002</v>
      </c>
      <c r="J53" s="85">
        <v>3.7807878960754693E-3</v>
      </c>
      <c r="K53" s="85">
        <f>I53/'סכום נכסי הקרן'!$C$42</f>
        <v>-8.0259354994172033E-6</v>
      </c>
    </row>
    <row r="54" spans="2:11">
      <c r="B54" s="77" t="s">
        <v>2309</v>
      </c>
      <c r="C54" s="74" t="s">
        <v>2310</v>
      </c>
      <c r="D54" s="87" t="s">
        <v>681</v>
      </c>
      <c r="E54" s="87" t="s">
        <v>162</v>
      </c>
      <c r="F54" s="97">
        <v>44090</v>
      </c>
      <c r="G54" s="84">
        <v>849999.92356800009</v>
      </c>
      <c r="H54" s="86">
        <v>-1.0870660000000001</v>
      </c>
      <c r="I54" s="84">
        <v>-9.2400624710000017</v>
      </c>
      <c r="J54" s="85">
        <v>2.3834835283468693E-3</v>
      </c>
      <c r="K54" s="85">
        <f>I54/'סכום נכסי הקרן'!$C$42</f>
        <v>-5.0597086079047943E-6</v>
      </c>
    </row>
    <row r="55" spans="2:11">
      <c r="B55" s="77" t="s">
        <v>2311</v>
      </c>
      <c r="C55" s="74" t="s">
        <v>2312</v>
      </c>
      <c r="D55" s="87" t="s">
        <v>681</v>
      </c>
      <c r="E55" s="87" t="s">
        <v>162</v>
      </c>
      <c r="F55" s="97">
        <v>44053</v>
      </c>
      <c r="G55" s="84">
        <v>991754.03376000014</v>
      </c>
      <c r="H55" s="86">
        <v>-1.1181680000000001</v>
      </c>
      <c r="I55" s="84">
        <v>-11.089474515000001</v>
      </c>
      <c r="J55" s="85">
        <v>2.8605412493130414E-3</v>
      </c>
      <c r="K55" s="85">
        <f>I55/'סכום נכסי הקרן'!$C$42</f>
        <v>-6.0724167002968246E-6</v>
      </c>
    </row>
    <row r="56" spans="2:11">
      <c r="B56" s="77" t="s">
        <v>2311</v>
      </c>
      <c r="C56" s="74" t="s">
        <v>2304</v>
      </c>
      <c r="D56" s="87" t="s">
        <v>681</v>
      </c>
      <c r="E56" s="87" t="s">
        <v>162</v>
      </c>
      <c r="F56" s="97">
        <v>44053</v>
      </c>
      <c r="G56" s="84">
        <v>233592.34248000002</v>
      </c>
      <c r="H56" s="86">
        <v>-1.1181680000000001</v>
      </c>
      <c r="I56" s="84">
        <v>-2.6119544560000003</v>
      </c>
      <c r="J56" s="85">
        <v>6.7375631303436977E-4</v>
      </c>
      <c r="K56" s="85">
        <f>I56/'סכום נכסי הקרן'!$C$42</f>
        <v>-1.4302639712616812E-6</v>
      </c>
    </row>
    <row r="57" spans="2:11">
      <c r="B57" s="77" t="s">
        <v>2313</v>
      </c>
      <c r="C57" s="74" t="s">
        <v>2314</v>
      </c>
      <c r="D57" s="87" t="s">
        <v>681</v>
      </c>
      <c r="E57" s="87" t="s">
        <v>162</v>
      </c>
      <c r="F57" s="97">
        <v>44090</v>
      </c>
      <c r="G57" s="84">
        <v>1133699.7148160003</v>
      </c>
      <c r="H57" s="86">
        <v>-0.919045</v>
      </c>
      <c r="I57" s="84">
        <v>-10.419212706000001</v>
      </c>
      <c r="J57" s="85">
        <v>2.6876465328059375E-3</v>
      </c>
      <c r="K57" s="85">
        <f>I57/'סכום נכסי הקרן'!$C$42</f>
        <v>-5.7053921855610369E-6</v>
      </c>
    </row>
    <row r="58" spans="2:11">
      <c r="B58" s="77" t="s">
        <v>2315</v>
      </c>
      <c r="C58" s="74" t="s">
        <v>2316</v>
      </c>
      <c r="D58" s="87" t="s">
        <v>681</v>
      </c>
      <c r="E58" s="87" t="s">
        <v>162</v>
      </c>
      <c r="F58" s="97">
        <v>44041</v>
      </c>
      <c r="G58" s="84">
        <v>1431700.3593600001</v>
      </c>
      <c r="H58" s="86">
        <v>-1.116706</v>
      </c>
      <c r="I58" s="84">
        <v>-15.987885527000005</v>
      </c>
      <c r="J58" s="85">
        <v>4.1240913604532938E-3</v>
      </c>
      <c r="K58" s="85">
        <f>I58/'סכום נכסי הקרן'!$C$42</f>
        <v>-8.7547072627533525E-6</v>
      </c>
    </row>
    <row r="59" spans="2:11">
      <c r="B59" s="77" t="s">
        <v>2317</v>
      </c>
      <c r="C59" s="74" t="s">
        <v>2318</v>
      </c>
      <c r="D59" s="87" t="s">
        <v>681</v>
      </c>
      <c r="E59" s="87" t="s">
        <v>162</v>
      </c>
      <c r="F59" s="97">
        <v>44090</v>
      </c>
      <c r="G59" s="84">
        <v>903332.07480000006</v>
      </c>
      <c r="H59" s="86">
        <v>-1.0031669999999999</v>
      </c>
      <c r="I59" s="84">
        <v>-9.0619264409999989</v>
      </c>
      <c r="J59" s="85">
        <v>2.3375331579199733E-3</v>
      </c>
      <c r="K59" s="85">
        <f>I59/'סכום נכסי הקרן'!$C$42</f>
        <v>-4.9621642019878663E-6</v>
      </c>
    </row>
    <row r="60" spans="2:11">
      <c r="B60" s="77" t="s">
        <v>2319</v>
      </c>
      <c r="C60" s="74" t="s">
        <v>2320</v>
      </c>
      <c r="D60" s="87" t="s">
        <v>681</v>
      </c>
      <c r="E60" s="87" t="s">
        <v>162</v>
      </c>
      <c r="F60" s="97">
        <v>43893</v>
      </c>
      <c r="G60" s="84">
        <v>716165.71752000006</v>
      </c>
      <c r="H60" s="86">
        <v>-0.993448</v>
      </c>
      <c r="I60" s="84">
        <v>-7.114735436000001</v>
      </c>
      <c r="J60" s="85">
        <v>1.8352532543447759E-3</v>
      </c>
      <c r="K60" s="85">
        <f>I60/'סכום נכסי הקרן'!$C$42</f>
        <v>-3.8959139336423295E-6</v>
      </c>
    </row>
    <row r="61" spans="2:11">
      <c r="B61" s="77" t="s">
        <v>2321</v>
      </c>
      <c r="C61" s="74" t="s">
        <v>2322</v>
      </c>
      <c r="D61" s="87" t="s">
        <v>681</v>
      </c>
      <c r="E61" s="87" t="s">
        <v>162</v>
      </c>
      <c r="F61" s="97">
        <v>44033</v>
      </c>
      <c r="G61" s="84">
        <v>1134399.3649280001</v>
      </c>
      <c r="H61" s="86">
        <v>-1.0407249999999999</v>
      </c>
      <c r="I61" s="84">
        <v>-11.805976116000002</v>
      </c>
      <c r="J61" s="85">
        <v>3.0453635672765302E-3</v>
      </c>
      <c r="K61" s="85">
        <f>I61/'סכום נכסי הקרן'!$C$42</f>
        <v>-6.4647613764865433E-6</v>
      </c>
    </row>
    <row r="62" spans="2:11">
      <c r="B62" s="77" t="s">
        <v>2323</v>
      </c>
      <c r="C62" s="74" t="s">
        <v>2324</v>
      </c>
      <c r="D62" s="87" t="s">
        <v>681</v>
      </c>
      <c r="E62" s="87" t="s">
        <v>162</v>
      </c>
      <c r="F62" s="97">
        <v>44089</v>
      </c>
      <c r="G62" s="84">
        <v>1325470.8651800002</v>
      </c>
      <c r="H62" s="86">
        <v>-0.94415499999999997</v>
      </c>
      <c r="I62" s="84">
        <v>-12.514498517000002</v>
      </c>
      <c r="J62" s="85">
        <v>3.2281276424706569E-3</v>
      </c>
      <c r="K62" s="85">
        <f>I62/'סכום נכסי הקרן'!$C$42</f>
        <v>-6.8527367719434847E-6</v>
      </c>
    </row>
    <row r="63" spans="2:11">
      <c r="B63" s="77" t="s">
        <v>2325</v>
      </c>
      <c r="C63" s="74" t="s">
        <v>2326</v>
      </c>
      <c r="D63" s="87" t="s">
        <v>681</v>
      </c>
      <c r="E63" s="87" t="s">
        <v>162</v>
      </c>
      <c r="F63" s="97">
        <v>44046</v>
      </c>
      <c r="G63" s="84">
        <v>701600.98632000014</v>
      </c>
      <c r="H63" s="86">
        <v>-1.0217430000000001</v>
      </c>
      <c r="I63" s="84">
        <v>-7.1685614550000007</v>
      </c>
      <c r="J63" s="85">
        <v>1.8491377307848038E-3</v>
      </c>
      <c r="K63" s="85">
        <f>I63/'סכום נכסי הקרן'!$C$42</f>
        <v>-3.9253881901766651E-6</v>
      </c>
    </row>
    <row r="64" spans="2:11">
      <c r="B64" s="77" t="s">
        <v>2327</v>
      </c>
      <c r="C64" s="74" t="s">
        <v>2328</v>
      </c>
      <c r="D64" s="87" t="s">
        <v>681</v>
      </c>
      <c r="E64" s="87" t="s">
        <v>162</v>
      </c>
      <c r="F64" s="97">
        <v>43888</v>
      </c>
      <c r="G64" s="84">
        <v>1418873.7688000002</v>
      </c>
      <c r="H64" s="86">
        <v>-0.97493600000000002</v>
      </c>
      <c r="I64" s="84">
        <v>-13.833109117999999</v>
      </c>
      <c r="J64" s="85">
        <v>3.5682645904243134E-3</v>
      </c>
      <c r="K64" s="85">
        <f>I64/'סכום נכסי הקרן'!$C$42</f>
        <v>-7.5747865880885217E-6</v>
      </c>
    </row>
    <row r="65" spans="2:11">
      <c r="B65" s="77" t="s">
        <v>2329</v>
      </c>
      <c r="C65" s="74" t="s">
        <v>2330</v>
      </c>
      <c r="D65" s="87" t="s">
        <v>681</v>
      </c>
      <c r="E65" s="87" t="s">
        <v>162</v>
      </c>
      <c r="F65" s="97">
        <v>44035</v>
      </c>
      <c r="G65" s="84">
        <v>1986423.2763200002</v>
      </c>
      <c r="H65" s="86">
        <v>-0.98295100000000002</v>
      </c>
      <c r="I65" s="84">
        <v>-19.525565877000002</v>
      </c>
      <c r="J65" s="85">
        <v>5.0366396109922142E-3</v>
      </c>
      <c r="K65" s="85">
        <f>I65/'סכום נכסי הקרן'!$C$42</f>
        <v>-1.0691883745606012E-5</v>
      </c>
    </row>
    <row r="66" spans="2:11">
      <c r="B66" s="77" t="s">
        <v>2331</v>
      </c>
      <c r="C66" s="74" t="s">
        <v>2332</v>
      </c>
      <c r="D66" s="87" t="s">
        <v>681</v>
      </c>
      <c r="E66" s="87" t="s">
        <v>162</v>
      </c>
      <c r="F66" s="97">
        <v>44084</v>
      </c>
      <c r="G66" s="84">
        <v>452130.44137500005</v>
      </c>
      <c r="H66" s="86">
        <v>-0.93239300000000003</v>
      </c>
      <c r="I66" s="84">
        <v>-4.2156329210000001</v>
      </c>
      <c r="J66" s="85">
        <v>1.0874268069394201E-3</v>
      </c>
      <c r="K66" s="85">
        <f>I66/'סכום נכסי הקרן'!$C$42</f>
        <v>-2.3084123343423799E-6</v>
      </c>
    </row>
    <row r="67" spans="2:11">
      <c r="B67" s="77" t="s">
        <v>2333</v>
      </c>
      <c r="C67" s="74" t="s">
        <v>2334</v>
      </c>
      <c r="D67" s="87" t="s">
        <v>681</v>
      </c>
      <c r="E67" s="87" t="s">
        <v>162</v>
      </c>
      <c r="F67" s="97">
        <v>44048</v>
      </c>
      <c r="G67" s="84">
        <v>1658346.7886700002</v>
      </c>
      <c r="H67" s="86">
        <v>-0.92630900000000005</v>
      </c>
      <c r="I67" s="84">
        <v>-15.361416956000003</v>
      </c>
      <c r="J67" s="85">
        <v>3.9624931543056777E-3</v>
      </c>
      <c r="K67" s="85">
        <f>I67/'סכום נכסי הקרן'!$C$42</f>
        <v>-8.4116632161120233E-6</v>
      </c>
    </row>
    <row r="68" spans="2:11">
      <c r="B68" s="77" t="s">
        <v>2335</v>
      </c>
      <c r="C68" s="74" t="s">
        <v>2336</v>
      </c>
      <c r="D68" s="87" t="s">
        <v>681</v>
      </c>
      <c r="E68" s="87" t="s">
        <v>162</v>
      </c>
      <c r="F68" s="97">
        <v>44046</v>
      </c>
      <c r="G68" s="84">
        <v>1135898.6151680003</v>
      </c>
      <c r="H68" s="86">
        <v>-0.90738200000000002</v>
      </c>
      <c r="I68" s="84">
        <v>-10.306944517000002</v>
      </c>
      <c r="J68" s="85">
        <v>2.6586868390724087E-3</v>
      </c>
      <c r="K68" s="85">
        <f>I68/'סכום נכסי הקרן'!$C$42</f>
        <v>-5.6439159429425485E-6</v>
      </c>
    </row>
    <row r="69" spans="2:11">
      <c r="B69" s="77" t="s">
        <v>2337</v>
      </c>
      <c r="C69" s="74" t="s">
        <v>2338</v>
      </c>
      <c r="D69" s="87" t="s">
        <v>681</v>
      </c>
      <c r="E69" s="87" t="s">
        <v>162</v>
      </c>
      <c r="F69" s="97">
        <v>44046</v>
      </c>
      <c r="G69" s="84">
        <v>1058892.6625719999</v>
      </c>
      <c r="H69" s="86">
        <v>-0.91433799999999998</v>
      </c>
      <c r="I69" s="84">
        <v>-9.6818607820000011</v>
      </c>
      <c r="J69" s="85">
        <v>2.4974458527818907E-3</v>
      </c>
      <c r="K69" s="85">
        <f>I69/'סכום נכסי הקרן'!$C$42</f>
        <v>-5.3016302100736354E-6</v>
      </c>
    </row>
    <row r="70" spans="2:11">
      <c r="B70" s="77" t="s">
        <v>2339</v>
      </c>
      <c r="C70" s="74" t="s">
        <v>2340</v>
      </c>
      <c r="D70" s="87" t="s">
        <v>681</v>
      </c>
      <c r="E70" s="87" t="s">
        <v>162</v>
      </c>
      <c r="F70" s="97">
        <v>44048</v>
      </c>
      <c r="G70" s="84">
        <v>936566.59360000014</v>
      </c>
      <c r="H70" s="86">
        <v>-0.88488</v>
      </c>
      <c r="I70" s="84">
        <v>-8.2874867660000024</v>
      </c>
      <c r="J70" s="85">
        <v>2.1377656547397674E-3</v>
      </c>
      <c r="K70" s="85">
        <f>I70/'סכום נכסי הקרן'!$C$42</f>
        <v>-4.5380935745220319E-6</v>
      </c>
    </row>
    <row r="71" spans="2:11">
      <c r="B71" s="77" t="s">
        <v>2341</v>
      </c>
      <c r="C71" s="74" t="s">
        <v>2342</v>
      </c>
      <c r="D71" s="87" t="s">
        <v>681</v>
      </c>
      <c r="E71" s="87" t="s">
        <v>162</v>
      </c>
      <c r="F71" s="97">
        <v>44033</v>
      </c>
      <c r="G71" s="84">
        <v>852273.78643200011</v>
      </c>
      <c r="H71" s="86">
        <v>-0.88207800000000003</v>
      </c>
      <c r="I71" s="84">
        <v>-7.5177223790000003</v>
      </c>
      <c r="J71" s="85">
        <v>1.9392041468624329E-3</v>
      </c>
      <c r="K71" s="85">
        <f>I71/'סכום נכסי הקרן'!$C$42</f>
        <v>-4.1165830590697533E-6</v>
      </c>
    </row>
    <row r="72" spans="2:11">
      <c r="B72" s="77" t="s">
        <v>2343</v>
      </c>
      <c r="C72" s="74" t="s">
        <v>2344</v>
      </c>
      <c r="D72" s="87" t="s">
        <v>681</v>
      </c>
      <c r="E72" s="87" t="s">
        <v>162</v>
      </c>
      <c r="F72" s="97">
        <v>44047</v>
      </c>
      <c r="G72" s="84">
        <v>852598.62398400006</v>
      </c>
      <c r="H72" s="86">
        <v>-0.82865200000000006</v>
      </c>
      <c r="I72" s="84">
        <v>-7.0650782420000002</v>
      </c>
      <c r="J72" s="85">
        <v>1.8224441305607765E-3</v>
      </c>
      <c r="K72" s="85">
        <f>I72/'סכום נכסי הקרן'!$C$42</f>
        <v>-3.8687224581826388E-6</v>
      </c>
    </row>
    <row r="73" spans="2:11">
      <c r="B73" s="77" t="s">
        <v>2345</v>
      </c>
      <c r="C73" s="74" t="s">
        <v>2346</v>
      </c>
      <c r="D73" s="87" t="s">
        <v>681</v>
      </c>
      <c r="E73" s="87" t="s">
        <v>162</v>
      </c>
      <c r="F73" s="97">
        <v>44033</v>
      </c>
      <c r="G73" s="84">
        <v>852723.5615040001</v>
      </c>
      <c r="H73" s="86">
        <v>-0.81981599999999999</v>
      </c>
      <c r="I73" s="84">
        <v>-6.9907629060000005</v>
      </c>
      <c r="J73" s="85">
        <v>1.8032744139256905E-3</v>
      </c>
      <c r="K73" s="85">
        <f>I73/'סכום נכסי הקרן'!$C$42</f>
        <v>-3.8280285833913526E-6</v>
      </c>
    </row>
    <row r="74" spans="2:11">
      <c r="B74" s="77" t="s">
        <v>2347</v>
      </c>
      <c r="C74" s="74" t="s">
        <v>2348</v>
      </c>
      <c r="D74" s="87" t="s">
        <v>681</v>
      </c>
      <c r="E74" s="87" t="s">
        <v>162</v>
      </c>
      <c r="F74" s="97">
        <v>44047</v>
      </c>
      <c r="G74" s="84">
        <v>703042.91436000017</v>
      </c>
      <c r="H74" s="86">
        <v>-0.80039700000000003</v>
      </c>
      <c r="I74" s="84">
        <v>-5.6271314540000015</v>
      </c>
      <c r="J74" s="85">
        <v>1.4515242915884795E-3</v>
      </c>
      <c r="K74" s="85">
        <f>I74/'סכום נכסי הקרן'!$C$42</f>
        <v>-3.0813260781487225E-6</v>
      </c>
    </row>
    <row r="75" spans="2:11">
      <c r="B75" s="77" t="s">
        <v>2349</v>
      </c>
      <c r="C75" s="74" t="s">
        <v>2350</v>
      </c>
      <c r="D75" s="87" t="s">
        <v>681</v>
      </c>
      <c r="E75" s="87" t="s">
        <v>162</v>
      </c>
      <c r="F75" s="97">
        <v>44035</v>
      </c>
      <c r="G75" s="84">
        <v>852998.42404800013</v>
      </c>
      <c r="H75" s="86">
        <v>-0.79966599999999999</v>
      </c>
      <c r="I75" s="84">
        <v>-6.821135818000001</v>
      </c>
      <c r="J75" s="85">
        <v>1.7595189337567682E-3</v>
      </c>
      <c r="K75" s="85">
        <f>I75/'סכום נכסי הקרן'!$C$42</f>
        <v>-3.7351435363496158E-6</v>
      </c>
    </row>
    <row r="76" spans="2:11">
      <c r="B76" s="77" t="s">
        <v>2351</v>
      </c>
      <c r="C76" s="74" t="s">
        <v>2352</v>
      </c>
      <c r="D76" s="87" t="s">
        <v>681</v>
      </c>
      <c r="E76" s="87" t="s">
        <v>162</v>
      </c>
      <c r="F76" s="97">
        <v>44005</v>
      </c>
      <c r="G76" s="84">
        <v>1509887.8951000003</v>
      </c>
      <c r="H76" s="86">
        <v>-0.769374</v>
      </c>
      <c r="I76" s="84">
        <v>-11.616689045999999</v>
      </c>
      <c r="J76" s="85">
        <v>2.9965367747207413E-3</v>
      </c>
      <c r="K76" s="85">
        <f>I76/'סכום נכסי הקרן'!$C$42</f>
        <v>-6.3611108416065084E-6</v>
      </c>
    </row>
    <row r="77" spans="2:11">
      <c r="B77" s="77" t="s">
        <v>2353</v>
      </c>
      <c r="C77" s="74" t="s">
        <v>2292</v>
      </c>
      <c r="D77" s="87" t="s">
        <v>681</v>
      </c>
      <c r="E77" s="87" t="s">
        <v>162</v>
      </c>
      <c r="F77" s="97">
        <v>43894</v>
      </c>
      <c r="G77" s="84">
        <v>1336172.9177520003</v>
      </c>
      <c r="H77" s="86">
        <v>-0.70218400000000003</v>
      </c>
      <c r="I77" s="84">
        <v>-9.382391409000002</v>
      </c>
      <c r="J77" s="85">
        <v>2.4201974229114145E-3</v>
      </c>
      <c r="K77" s="85">
        <f>I77/'סכום נכסי הקרן'!$C$42</f>
        <v>-5.1376456299771804E-6</v>
      </c>
    </row>
    <row r="78" spans="2:11">
      <c r="B78" s="77" t="s">
        <v>2354</v>
      </c>
      <c r="C78" s="74" t="s">
        <v>2355</v>
      </c>
      <c r="D78" s="87" t="s">
        <v>681</v>
      </c>
      <c r="E78" s="87" t="s">
        <v>162</v>
      </c>
      <c r="F78" s="97">
        <v>44090</v>
      </c>
      <c r="G78" s="84">
        <v>1706496.5981760002</v>
      </c>
      <c r="H78" s="86">
        <v>-0.70699999999999996</v>
      </c>
      <c r="I78" s="84">
        <v>-12.064939195000003</v>
      </c>
      <c r="J78" s="85">
        <v>3.1121633573411196E-3</v>
      </c>
      <c r="K78" s="85">
        <f>I78/'סכום נכסי הקרן'!$C$42</f>
        <v>-6.6065653658056791E-6</v>
      </c>
    </row>
    <row r="79" spans="2:11">
      <c r="B79" s="77" t="s">
        <v>2356</v>
      </c>
      <c r="C79" s="74" t="s">
        <v>2357</v>
      </c>
      <c r="D79" s="87" t="s">
        <v>681</v>
      </c>
      <c r="E79" s="87" t="s">
        <v>162</v>
      </c>
      <c r="F79" s="97">
        <v>44040</v>
      </c>
      <c r="G79" s="84">
        <v>906198.11076000007</v>
      </c>
      <c r="H79" s="86">
        <v>-0.76704600000000001</v>
      </c>
      <c r="I79" s="84">
        <v>-6.950960127000001</v>
      </c>
      <c r="J79" s="85">
        <v>1.793007246530808E-3</v>
      </c>
      <c r="K79" s="85">
        <f>I79/'סכום נכסי הקרן'!$C$42</f>
        <v>-3.8062332260377748E-6</v>
      </c>
    </row>
    <row r="80" spans="2:11">
      <c r="B80" s="77" t="s">
        <v>2358</v>
      </c>
      <c r="C80" s="74" t="s">
        <v>2359</v>
      </c>
      <c r="D80" s="87" t="s">
        <v>681</v>
      </c>
      <c r="E80" s="87" t="s">
        <v>162</v>
      </c>
      <c r="F80" s="97">
        <v>44090</v>
      </c>
      <c r="G80" s="84">
        <v>1436664.8213760003</v>
      </c>
      <c r="H80" s="86">
        <v>-0.70405200000000001</v>
      </c>
      <c r="I80" s="84">
        <v>-10.114869219000003</v>
      </c>
      <c r="J80" s="85">
        <v>2.6091408202633206E-3</v>
      </c>
      <c r="K80" s="85">
        <f>I80/'סכום נכסי הקרן'!$C$42</f>
        <v>-5.5387386195525158E-6</v>
      </c>
    </row>
    <row r="81" spans="2:11">
      <c r="B81" s="77" t="s">
        <v>2360</v>
      </c>
      <c r="C81" s="74" t="s">
        <v>2361</v>
      </c>
      <c r="D81" s="87" t="s">
        <v>681</v>
      </c>
      <c r="E81" s="87" t="s">
        <v>162</v>
      </c>
      <c r="F81" s="97">
        <v>44090</v>
      </c>
      <c r="G81" s="84">
        <v>755386.23705000011</v>
      </c>
      <c r="H81" s="86">
        <v>-0.67457800000000001</v>
      </c>
      <c r="I81" s="84">
        <v>-5.0956696970000008</v>
      </c>
      <c r="J81" s="85">
        <v>1.3144331899069238E-3</v>
      </c>
      <c r="K81" s="85">
        <f>I81/'סכום נכסי הקרן'!$C$42</f>
        <v>-2.7903062246461425E-6</v>
      </c>
    </row>
    <row r="82" spans="2:11">
      <c r="B82" s="77" t="s">
        <v>2362</v>
      </c>
      <c r="C82" s="74" t="s">
        <v>2363</v>
      </c>
      <c r="D82" s="87" t="s">
        <v>681</v>
      </c>
      <c r="E82" s="87" t="s">
        <v>162</v>
      </c>
      <c r="F82" s="97">
        <v>43992</v>
      </c>
      <c r="G82" s="84">
        <v>2276861.3644800005</v>
      </c>
      <c r="H82" s="86">
        <v>-0.69622499999999998</v>
      </c>
      <c r="I82" s="84">
        <v>-15.852066707000002</v>
      </c>
      <c r="J82" s="85">
        <v>4.0890567574594812E-3</v>
      </c>
      <c r="K82" s="85">
        <f>I82/'סכום נכסי הקרן'!$C$42</f>
        <v>-8.6803350758957119E-6</v>
      </c>
    </row>
    <row r="83" spans="2:11">
      <c r="B83" s="77" t="s">
        <v>2364</v>
      </c>
      <c r="C83" s="74" t="s">
        <v>2365</v>
      </c>
      <c r="D83" s="87" t="s">
        <v>681</v>
      </c>
      <c r="E83" s="87" t="s">
        <v>162</v>
      </c>
      <c r="F83" s="97">
        <v>43895</v>
      </c>
      <c r="G83" s="84">
        <v>1407816.1423680002</v>
      </c>
      <c r="H83" s="86">
        <v>-0.60941800000000002</v>
      </c>
      <c r="I83" s="84">
        <v>-8.579487631000001</v>
      </c>
      <c r="J83" s="85">
        <v>2.2130875753625847E-3</v>
      </c>
      <c r="K83" s="85">
        <f>I83/'סכום נכסי הקרן'!$C$42</f>
        <v>-4.6979885205565519E-6</v>
      </c>
    </row>
    <row r="84" spans="2:11">
      <c r="B84" s="77" t="s">
        <v>2366</v>
      </c>
      <c r="C84" s="74" t="s">
        <v>2367</v>
      </c>
      <c r="D84" s="87" t="s">
        <v>681</v>
      </c>
      <c r="E84" s="87" t="s">
        <v>162</v>
      </c>
      <c r="F84" s="97">
        <v>43895</v>
      </c>
      <c r="G84" s="84">
        <v>1408145.7259200003</v>
      </c>
      <c r="H84" s="86">
        <v>-0.59105799999999997</v>
      </c>
      <c r="I84" s="84">
        <v>-8.3229574400000015</v>
      </c>
      <c r="J84" s="85">
        <v>2.1469153512362685E-3</v>
      </c>
      <c r="K84" s="85">
        <f>I84/'סכום נכסי הקרן'!$C$42</f>
        <v>-4.5575167413165485E-6</v>
      </c>
    </row>
    <row r="85" spans="2:11">
      <c r="B85" s="77" t="s">
        <v>2368</v>
      </c>
      <c r="C85" s="74" t="s">
        <v>2369</v>
      </c>
      <c r="D85" s="87" t="s">
        <v>681</v>
      </c>
      <c r="E85" s="87" t="s">
        <v>162</v>
      </c>
      <c r="F85" s="97">
        <v>44091</v>
      </c>
      <c r="G85" s="84">
        <v>1210104.0719999999</v>
      </c>
      <c r="H85" s="86">
        <v>-0.54630999999999996</v>
      </c>
      <c r="I85" s="84">
        <v>-6.6109235360000014</v>
      </c>
      <c r="J85" s="85">
        <v>1.7052944614465739E-3</v>
      </c>
      <c r="K85" s="85">
        <f>I85/'סכום נכסי הקרן'!$C$42</f>
        <v>-3.6200346941679894E-6</v>
      </c>
    </row>
    <row r="86" spans="2:11">
      <c r="B86" s="77" t="s">
        <v>2370</v>
      </c>
      <c r="C86" s="74" t="s">
        <v>2371</v>
      </c>
      <c r="D86" s="87" t="s">
        <v>681</v>
      </c>
      <c r="E86" s="87" t="s">
        <v>162</v>
      </c>
      <c r="F86" s="97">
        <v>43992</v>
      </c>
      <c r="G86" s="84">
        <v>2279260.1648640004</v>
      </c>
      <c r="H86" s="86">
        <v>-0.59025700000000003</v>
      </c>
      <c r="I86" s="84">
        <v>-13.453481799</v>
      </c>
      <c r="J86" s="85">
        <v>3.4703393367166882E-3</v>
      </c>
      <c r="K86" s="85">
        <f>I86/'סכום נכסי הקרן'!$C$42</f>
        <v>-7.3669088145595471E-6</v>
      </c>
    </row>
    <row r="87" spans="2:11">
      <c r="B87" s="77" t="s">
        <v>2372</v>
      </c>
      <c r="C87" s="74" t="s">
        <v>2373</v>
      </c>
      <c r="D87" s="87" t="s">
        <v>681</v>
      </c>
      <c r="E87" s="87" t="s">
        <v>162</v>
      </c>
      <c r="F87" s="97">
        <v>44088</v>
      </c>
      <c r="G87" s="84">
        <v>1513337.7532000002</v>
      </c>
      <c r="H87" s="86">
        <v>-0.37998300000000002</v>
      </c>
      <c r="I87" s="84">
        <v>-5.7504272880000009</v>
      </c>
      <c r="J87" s="85">
        <v>1.483328577584934E-3</v>
      </c>
      <c r="K87" s="85">
        <f>I87/'סכום נכסי הקרן'!$C$42</f>
        <v>-3.148840880626144E-6</v>
      </c>
    </row>
    <row r="88" spans="2:11">
      <c r="B88" s="77" t="s">
        <v>2374</v>
      </c>
      <c r="C88" s="74" t="s">
        <v>2375</v>
      </c>
      <c r="D88" s="87" t="s">
        <v>681</v>
      </c>
      <c r="E88" s="87" t="s">
        <v>162</v>
      </c>
      <c r="F88" s="97">
        <v>44027</v>
      </c>
      <c r="G88" s="84">
        <v>1283733.0180000002</v>
      </c>
      <c r="H88" s="86">
        <v>-0.467167</v>
      </c>
      <c r="I88" s="84">
        <v>-5.9971825360000004</v>
      </c>
      <c r="J88" s="85">
        <v>1.5469793452055011E-3</v>
      </c>
      <c r="K88" s="85">
        <f>I88/'סכום נכסי הקרן'!$C$42</f>
        <v>-3.2839600593405448E-6</v>
      </c>
    </row>
    <row r="89" spans="2:11">
      <c r="B89" s="77" t="s">
        <v>2376</v>
      </c>
      <c r="C89" s="74" t="s">
        <v>2377</v>
      </c>
      <c r="D89" s="87" t="s">
        <v>681</v>
      </c>
      <c r="E89" s="87" t="s">
        <v>162</v>
      </c>
      <c r="F89" s="97">
        <v>44103</v>
      </c>
      <c r="G89" s="84">
        <v>1141362.5493760002</v>
      </c>
      <c r="H89" s="86">
        <v>-0.24949099999999999</v>
      </c>
      <c r="I89" s="84">
        <v>-2.8475934470000008</v>
      </c>
      <c r="J89" s="85">
        <v>7.3453963083633194E-4</v>
      </c>
      <c r="K89" s="85">
        <f>I89/'סכום נכסי הקרן'!$C$42</f>
        <v>-1.559296067620622E-6</v>
      </c>
    </row>
    <row r="90" spans="2:11">
      <c r="B90" s="77" t="s">
        <v>2378</v>
      </c>
      <c r="C90" s="74" t="s">
        <v>2379</v>
      </c>
      <c r="D90" s="87" t="s">
        <v>681</v>
      </c>
      <c r="E90" s="87" t="s">
        <v>162</v>
      </c>
      <c r="F90" s="97">
        <v>43889</v>
      </c>
      <c r="G90" s="84">
        <v>2854405.8736000005</v>
      </c>
      <c r="H90" s="86">
        <v>-0.381299</v>
      </c>
      <c r="I90" s="84">
        <v>-10.883810616</v>
      </c>
      <c r="J90" s="85">
        <v>2.8074900370316761E-3</v>
      </c>
      <c r="K90" s="85">
        <f>I90/'סכום נכסי הקרן'!$C$42</f>
        <v>-5.9597984790054102E-6</v>
      </c>
    </row>
    <row r="91" spans="2:11">
      <c r="B91" s="77" t="s">
        <v>2380</v>
      </c>
      <c r="C91" s="74" t="s">
        <v>2381</v>
      </c>
      <c r="D91" s="87" t="s">
        <v>681</v>
      </c>
      <c r="E91" s="87" t="s">
        <v>162</v>
      </c>
      <c r="F91" s="97">
        <v>44088</v>
      </c>
      <c r="G91" s="84">
        <v>1427286.2284800003</v>
      </c>
      <c r="H91" s="86">
        <v>-0.34807700000000003</v>
      </c>
      <c r="I91" s="84">
        <v>-4.9680618550000011</v>
      </c>
      <c r="J91" s="85">
        <v>1.2815166170537132E-3</v>
      </c>
      <c r="K91" s="85">
        <f>I91/'סכום נכסי הקרן'!$C$42</f>
        <v>-2.7204302364014786E-6</v>
      </c>
    </row>
    <row r="92" spans="2:11">
      <c r="B92" s="77" t="s">
        <v>2382</v>
      </c>
      <c r="C92" s="74" t="s">
        <v>2383</v>
      </c>
      <c r="D92" s="87" t="s">
        <v>681</v>
      </c>
      <c r="E92" s="87" t="s">
        <v>162</v>
      </c>
      <c r="F92" s="97">
        <v>44027</v>
      </c>
      <c r="G92" s="84">
        <v>1364392.3411800002</v>
      </c>
      <c r="H92" s="86">
        <v>-0.390959</v>
      </c>
      <c r="I92" s="84">
        <v>-5.3342182730000012</v>
      </c>
      <c r="J92" s="85">
        <v>1.3759670381239769E-3</v>
      </c>
      <c r="K92" s="85">
        <f>I92/'סכום נכסי הקרן'!$C$42</f>
        <v>-2.9209315626434522E-6</v>
      </c>
    </row>
    <row r="93" spans="2:11">
      <c r="B93" s="77" t="s">
        <v>2384</v>
      </c>
      <c r="C93" s="74" t="s">
        <v>2385</v>
      </c>
      <c r="D93" s="87" t="s">
        <v>681</v>
      </c>
      <c r="E93" s="87" t="s">
        <v>162</v>
      </c>
      <c r="F93" s="97">
        <v>44028</v>
      </c>
      <c r="G93" s="84">
        <v>856721.56214400008</v>
      </c>
      <c r="H93" s="86">
        <v>-0.35937999999999998</v>
      </c>
      <c r="I93" s="84">
        <v>-3.0788830310000002</v>
      </c>
      <c r="J93" s="85">
        <v>7.9420101467138479E-4</v>
      </c>
      <c r="K93" s="85">
        <f>I93/'סכום נכסי הקרן'!$C$42</f>
        <v>-1.685946499125428E-6</v>
      </c>
    </row>
    <row r="94" spans="2:11">
      <c r="B94" s="77" t="s">
        <v>2386</v>
      </c>
      <c r="C94" s="74" t="s">
        <v>2328</v>
      </c>
      <c r="D94" s="87" t="s">
        <v>681</v>
      </c>
      <c r="E94" s="87" t="s">
        <v>162</v>
      </c>
      <c r="F94" s="97">
        <v>44018</v>
      </c>
      <c r="G94" s="84">
        <v>1648046.8468910002</v>
      </c>
      <c r="H94" s="86">
        <v>-0.346329</v>
      </c>
      <c r="I94" s="84">
        <v>-5.7076574360000016</v>
      </c>
      <c r="J94" s="85">
        <v>1.4722960506867906E-3</v>
      </c>
      <c r="K94" s="85">
        <f>I94/'סכום נכסי הקרן'!$C$42</f>
        <v>-3.1254208021361559E-6</v>
      </c>
    </row>
    <row r="95" spans="2:11">
      <c r="B95" s="77" t="s">
        <v>2387</v>
      </c>
      <c r="C95" s="74" t="s">
        <v>2388</v>
      </c>
      <c r="D95" s="87" t="s">
        <v>681</v>
      </c>
      <c r="E95" s="87" t="s">
        <v>162</v>
      </c>
      <c r="F95" s="97">
        <v>44000</v>
      </c>
      <c r="G95" s="84">
        <v>1365546.7167750003</v>
      </c>
      <c r="H95" s="86">
        <v>-0.29999100000000001</v>
      </c>
      <c r="I95" s="84">
        <v>-4.0965223240000004</v>
      </c>
      <c r="J95" s="85">
        <v>1.0567021070911151E-3</v>
      </c>
      <c r="K95" s="85">
        <f>I95/'סכום נכסי הקרן'!$C$42</f>
        <v>-2.2431892998850865E-6</v>
      </c>
    </row>
    <row r="96" spans="2:11">
      <c r="B96" s="77" t="s">
        <v>2389</v>
      </c>
      <c r="C96" s="74" t="s">
        <v>2390</v>
      </c>
      <c r="D96" s="87" t="s">
        <v>681</v>
      </c>
      <c r="E96" s="87" t="s">
        <v>162</v>
      </c>
      <c r="F96" s="97">
        <v>44097</v>
      </c>
      <c r="G96" s="84">
        <v>1214066.9859200001</v>
      </c>
      <c r="H96" s="86">
        <v>-0.10785599999999999</v>
      </c>
      <c r="I96" s="84">
        <v>-1.3094443280000003</v>
      </c>
      <c r="J96" s="85">
        <v>3.3777249849453273E-4</v>
      </c>
      <c r="K96" s="85">
        <f>I96/'סכום נכסי הקרן'!$C$42</f>
        <v>-7.1703051345676444E-7</v>
      </c>
    </row>
    <row r="97" spans="2:11">
      <c r="B97" s="77" t="s">
        <v>2391</v>
      </c>
      <c r="C97" s="74" t="s">
        <v>2357</v>
      </c>
      <c r="D97" s="87" t="s">
        <v>681</v>
      </c>
      <c r="E97" s="87" t="s">
        <v>162</v>
      </c>
      <c r="F97" s="97">
        <v>43892</v>
      </c>
      <c r="G97" s="84">
        <v>2858153.9992</v>
      </c>
      <c r="H97" s="86">
        <v>-0.25815199999999999</v>
      </c>
      <c r="I97" s="84">
        <v>-7.3783935560000007</v>
      </c>
      <c r="J97" s="85">
        <v>1.9032641350187126E-3</v>
      </c>
      <c r="K97" s="85">
        <f>I97/'סכום נכסי הקרן'!$C$42</f>
        <v>-4.0402888513980119E-6</v>
      </c>
    </row>
    <row r="98" spans="2:11">
      <c r="B98" s="77" t="s">
        <v>2392</v>
      </c>
      <c r="C98" s="74" t="s">
        <v>2393</v>
      </c>
      <c r="D98" s="87" t="s">
        <v>681</v>
      </c>
      <c r="E98" s="87" t="s">
        <v>162</v>
      </c>
      <c r="F98" s="97">
        <v>44103</v>
      </c>
      <c r="G98" s="84">
        <v>943295.59112000023</v>
      </c>
      <c r="H98" s="86">
        <v>-1.804E-2</v>
      </c>
      <c r="I98" s="84">
        <v>-0.17016872600000002</v>
      </c>
      <c r="J98" s="85">
        <v>4.3895196242853591E-5</v>
      </c>
      <c r="K98" s="85">
        <f>I98/'סכום נכסי הקרן'!$C$42</f>
        <v>-9.3181639241147985E-8</v>
      </c>
    </row>
    <row r="99" spans="2:11">
      <c r="B99" s="77" t="s">
        <v>2394</v>
      </c>
      <c r="C99" s="74" t="s">
        <v>2395</v>
      </c>
      <c r="D99" s="87" t="s">
        <v>681</v>
      </c>
      <c r="E99" s="87" t="s">
        <v>162</v>
      </c>
      <c r="F99" s="97">
        <v>44014</v>
      </c>
      <c r="G99" s="84">
        <v>1179634.4632000001</v>
      </c>
      <c r="H99" s="86">
        <v>-0.13076099999999999</v>
      </c>
      <c r="I99" s="84">
        <v>-1.5425007360000005</v>
      </c>
      <c r="J99" s="85">
        <v>3.978896363804599E-4</v>
      </c>
      <c r="K99" s="85">
        <f>I99/'סכום נכסי הקרן'!$C$42</f>
        <v>-8.4464842917821028E-7</v>
      </c>
    </row>
    <row r="100" spans="2:11">
      <c r="B100" s="77" t="s">
        <v>2396</v>
      </c>
      <c r="C100" s="74" t="s">
        <v>2397</v>
      </c>
      <c r="D100" s="87" t="s">
        <v>681</v>
      </c>
      <c r="E100" s="87" t="s">
        <v>162</v>
      </c>
      <c r="F100" s="97">
        <v>44097</v>
      </c>
      <c r="G100" s="84">
        <v>1574229.4103359999</v>
      </c>
      <c r="H100" s="86">
        <v>-6.2512999999999999E-2</v>
      </c>
      <c r="I100" s="84">
        <v>-0.98409344800000009</v>
      </c>
      <c r="J100" s="85">
        <v>2.5384790752483173E-4</v>
      </c>
      <c r="K100" s="85">
        <f>I100/'סכום נכסי הקרן'!$C$42</f>
        <v>-5.3887363916160142E-7</v>
      </c>
    </row>
    <row r="101" spans="2:11">
      <c r="B101" s="77" t="s">
        <v>2398</v>
      </c>
      <c r="C101" s="74" t="s">
        <v>2298</v>
      </c>
      <c r="D101" s="87" t="s">
        <v>681</v>
      </c>
      <c r="E101" s="87" t="s">
        <v>162</v>
      </c>
      <c r="F101" s="97">
        <v>44097</v>
      </c>
      <c r="G101" s="84">
        <v>1415890.9393920002</v>
      </c>
      <c r="H101" s="86">
        <v>-5.0869999999999999E-2</v>
      </c>
      <c r="I101" s="84">
        <v>-0.72026454800000006</v>
      </c>
      <c r="J101" s="85">
        <v>1.8579297397590104E-4</v>
      </c>
      <c r="K101" s="85">
        <f>I101/'סכום נכסי הקרן'!$C$42</f>
        <v>-3.9440520504293199E-7</v>
      </c>
    </row>
    <row r="102" spans="2:11">
      <c r="B102" s="77" t="s">
        <v>2399</v>
      </c>
      <c r="C102" s="74" t="s">
        <v>2400</v>
      </c>
      <c r="D102" s="87" t="s">
        <v>681</v>
      </c>
      <c r="E102" s="87" t="s">
        <v>162</v>
      </c>
      <c r="F102" s="97">
        <v>44000</v>
      </c>
      <c r="G102" s="84">
        <v>1431367.5208000001</v>
      </c>
      <c r="H102" s="86">
        <v>-0.112835</v>
      </c>
      <c r="I102" s="84">
        <v>-1.6150771490000002</v>
      </c>
      <c r="J102" s="85">
        <v>4.1661079605604783E-4</v>
      </c>
      <c r="K102" s="85">
        <f>I102/'סכום נכסי הקרן'!$C$42</f>
        <v>-8.8439009788872605E-7</v>
      </c>
    </row>
    <row r="103" spans="2:11">
      <c r="B103" s="77" t="s">
        <v>2401</v>
      </c>
      <c r="C103" s="74" t="s">
        <v>2402</v>
      </c>
      <c r="D103" s="87" t="s">
        <v>681</v>
      </c>
      <c r="E103" s="87" t="s">
        <v>162</v>
      </c>
      <c r="F103" s="97">
        <v>44000</v>
      </c>
      <c r="G103" s="84">
        <v>1672601.7792549999</v>
      </c>
      <c r="H103" s="86">
        <v>-8.4116999999999997E-2</v>
      </c>
      <c r="I103" s="84">
        <v>-1.4069474910000002</v>
      </c>
      <c r="J103" s="85">
        <v>3.6292353872847049E-4</v>
      </c>
      <c r="K103" s="85">
        <f>I103/'סכום נכסי הקרן'!$C$42</f>
        <v>-7.7042166689077933E-7</v>
      </c>
    </row>
    <row r="104" spans="2:11">
      <c r="B104" s="77" t="s">
        <v>2403</v>
      </c>
      <c r="C104" s="74" t="s">
        <v>2404</v>
      </c>
      <c r="D104" s="87" t="s">
        <v>681</v>
      </c>
      <c r="E104" s="87" t="s">
        <v>162</v>
      </c>
      <c r="F104" s="97">
        <v>44018</v>
      </c>
      <c r="G104" s="84">
        <v>1145960.2501120002</v>
      </c>
      <c r="H104" s="86">
        <v>-3.8443999999999999E-2</v>
      </c>
      <c r="I104" s="84">
        <v>-0.44055659900000005</v>
      </c>
      <c r="J104" s="85">
        <v>1.1364202355954145E-4</v>
      </c>
      <c r="K104" s="85">
        <f>I104/'סכום נכסי הקרן'!$C$42</f>
        <v>-2.4124166078157683E-7</v>
      </c>
    </row>
    <row r="105" spans="2:11">
      <c r="B105" s="77" t="s">
        <v>2405</v>
      </c>
      <c r="C105" s="74" t="s">
        <v>2406</v>
      </c>
      <c r="D105" s="87" t="s">
        <v>681</v>
      </c>
      <c r="E105" s="87" t="s">
        <v>162</v>
      </c>
      <c r="F105" s="97">
        <v>44019</v>
      </c>
      <c r="G105" s="84">
        <v>708542.83988400013</v>
      </c>
      <c r="H105" s="86">
        <v>-3.3665E-2</v>
      </c>
      <c r="I105" s="84">
        <v>-0.23853025900000002</v>
      </c>
      <c r="J105" s="85">
        <v>6.1529123328241242E-5</v>
      </c>
      <c r="K105" s="85">
        <f>I105/'סכום נכסי הקרן'!$C$42</f>
        <v>-1.3061530790467098E-7</v>
      </c>
    </row>
    <row r="106" spans="2:11">
      <c r="B106" s="77" t="s">
        <v>2407</v>
      </c>
      <c r="C106" s="74" t="s">
        <v>2408</v>
      </c>
      <c r="D106" s="87" t="s">
        <v>681</v>
      </c>
      <c r="E106" s="87" t="s">
        <v>162</v>
      </c>
      <c r="F106" s="97">
        <v>44019</v>
      </c>
      <c r="G106" s="84">
        <v>1145993.5667840003</v>
      </c>
      <c r="H106" s="86">
        <v>-3.3665E-2</v>
      </c>
      <c r="I106" s="84">
        <v>-0.3857976500000001</v>
      </c>
      <c r="J106" s="85">
        <v>9.9516896875526619E-5</v>
      </c>
      <c r="K106" s="85">
        <f>I106/'סכום נכסי הקרן'!$C$42</f>
        <v>-2.1125654688384211E-7</v>
      </c>
    </row>
    <row r="107" spans="2:11">
      <c r="B107" s="77" t="s">
        <v>2409</v>
      </c>
      <c r="C107" s="74" t="s">
        <v>2379</v>
      </c>
      <c r="D107" s="87" t="s">
        <v>681</v>
      </c>
      <c r="E107" s="87" t="s">
        <v>162</v>
      </c>
      <c r="F107" s="97">
        <v>44026</v>
      </c>
      <c r="G107" s="84">
        <v>1217180.7040000001</v>
      </c>
      <c r="H107" s="86">
        <v>-2.8126999999999999E-2</v>
      </c>
      <c r="I107" s="84">
        <v>-0.34235772600000003</v>
      </c>
      <c r="J107" s="85">
        <v>8.8311524222300973E-5</v>
      </c>
      <c r="K107" s="85">
        <f>I107/'סכום נכסי הקרן'!$C$42</f>
        <v>-1.8746954781545338E-7</v>
      </c>
    </row>
    <row r="108" spans="2:11">
      <c r="B108" s="77" t="s">
        <v>2410</v>
      </c>
      <c r="C108" s="74" t="s">
        <v>2411</v>
      </c>
      <c r="D108" s="87" t="s">
        <v>681</v>
      </c>
      <c r="E108" s="87" t="s">
        <v>162</v>
      </c>
      <c r="F108" s="97">
        <v>44104</v>
      </c>
      <c r="G108" s="84">
        <v>1447834.8609120003</v>
      </c>
      <c r="H108" s="86">
        <v>6.5048999999999996E-2</v>
      </c>
      <c r="I108" s="84">
        <v>0.94179736100000011</v>
      </c>
      <c r="J108" s="85">
        <v>-2.4293758879111914E-4</v>
      </c>
      <c r="K108" s="85">
        <f>I108/'סכום נכסי הקרן'!$C$42</f>
        <v>5.1571298671512184E-7</v>
      </c>
    </row>
    <row r="109" spans="2:11">
      <c r="B109" s="77" t="s">
        <v>2412</v>
      </c>
      <c r="C109" s="74" t="s">
        <v>2413</v>
      </c>
      <c r="D109" s="87" t="s">
        <v>681</v>
      </c>
      <c r="E109" s="87" t="s">
        <v>162</v>
      </c>
      <c r="F109" s="97">
        <v>44013</v>
      </c>
      <c r="G109" s="84">
        <v>362090.18932800001</v>
      </c>
      <c r="H109" s="86">
        <v>5.5522000000000002E-2</v>
      </c>
      <c r="I109" s="84">
        <v>0.20104146400000003</v>
      </c>
      <c r="J109" s="85">
        <v>-5.1858850463689697E-5</v>
      </c>
      <c r="K109" s="85">
        <f>I109/'סכום נכסי הקרן'!$C$42</f>
        <v>1.1008705072493897E-7</v>
      </c>
    </row>
    <row r="110" spans="2:11">
      <c r="B110" s="77" t="s">
        <v>2414</v>
      </c>
      <c r="C110" s="74" t="s">
        <v>2415</v>
      </c>
      <c r="D110" s="87" t="s">
        <v>681</v>
      </c>
      <c r="E110" s="87" t="s">
        <v>162</v>
      </c>
      <c r="F110" s="97">
        <v>44103</v>
      </c>
      <c r="G110" s="84">
        <v>472924.93182400009</v>
      </c>
      <c r="H110" s="86">
        <v>0.157307</v>
      </c>
      <c r="I110" s="84">
        <v>0.74394464500000013</v>
      </c>
      <c r="J110" s="85">
        <v>-1.9190127912278691E-4</v>
      </c>
      <c r="K110" s="85">
        <f>I110/'סכום נכסי הקרן'!$C$42</f>
        <v>4.0737204276756418E-7</v>
      </c>
    </row>
    <row r="111" spans="2:11">
      <c r="B111" s="77" t="s">
        <v>2416</v>
      </c>
      <c r="C111" s="74" t="s">
        <v>2417</v>
      </c>
      <c r="D111" s="87" t="s">
        <v>681</v>
      </c>
      <c r="E111" s="87" t="s">
        <v>162</v>
      </c>
      <c r="F111" s="97">
        <v>44013</v>
      </c>
      <c r="G111" s="84">
        <v>914265.4712400001</v>
      </c>
      <c r="H111" s="86">
        <v>0.13267200000000001</v>
      </c>
      <c r="I111" s="84">
        <v>1.2129735580000001</v>
      </c>
      <c r="J111" s="85">
        <v>-3.1288776508676654E-4</v>
      </c>
      <c r="K111" s="85">
        <f>I111/'סכום נכסי הקרן'!$C$42</f>
        <v>6.6420468171459232E-7</v>
      </c>
    </row>
    <row r="112" spans="2:11">
      <c r="B112" s="77" t="s">
        <v>2418</v>
      </c>
      <c r="C112" s="74" t="s">
        <v>2419</v>
      </c>
      <c r="D112" s="87" t="s">
        <v>681</v>
      </c>
      <c r="E112" s="87" t="s">
        <v>162</v>
      </c>
      <c r="F112" s="97">
        <v>44013</v>
      </c>
      <c r="G112" s="84">
        <v>1676396.6231650005</v>
      </c>
      <c r="H112" s="86">
        <v>0.14543</v>
      </c>
      <c r="I112" s="84">
        <v>2.4379849970000005</v>
      </c>
      <c r="J112" s="85">
        <v>-6.2888071384190666E-4</v>
      </c>
      <c r="K112" s="85">
        <f>I112/'סכום נכסי הקרן'!$C$42</f>
        <v>1.3350011121654943E-6</v>
      </c>
    </row>
    <row r="113" spans="2:11">
      <c r="B113" s="77" t="s">
        <v>2420</v>
      </c>
      <c r="C113" s="74" t="s">
        <v>2421</v>
      </c>
      <c r="D113" s="87" t="s">
        <v>681</v>
      </c>
      <c r="E113" s="87" t="s">
        <v>162</v>
      </c>
      <c r="F113" s="97">
        <v>44012</v>
      </c>
      <c r="G113" s="84">
        <v>1268456.8578360002</v>
      </c>
      <c r="H113" s="86">
        <v>0.14808499999999999</v>
      </c>
      <c r="I113" s="84">
        <v>1.8783893990000005</v>
      </c>
      <c r="J113" s="85">
        <v>-4.8453245921110569E-4</v>
      </c>
      <c r="K113" s="85">
        <f>I113/'סכום נכסי הקרן'!$C$42</f>
        <v>1.0285756228322165E-6</v>
      </c>
    </row>
    <row r="114" spans="2:11">
      <c r="B114" s="77" t="s">
        <v>2422</v>
      </c>
      <c r="C114" s="74" t="s">
        <v>2423</v>
      </c>
      <c r="D114" s="87" t="s">
        <v>681</v>
      </c>
      <c r="E114" s="87" t="s">
        <v>162</v>
      </c>
      <c r="F114" s="97">
        <v>44096</v>
      </c>
      <c r="G114" s="84">
        <v>1067324.1756100003</v>
      </c>
      <c r="H114" s="86">
        <v>0.25395600000000002</v>
      </c>
      <c r="I114" s="84">
        <v>2.7105390910000007</v>
      </c>
      <c r="J114" s="85">
        <v>-6.9918632007253203E-4</v>
      </c>
      <c r="K114" s="85">
        <f>I114/'סכום נכסי הקרן'!$C$42</f>
        <v>1.4842473212533259E-6</v>
      </c>
    </row>
    <row r="115" spans="2:11">
      <c r="B115" s="77" t="s">
        <v>2424</v>
      </c>
      <c r="C115" s="74" t="s">
        <v>2425</v>
      </c>
      <c r="D115" s="87" t="s">
        <v>681</v>
      </c>
      <c r="E115" s="87" t="s">
        <v>162</v>
      </c>
      <c r="F115" s="97">
        <v>44025</v>
      </c>
      <c r="G115" s="84">
        <v>1220365.1884000003</v>
      </c>
      <c r="H115" s="86">
        <v>0.235183</v>
      </c>
      <c r="I115" s="84">
        <v>2.8700926390000006</v>
      </c>
      <c r="J115" s="85">
        <v>-7.4034332033533906E-4</v>
      </c>
      <c r="K115" s="85">
        <f>I115/'סכום נכסי הקרן'!$C$42</f>
        <v>1.5716162608866942E-6</v>
      </c>
    </row>
    <row r="116" spans="2:11">
      <c r="B116" s="77" t="s">
        <v>2426</v>
      </c>
      <c r="C116" s="74" t="s">
        <v>2328</v>
      </c>
      <c r="D116" s="87" t="s">
        <v>681</v>
      </c>
      <c r="E116" s="87" t="s">
        <v>162</v>
      </c>
      <c r="F116" s="97">
        <v>44012</v>
      </c>
      <c r="G116" s="84">
        <v>762905.15855000017</v>
      </c>
      <c r="H116" s="86">
        <v>0.26674199999999998</v>
      </c>
      <c r="I116" s="84">
        <v>2.0349875240000004</v>
      </c>
      <c r="J116" s="85">
        <v>-5.2492710510002136E-4</v>
      </c>
      <c r="K116" s="85">
        <f>I116/'סכום נכסי הקרן'!$C$42</f>
        <v>1.1143262206805555E-6</v>
      </c>
    </row>
    <row r="117" spans="2:11">
      <c r="B117" s="77" t="s">
        <v>2427</v>
      </c>
      <c r="C117" s="74" t="s">
        <v>2428</v>
      </c>
      <c r="D117" s="87" t="s">
        <v>681</v>
      </c>
      <c r="E117" s="87" t="s">
        <v>162</v>
      </c>
      <c r="F117" s="97">
        <v>44025</v>
      </c>
      <c r="G117" s="84">
        <v>1184440.8899999999</v>
      </c>
      <c r="H117" s="86">
        <v>0.264098</v>
      </c>
      <c r="I117" s="84">
        <v>3.1280900570000005</v>
      </c>
      <c r="J117" s="85">
        <v>-8.0689401716114442E-4</v>
      </c>
      <c r="K117" s="85">
        <f>I117/'סכום נכסי הקרן'!$C$42</f>
        <v>1.7128914698767623E-6</v>
      </c>
    </row>
    <row r="118" spans="2:11">
      <c r="B118" s="77" t="s">
        <v>2427</v>
      </c>
      <c r="C118" s="74" t="s">
        <v>2429</v>
      </c>
      <c r="D118" s="87" t="s">
        <v>681</v>
      </c>
      <c r="E118" s="87" t="s">
        <v>162</v>
      </c>
      <c r="F118" s="97">
        <v>44025</v>
      </c>
      <c r="G118" s="84">
        <v>1436781.4800000002</v>
      </c>
      <c r="H118" s="86">
        <v>0.264098</v>
      </c>
      <c r="I118" s="84">
        <v>3.7945176500000004</v>
      </c>
      <c r="J118" s="85">
        <v>-9.7879969374467567E-4</v>
      </c>
      <c r="K118" s="85">
        <f>I118/'סכום נכסי הקרן'!$C$42</f>
        <v>2.0778164300088171E-6</v>
      </c>
    </row>
    <row r="119" spans="2:11">
      <c r="B119" s="77" t="s">
        <v>2430</v>
      </c>
      <c r="C119" s="74" t="s">
        <v>2431</v>
      </c>
      <c r="D119" s="87" t="s">
        <v>681</v>
      </c>
      <c r="E119" s="87" t="s">
        <v>162</v>
      </c>
      <c r="F119" s="97">
        <v>44012</v>
      </c>
      <c r="G119" s="84">
        <v>1088794.8707039999</v>
      </c>
      <c r="H119" s="86">
        <v>0.29033599999999998</v>
      </c>
      <c r="I119" s="84">
        <v>3.161166626</v>
      </c>
      <c r="J119" s="85">
        <v>-8.1542615183373553E-4</v>
      </c>
      <c r="K119" s="85">
        <f>I119/'סכום נכסי הקרן'!$C$42</f>
        <v>1.7310036635350312E-6</v>
      </c>
    </row>
    <row r="120" spans="2:11">
      <c r="B120" s="77" t="s">
        <v>2432</v>
      </c>
      <c r="C120" s="74" t="s">
        <v>2433</v>
      </c>
      <c r="D120" s="87" t="s">
        <v>681</v>
      </c>
      <c r="E120" s="87" t="s">
        <v>162</v>
      </c>
      <c r="F120" s="97">
        <v>44019</v>
      </c>
      <c r="G120" s="84">
        <v>610660.26686000009</v>
      </c>
      <c r="H120" s="86">
        <v>0.31378099999999998</v>
      </c>
      <c r="I120" s="84">
        <v>1.9161365510000004</v>
      </c>
      <c r="J120" s="85">
        <v>-4.9426937552702623E-4</v>
      </c>
      <c r="K120" s="85">
        <f>I120/'סכום נכסי הקרן'!$C$42</f>
        <v>1.0492453521222199E-6</v>
      </c>
    </row>
    <row r="121" spans="2:11">
      <c r="B121" s="77" t="s">
        <v>2434</v>
      </c>
      <c r="C121" s="74" t="s">
        <v>2435</v>
      </c>
      <c r="D121" s="87" t="s">
        <v>681</v>
      </c>
      <c r="E121" s="87" t="s">
        <v>162</v>
      </c>
      <c r="F121" s="97">
        <v>44098</v>
      </c>
      <c r="G121" s="84">
        <v>2309911.5031039999</v>
      </c>
      <c r="H121" s="86">
        <v>0.79216600000000004</v>
      </c>
      <c r="I121" s="84">
        <v>18.298323275000001</v>
      </c>
      <c r="J121" s="85">
        <v>-4.7200711314680718E-3</v>
      </c>
      <c r="K121" s="85">
        <f>I121/'סכום נכסי הקרן'!$C$42</f>
        <v>1.0019865566419951E-5</v>
      </c>
    </row>
    <row r="122" spans="2:11">
      <c r="B122" s="77" t="s">
        <v>2436</v>
      </c>
      <c r="C122" s="74" t="s">
        <v>2437</v>
      </c>
      <c r="D122" s="87" t="s">
        <v>681</v>
      </c>
      <c r="E122" s="87" t="s">
        <v>162</v>
      </c>
      <c r="F122" s="97">
        <v>44098</v>
      </c>
      <c r="G122" s="84">
        <v>1444236.0853600001</v>
      </c>
      <c r="H122" s="86">
        <v>0.84748900000000005</v>
      </c>
      <c r="I122" s="84">
        <v>12.239745276000001</v>
      </c>
      <c r="J122" s="85">
        <v>-3.1572547640308485E-3</v>
      </c>
      <c r="K122" s="85">
        <f>I122/'סכום נכסי הקרן'!$C$42</f>
        <v>6.7022863455637386E-6</v>
      </c>
    </row>
    <row r="123" spans="2:11">
      <c r="B123" s="77" t="s">
        <v>2438</v>
      </c>
      <c r="C123" s="74" t="s">
        <v>2439</v>
      </c>
      <c r="D123" s="87" t="s">
        <v>681</v>
      </c>
      <c r="E123" s="87" t="s">
        <v>162</v>
      </c>
      <c r="F123" s="97">
        <v>44098</v>
      </c>
      <c r="G123" s="84">
        <v>2023563.0364320003</v>
      </c>
      <c r="H123" s="86">
        <v>0.88240399999999997</v>
      </c>
      <c r="I123" s="84">
        <v>17.856000976000004</v>
      </c>
      <c r="J123" s="85">
        <v>-4.605973643794602E-3</v>
      </c>
      <c r="K123" s="85">
        <f>I123/'סכום נכסי הקרן'!$C$42</f>
        <v>9.7776570369059373E-6</v>
      </c>
    </row>
    <row r="124" spans="2:11">
      <c r="B124" s="77" t="s">
        <v>2440</v>
      </c>
      <c r="C124" s="74" t="s">
        <v>2441</v>
      </c>
      <c r="D124" s="87" t="s">
        <v>681</v>
      </c>
      <c r="E124" s="87" t="s">
        <v>162</v>
      </c>
      <c r="F124" s="97">
        <v>44098</v>
      </c>
      <c r="G124" s="84">
        <v>722701.08444000001</v>
      </c>
      <c r="H124" s="86">
        <v>0.92745699999999998</v>
      </c>
      <c r="I124" s="84">
        <v>6.7027440250000012</v>
      </c>
      <c r="J124" s="85">
        <v>-1.7289796501325945E-3</v>
      </c>
      <c r="K124" s="85">
        <f>I124/'סכום נכסי הקרן'!$C$42</f>
        <v>3.6703141073249276E-6</v>
      </c>
    </row>
    <row r="125" spans="2:11">
      <c r="B125" s="77" t="s">
        <v>2442</v>
      </c>
      <c r="C125" s="74" t="s">
        <v>2443</v>
      </c>
      <c r="D125" s="87" t="s">
        <v>681</v>
      </c>
      <c r="E125" s="87" t="s">
        <v>162</v>
      </c>
      <c r="F125" s="97">
        <v>43941</v>
      </c>
      <c r="G125" s="84">
        <v>966132.98474400013</v>
      </c>
      <c r="H125" s="86">
        <v>2.2626529999999998</v>
      </c>
      <c r="I125" s="84">
        <v>21.86023655</v>
      </c>
      <c r="J125" s="85">
        <v>-5.6388702896997102E-3</v>
      </c>
      <c r="K125" s="85">
        <f>I125/'סכום נכסי הקרן'!$C$42</f>
        <v>1.1970311606659481E-5</v>
      </c>
    </row>
    <row r="126" spans="2:11">
      <c r="B126" s="77" t="s">
        <v>2444</v>
      </c>
      <c r="C126" s="74" t="s">
        <v>2445</v>
      </c>
      <c r="D126" s="87" t="s">
        <v>681</v>
      </c>
      <c r="E126" s="87" t="s">
        <v>162</v>
      </c>
      <c r="F126" s="97">
        <v>43920</v>
      </c>
      <c r="G126" s="84">
        <v>219050.06692800001</v>
      </c>
      <c r="H126" s="86">
        <v>2.8143699999999998</v>
      </c>
      <c r="I126" s="84">
        <v>6.1648798830000002</v>
      </c>
      <c r="J126" s="85">
        <v>-1.5902370467174166E-3</v>
      </c>
      <c r="K126" s="85">
        <f>I126/'סכום נכסי הקרן'!$C$42</f>
        <v>3.3757884114541502E-6</v>
      </c>
    </row>
    <row r="127" spans="2:11">
      <c r="B127" s="77" t="s">
        <v>2446</v>
      </c>
      <c r="C127" s="74" t="s">
        <v>2447</v>
      </c>
      <c r="D127" s="87" t="s">
        <v>681</v>
      </c>
      <c r="E127" s="87" t="s">
        <v>162</v>
      </c>
      <c r="F127" s="97">
        <v>43920</v>
      </c>
      <c r="G127" s="84">
        <v>1178810.4887040001</v>
      </c>
      <c r="H127" s="86">
        <v>2.8308450000000001</v>
      </c>
      <c r="I127" s="84">
        <v>33.370300098000008</v>
      </c>
      <c r="J127" s="85">
        <v>-8.6079029085792558E-3</v>
      </c>
      <c r="K127" s="85">
        <f>I127/'סכום נכסי הקרן'!$C$42</f>
        <v>1.8273036051881128E-5</v>
      </c>
    </row>
    <row r="128" spans="2:11">
      <c r="B128" s="77" t="s">
        <v>2448</v>
      </c>
      <c r="C128" s="74" t="s">
        <v>2449</v>
      </c>
      <c r="D128" s="87" t="s">
        <v>681</v>
      </c>
      <c r="E128" s="87" t="s">
        <v>162</v>
      </c>
      <c r="F128" s="97">
        <v>43916</v>
      </c>
      <c r="G128" s="84">
        <v>1584723.2785000002</v>
      </c>
      <c r="H128" s="86">
        <v>3.9730639999999999</v>
      </c>
      <c r="I128" s="84">
        <v>62.96207259000002</v>
      </c>
      <c r="J128" s="85">
        <v>-1.6241130771554601E-2</v>
      </c>
      <c r="K128" s="85">
        <f>I128/'סכום נכסי הקרן'!$C$42</f>
        <v>3.447701156296106E-5</v>
      </c>
    </row>
    <row r="129" spans="2:11">
      <c r="B129" s="77" t="s">
        <v>2450</v>
      </c>
      <c r="C129" s="74" t="s">
        <v>2451</v>
      </c>
      <c r="D129" s="87" t="s">
        <v>681</v>
      </c>
      <c r="E129" s="87" t="s">
        <v>162</v>
      </c>
      <c r="F129" s="97">
        <v>44011</v>
      </c>
      <c r="G129" s="84">
        <v>1146426.6835200002</v>
      </c>
      <c r="H129" s="86">
        <v>0.41821700000000001</v>
      </c>
      <c r="I129" s="84">
        <v>4.7945475450000012</v>
      </c>
      <c r="J129" s="85">
        <v>-1.2367584240095147E-3</v>
      </c>
      <c r="K129" s="85">
        <f>I129/'סכום נכסי הקרן'!$C$42</f>
        <v>2.6254166095286027E-6</v>
      </c>
    </row>
    <row r="130" spans="2:11">
      <c r="B130" s="77" t="s">
        <v>2452</v>
      </c>
      <c r="C130" s="74" t="s">
        <v>2453</v>
      </c>
      <c r="D130" s="87" t="s">
        <v>681</v>
      </c>
      <c r="E130" s="87" t="s">
        <v>162</v>
      </c>
      <c r="F130" s="97">
        <v>43889</v>
      </c>
      <c r="G130" s="84">
        <v>1433033.3544000003</v>
      </c>
      <c r="H130" s="86">
        <v>0.186581</v>
      </c>
      <c r="I130" s="84">
        <v>2.6737652930000002</v>
      </c>
      <c r="J130" s="85">
        <v>-6.8970048141258299E-4</v>
      </c>
      <c r="K130" s="85">
        <f>I130/'סכום נכסי הקרן'!$C$42</f>
        <v>1.4641105848546361E-6</v>
      </c>
    </row>
    <row r="131" spans="2:11">
      <c r="B131" s="77" t="s">
        <v>2454</v>
      </c>
      <c r="C131" s="74" t="s">
        <v>2455</v>
      </c>
      <c r="D131" s="87" t="s">
        <v>681</v>
      </c>
      <c r="E131" s="87" t="s">
        <v>162</v>
      </c>
      <c r="F131" s="97">
        <v>43985</v>
      </c>
      <c r="G131" s="84">
        <v>2866066.7088000006</v>
      </c>
      <c r="H131" s="86">
        <v>-0.39024900000000001</v>
      </c>
      <c r="I131" s="84">
        <v>-11.184797179</v>
      </c>
      <c r="J131" s="85">
        <v>2.8851298276083947E-3</v>
      </c>
      <c r="K131" s="85">
        <f>I131/'סכום נכסי הקרן'!$C$42</f>
        <v>-6.1246138477818043E-6</v>
      </c>
    </row>
    <row r="132" spans="2:11">
      <c r="B132" s="77" t="s">
        <v>2456</v>
      </c>
      <c r="C132" s="74" t="s">
        <v>2457</v>
      </c>
      <c r="D132" s="87" t="s">
        <v>681</v>
      </c>
      <c r="E132" s="87" t="s">
        <v>162</v>
      </c>
      <c r="F132" s="97">
        <v>43997</v>
      </c>
      <c r="G132" s="84">
        <v>1146426.6835200002</v>
      </c>
      <c r="H132" s="86">
        <v>-0.929477</v>
      </c>
      <c r="I132" s="84">
        <v>-10.655777902000002</v>
      </c>
      <c r="J132" s="85">
        <v>2.7486687661312853E-3</v>
      </c>
      <c r="K132" s="85">
        <f>I132/'סכום נכסי הקרן'!$C$42</f>
        <v>-5.8349314567822574E-6</v>
      </c>
    </row>
    <row r="133" spans="2:11">
      <c r="B133" s="77" t="s">
        <v>2458</v>
      </c>
      <c r="C133" s="74" t="s">
        <v>2459</v>
      </c>
      <c r="D133" s="87" t="s">
        <v>681</v>
      </c>
      <c r="E133" s="87" t="s">
        <v>162</v>
      </c>
      <c r="F133" s="97">
        <v>43997</v>
      </c>
      <c r="G133" s="84">
        <v>2866066.7088000006</v>
      </c>
      <c r="H133" s="86">
        <v>-1.015263</v>
      </c>
      <c r="I133" s="84">
        <v>-29.098105829000005</v>
      </c>
      <c r="J133" s="85">
        <v>7.5058860442974518E-3</v>
      </c>
      <c r="K133" s="85">
        <f>I133/'סכום נכסי הקרן'!$C$42</f>
        <v>-1.5933651639130349E-5</v>
      </c>
    </row>
    <row r="134" spans="2:11">
      <c r="B134" s="77" t="s">
        <v>2460</v>
      </c>
      <c r="C134" s="74" t="s">
        <v>2461</v>
      </c>
      <c r="D134" s="87" t="s">
        <v>681</v>
      </c>
      <c r="E134" s="87" t="s">
        <v>162</v>
      </c>
      <c r="F134" s="97">
        <v>43978</v>
      </c>
      <c r="G134" s="84">
        <v>1433033.3544000003</v>
      </c>
      <c r="H134" s="86">
        <v>-1.245919</v>
      </c>
      <c r="I134" s="84">
        <v>-17.854430678000003</v>
      </c>
      <c r="J134" s="85">
        <v>4.6055685838256527E-3</v>
      </c>
      <c r="K134" s="85">
        <f>I134/'סכום נכסי הקרן'!$C$42</f>
        <v>-9.7767971671450448E-6</v>
      </c>
    </row>
    <row r="135" spans="2:11">
      <c r="B135" s="77" t="s">
        <v>2462</v>
      </c>
      <c r="C135" s="74" t="s">
        <v>2463</v>
      </c>
      <c r="D135" s="87" t="s">
        <v>681</v>
      </c>
      <c r="E135" s="87" t="s">
        <v>162</v>
      </c>
      <c r="F135" s="97">
        <v>44104</v>
      </c>
      <c r="G135" s="84">
        <v>1447687.6099200002</v>
      </c>
      <c r="H135" s="86">
        <v>-0.26150400000000001</v>
      </c>
      <c r="I135" s="84">
        <v>-3.7857649450000004</v>
      </c>
      <c r="J135" s="85">
        <v>9.7654192457250237E-4</v>
      </c>
      <c r="K135" s="85">
        <f>I135/'סכום נכסי הקרן'!$C$42</f>
        <v>-2.0730235904614717E-6</v>
      </c>
    </row>
    <row r="136" spans="2:11">
      <c r="B136" s="77" t="s">
        <v>2464</v>
      </c>
      <c r="C136" s="74" t="s">
        <v>2465</v>
      </c>
      <c r="D136" s="87" t="s">
        <v>681</v>
      </c>
      <c r="E136" s="87" t="s">
        <v>162</v>
      </c>
      <c r="F136" s="97">
        <v>44075</v>
      </c>
      <c r="G136" s="84">
        <v>6019740.0000000009</v>
      </c>
      <c r="H136" s="86">
        <v>-2.8436430000000001</v>
      </c>
      <c r="I136" s="84">
        <v>-171.1799</v>
      </c>
      <c r="J136" s="85">
        <v>4.4156029606356999E-2</v>
      </c>
      <c r="K136" s="85">
        <f>I136/'סכום נכסי הקרן'!$C$42</f>
        <v>-9.3735341752137138E-5</v>
      </c>
    </row>
    <row r="137" spans="2:11">
      <c r="B137" s="77" t="s">
        <v>2466</v>
      </c>
      <c r="C137" s="74" t="s">
        <v>2467</v>
      </c>
      <c r="D137" s="87" t="s">
        <v>681</v>
      </c>
      <c r="E137" s="87" t="s">
        <v>162</v>
      </c>
      <c r="F137" s="97">
        <v>44075</v>
      </c>
      <c r="G137" s="84">
        <v>1337760.0000000002</v>
      </c>
      <c r="H137" s="86">
        <v>-2.8405689999999999</v>
      </c>
      <c r="I137" s="84">
        <v>-37.999990000000004</v>
      </c>
      <c r="J137" s="85">
        <v>9.8021361356167985E-3</v>
      </c>
      <c r="K137" s="85">
        <f>I137/'סכום נכסי הקרן'!$C$42</f>
        <v>-2.0808179285230299E-5</v>
      </c>
    </row>
    <row r="138" spans="2:11">
      <c r="B138" s="77" t="s">
        <v>2468</v>
      </c>
      <c r="C138" s="74" t="s">
        <v>2469</v>
      </c>
      <c r="D138" s="87" t="s">
        <v>681</v>
      </c>
      <c r="E138" s="87" t="s">
        <v>162</v>
      </c>
      <c r="F138" s="97">
        <v>44077</v>
      </c>
      <c r="G138" s="84">
        <v>5019000.0000000009</v>
      </c>
      <c r="H138" s="86">
        <v>-2.6391100000000001</v>
      </c>
      <c r="I138" s="84">
        <v>-132.45695000000003</v>
      </c>
      <c r="J138" s="85">
        <v>3.4167405202174733E-2</v>
      </c>
      <c r="K138" s="85">
        <f>I138/'סכום נכסי הקרן'!$C$42</f>
        <v>-7.2531281275989439E-5</v>
      </c>
    </row>
    <row r="139" spans="2:11">
      <c r="B139" s="77" t="s">
        <v>2239</v>
      </c>
      <c r="C139" s="74" t="s">
        <v>2470</v>
      </c>
      <c r="D139" s="87" t="s">
        <v>681</v>
      </c>
      <c r="E139" s="87" t="s">
        <v>162</v>
      </c>
      <c r="F139" s="97">
        <v>44074</v>
      </c>
      <c r="G139" s="84">
        <v>5454795.0000000009</v>
      </c>
      <c r="H139" s="86">
        <v>-2.6248909999999999</v>
      </c>
      <c r="I139" s="84">
        <v>-143.18245000000005</v>
      </c>
      <c r="J139" s="85">
        <v>3.6934058854519329E-2</v>
      </c>
      <c r="K139" s="85">
        <f>I139/'סכום נכסי הקרן'!$C$42</f>
        <v>-7.8404391424800995E-5</v>
      </c>
    </row>
    <row r="140" spans="2:11">
      <c r="B140" s="77" t="s">
        <v>2471</v>
      </c>
      <c r="C140" s="74" t="s">
        <v>2472</v>
      </c>
      <c r="D140" s="87" t="s">
        <v>681</v>
      </c>
      <c r="E140" s="87" t="s">
        <v>162</v>
      </c>
      <c r="F140" s="97">
        <v>44074</v>
      </c>
      <c r="G140" s="84">
        <v>3348500.0000000005</v>
      </c>
      <c r="H140" s="86">
        <v>-2.5636269999999999</v>
      </c>
      <c r="I140" s="84">
        <v>-85.843060000000008</v>
      </c>
      <c r="J140" s="85">
        <v>2.2143304785551814E-2</v>
      </c>
      <c r="K140" s="85">
        <f>I140/'סכום נכסי הקרן'!$C$42</f>
        <v>-4.7006269814091578E-5</v>
      </c>
    </row>
    <row r="141" spans="2:11">
      <c r="B141" s="77" t="s">
        <v>2473</v>
      </c>
      <c r="C141" s="74" t="s">
        <v>2474</v>
      </c>
      <c r="D141" s="87" t="s">
        <v>681</v>
      </c>
      <c r="E141" s="87" t="s">
        <v>162</v>
      </c>
      <c r="F141" s="97">
        <v>44083</v>
      </c>
      <c r="G141" s="84">
        <v>5835960.0000000009</v>
      </c>
      <c r="H141" s="86">
        <v>-1.364239</v>
      </c>
      <c r="I141" s="84">
        <v>-79.616420000000019</v>
      </c>
      <c r="J141" s="85">
        <v>2.0537136653731861E-2</v>
      </c>
      <c r="K141" s="85">
        <f>I141/'סכום נכסי הקרן'!$C$42</f>
        <v>-4.3596662562495293E-5</v>
      </c>
    </row>
    <row r="142" spans="2:11">
      <c r="B142" s="77" t="s">
        <v>2475</v>
      </c>
      <c r="C142" s="74" t="s">
        <v>2476</v>
      </c>
      <c r="D142" s="87" t="s">
        <v>681</v>
      </c>
      <c r="E142" s="87" t="s">
        <v>162</v>
      </c>
      <c r="F142" s="97">
        <v>43788</v>
      </c>
      <c r="G142" s="84">
        <v>3394300.0000000005</v>
      </c>
      <c r="H142" s="86">
        <v>-1.3607359999999999</v>
      </c>
      <c r="I142" s="84">
        <v>-46.187470000000012</v>
      </c>
      <c r="J142" s="85">
        <v>1.1914104943178062E-2</v>
      </c>
      <c r="K142" s="85">
        <f>I142/'סכום נכסי הקרן'!$C$42</f>
        <v>-2.5291510773850101E-5</v>
      </c>
    </row>
    <row r="143" spans="2:11">
      <c r="B143" s="77" t="s">
        <v>2477</v>
      </c>
      <c r="C143" s="74" t="s">
        <v>2478</v>
      </c>
      <c r="D143" s="87" t="s">
        <v>681</v>
      </c>
      <c r="E143" s="87" t="s">
        <v>162</v>
      </c>
      <c r="F143" s="97">
        <v>44054</v>
      </c>
      <c r="G143" s="84">
        <v>1358000.0000000002</v>
      </c>
      <c r="H143" s="86">
        <v>-1.3259430000000001</v>
      </c>
      <c r="I143" s="84">
        <v>-18.006300000000003</v>
      </c>
      <c r="J143" s="85">
        <v>4.6447434301629233E-3</v>
      </c>
      <c r="K143" s="85">
        <f>I143/'סכום נכסי הקרן'!$C$42</f>
        <v>-9.8599583490322593E-6</v>
      </c>
    </row>
    <row r="144" spans="2:11">
      <c r="B144" s="77" t="s">
        <v>2479</v>
      </c>
      <c r="C144" s="74" t="s">
        <v>2480</v>
      </c>
      <c r="D144" s="87" t="s">
        <v>681</v>
      </c>
      <c r="E144" s="87" t="s">
        <v>162</v>
      </c>
      <c r="F144" s="97">
        <v>44047</v>
      </c>
      <c r="G144" s="84">
        <v>3776908.0000000005</v>
      </c>
      <c r="H144" s="86">
        <v>-1.2680169999999999</v>
      </c>
      <c r="I144" s="84">
        <v>-47.891850000000005</v>
      </c>
      <c r="J144" s="85">
        <v>1.235375150063301E-2</v>
      </c>
      <c r="K144" s="85">
        <f>I144/'סכום נכסי הקרן'!$C$42</f>
        <v>-2.6224801667088773E-5</v>
      </c>
    </row>
    <row r="145" spans="2:11">
      <c r="B145" s="77" t="s">
        <v>2481</v>
      </c>
      <c r="C145" s="74" t="s">
        <v>2482</v>
      </c>
      <c r="D145" s="87" t="s">
        <v>681</v>
      </c>
      <c r="E145" s="87" t="s">
        <v>162</v>
      </c>
      <c r="F145" s="97">
        <v>44055</v>
      </c>
      <c r="G145" s="84">
        <v>11719305.000000002</v>
      </c>
      <c r="H145" s="86">
        <v>-1.254955</v>
      </c>
      <c r="I145" s="84">
        <v>-147.07203000000004</v>
      </c>
      <c r="J145" s="85">
        <v>3.7937379978297839E-2</v>
      </c>
      <c r="K145" s="85">
        <f>I145/'סכום נכסי הקרן'!$C$42</f>
        <v>-8.0534262458563006E-5</v>
      </c>
    </row>
    <row r="146" spans="2:11">
      <c r="B146" s="77" t="s">
        <v>2483</v>
      </c>
      <c r="C146" s="74" t="s">
        <v>2484</v>
      </c>
      <c r="D146" s="87" t="s">
        <v>681</v>
      </c>
      <c r="E146" s="87" t="s">
        <v>162</v>
      </c>
      <c r="F146" s="97">
        <v>43887</v>
      </c>
      <c r="G146" s="84">
        <v>6119100.0000000009</v>
      </c>
      <c r="H146" s="86">
        <v>-1.2012020000000001</v>
      </c>
      <c r="I146" s="84">
        <v>-73.502740000000017</v>
      </c>
      <c r="J146" s="85">
        <v>1.8960106668997712E-2</v>
      </c>
      <c r="K146" s="85">
        <f>I146/'סכום נכסי הקרן'!$C$42</f>
        <v>-4.0248910378020329E-5</v>
      </c>
    </row>
    <row r="147" spans="2:11">
      <c r="B147" s="77" t="s">
        <v>2485</v>
      </c>
      <c r="C147" s="74" t="s">
        <v>2486</v>
      </c>
      <c r="D147" s="87" t="s">
        <v>681</v>
      </c>
      <c r="E147" s="87" t="s">
        <v>162</v>
      </c>
      <c r="F147" s="97">
        <v>44041</v>
      </c>
      <c r="G147" s="84">
        <v>3401600.0000000005</v>
      </c>
      <c r="H147" s="86">
        <v>-1.158323</v>
      </c>
      <c r="I147" s="84">
        <v>-39.401510000000009</v>
      </c>
      <c r="J147" s="85">
        <v>1.0163659647512188E-2</v>
      </c>
      <c r="K147" s="85">
        <f>I147/'סכום נכסי הקרן'!$C$42</f>
        <v>-2.1575628945923265E-5</v>
      </c>
    </row>
    <row r="148" spans="2:11">
      <c r="B148" s="77" t="s">
        <v>2487</v>
      </c>
      <c r="C148" s="74" t="s">
        <v>2488</v>
      </c>
      <c r="D148" s="87" t="s">
        <v>681</v>
      </c>
      <c r="E148" s="87" t="s">
        <v>162</v>
      </c>
      <c r="F148" s="97">
        <v>43893</v>
      </c>
      <c r="G148" s="84">
        <v>9193770.0000000019</v>
      </c>
      <c r="H148" s="86">
        <v>-0.97565800000000003</v>
      </c>
      <c r="I148" s="84">
        <v>-89.69974000000002</v>
      </c>
      <c r="J148" s="85">
        <v>2.3138139320811182E-2</v>
      </c>
      <c r="K148" s="85">
        <f>I148/'סכום נכסי הקרן'!$C$42</f>
        <v>-4.9118125340520982E-5</v>
      </c>
    </row>
    <row r="149" spans="2:11">
      <c r="B149" s="77" t="s">
        <v>2489</v>
      </c>
      <c r="C149" s="74" t="s">
        <v>2490</v>
      </c>
      <c r="D149" s="87" t="s">
        <v>681</v>
      </c>
      <c r="E149" s="87" t="s">
        <v>162</v>
      </c>
      <c r="F149" s="97">
        <v>43801</v>
      </c>
      <c r="G149" s="84">
        <v>1703250.0000000002</v>
      </c>
      <c r="H149" s="86">
        <v>-1.0062279999999999</v>
      </c>
      <c r="I149" s="84">
        <v>-17.138570000000005</v>
      </c>
      <c r="J149" s="85">
        <v>4.4209115926029992E-3</v>
      </c>
      <c r="K149" s="85">
        <f>I149/'סכום נכסי הקרן'!$C$42</f>
        <v>-9.3848034500132636E-6</v>
      </c>
    </row>
    <row r="150" spans="2:11">
      <c r="B150" s="77" t="s">
        <v>2491</v>
      </c>
      <c r="C150" s="74" t="s">
        <v>2492</v>
      </c>
      <c r="D150" s="87" t="s">
        <v>681</v>
      </c>
      <c r="E150" s="87" t="s">
        <v>162</v>
      </c>
      <c r="F150" s="97">
        <v>43895</v>
      </c>
      <c r="G150" s="84">
        <v>3408000.0000000005</v>
      </c>
      <c r="H150" s="86">
        <v>-0.86854500000000001</v>
      </c>
      <c r="I150" s="84">
        <v>-29.600030000000007</v>
      </c>
      <c r="J150" s="85">
        <v>7.6353578955768503E-3</v>
      </c>
      <c r="K150" s="85">
        <f>I150/'סכום נכסי הקרן'!$C$42</f>
        <v>-1.6208497188767565E-5</v>
      </c>
    </row>
    <row r="151" spans="2:11">
      <c r="B151" s="77" t="s">
        <v>2493</v>
      </c>
      <c r="C151" s="74" t="s">
        <v>2494</v>
      </c>
      <c r="D151" s="87" t="s">
        <v>681</v>
      </c>
      <c r="E151" s="87" t="s">
        <v>162</v>
      </c>
      <c r="F151" s="97">
        <v>44040</v>
      </c>
      <c r="G151" s="84">
        <v>3413300.0000000005</v>
      </c>
      <c r="H151" s="86">
        <v>-0.81132800000000005</v>
      </c>
      <c r="I151" s="84">
        <v>-27.693070000000002</v>
      </c>
      <c r="J151" s="85">
        <v>7.1434556207295189E-3</v>
      </c>
      <c r="K151" s="85">
        <f>I151/'סכום נכסי הקרן'!$C$42</f>
        <v>-1.5164276767400008E-5</v>
      </c>
    </row>
    <row r="152" spans="2:11">
      <c r="B152" s="77" t="s">
        <v>2495</v>
      </c>
      <c r="C152" s="74" t="s">
        <v>2496</v>
      </c>
      <c r="D152" s="87" t="s">
        <v>681</v>
      </c>
      <c r="E152" s="87" t="s">
        <v>162</v>
      </c>
      <c r="F152" s="97">
        <v>44034</v>
      </c>
      <c r="G152" s="84">
        <v>12980800.000000002</v>
      </c>
      <c r="H152" s="86">
        <v>-0.73171399999999998</v>
      </c>
      <c r="I152" s="84">
        <v>-94.982340000000022</v>
      </c>
      <c r="J152" s="85">
        <v>2.4500791372825126E-2</v>
      </c>
      <c r="K152" s="85">
        <f>I152/'סכום נכסי הקרן'!$C$42</f>
        <v>-5.2010791572595189E-5</v>
      </c>
    </row>
    <row r="153" spans="2:11">
      <c r="B153" s="77" t="s">
        <v>2497</v>
      </c>
      <c r="C153" s="74" t="s">
        <v>2498</v>
      </c>
      <c r="D153" s="87" t="s">
        <v>681</v>
      </c>
      <c r="E153" s="87" t="s">
        <v>162</v>
      </c>
      <c r="F153" s="97">
        <v>44091</v>
      </c>
      <c r="G153" s="84">
        <v>6834000.0000000009</v>
      </c>
      <c r="H153" s="86">
        <v>-0.65658300000000003</v>
      </c>
      <c r="I153" s="84">
        <v>-44.870850000000004</v>
      </c>
      <c r="J153" s="85">
        <v>1.1574481472780415E-2</v>
      </c>
      <c r="K153" s="85">
        <f>I153/'סכום נכסי הקרן'!$C$42</f>
        <v>-2.4570550978583837E-5</v>
      </c>
    </row>
    <row r="154" spans="2:11">
      <c r="B154" s="77" t="s">
        <v>2499</v>
      </c>
      <c r="C154" s="74" t="s">
        <v>2500</v>
      </c>
      <c r="D154" s="87" t="s">
        <v>681</v>
      </c>
      <c r="E154" s="87" t="s">
        <v>162</v>
      </c>
      <c r="F154" s="97">
        <v>43676</v>
      </c>
      <c r="G154" s="84">
        <v>5795910.4000000013</v>
      </c>
      <c r="H154" s="86">
        <v>-0.68409200000000003</v>
      </c>
      <c r="I154" s="84">
        <v>-39.649339999999995</v>
      </c>
      <c r="J154" s="85">
        <v>1.0227587648506131E-2</v>
      </c>
      <c r="K154" s="85">
        <f>I154/'סכום נכסי הקרן'!$C$42</f>
        <v>-2.171133664143209E-5</v>
      </c>
    </row>
    <row r="155" spans="2:11">
      <c r="B155" s="77" t="s">
        <v>2501</v>
      </c>
      <c r="C155" s="74" t="s">
        <v>2502</v>
      </c>
      <c r="D155" s="87" t="s">
        <v>681</v>
      </c>
      <c r="E155" s="87" t="s">
        <v>162</v>
      </c>
      <c r="F155" s="97">
        <v>44033</v>
      </c>
      <c r="G155" s="84">
        <v>3759140.0000000005</v>
      </c>
      <c r="H155" s="86">
        <v>-0.68871199999999999</v>
      </c>
      <c r="I155" s="84">
        <v>-25.889630000000004</v>
      </c>
      <c r="J155" s="85">
        <v>6.6782564353503448E-3</v>
      </c>
      <c r="K155" s="85">
        <f>I155/'סכום נכסי הקרן'!$C$42</f>
        <v>-1.4176742221992083E-5</v>
      </c>
    </row>
    <row r="156" spans="2:11">
      <c r="B156" s="77" t="s">
        <v>2503</v>
      </c>
      <c r="C156" s="74" t="s">
        <v>2504</v>
      </c>
      <c r="D156" s="87" t="s">
        <v>681</v>
      </c>
      <c r="E156" s="87" t="s">
        <v>162</v>
      </c>
      <c r="F156" s="97">
        <v>44034</v>
      </c>
      <c r="G156" s="84">
        <v>6152400.0000000009</v>
      </c>
      <c r="H156" s="86">
        <v>-0.67285700000000004</v>
      </c>
      <c r="I156" s="84">
        <v>-41.396860000000011</v>
      </c>
      <c r="J156" s="85">
        <v>1.0678362212912943E-2</v>
      </c>
      <c r="K156" s="85">
        <f>I156/'סכום נכסי הקרן'!$C$42</f>
        <v>-2.2668250300212682E-5</v>
      </c>
    </row>
    <row r="157" spans="2:11">
      <c r="B157" s="77" t="s">
        <v>2505</v>
      </c>
      <c r="C157" s="74" t="s">
        <v>2506</v>
      </c>
      <c r="D157" s="87" t="s">
        <v>681</v>
      </c>
      <c r="E157" s="87" t="s">
        <v>162</v>
      </c>
      <c r="F157" s="97">
        <v>44032</v>
      </c>
      <c r="G157" s="84">
        <v>3421800.0000000005</v>
      </c>
      <c r="H157" s="86">
        <v>-0.560284</v>
      </c>
      <c r="I157" s="84">
        <v>-19.171790000000005</v>
      </c>
      <c r="J157" s="85">
        <v>4.9453827630864325E-3</v>
      </c>
      <c r="K157" s="85">
        <f>I157/'סכום נכסי הקרן'!$C$42</f>
        <v>-1.0498161803168513E-5</v>
      </c>
    </row>
    <row r="158" spans="2:11">
      <c r="B158" s="77" t="s">
        <v>2507</v>
      </c>
      <c r="C158" s="74" t="s">
        <v>2508</v>
      </c>
      <c r="D158" s="87" t="s">
        <v>681</v>
      </c>
      <c r="E158" s="87" t="s">
        <v>162</v>
      </c>
      <c r="F158" s="97">
        <v>44018</v>
      </c>
      <c r="G158" s="84">
        <v>2057340.0000000002</v>
      </c>
      <c r="H158" s="86">
        <v>-0.33859400000000001</v>
      </c>
      <c r="I158" s="84">
        <v>-6.9660400000000005</v>
      </c>
      <c r="J158" s="85">
        <v>1.7968971151348209E-3</v>
      </c>
      <c r="K158" s="85">
        <f>I158/'סכום נכסי הקרן'!$C$42</f>
        <v>-3.8144907203419178E-6</v>
      </c>
    </row>
    <row r="159" spans="2:11">
      <c r="B159" s="77" t="s">
        <v>2509</v>
      </c>
      <c r="C159" s="74" t="s">
        <v>2510</v>
      </c>
      <c r="D159" s="87" t="s">
        <v>681</v>
      </c>
      <c r="E159" s="87" t="s">
        <v>162</v>
      </c>
      <c r="F159" s="97">
        <v>44103</v>
      </c>
      <c r="G159" s="84">
        <v>3430900.0000000005</v>
      </c>
      <c r="H159" s="86">
        <v>-0.21798300000000001</v>
      </c>
      <c r="I159" s="84">
        <v>-7.4787700000000017</v>
      </c>
      <c r="J159" s="85">
        <v>1.9291563410139543E-3</v>
      </c>
      <c r="K159" s="85">
        <f>I159/'סכום נכסי הקרן'!$C$42</f>
        <v>-4.095253366987776E-6</v>
      </c>
    </row>
    <row r="160" spans="2:11">
      <c r="B160" s="77" t="s">
        <v>2511</v>
      </c>
      <c r="C160" s="74" t="s">
        <v>2512</v>
      </c>
      <c r="D160" s="87" t="s">
        <v>681</v>
      </c>
      <c r="E160" s="87" t="s">
        <v>162</v>
      </c>
      <c r="F160" s="97">
        <v>43675</v>
      </c>
      <c r="G160" s="84">
        <v>1544715.0000000002</v>
      </c>
      <c r="H160" s="86">
        <v>-0.23094700000000001</v>
      </c>
      <c r="I160" s="84">
        <v>-3.5674800000000007</v>
      </c>
      <c r="J160" s="85">
        <v>9.2023510061687436E-4</v>
      </c>
      <c r="K160" s="85">
        <f>I160/'סכום נכסי הקרן'!$C$42</f>
        <v>-1.9534942887214811E-6</v>
      </c>
    </row>
    <row r="161" spans="2:11">
      <c r="B161" s="77" t="s">
        <v>2513</v>
      </c>
      <c r="C161" s="74" t="s">
        <v>2514</v>
      </c>
      <c r="D161" s="87" t="s">
        <v>681</v>
      </c>
      <c r="E161" s="87" t="s">
        <v>162</v>
      </c>
      <c r="F161" s="97">
        <v>44104</v>
      </c>
      <c r="G161" s="84">
        <v>3442350.0000000005</v>
      </c>
      <c r="H161" s="86">
        <v>9.4073000000000004E-2</v>
      </c>
      <c r="I161" s="84">
        <v>3.2383100000000002</v>
      </c>
      <c r="J161" s="85">
        <v>-8.3532536375218087E-4</v>
      </c>
      <c r="K161" s="85">
        <f>I161/'סכום נכסי הקרן'!$C$42</f>
        <v>1.7732461261477734E-6</v>
      </c>
    </row>
    <row r="162" spans="2:11">
      <c r="B162" s="77" t="s">
        <v>2515</v>
      </c>
      <c r="C162" s="74" t="s">
        <v>2516</v>
      </c>
      <c r="D162" s="87" t="s">
        <v>681</v>
      </c>
      <c r="E162" s="87" t="s">
        <v>162</v>
      </c>
      <c r="F162" s="97">
        <v>44096</v>
      </c>
      <c r="G162" s="84">
        <v>12061000.000000002</v>
      </c>
      <c r="H162" s="86">
        <v>0.21344399999999999</v>
      </c>
      <c r="I162" s="84">
        <v>25.743520000000004</v>
      </c>
      <c r="J162" s="85">
        <v>-6.640567211990682E-3</v>
      </c>
      <c r="K162" s="85">
        <f>I162/'סכום נכסי הקרן'!$C$42</f>
        <v>1.4096734751585776E-5</v>
      </c>
    </row>
    <row r="163" spans="2:11">
      <c r="B163" s="77" t="s">
        <v>2517</v>
      </c>
      <c r="C163" s="74" t="s">
        <v>2518</v>
      </c>
      <c r="D163" s="87" t="s">
        <v>681</v>
      </c>
      <c r="E163" s="87" t="s">
        <v>162</v>
      </c>
      <c r="F163" s="97">
        <v>44025</v>
      </c>
      <c r="G163" s="84">
        <v>4309500.0000000009</v>
      </c>
      <c r="H163" s="86">
        <v>0.19467300000000001</v>
      </c>
      <c r="I163" s="84">
        <v>8.3894500000000019</v>
      </c>
      <c r="J163" s="85">
        <v>-2.1640671748321609E-3</v>
      </c>
      <c r="K163" s="85">
        <f>I163/'סכום נכסי הקרן'!$C$42</f>
        <v>4.5939269906248757E-6</v>
      </c>
    </row>
    <row r="164" spans="2:11">
      <c r="B164" s="77" t="s">
        <v>2519</v>
      </c>
      <c r="C164" s="74" t="s">
        <v>2520</v>
      </c>
      <c r="D164" s="87" t="s">
        <v>681</v>
      </c>
      <c r="E164" s="87" t="s">
        <v>162</v>
      </c>
      <c r="F164" s="97">
        <v>43661</v>
      </c>
      <c r="G164" s="84">
        <v>1380200.0000000002</v>
      </c>
      <c r="H164" s="86">
        <v>0.27712599999999998</v>
      </c>
      <c r="I164" s="84">
        <v>3.8248900000000008</v>
      </c>
      <c r="J164" s="85">
        <v>-9.8663427237110691E-4</v>
      </c>
      <c r="K164" s="85">
        <f>I164/'סכום נכסי הקרן'!$C$42</f>
        <v>2.0944478371253397E-6</v>
      </c>
    </row>
    <row r="165" spans="2:11">
      <c r="B165" s="77" t="s">
        <v>2521</v>
      </c>
      <c r="C165" s="74" t="s">
        <v>2522</v>
      </c>
      <c r="D165" s="87" t="s">
        <v>681</v>
      </c>
      <c r="E165" s="87" t="s">
        <v>162</v>
      </c>
      <c r="F165" s="97">
        <v>44019</v>
      </c>
      <c r="G165" s="84">
        <v>16907940.000000004</v>
      </c>
      <c r="H165" s="86">
        <v>0.28200500000000001</v>
      </c>
      <c r="I165" s="84">
        <v>47.681230000000014</v>
      </c>
      <c r="J165" s="85">
        <v>-1.2299421857049327E-2</v>
      </c>
      <c r="K165" s="85">
        <f>I165/'סכום נכסי הקרן'!$C$42</f>
        <v>2.6109469565131509E-5</v>
      </c>
    </row>
    <row r="166" spans="2:11">
      <c r="B166" s="77" t="s">
        <v>2523</v>
      </c>
      <c r="C166" s="74" t="s">
        <v>2524</v>
      </c>
      <c r="D166" s="87" t="s">
        <v>681</v>
      </c>
      <c r="E166" s="87" t="s">
        <v>162</v>
      </c>
      <c r="F166" s="97">
        <v>43643</v>
      </c>
      <c r="G166" s="84">
        <v>3039084.0000000005</v>
      </c>
      <c r="H166" s="86">
        <v>1.496048</v>
      </c>
      <c r="I166" s="84">
        <v>45.466160000000009</v>
      </c>
      <c r="J166" s="85">
        <v>-1.1728042293793633E-2</v>
      </c>
      <c r="K166" s="85">
        <f>I166/'סכום נכסי הקרן'!$C$42</f>
        <v>2.4896533096218357E-5</v>
      </c>
    </row>
    <row r="167" spans="2:11">
      <c r="B167" s="77" t="s">
        <v>2525</v>
      </c>
      <c r="C167" s="74" t="s">
        <v>2526</v>
      </c>
      <c r="D167" s="87" t="s">
        <v>681</v>
      </c>
      <c r="E167" s="87" t="s">
        <v>162</v>
      </c>
      <c r="F167" s="97">
        <v>43642</v>
      </c>
      <c r="G167" s="84">
        <v>3507200.0000000005</v>
      </c>
      <c r="H167" s="86">
        <v>1.8892340000000001</v>
      </c>
      <c r="I167" s="84">
        <v>66.259210000000024</v>
      </c>
      <c r="J167" s="85">
        <v>-1.7091630725650772E-2</v>
      </c>
      <c r="K167" s="85">
        <f>I167/'סכום נכסי הקרן'!$C$42</f>
        <v>3.6282470626379762E-5</v>
      </c>
    </row>
    <row r="168" spans="2:11">
      <c r="B168" s="77" t="s">
        <v>2527</v>
      </c>
      <c r="C168" s="74" t="s">
        <v>2528</v>
      </c>
      <c r="D168" s="87" t="s">
        <v>681</v>
      </c>
      <c r="E168" s="87" t="s">
        <v>162</v>
      </c>
      <c r="F168" s="97">
        <v>43916</v>
      </c>
      <c r="G168" s="84">
        <v>3920620.0000000005</v>
      </c>
      <c r="H168" s="86">
        <v>3.4670489999999998</v>
      </c>
      <c r="I168" s="84">
        <v>135.92981000000003</v>
      </c>
      <c r="J168" s="85">
        <v>-3.5063232977390939E-2</v>
      </c>
      <c r="K168" s="85">
        <f>I168/'סכום נכסי הקרן'!$C$42</f>
        <v>7.4432963184655862E-5</v>
      </c>
    </row>
    <row r="169" spans="2:11">
      <c r="B169" s="77" t="s">
        <v>2529</v>
      </c>
      <c r="C169" s="74" t="s">
        <v>2530</v>
      </c>
      <c r="D169" s="87" t="s">
        <v>681</v>
      </c>
      <c r="E169" s="87" t="s">
        <v>162</v>
      </c>
      <c r="F169" s="97">
        <v>43908</v>
      </c>
      <c r="G169" s="84">
        <v>755820.00000000012</v>
      </c>
      <c r="H169" s="86">
        <v>8.9557649999999995</v>
      </c>
      <c r="I169" s="84">
        <v>67.689460000000025</v>
      </c>
      <c r="J169" s="85">
        <v>-1.7460565170316838E-2</v>
      </c>
      <c r="K169" s="85">
        <f>I169/'סכום נכסי הקרן'!$C$42</f>
        <v>3.7065652369919714E-5</v>
      </c>
    </row>
    <row r="170" spans="2:11">
      <c r="B170" s="77" t="s">
        <v>2462</v>
      </c>
      <c r="C170" s="74" t="s">
        <v>2531</v>
      </c>
      <c r="D170" s="87" t="s">
        <v>681</v>
      </c>
      <c r="E170" s="87" t="s">
        <v>162</v>
      </c>
      <c r="F170" s="97">
        <v>44104</v>
      </c>
      <c r="G170" s="84">
        <v>3441000.0000000005</v>
      </c>
      <c r="H170" s="86">
        <v>-0.29056599999999999</v>
      </c>
      <c r="I170" s="84">
        <v>-9.9983600000000017</v>
      </c>
      <c r="J170" s="85">
        <v>2.5790871485204493E-3</v>
      </c>
      <c r="K170" s="85">
        <f>I170/'סכום נכסי הקרן'!$C$42</f>
        <v>-5.4749400575704164E-6</v>
      </c>
    </row>
    <row r="171" spans="2:11">
      <c r="B171" s="73"/>
      <c r="C171" s="74"/>
      <c r="D171" s="74"/>
      <c r="E171" s="74"/>
      <c r="F171" s="74"/>
      <c r="G171" s="84"/>
      <c r="H171" s="86"/>
      <c r="I171" s="74"/>
      <c r="J171" s="85"/>
      <c r="K171" s="74"/>
    </row>
    <row r="172" spans="2:11">
      <c r="B172" s="92" t="s">
        <v>229</v>
      </c>
      <c r="C172" s="72"/>
      <c r="D172" s="72"/>
      <c r="E172" s="72"/>
      <c r="F172" s="72"/>
      <c r="G172" s="81"/>
      <c r="H172" s="83"/>
      <c r="I172" s="81">
        <v>-1380.7495093119999</v>
      </c>
      <c r="J172" s="82">
        <v>0.35616574266104589</v>
      </c>
      <c r="K172" s="82">
        <f>I172/'סכום נכסי הקרן'!$C$42</f>
        <v>-7.5607607627680568E-4</v>
      </c>
    </row>
    <row r="173" spans="2:11">
      <c r="B173" s="77" t="s">
        <v>2532</v>
      </c>
      <c r="C173" s="74" t="s">
        <v>2533</v>
      </c>
      <c r="D173" s="87" t="s">
        <v>681</v>
      </c>
      <c r="E173" s="87" t="s">
        <v>164</v>
      </c>
      <c r="F173" s="97">
        <v>44098</v>
      </c>
      <c r="G173" s="84">
        <v>1341262.5813760003</v>
      </c>
      <c r="H173" s="86">
        <v>0.45792899999999997</v>
      </c>
      <c r="I173" s="84">
        <v>6.1420266010000013</v>
      </c>
      <c r="J173" s="85">
        <v>-1.5843420193421558E-3</v>
      </c>
      <c r="K173" s="85">
        <f>I173/'סכום נכסי הקרן'!$C$42</f>
        <v>3.3632743242369715E-6</v>
      </c>
    </row>
    <row r="174" spans="2:11">
      <c r="B174" s="77" t="s">
        <v>2534</v>
      </c>
      <c r="C174" s="74" t="s">
        <v>2535</v>
      </c>
      <c r="D174" s="87" t="s">
        <v>681</v>
      </c>
      <c r="E174" s="87" t="s">
        <v>164</v>
      </c>
      <c r="F174" s="97">
        <v>44098</v>
      </c>
      <c r="G174" s="84">
        <v>502973.46801600012</v>
      </c>
      <c r="H174" s="86">
        <v>0.45743899999999998</v>
      </c>
      <c r="I174" s="84">
        <v>2.3007952290000002</v>
      </c>
      <c r="J174" s="85">
        <v>-5.9349247341474636E-4</v>
      </c>
      <c r="K174" s="85">
        <f>I174/'סכום נכסי הקרן'!$C$42</f>
        <v>1.259878216379386E-6</v>
      </c>
    </row>
    <row r="175" spans="2:11">
      <c r="B175" s="77" t="s">
        <v>2536</v>
      </c>
      <c r="C175" s="74" t="s">
        <v>2537</v>
      </c>
      <c r="D175" s="87" t="s">
        <v>681</v>
      </c>
      <c r="E175" s="87" t="s">
        <v>164</v>
      </c>
      <c r="F175" s="97">
        <v>44098</v>
      </c>
      <c r="G175" s="84">
        <v>1207136.3232380003</v>
      </c>
      <c r="H175" s="86">
        <v>0.45548</v>
      </c>
      <c r="I175" s="84">
        <v>5.498260792</v>
      </c>
      <c r="J175" s="85">
        <v>-1.4182819730296833E-3</v>
      </c>
      <c r="K175" s="85">
        <f>I175/'סכום נכסי הקרן'!$C$42</f>
        <v>3.010758590117743E-6</v>
      </c>
    </row>
    <row r="176" spans="2:11">
      <c r="B176" s="77" t="s">
        <v>2538</v>
      </c>
      <c r="C176" s="74" t="s">
        <v>2539</v>
      </c>
      <c r="D176" s="87" t="s">
        <v>681</v>
      </c>
      <c r="E176" s="87" t="s">
        <v>164</v>
      </c>
      <c r="F176" s="97">
        <v>44049</v>
      </c>
      <c r="G176" s="84">
        <v>848013.2670750001</v>
      </c>
      <c r="H176" s="86">
        <v>-1.2946390000000001</v>
      </c>
      <c r="I176" s="84">
        <v>-10.978710324000001</v>
      </c>
      <c r="J176" s="85">
        <v>2.8319695133959145E-3</v>
      </c>
      <c r="K176" s="85">
        <f>I176/'סכום נכסי הקרן'!$C$42</f>
        <v>-6.0117640226326598E-6</v>
      </c>
    </row>
    <row r="177" spans="2:11">
      <c r="B177" s="77" t="s">
        <v>2540</v>
      </c>
      <c r="C177" s="74" t="s">
        <v>2541</v>
      </c>
      <c r="D177" s="87" t="s">
        <v>681</v>
      </c>
      <c r="E177" s="87" t="s">
        <v>165</v>
      </c>
      <c r="F177" s="97">
        <v>43983</v>
      </c>
      <c r="G177" s="84">
        <v>734765.88428800006</v>
      </c>
      <c r="H177" s="86">
        <v>2.8192560000000002</v>
      </c>
      <c r="I177" s="84">
        <v>20.714932587000003</v>
      </c>
      <c r="J177" s="85">
        <v>-5.3434379655862728E-3</v>
      </c>
      <c r="K177" s="85">
        <f>I177/'סכום נכסי הקרן'!$C$42</f>
        <v>1.1343161699562434E-5</v>
      </c>
    </row>
    <row r="178" spans="2:11">
      <c r="B178" s="77" t="s">
        <v>2542</v>
      </c>
      <c r="C178" s="74" t="s">
        <v>2543</v>
      </c>
      <c r="D178" s="87" t="s">
        <v>681</v>
      </c>
      <c r="E178" s="87" t="s">
        <v>162</v>
      </c>
      <c r="F178" s="97">
        <v>44096</v>
      </c>
      <c r="G178" s="84">
        <v>488005.95312000008</v>
      </c>
      <c r="H178" s="86">
        <v>-1.2744450000000001</v>
      </c>
      <c r="I178" s="84">
        <v>-6.2193676730000007</v>
      </c>
      <c r="J178" s="85">
        <v>1.6042922276611196E-3</v>
      </c>
      <c r="K178" s="85">
        <f>I178/'סכום נכסי הקרן'!$C$42</f>
        <v>-3.4056250430736842E-6</v>
      </c>
    </row>
    <row r="179" spans="2:11">
      <c r="B179" s="77" t="s">
        <v>2544</v>
      </c>
      <c r="C179" s="74" t="s">
        <v>2545</v>
      </c>
      <c r="D179" s="87" t="s">
        <v>681</v>
      </c>
      <c r="E179" s="87" t="s">
        <v>162</v>
      </c>
      <c r="F179" s="97">
        <v>44096</v>
      </c>
      <c r="G179" s="84">
        <v>352448.74392000004</v>
      </c>
      <c r="H179" s="86">
        <v>-1.1899679999999999</v>
      </c>
      <c r="I179" s="84">
        <v>-4.1940265260000009</v>
      </c>
      <c r="J179" s="85">
        <v>1.0818534153361618E-3</v>
      </c>
      <c r="K179" s="85">
        <f>I179/'סכום נכסי הקרן'!$C$42</f>
        <v>-2.2965810222586798E-6</v>
      </c>
    </row>
    <row r="180" spans="2:11">
      <c r="B180" s="77" t="s">
        <v>2546</v>
      </c>
      <c r="C180" s="74" t="s">
        <v>2547</v>
      </c>
      <c r="D180" s="87" t="s">
        <v>681</v>
      </c>
      <c r="E180" s="87" t="s">
        <v>162</v>
      </c>
      <c r="F180" s="97">
        <v>44096</v>
      </c>
      <c r="G180" s="84">
        <v>352448.74392000004</v>
      </c>
      <c r="H180" s="86">
        <v>-0.907142</v>
      </c>
      <c r="I180" s="84">
        <v>-3.1972098570000003</v>
      </c>
      <c r="J180" s="85">
        <v>8.2472353999171885E-4</v>
      </c>
      <c r="K180" s="85">
        <f>I180/'סכום נכסי הקרן'!$C$42</f>
        <v>-1.7507403532727647E-6</v>
      </c>
    </row>
    <row r="181" spans="2:11">
      <c r="B181" s="77" t="s">
        <v>2548</v>
      </c>
      <c r="C181" s="74" t="s">
        <v>2549</v>
      </c>
      <c r="D181" s="87" t="s">
        <v>681</v>
      </c>
      <c r="E181" s="87" t="s">
        <v>164</v>
      </c>
      <c r="F181" s="97">
        <v>43958</v>
      </c>
      <c r="G181" s="84">
        <v>931451.61789300013</v>
      </c>
      <c r="H181" s="86">
        <v>-8.0348269999999999</v>
      </c>
      <c r="I181" s="84">
        <v>-74.840529919000005</v>
      </c>
      <c r="J181" s="85">
        <v>1.9305190941569721E-2</v>
      </c>
      <c r="K181" s="85">
        <f>I181/'סכום נכסי הקרן'!$C$42</f>
        <v>-4.098146247817945E-5</v>
      </c>
    </row>
    <row r="182" spans="2:11">
      <c r="B182" s="77" t="s">
        <v>2550</v>
      </c>
      <c r="C182" s="74" t="s">
        <v>2551</v>
      </c>
      <c r="D182" s="87" t="s">
        <v>681</v>
      </c>
      <c r="E182" s="87" t="s">
        <v>164</v>
      </c>
      <c r="F182" s="97">
        <v>43955</v>
      </c>
      <c r="G182" s="84">
        <v>944254.33788100025</v>
      </c>
      <c r="H182" s="86">
        <v>-6.5972629999999999</v>
      </c>
      <c r="I182" s="84">
        <v>-62.294943924000016</v>
      </c>
      <c r="J182" s="85">
        <v>1.6069044252476451E-2</v>
      </c>
      <c r="K182" s="85">
        <f>I182/'סכום נכסי הקרן'!$C$42</f>
        <v>-3.4111702706604927E-5</v>
      </c>
    </row>
    <row r="183" spans="2:11">
      <c r="B183" s="77" t="s">
        <v>2552</v>
      </c>
      <c r="C183" s="74" t="s">
        <v>2553</v>
      </c>
      <c r="D183" s="87" t="s">
        <v>681</v>
      </c>
      <c r="E183" s="87" t="s">
        <v>164</v>
      </c>
      <c r="F183" s="97">
        <v>43977</v>
      </c>
      <c r="G183" s="84">
        <v>789063.99076700013</v>
      </c>
      <c r="H183" s="86">
        <v>-6.2749860000000002</v>
      </c>
      <c r="I183" s="84">
        <v>-49.513656800000007</v>
      </c>
      <c r="J183" s="85">
        <v>1.2772098217020807E-2</v>
      </c>
      <c r="K183" s="85">
        <f>I183/'סכום נכסי הקרן'!$C$42</f>
        <v>-2.7112876812908697E-5</v>
      </c>
    </row>
    <row r="184" spans="2:11">
      <c r="B184" s="77" t="s">
        <v>2554</v>
      </c>
      <c r="C184" s="74" t="s">
        <v>2555</v>
      </c>
      <c r="D184" s="87" t="s">
        <v>681</v>
      </c>
      <c r="E184" s="87" t="s">
        <v>164</v>
      </c>
      <c r="F184" s="97">
        <v>43986</v>
      </c>
      <c r="G184" s="84">
        <v>483218.8471040001</v>
      </c>
      <c r="H184" s="86">
        <v>-4.1279969999999997</v>
      </c>
      <c r="I184" s="84">
        <v>-19.947260742000001</v>
      </c>
      <c r="J184" s="85">
        <v>5.1454162310497599E-3</v>
      </c>
      <c r="K184" s="85">
        <f>I184/'סכום נכסי הקרן'!$C$42</f>
        <v>-1.0922797026230059E-5</v>
      </c>
    </row>
    <row r="185" spans="2:11">
      <c r="B185" s="77" t="s">
        <v>2556</v>
      </c>
      <c r="C185" s="74" t="s">
        <v>2557</v>
      </c>
      <c r="D185" s="87" t="s">
        <v>681</v>
      </c>
      <c r="E185" s="87" t="s">
        <v>164</v>
      </c>
      <c r="F185" s="97">
        <v>44004</v>
      </c>
      <c r="G185" s="84">
        <v>1612506.4517050001</v>
      </c>
      <c r="H185" s="86">
        <v>-4.0675540000000003</v>
      </c>
      <c r="I185" s="84">
        <v>-65.589562901000008</v>
      </c>
      <c r="J185" s="85">
        <v>1.6918894574214444E-2</v>
      </c>
      <c r="K185" s="85">
        <f>I185/'סכום נכסי הקרן'!$C$42</f>
        <v>-3.5915782716887504E-5</v>
      </c>
    </row>
    <row r="186" spans="2:11">
      <c r="B186" s="77" t="s">
        <v>2558</v>
      </c>
      <c r="C186" s="74" t="s">
        <v>2559</v>
      </c>
      <c r="D186" s="87" t="s">
        <v>681</v>
      </c>
      <c r="E186" s="87" t="s">
        <v>164</v>
      </c>
      <c r="F186" s="97">
        <v>44004</v>
      </c>
      <c r="G186" s="84">
        <v>967839.2008280002</v>
      </c>
      <c r="H186" s="86">
        <v>-4.0315079999999996</v>
      </c>
      <c r="I186" s="84">
        <v>-39.018518647000008</v>
      </c>
      <c r="J186" s="85">
        <v>1.0064866637806921E-2</v>
      </c>
      <c r="K186" s="85">
        <f>I186/'סכום נכסי הקרן'!$C$42</f>
        <v>-2.1365909081841275E-5</v>
      </c>
    </row>
    <row r="187" spans="2:11">
      <c r="B187" s="77" t="s">
        <v>2560</v>
      </c>
      <c r="C187" s="74" t="s">
        <v>2561</v>
      </c>
      <c r="D187" s="87" t="s">
        <v>681</v>
      </c>
      <c r="E187" s="87" t="s">
        <v>164</v>
      </c>
      <c r="F187" s="97">
        <v>43895</v>
      </c>
      <c r="G187" s="84">
        <v>1291839.4440580003</v>
      </c>
      <c r="H187" s="86">
        <v>-3.8616830000000002</v>
      </c>
      <c r="I187" s="84">
        <v>-49.886749637000008</v>
      </c>
      <c r="J187" s="85">
        <v>1.2868337894439077E-2</v>
      </c>
      <c r="K187" s="85">
        <f>I187/'סכום נכסי הקרן'!$C$42</f>
        <v>-2.7317176409890994E-5</v>
      </c>
    </row>
    <row r="188" spans="2:11">
      <c r="B188" s="77" t="s">
        <v>2562</v>
      </c>
      <c r="C188" s="74" t="s">
        <v>2284</v>
      </c>
      <c r="D188" s="87" t="s">
        <v>681</v>
      </c>
      <c r="E188" s="87" t="s">
        <v>164</v>
      </c>
      <c r="F188" s="97">
        <v>43895</v>
      </c>
      <c r="G188" s="84">
        <v>1294201.0830260003</v>
      </c>
      <c r="H188" s="86">
        <v>-3.6760619999999999</v>
      </c>
      <c r="I188" s="84">
        <v>-47.575631238000007</v>
      </c>
      <c r="J188" s="85">
        <v>1.2272182548805386E-2</v>
      </c>
      <c r="K188" s="85">
        <f>I188/'סכום נכסי הקרן'!$C$42</f>
        <v>-2.6051645392756871E-5</v>
      </c>
    </row>
    <row r="189" spans="2:11">
      <c r="B189" s="77" t="s">
        <v>2563</v>
      </c>
      <c r="C189" s="74" t="s">
        <v>2564</v>
      </c>
      <c r="D189" s="87" t="s">
        <v>681</v>
      </c>
      <c r="E189" s="87" t="s">
        <v>164</v>
      </c>
      <c r="F189" s="97">
        <v>43895</v>
      </c>
      <c r="G189" s="84">
        <v>2436225.7746879999</v>
      </c>
      <c r="H189" s="86">
        <v>-3.6668790000000002</v>
      </c>
      <c r="I189" s="84">
        <v>-89.333462149000013</v>
      </c>
      <c r="J189" s="85">
        <v>2.304365757597485E-2</v>
      </c>
      <c r="K189" s="85">
        <f>I189/'סכום נכסי הקרן'!$C$42</f>
        <v>-4.8917557519534268E-5</v>
      </c>
    </row>
    <row r="190" spans="2:11">
      <c r="B190" s="77" t="s">
        <v>2565</v>
      </c>
      <c r="C190" s="74" t="s">
        <v>2566</v>
      </c>
      <c r="D190" s="87" t="s">
        <v>681</v>
      </c>
      <c r="E190" s="87" t="s">
        <v>164</v>
      </c>
      <c r="F190" s="97">
        <v>43990</v>
      </c>
      <c r="G190" s="84">
        <v>1168567.6220590002</v>
      </c>
      <c r="H190" s="86">
        <v>-3.353898</v>
      </c>
      <c r="I190" s="84">
        <v>-39.19256968900001</v>
      </c>
      <c r="J190" s="85">
        <v>1.0109763281417354E-2</v>
      </c>
      <c r="K190" s="85">
        <f>I190/'סכום נכסי הקרן'!$C$42</f>
        <v>-2.1461216614467394E-5</v>
      </c>
    </row>
    <row r="191" spans="2:11">
      <c r="B191" s="77" t="s">
        <v>2567</v>
      </c>
      <c r="C191" s="74" t="s">
        <v>2568</v>
      </c>
      <c r="D191" s="87" t="s">
        <v>681</v>
      </c>
      <c r="E191" s="87" t="s">
        <v>164</v>
      </c>
      <c r="F191" s="97">
        <v>44005</v>
      </c>
      <c r="G191" s="84">
        <v>488188.60677700007</v>
      </c>
      <c r="H191" s="86">
        <v>-3.115958</v>
      </c>
      <c r="I191" s="84">
        <v>-15.211754171000003</v>
      </c>
      <c r="J191" s="85">
        <v>3.9238874864356192E-3</v>
      </c>
      <c r="K191" s="85">
        <f>I191/'סכום נכסי הקרן'!$C$42</f>
        <v>-8.3297102981610743E-6</v>
      </c>
    </row>
    <row r="192" spans="2:11">
      <c r="B192" s="77" t="s">
        <v>2569</v>
      </c>
      <c r="C192" s="74" t="s">
        <v>2570</v>
      </c>
      <c r="D192" s="87" t="s">
        <v>681</v>
      </c>
      <c r="E192" s="87" t="s">
        <v>164</v>
      </c>
      <c r="F192" s="97">
        <v>44021</v>
      </c>
      <c r="G192" s="84">
        <v>293178.84845000005</v>
      </c>
      <c r="H192" s="86">
        <v>-3.0225390000000001</v>
      </c>
      <c r="I192" s="84">
        <v>-8.8614440640000005</v>
      </c>
      <c r="J192" s="85">
        <v>2.2858185245175429E-3</v>
      </c>
      <c r="K192" s="85">
        <f>I192/'סכום נכסי הקרן'!$C$42</f>
        <v>-4.8523832982522308E-6</v>
      </c>
    </row>
    <row r="193" spans="2:11">
      <c r="B193" s="77" t="s">
        <v>2571</v>
      </c>
      <c r="C193" s="74" t="s">
        <v>2572</v>
      </c>
      <c r="D193" s="87" t="s">
        <v>681</v>
      </c>
      <c r="E193" s="87" t="s">
        <v>164</v>
      </c>
      <c r="F193" s="97">
        <v>44028</v>
      </c>
      <c r="G193" s="84">
        <v>1970483.9157680005</v>
      </c>
      <c r="H193" s="86">
        <v>-2.232748</v>
      </c>
      <c r="I193" s="84">
        <v>-43.995939239000009</v>
      </c>
      <c r="J193" s="85">
        <v>1.1348797350604645E-2</v>
      </c>
      <c r="K193" s="85">
        <f>I193/'סכום נכסי הקרן'!$C$42</f>
        <v>-2.4091464011101339E-5</v>
      </c>
    </row>
    <row r="194" spans="2:11">
      <c r="B194" s="77" t="s">
        <v>2573</v>
      </c>
      <c r="C194" s="74" t="s">
        <v>2574</v>
      </c>
      <c r="D194" s="87" t="s">
        <v>681</v>
      </c>
      <c r="E194" s="87" t="s">
        <v>164</v>
      </c>
      <c r="F194" s="97">
        <v>44040</v>
      </c>
      <c r="G194" s="84">
        <v>673021.24882700015</v>
      </c>
      <c r="H194" s="86">
        <v>0.269598</v>
      </c>
      <c r="I194" s="84">
        <v>1.8144535270000002</v>
      </c>
      <c r="J194" s="85">
        <v>-4.6804013588961605E-4</v>
      </c>
      <c r="K194" s="85">
        <f>I194/'סכום נכסי הקרן'!$C$42</f>
        <v>9.935653744786368E-7</v>
      </c>
    </row>
    <row r="195" spans="2:11">
      <c r="B195" s="77" t="s">
        <v>2575</v>
      </c>
      <c r="C195" s="74" t="s">
        <v>2576</v>
      </c>
      <c r="D195" s="87" t="s">
        <v>681</v>
      </c>
      <c r="E195" s="87" t="s">
        <v>164</v>
      </c>
      <c r="F195" s="97">
        <v>44095</v>
      </c>
      <c r="G195" s="84">
        <v>1865428.9571150006</v>
      </c>
      <c r="H195" s="86">
        <v>1.084514</v>
      </c>
      <c r="I195" s="84">
        <v>20.230842925000005</v>
      </c>
      <c r="J195" s="85">
        <v>-5.218566544073564E-3</v>
      </c>
      <c r="K195" s="85">
        <f>I195/'סכום נכסי הקרן'!$C$42</f>
        <v>1.1078082038304037E-5</v>
      </c>
    </row>
    <row r="196" spans="2:11">
      <c r="B196" s="77" t="s">
        <v>2577</v>
      </c>
      <c r="C196" s="74" t="s">
        <v>2578</v>
      </c>
      <c r="D196" s="87" t="s">
        <v>681</v>
      </c>
      <c r="E196" s="87" t="s">
        <v>164</v>
      </c>
      <c r="F196" s="97">
        <v>44060</v>
      </c>
      <c r="G196" s="84">
        <v>1021079.2560110001</v>
      </c>
      <c r="H196" s="86">
        <v>1.391073</v>
      </c>
      <c r="I196" s="84">
        <v>14.203961242000002</v>
      </c>
      <c r="J196" s="85">
        <v>-3.6639262736413527E-3</v>
      </c>
      <c r="K196" s="85">
        <f>I196/'סכום נכסי הקרן'!$C$42</f>
        <v>7.7778592069102777E-6</v>
      </c>
    </row>
    <row r="197" spans="2:11">
      <c r="B197" s="77" t="s">
        <v>2579</v>
      </c>
      <c r="C197" s="74" t="s">
        <v>2357</v>
      </c>
      <c r="D197" s="87" t="s">
        <v>681</v>
      </c>
      <c r="E197" s="87" t="s">
        <v>164</v>
      </c>
      <c r="F197" s="97">
        <v>44076</v>
      </c>
      <c r="G197" s="84">
        <v>590677.41226200014</v>
      </c>
      <c r="H197" s="86">
        <v>1.7373959999999999</v>
      </c>
      <c r="I197" s="84">
        <v>10.262406408000002</v>
      </c>
      <c r="J197" s="85">
        <v>-2.6471981884795812E-3</v>
      </c>
      <c r="K197" s="85">
        <f>I197/'סכום נכסי הקרן'!$C$42</f>
        <v>5.619527595548323E-6</v>
      </c>
    </row>
    <row r="198" spans="2:11">
      <c r="B198" s="77" t="s">
        <v>2580</v>
      </c>
      <c r="C198" s="74" t="s">
        <v>2581</v>
      </c>
      <c r="D198" s="87" t="s">
        <v>681</v>
      </c>
      <c r="E198" s="87" t="s">
        <v>165</v>
      </c>
      <c r="F198" s="97">
        <v>43969</v>
      </c>
      <c r="G198" s="84">
        <v>694562.60621100012</v>
      </c>
      <c r="H198" s="86">
        <v>-5.8002919999999998</v>
      </c>
      <c r="I198" s="84">
        <v>-40.286656381000007</v>
      </c>
      <c r="J198" s="85">
        <v>1.0391984058295205E-2</v>
      </c>
      <c r="K198" s="85">
        <f>I198/'סכום נכסי הקרן'!$C$42</f>
        <v>-2.2060320773197977E-5</v>
      </c>
    </row>
    <row r="199" spans="2:11">
      <c r="B199" s="77" t="s">
        <v>2580</v>
      </c>
      <c r="C199" s="74" t="s">
        <v>2582</v>
      </c>
      <c r="D199" s="87" t="s">
        <v>681</v>
      </c>
      <c r="E199" s="87" t="s">
        <v>165</v>
      </c>
      <c r="F199" s="97">
        <v>43969</v>
      </c>
      <c r="G199" s="84">
        <v>286288.61205100006</v>
      </c>
      <c r="H199" s="86">
        <v>-5.8002919999999998</v>
      </c>
      <c r="I199" s="84">
        <v>-16.605574264999998</v>
      </c>
      <c r="J199" s="85">
        <v>4.2834247997334957E-3</v>
      </c>
      <c r="K199" s="85">
        <f>I199/'סכום נכסי הקרן'!$C$42</f>
        <v>-9.0929436149937482E-6</v>
      </c>
    </row>
    <row r="200" spans="2:11">
      <c r="B200" s="77" t="s">
        <v>2583</v>
      </c>
      <c r="C200" s="74" t="s">
        <v>2584</v>
      </c>
      <c r="D200" s="87" t="s">
        <v>681</v>
      </c>
      <c r="E200" s="87" t="s">
        <v>165</v>
      </c>
      <c r="F200" s="97">
        <v>44014</v>
      </c>
      <c r="G200" s="84">
        <v>443995.4323990001</v>
      </c>
      <c r="H200" s="86">
        <v>-2.3307579999999999</v>
      </c>
      <c r="I200" s="84">
        <v>-10.348459644000002</v>
      </c>
      <c r="J200" s="85">
        <v>2.6693957083784646E-3</v>
      </c>
      <c r="K200" s="85">
        <f>I200/'סכום נכסי הקרן'!$C$42</f>
        <v>-5.6666489543371602E-6</v>
      </c>
    </row>
    <row r="201" spans="2:11">
      <c r="B201" s="77" t="s">
        <v>2585</v>
      </c>
      <c r="C201" s="74" t="s">
        <v>2586</v>
      </c>
      <c r="D201" s="87" t="s">
        <v>681</v>
      </c>
      <c r="E201" s="87" t="s">
        <v>165</v>
      </c>
      <c r="F201" s="97">
        <v>44088</v>
      </c>
      <c r="G201" s="84">
        <v>738258.65925300017</v>
      </c>
      <c r="H201" s="86">
        <v>0.41470200000000002</v>
      </c>
      <c r="I201" s="84">
        <v>3.0615762700000007</v>
      </c>
      <c r="J201" s="85">
        <v>-7.8973671803897569E-4</v>
      </c>
      <c r="K201" s="85">
        <f>I201/'סכום נכסי הקרן'!$C$42</f>
        <v>1.6764695970069113E-6</v>
      </c>
    </row>
    <row r="202" spans="2:11">
      <c r="B202" s="77" t="s">
        <v>2587</v>
      </c>
      <c r="C202" s="74" t="s">
        <v>2588</v>
      </c>
      <c r="D202" s="87" t="s">
        <v>681</v>
      </c>
      <c r="E202" s="87" t="s">
        <v>165</v>
      </c>
      <c r="F202" s="97">
        <v>44090</v>
      </c>
      <c r="G202" s="84">
        <v>1110749.8851290003</v>
      </c>
      <c r="H202" s="86">
        <v>0.76197400000000004</v>
      </c>
      <c r="I202" s="84">
        <v>8.4636294240000023</v>
      </c>
      <c r="J202" s="85">
        <v>-2.1832018328283771E-3</v>
      </c>
      <c r="K202" s="85">
        <f>I202/'סכום נכסי הקרן'!$C$42</f>
        <v>4.6345464422054453E-6</v>
      </c>
    </row>
    <row r="203" spans="2:11">
      <c r="B203" s="77" t="s">
        <v>2589</v>
      </c>
      <c r="C203" s="74" t="s">
        <v>2590</v>
      </c>
      <c r="D203" s="87" t="s">
        <v>681</v>
      </c>
      <c r="E203" s="87" t="s">
        <v>165</v>
      </c>
      <c r="F203" s="97">
        <v>44091</v>
      </c>
      <c r="G203" s="84">
        <v>743446.23999600008</v>
      </c>
      <c r="H203" s="86">
        <v>1.068811</v>
      </c>
      <c r="I203" s="84">
        <v>7.9460354340000023</v>
      </c>
      <c r="J203" s="85">
        <v>-2.0496879357732182E-3</v>
      </c>
      <c r="K203" s="85">
        <f>I203/'סכום נכסי הקרן'!$C$42</f>
        <v>4.3511203533860083E-6</v>
      </c>
    </row>
    <row r="204" spans="2:11">
      <c r="B204" s="77" t="s">
        <v>2591</v>
      </c>
      <c r="C204" s="74" t="s">
        <v>2592</v>
      </c>
      <c r="D204" s="87" t="s">
        <v>681</v>
      </c>
      <c r="E204" s="87" t="s">
        <v>165</v>
      </c>
      <c r="F204" s="97">
        <v>44090</v>
      </c>
      <c r="G204" s="84">
        <v>371809.10199900006</v>
      </c>
      <c r="H204" s="86">
        <v>1.187962</v>
      </c>
      <c r="I204" s="84">
        <v>4.4169503770000009</v>
      </c>
      <c r="J204" s="85">
        <v>-1.139356849820696E-3</v>
      </c>
      <c r="K204" s="85">
        <f>I204/'סכום נכסי הקרן'!$C$42</f>
        <v>2.4186505138180714E-6</v>
      </c>
    </row>
    <row r="205" spans="2:11">
      <c r="B205" s="77" t="s">
        <v>2593</v>
      </c>
      <c r="C205" s="74" t="s">
        <v>2594</v>
      </c>
      <c r="D205" s="87" t="s">
        <v>681</v>
      </c>
      <c r="E205" s="87" t="s">
        <v>165</v>
      </c>
      <c r="F205" s="97">
        <v>44090</v>
      </c>
      <c r="G205" s="84">
        <v>743732.84666700009</v>
      </c>
      <c r="H205" s="86">
        <v>1.203193</v>
      </c>
      <c r="I205" s="84">
        <v>8.9485386760000019</v>
      </c>
      <c r="J205" s="85">
        <v>-2.3082846684166001E-3</v>
      </c>
      <c r="K205" s="85">
        <f>I205/'סכום נכסי הקרן'!$C$42</f>
        <v>4.9000748976782733E-6</v>
      </c>
    </row>
    <row r="206" spans="2:11">
      <c r="B206" s="77" t="s">
        <v>2595</v>
      </c>
      <c r="C206" s="74" t="s">
        <v>2596</v>
      </c>
      <c r="D206" s="87" t="s">
        <v>681</v>
      </c>
      <c r="E206" s="87" t="s">
        <v>165</v>
      </c>
      <c r="F206" s="97">
        <v>44081</v>
      </c>
      <c r="G206" s="84">
        <v>624225.89175500011</v>
      </c>
      <c r="H206" s="86">
        <v>2.9056449999999998</v>
      </c>
      <c r="I206" s="84">
        <v>18.137785539999999</v>
      </c>
      <c r="J206" s="85">
        <v>-4.678660259165906E-3</v>
      </c>
      <c r="K206" s="85">
        <f>I206/'סכום נכסי הקרן'!$C$42</f>
        <v>9.9319577019198589E-6</v>
      </c>
    </row>
    <row r="207" spans="2:11">
      <c r="B207" s="77" t="s">
        <v>2597</v>
      </c>
      <c r="C207" s="74" t="s">
        <v>2598</v>
      </c>
      <c r="D207" s="87" t="s">
        <v>681</v>
      </c>
      <c r="E207" s="87" t="s">
        <v>162</v>
      </c>
      <c r="F207" s="97">
        <v>44091</v>
      </c>
      <c r="G207" s="84">
        <v>1097899.5245490002</v>
      </c>
      <c r="H207" s="86">
        <v>1.182099</v>
      </c>
      <c r="I207" s="84">
        <v>12.978263118000003</v>
      </c>
      <c r="J207" s="85">
        <v>-3.3477561937908552E-3</v>
      </c>
      <c r="K207" s="85">
        <f>I207/'סכום נכסי הקרן'!$C$42</f>
        <v>7.1066867588711477E-6</v>
      </c>
    </row>
    <row r="208" spans="2:11">
      <c r="B208" s="77" t="s">
        <v>2599</v>
      </c>
      <c r="C208" s="74" t="s">
        <v>2600</v>
      </c>
      <c r="D208" s="87" t="s">
        <v>681</v>
      </c>
      <c r="E208" s="87" t="s">
        <v>162</v>
      </c>
      <c r="F208" s="97">
        <v>44091</v>
      </c>
      <c r="G208" s="84">
        <v>1924837.1260190003</v>
      </c>
      <c r="H208" s="86">
        <v>1.161019</v>
      </c>
      <c r="I208" s="84">
        <v>22.347728875000001</v>
      </c>
      <c r="J208" s="85">
        <v>-5.764619431599967E-3</v>
      </c>
      <c r="K208" s="85">
        <f>I208/'סכום נכסי הקרן'!$C$42</f>
        <v>1.2237254511085872E-5</v>
      </c>
    </row>
    <row r="209" spans="2:11">
      <c r="B209" s="77" t="s">
        <v>2601</v>
      </c>
      <c r="C209" s="74" t="s">
        <v>2602</v>
      </c>
      <c r="D209" s="87" t="s">
        <v>681</v>
      </c>
      <c r="E209" s="87" t="s">
        <v>162</v>
      </c>
      <c r="F209" s="97">
        <v>44103</v>
      </c>
      <c r="G209" s="84">
        <v>1278364.8116690002</v>
      </c>
      <c r="H209" s="86">
        <v>0.20193900000000001</v>
      </c>
      <c r="I209" s="84">
        <v>2.5815118450000005</v>
      </c>
      <c r="J209" s="85">
        <v>-6.6590361051140523E-4</v>
      </c>
      <c r="K209" s="85">
        <f>I209/'סכום נכסי הקרן'!$C$42</f>
        <v>1.41359409035912E-6</v>
      </c>
    </row>
    <row r="210" spans="2:11">
      <c r="B210" s="77" t="s">
        <v>2603</v>
      </c>
      <c r="C210" s="74" t="s">
        <v>2604</v>
      </c>
      <c r="D210" s="87" t="s">
        <v>681</v>
      </c>
      <c r="E210" s="87" t="s">
        <v>162</v>
      </c>
      <c r="F210" s="97">
        <v>44089</v>
      </c>
      <c r="G210" s="84">
        <v>1085631.3291670003</v>
      </c>
      <c r="H210" s="86">
        <v>8.8013999999999995E-2</v>
      </c>
      <c r="I210" s="84">
        <v>0.9555083270000001</v>
      </c>
      <c r="J210" s="85">
        <v>-2.4647434643981363E-4</v>
      </c>
      <c r="K210" s="85">
        <f>I210/'סכום נכסי הקרן'!$C$42</f>
        <v>5.2322088970935154E-7</v>
      </c>
    </row>
    <row r="211" spans="2:11">
      <c r="B211" s="77" t="s">
        <v>2605</v>
      </c>
      <c r="C211" s="74" t="s">
        <v>2606</v>
      </c>
      <c r="D211" s="87" t="s">
        <v>681</v>
      </c>
      <c r="E211" s="87" t="s">
        <v>162</v>
      </c>
      <c r="F211" s="97">
        <v>44084</v>
      </c>
      <c r="G211" s="84">
        <v>1227772.7190169999</v>
      </c>
      <c r="H211" s="86">
        <v>-0.20934900000000001</v>
      </c>
      <c r="I211" s="84">
        <v>-2.5703358510000003</v>
      </c>
      <c r="J211" s="85">
        <v>6.6302075147278868E-4</v>
      </c>
      <c r="K211" s="85">
        <f>I211/'סכום נכסי הקרן'!$C$42</f>
        <v>-1.4074742969896307E-6</v>
      </c>
    </row>
    <row r="212" spans="2:11">
      <c r="B212" s="77" t="s">
        <v>2607</v>
      </c>
      <c r="C212" s="74" t="s">
        <v>2608</v>
      </c>
      <c r="D212" s="87" t="s">
        <v>681</v>
      </c>
      <c r="E212" s="87" t="s">
        <v>162</v>
      </c>
      <c r="F212" s="97">
        <v>44028</v>
      </c>
      <c r="G212" s="84">
        <v>249491.46240700007</v>
      </c>
      <c r="H212" s="86">
        <v>-1.1024350000000001</v>
      </c>
      <c r="I212" s="84">
        <v>-2.7504805120000007</v>
      </c>
      <c r="J212" s="85">
        <v>7.0948925031256581E-4</v>
      </c>
      <c r="K212" s="85">
        <f>I212/'סכום נכסי הקרן'!$C$42</f>
        <v>-1.5061185967214211E-6</v>
      </c>
    </row>
    <row r="213" spans="2:11">
      <c r="B213" s="77" t="s">
        <v>2609</v>
      </c>
      <c r="C213" s="74" t="s">
        <v>2610</v>
      </c>
      <c r="D213" s="87" t="s">
        <v>681</v>
      </c>
      <c r="E213" s="87" t="s">
        <v>162</v>
      </c>
      <c r="F213" s="97">
        <v>44032</v>
      </c>
      <c r="G213" s="84">
        <v>214119.26901900006</v>
      </c>
      <c r="H213" s="86">
        <v>-1.291623</v>
      </c>
      <c r="I213" s="84">
        <v>-2.7656145270000008</v>
      </c>
      <c r="J213" s="85">
        <v>7.133930849006399E-4</v>
      </c>
      <c r="K213" s="85">
        <f>I213/'סכום נכסי הקרן'!$C$42</f>
        <v>-1.5144057383081787E-6</v>
      </c>
    </row>
    <row r="214" spans="2:11">
      <c r="B214" s="77" t="s">
        <v>2611</v>
      </c>
      <c r="C214" s="74" t="s">
        <v>2612</v>
      </c>
      <c r="D214" s="87" t="s">
        <v>681</v>
      </c>
      <c r="E214" s="87" t="s">
        <v>162</v>
      </c>
      <c r="F214" s="97">
        <v>44019</v>
      </c>
      <c r="G214" s="84">
        <v>560164.18359600008</v>
      </c>
      <c r="H214" s="86">
        <v>-1.6804269999999999</v>
      </c>
      <c r="I214" s="84">
        <v>-9.4131478290000015</v>
      </c>
      <c r="J214" s="85">
        <v>2.4281310727856434E-3</v>
      </c>
      <c r="K214" s="85">
        <f>I214/'סכום נכסי הקרן'!$C$42</f>
        <v>-5.154487347607417E-6</v>
      </c>
    </row>
    <row r="215" spans="2:11">
      <c r="B215" s="77" t="s">
        <v>2613</v>
      </c>
      <c r="C215" s="74" t="s">
        <v>2614</v>
      </c>
      <c r="D215" s="87" t="s">
        <v>681</v>
      </c>
      <c r="E215" s="87" t="s">
        <v>164</v>
      </c>
      <c r="F215" s="97">
        <v>44104</v>
      </c>
      <c r="G215" s="84">
        <v>1489546.0000000002</v>
      </c>
      <c r="H215" s="86">
        <v>-0.124593</v>
      </c>
      <c r="I215" s="84">
        <v>-1.8558700000000004</v>
      </c>
      <c r="J215" s="85">
        <v>4.7872355729586111E-4</v>
      </c>
      <c r="K215" s="85">
        <f>I215/'סכום נכסי הקרן'!$C$42</f>
        <v>-1.0162443645401054E-6</v>
      </c>
    </row>
    <row r="216" spans="2:11">
      <c r="B216" s="77" t="s">
        <v>2615</v>
      </c>
      <c r="C216" s="74" t="s">
        <v>2616</v>
      </c>
      <c r="D216" s="87" t="s">
        <v>681</v>
      </c>
      <c r="E216" s="87" t="s">
        <v>165</v>
      </c>
      <c r="F216" s="97">
        <v>44019</v>
      </c>
      <c r="G216" s="84">
        <v>1367348.0000000002</v>
      </c>
      <c r="H216" s="86">
        <v>2.2582420000000001</v>
      </c>
      <c r="I216" s="84">
        <v>30.878020000000003</v>
      </c>
      <c r="J216" s="85">
        <v>-7.96501671811751E-3</v>
      </c>
      <c r="K216" s="85">
        <f>I216/'סכום נכסי הקרן'!$C$42</f>
        <v>1.6908303821472766E-5</v>
      </c>
    </row>
    <row r="217" spans="2:11">
      <c r="B217" s="77" t="s">
        <v>2617</v>
      </c>
      <c r="C217" s="74" t="s">
        <v>2618</v>
      </c>
      <c r="D217" s="87" t="s">
        <v>681</v>
      </c>
      <c r="E217" s="87" t="s">
        <v>165</v>
      </c>
      <c r="F217" s="97">
        <v>43985</v>
      </c>
      <c r="G217" s="84">
        <v>441080.00000000006</v>
      </c>
      <c r="H217" s="86">
        <v>1.923578</v>
      </c>
      <c r="I217" s="84">
        <v>8.4845199999999998</v>
      </c>
      <c r="J217" s="85">
        <v>-2.188590578191295E-3</v>
      </c>
      <c r="K217" s="85">
        <f>I217/'סכום נכסי הקרן'!$C$42</f>
        <v>4.6459857833942107E-6</v>
      </c>
    </row>
    <row r="218" spans="2:11">
      <c r="B218" s="77" t="s">
        <v>2619</v>
      </c>
      <c r="C218" s="74" t="s">
        <v>2620</v>
      </c>
      <c r="D218" s="87" t="s">
        <v>681</v>
      </c>
      <c r="E218" s="87" t="s">
        <v>165</v>
      </c>
      <c r="F218" s="97">
        <v>44049</v>
      </c>
      <c r="G218" s="84">
        <v>1367348.0000000002</v>
      </c>
      <c r="H218" s="86">
        <v>-2.6554980000000001</v>
      </c>
      <c r="I218" s="84">
        <v>-36.309899999999999</v>
      </c>
      <c r="J218" s="85">
        <v>9.366175698220772E-3</v>
      </c>
      <c r="K218" s="85">
        <f>I218/'סכום נכסי הקרן'!$C$42</f>
        <v>-1.9882713364629399E-5</v>
      </c>
    </row>
    <row r="219" spans="2:11">
      <c r="B219" s="77" t="s">
        <v>2621</v>
      </c>
      <c r="C219" s="74" t="s">
        <v>2622</v>
      </c>
      <c r="D219" s="87" t="s">
        <v>681</v>
      </c>
      <c r="E219" s="87" t="s">
        <v>166</v>
      </c>
      <c r="F219" s="97">
        <v>44007</v>
      </c>
      <c r="G219" s="84">
        <v>2838453.3700000006</v>
      </c>
      <c r="H219" s="86">
        <v>-3.5255359999999998</v>
      </c>
      <c r="I219" s="84">
        <v>-100.07070000000002</v>
      </c>
      <c r="J219" s="85">
        <v>2.5813339018943639E-2</v>
      </c>
      <c r="K219" s="85">
        <f>I219/'סכום נכסי הקרן'!$C$42</f>
        <v>-5.4797095125511767E-5</v>
      </c>
    </row>
    <row r="220" spans="2:11">
      <c r="B220" s="77" t="s">
        <v>2623</v>
      </c>
      <c r="C220" s="74" t="s">
        <v>2624</v>
      </c>
      <c r="D220" s="87" t="s">
        <v>681</v>
      </c>
      <c r="E220" s="87" t="s">
        <v>164</v>
      </c>
      <c r="F220" s="97">
        <v>43941</v>
      </c>
      <c r="G220" s="84">
        <v>2367378.7500000005</v>
      </c>
      <c r="H220" s="86">
        <v>-7.1974989999999996</v>
      </c>
      <c r="I220" s="84">
        <v>-170.39206000000001</v>
      </c>
      <c r="J220" s="85">
        <v>4.395280547569054E-2</v>
      </c>
      <c r="K220" s="85">
        <f>I220/'סכום נכסי הקרן'!$C$42</f>
        <v>-9.3303933323659254E-5</v>
      </c>
    </row>
    <row r="221" spans="2:11">
      <c r="B221" s="77" t="s">
        <v>2625</v>
      </c>
      <c r="C221" s="74" t="s">
        <v>2626</v>
      </c>
      <c r="D221" s="87" t="s">
        <v>681</v>
      </c>
      <c r="E221" s="87" t="s">
        <v>164</v>
      </c>
      <c r="F221" s="97">
        <v>43923</v>
      </c>
      <c r="G221" s="84">
        <v>772030.50000000012</v>
      </c>
      <c r="H221" s="86">
        <v>-6.9075379999999997</v>
      </c>
      <c r="I221" s="84">
        <v>-53.328300000000013</v>
      </c>
      <c r="J221" s="85">
        <v>1.3756089316892279E-2</v>
      </c>
      <c r="K221" s="85">
        <f>I221/'סכום נכסי הקרן'!$C$42</f>
        <v>-2.9201713668254837E-5</v>
      </c>
    </row>
    <row r="222" spans="2:11">
      <c r="B222" s="77" t="s">
        <v>2550</v>
      </c>
      <c r="C222" s="74" t="s">
        <v>2627</v>
      </c>
      <c r="D222" s="87" t="s">
        <v>681</v>
      </c>
      <c r="E222" s="87" t="s">
        <v>164</v>
      </c>
      <c r="F222" s="97">
        <v>43955</v>
      </c>
      <c r="G222" s="84">
        <v>1394416.39</v>
      </c>
      <c r="H222" s="86">
        <v>-6.5972629999999999</v>
      </c>
      <c r="I222" s="84">
        <v>-91.993320000000026</v>
      </c>
      <c r="J222" s="85">
        <v>2.3729770618554368E-2</v>
      </c>
      <c r="K222" s="85">
        <f>I222/'סכום נכסי הקרן'!$C$42</f>
        <v>-5.0374052614318124E-5</v>
      </c>
    </row>
    <row r="223" spans="2:11">
      <c r="B223" s="77" t="s">
        <v>2628</v>
      </c>
      <c r="C223" s="74" t="s">
        <v>2629</v>
      </c>
      <c r="D223" s="87" t="s">
        <v>681</v>
      </c>
      <c r="E223" s="87" t="s">
        <v>164</v>
      </c>
      <c r="F223" s="97">
        <v>43978</v>
      </c>
      <c r="G223" s="84">
        <v>709061.06000000017</v>
      </c>
      <c r="H223" s="86">
        <v>-6.5453260000000002</v>
      </c>
      <c r="I223" s="84">
        <v>-46.410360000000011</v>
      </c>
      <c r="J223" s="85">
        <v>1.1971599645762658E-2</v>
      </c>
      <c r="K223" s="85">
        <f>I223/'סכום נכסי הקרן'!$C$42</f>
        <v>-2.5413561729149956E-5</v>
      </c>
    </row>
    <row r="224" spans="2:11">
      <c r="B224" s="77" t="s">
        <v>2630</v>
      </c>
      <c r="C224" s="74" t="s">
        <v>2631</v>
      </c>
      <c r="D224" s="87" t="s">
        <v>681</v>
      </c>
      <c r="E224" s="87" t="s">
        <v>164</v>
      </c>
      <c r="F224" s="97">
        <v>43986</v>
      </c>
      <c r="G224" s="84">
        <v>4158537.1100000008</v>
      </c>
      <c r="H224" s="86">
        <v>-4.1085479999999999</v>
      </c>
      <c r="I224" s="84">
        <v>-170.85548000000003</v>
      </c>
      <c r="J224" s="85">
        <v>4.4072345136831705E-2</v>
      </c>
      <c r="K224" s="85">
        <f>I224/'סכום נכסי הקרן'!$C$42</f>
        <v>-9.3557694612658582E-5</v>
      </c>
    </row>
    <row r="225" spans="2:11">
      <c r="B225" s="77" t="s">
        <v>2632</v>
      </c>
      <c r="C225" s="74" t="s">
        <v>2633</v>
      </c>
      <c r="D225" s="87" t="s">
        <v>681</v>
      </c>
      <c r="E225" s="87" t="s">
        <v>164</v>
      </c>
      <c r="F225" s="97">
        <v>43999</v>
      </c>
      <c r="G225" s="84">
        <v>485000.35000000009</v>
      </c>
      <c r="H225" s="86">
        <v>-3.8455189999999999</v>
      </c>
      <c r="I225" s="84">
        <v>-18.650780000000001</v>
      </c>
      <c r="J225" s="85">
        <v>4.8109877027714765E-3</v>
      </c>
      <c r="K225" s="85">
        <f>I225/'סכום נכסי הקרן'!$C$42</f>
        <v>-1.0212865162579978E-5</v>
      </c>
    </row>
    <row r="226" spans="2:11">
      <c r="B226" s="77" t="s">
        <v>2571</v>
      </c>
      <c r="C226" s="74" t="s">
        <v>2634</v>
      </c>
      <c r="D226" s="87" t="s">
        <v>681</v>
      </c>
      <c r="E226" s="87" t="s">
        <v>164</v>
      </c>
      <c r="F226" s="97">
        <v>44028</v>
      </c>
      <c r="G226" s="84">
        <v>5322967.2000000011</v>
      </c>
      <c r="H226" s="86">
        <v>-2.232748</v>
      </c>
      <c r="I226" s="84">
        <v>-118.84844000000001</v>
      </c>
      <c r="J226" s="85">
        <v>3.0657076183064388E-2</v>
      </c>
      <c r="K226" s="85">
        <f>I226/'סכום נכסי הקרן'!$C$42</f>
        <v>-6.5079481528546086E-5</v>
      </c>
    </row>
    <row r="227" spans="2:11">
      <c r="B227" s="77" t="s">
        <v>2635</v>
      </c>
      <c r="C227" s="74" t="s">
        <v>2636</v>
      </c>
      <c r="D227" s="87" t="s">
        <v>681</v>
      </c>
      <c r="E227" s="87" t="s">
        <v>164</v>
      </c>
      <c r="F227" s="97">
        <v>44095</v>
      </c>
      <c r="G227" s="84">
        <v>1225753.0200000003</v>
      </c>
      <c r="H227" s="86">
        <v>1.482747</v>
      </c>
      <c r="I227" s="84">
        <v>18.174820000000004</v>
      </c>
      <c r="J227" s="85">
        <v>-4.6882133358543236E-3</v>
      </c>
      <c r="K227" s="85">
        <f>I227/'סכום נכסי הקרן'!$C$42</f>
        <v>9.9522371726095028E-6</v>
      </c>
    </row>
    <row r="228" spans="2:11">
      <c r="B228" s="77" t="s">
        <v>2637</v>
      </c>
      <c r="C228" s="74" t="s">
        <v>2638</v>
      </c>
      <c r="D228" s="87" t="s">
        <v>681</v>
      </c>
      <c r="E228" s="87" t="s">
        <v>164</v>
      </c>
      <c r="F228" s="97">
        <v>44084</v>
      </c>
      <c r="G228" s="84">
        <v>4176083.6300000008</v>
      </c>
      <c r="H228" s="86">
        <v>1.487363</v>
      </c>
      <c r="I228" s="84">
        <v>62.113510000000012</v>
      </c>
      <c r="J228" s="85">
        <v>-1.6022243186932298E-2</v>
      </c>
      <c r="K228" s="85">
        <f>I228/'סכום נכסי הקרן'!$C$42</f>
        <v>3.4012352427328144E-5</v>
      </c>
    </row>
    <row r="229" spans="2:11">
      <c r="B229" s="77" t="s">
        <v>2639</v>
      </c>
      <c r="C229" s="74" t="s">
        <v>2640</v>
      </c>
      <c r="D229" s="87" t="s">
        <v>681</v>
      </c>
      <c r="E229" s="87" t="s">
        <v>164</v>
      </c>
      <c r="F229" s="97">
        <v>44049</v>
      </c>
      <c r="G229" s="84">
        <v>1738238.3600000003</v>
      </c>
      <c r="H229" s="86">
        <v>1.5305839999999999</v>
      </c>
      <c r="I229" s="84">
        <v>26.605190000000007</v>
      </c>
      <c r="J229" s="85">
        <v>-6.8628358663765637E-3</v>
      </c>
      <c r="K229" s="85">
        <f>I229/'סכום נכסי הקרן'!$C$42</f>
        <v>1.4568571292719193E-5</v>
      </c>
    </row>
    <row r="230" spans="2:11">
      <c r="B230" s="77" t="s">
        <v>2641</v>
      </c>
      <c r="C230" s="74" t="s">
        <v>2642</v>
      </c>
      <c r="D230" s="87" t="s">
        <v>681</v>
      </c>
      <c r="E230" s="87" t="s">
        <v>164</v>
      </c>
      <c r="F230" s="97">
        <v>44076</v>
      </c>
      <c r="G230" s="84">
        <v>5325463.6500000013</v>
      </c>
      <c r="H230" s="86">
        <v>1.739045</v>
      </c>
      <c r="I230" s="84">
        <v>92.612229999999997</v>
      </c>
      <c r="J230" s="85">
        <v>-2.3889419083611706E-2</v>
      </c>
      <c r="K230" s="85">
        <f>I230/'סכום נכסי הקרן'!$C$42</f>
        <v>5.0712957709856866E-5</v>
      </c>
    </row>
    <row r="231" spans="2:11">
      <c r="B231" s="77" t="s">
        <v>2643</v>
      </c>
      <c r="C231" s="74" t="s">
        <v>2644</v>
      </c>
      <c r="D231" s="87" t="s">
        <v>681</v>
      </c>
      <c r="E231" s="87" t="s">
        <v>165</v>
      </c>
      <c r="F231" s="97">
        <v>43965</v>
      </c>
      <c r="G231" s="84">
        <v>3370234.05</v>
      </c>
      <c r="H231" s="86">
        <v>-4.973948</v>
      </c>
      <c r="I231" s="84">
        <v>-167.63369000000003</v>
      </c>
      <c r="J231" s="85">
        <v>4.3241281123910416E-2</v>
      </c>
      <c r="K231" s="85">
        <f>I231/'סכום נכסי הקרן'!$C$42</f>
        <v>-9.179349457104378E-5</v>
      </c>
    </row>
    <row r="232" spans="2:11">
      <c r="B232" s="77" t="s">
        <v>2645</v>
      </c>
      <c r="C232" s="74" t="s">
        <v>2646</v>
      </c>
      <c r="D232" s="87" t="s">
        <v>681</v>
      </c>
      <c r="E232" s="87" t="s">
        <v>165</v>
      </c>
      <c r="F232" s="97">
        <v>43928</v>
      </c>
      <c r="G232" s="84">
        <v>1741814.2400000002</v>
      </c>
      <c r="H232" s="86">
        <v>-3.826781</v>
      </c>
      <c r="I232" s="84">
        <v>-66.655410000000003</v>
      </c>
      <c r="J232" s="85">
        <v>1.7193830919306909E-2</v>
      </c>
      <c r="K232" s="85">
        <f>I232/'סכום נכסי הקרן'!$C$42</f>
        <v>-3.6499423331704365E-5</v>
      </c>
    </row>
    <row r="233" spans="2:11">
      <c r="B233" s="77" t="s">
        <v>2647</v>
      </c>
      <c r="C233" s="74" t="s">
        <v>2648</v>
      </c>
      <c r="D233" s="87" t="s">
        <v>681</v>
      </c>
      <c r="E233" s="87" t="s">
        <v>162</v>
      </c>
      <c r="F233" s="97">
        <v>43976</v>
      </c>
      <c r="G233" s="84">
        <v>1959942.0900000003</v>
      </c>
      <c r="H233" s="86">
        <v>-1.6851050000000001</v>
      </c>
      <c r="I233" s="84">
        <v>-33.027089999999994</v>
      </c>
      <c r="J233" s="85">
        <v>8.5193715141311382E-3</v>
      </c>
      <c r="K233" s="85">
        <f>I233/'סכום נכסי הקרן'!$C$42</f>
        <v>-1.8085099758958795E-5</v>
      </c>
    </row>
    <row r="234" spans="2:11">
      <c r="B234" s="73"/>
      <c r="C234" s="74"/>
      <c r="D234" s="74"/>
      <c r="E234" s="74"/>
      <c r="F234" s="74"/>
      <c r="G234" s="84"/>
      <c r="H234" s="86"/>
      <c r="I234" s="74"/>
      <c r="J234" s="85"/>
      <c r="K234" s="74"/>
    </row>
    <row r="235" spans="2:11">
      <c r="B235" s="92" t="s">
        <v>227</v>
      </c>
      <c r="C235" s="72"/>
      <c r="D235" s="72"/>
      <c r="E235" s="72"/>
      <c r="F235" s="72"/>
      <c r="G235" s="81"/>
      <c r="H235" s="83"/>
      <c r="I235" s="81">
        <v>11.887515317000002</v>
      </c>
      <c r="J235" s="82">
        <v>-3.0663966872481779E-3</v>
      </c>
      <c r="K235" s="82">
        <f>I235/'סכום נכסי הקרן'!$C$42</f>
        <v>6.5094109227938565E-6</v>
      </c>
    </row>
    <row r="236" spans="2:11">
      <c r="B236" s="77" t="s">
        <v>2649</v>
      </c>
      <c r="C236" s="74" t="s">
        <v>2650</v>
      </c>
      <c r="D236" s="87" t="s">
        <v>681</v>
      </c>
      <c r="E236" s="87" t="s">
        <v>163</v>
      </c>
      <c r="F236" s="97">
        <v>43626</v>
      </c>
      <c r="G236" s="84">
        <v>1405541.8000000003</v>
      </c>
      <c r="H236" s="86">
        <v>0.84575999999999996</v>
      </c>
      <c r="I236" s="84">
        <v>11.887515317000002</v>
      </c>
      <c r="J236" s="85">
        <v>-3.0663966872481779E-3</v>
      </c>
      <c r="K236" s="85">
        <f>I236/'סכום נכסי הקרן'!$C$42</f>
        <v>6.5094109227938565E-6</v>
      </c>
    </row>
    <row r="237" spans="2:11">
      <c r="B237" s="73"/>
      <c r="C237" s="74"/>
      <c r="D237" s="74"/>
      <c r="E237" s="74"/>
      <c r="F237" s="74"/>
      <c r="G237" s="84"/>
      <c r="H237" s="86"/>
      <c r="I237" s="74"/>
      <c r="J237" s="85"/>
      <c r="K237" s="74"/>
    </row>
    <row r="238" spans="2:11">
      <c r="B238" s="71" t="s">
        <v>236</v>
      </c>
      <c r="C238" s="72"/>
      <c r="D238" s="72"/>
      <c r="E238" s="72"/>
      <c r="F238" s="72"/>
      <c r="G238" s="81"/>
      <c r="H238" s="83"/>
      <c r="I238" s="81">
        <v>-377.27790911100016</v>
      </c>
      <c r="J238" s="82">
        <v>9.7319221033134076E-2</v>
      </c>
      <c r="K238" s="82">
        <f>I238/'סכום נכסי הקרן'!$C$42</f>
        <v>-2.0659127471187526E-4</v>
      </c>
    </row>
    <row r="239" spans="2:11">
      <c r="B239" s="92" t="s">
        <v>226</v>
      </c>
      <c r="C239" s="72"/>
      <c r="D239" s="72"/>
      <c r="E239" s="72"/>
      <c r="F239" s="72"/>
      <c r="G239" s="81"/>
      <c r="H239" s="83"/>
      <c r="I239" s="81">
        <v>-351.09892003700008</v>
      </c>
      <c r="J239" s="82">
        <v>9.056632412984085E-2</v>
      </c>
      <c r="K239" s="82">
        <f>I239/'סכום נכסי הקרן'!$C$42</f>
        <v>-1.922560841458283E-4</v>
      </c>
    </row>
    <row r="240" spans="2:11">
      <c r="B240" s="77" t="s">
        <v>2651</v>
      </c>
      <c r="C240" s="74" t="s">
        <v>2652</v>
      </c>
      <c r="D240" s="87" t="s">
        <v>681</v>
      </c>
      <c r="E240" s="87" t="s">
        <v>162</v>
      </c>
      <c r="F240" s="97">
        <v>43971</v>
      </c>
      <c r="G240" s="84">
        <v>10031245.031357002</v>
      </c>
      <c r="H240" s="86">
        <v>-0.22836899999999999</v>
      </c>
      <c r="I240" s="84">
        <v>-22.908275218000004</v>
      </c>
      <c r="J240" s="85">
        <v>5.9092129318721563E-3</v>
      </c>
      <c r="K240" s="85">
        <f>I240/'סכום נכסי הקרן'!$C$42</f>
        <v>-1.2544200612988116E-5</v>
      </c>
    </row>
    <row r="241" spans="2:11">
      <c r="B241" s="77" t="s">
        <v>2651</v>
      </c>
      <c r="C241" s="74" t="s">
        <v>2653</v>
      </c>
      <c r="D241" s="87" t="s">
        <v>681</v>
      </c>
      <c r="E241" s="87" t="s">
        <v>162</v>
      </c>
      <c r="F241" s="97">
        <v>44014</v>
      </c>
      <c r="G241" s="84">
        <v>1755714.6050780003</v>
      </c>
      <c r="H241" s="86">
        <v>12.557271999999999</v>
      </c>
      <c r="I241" s="84">
        <v>220.46986523300001</v>
      </c>
      <c r="J241" s="85">
        <v>-5.6870426355768909E-2</v>
      </c>
      <c r="K241" s="85">
        <f>I241/'סכום נכסי הקרן'!$C$42</f>
        <v>1.2072572868463456E-4</v>
      </c>
    </row>
    <row r="242" spans="2:11">
      <c r="B242" s="77" t="s">
        <v>2651</v>
      </c>
      <c r="C242" s="74" t="s">
        <v>2654</v>
      </c>
      <c r="D242" s="87" t="s">
        <v>681</v>
      </c>
      <c r="E242" s="87" t="s">
        <v>162</v>
      </c>
      <c r="F242" s="97">
        <v>43969</v>
      </c>
      <c r="G242" s="84">
        <v>5749596.1903930008</v>
      </c>
      <c r="H242" s="86">
        <v>-0.43234099999999998</v>
      </c>
      <c r="I242" s="84">
        <v>-24.857856002000002</v>
      </c>
      <c r="J242" s="85">
        <v>6.4121092813751567E-3</v>
      </c>
      <c r="K242" s="85">
        <f>I242/'סכום נכסי הקרן'!$C$42</f>
        <v>-1.3611759485622341E-5</v>
      </c>
    </row>
    <row r="243" spans="2:11">
      <c r="B243" s="77" t="s">
        <v>2651</v>
      </c>
      <c r="C243" s="74" t="s">
        <v>2655</v>
      </c>
      <c r="D243" s="87" t="s">
        <v>681</v>
      </c>
      <c r="E243" s="87" t="s">
        <v>164</v>
      </c>
      <c r="F243" s="97">
        <v>43962</v>
      </c>
      <c r="G243" s="84">
        <v>5085011.4642950008</v>
      </c>
      <c r="H243" s="86">
        <v>-0.73458000000000001</v>
      </c>
      <c r="I243" s="84">
        <v>-37.353483898000007</v>
      </c>
      <c r="J243" s="85">
        <v>9.6353692279331146E-3</v>
      </c>
      <c r="K243" s="85">
        <f>I243/'סכום נכסי הקרן'!$C$42</f>
        <v>-2.0454163011030981E-5</v>
      </c>
    </row>
    <row r="244" spans="2:11">
      <c r="B244" s="77" t="s">
        <v>2651</v>
      </c>
      <c r="C244" s="74" t="s">
        <v>2656</v>
      </c>
      <c r="D244" s="87" t="s">
        <v>681</v>
      </c>
      <c r="E244" s="87" t="s">
        <v>162</v>
      </c>
      <c r="F244" s="97">
        <v>43983</v>
      </c>
      <c r="G244" s="84">
        <v>14384781.665208004</v>
      </c>
      <c r="H244" s="86">
        <v>-5.2683739999999997</v>
      </c>
      <c r="I244" s="84">
        <v>-757.84404538100011</v>
      </c>
      <c r="J244" s="85">
        <v>0.19548664361204088</v>
      </c>
      <c r="K244" s="85">
        <f>I244/'סכום נכסי הקרן'!$C$42</f>
        <v>-4.1498312937798289E-4</v>
      </c>
    </row>
    <row r="245" spans="2:11">
      <c r="B245" s="77" t="s">
        <v>2651</v>
      </c>
      <c r="C245" s="74" t="s">
        <v>2657</v>
      </c>
      <c r="D245" s="87" t="s">
        <v>681</v>
      </c>
      <c r="E245" s="87" t="s">
        <v>164</v>
      </c>
      <c r="F245" s="97">
        <v>43956</v>
      </c>
      <c r="G245" s="84">
        <v>5075049.2364720013</v>
      </c>
      <c r="H245" s="86">
        <v>-0.84021000000000001</v>
      </c>
      <c r="I245" s="84">
        <v>-42.641092700999998</v>
      </c>
      <c r="J245" s="85">
        <v>1.0999313305783969E-2</v>
      </c>
      <c r="K245" s="85">
        <f>I245/'סכום נכסי הקרן'!$C$42</f>
        <v>-2.3349571982532969E-5</v>
      </c>
    </row>
    <row r="246" spans="2:11">
      <c r="B246" s="77" t="s">
        <v>2651</v>
      </c>
      <c r="C246" s="74" t="s">
        <v>2658</v>
      </c>
      <c r="D246" s="87" t="s">
        <v>681</v>
      </c>
      <c r="E246" s="87" t="s">
        <v>164</v>
      </c>
      <c r="F246" s="97">
        <v>43955</v>
      </c>
      <c r="G246" s="84">
        <v>3353156.4534400003</v>
      </c>
      <c r="H246" s="86">
        <v>-0.326463</v>
      </c>
      <c r="I246" s="84">
        <v>-10.946808776999999</v>
      </c>
      <c r="J246" s="85">
        <v>2.8237404768453574E-3</v>
      </c>
      <c r="K246" s="85">
        <f>I246/'סכום נכסי הקרן'!$C$42</f>
        <v>-5.9942952519973976E-6</v>
      </c>
    </row>
    <row r="247" spans="2:11">
      <c r="B247" s="77" t="s">
        <v>2651</v>
      </c>
      <c r="C247" s="74" t="s">
        <v>2659</v>
      </c>
      <c r="D247" s="87" t="s">
        <v>681</v>
      </c>
      <c r="E247" s="87" t="s">
        <v>162</v>
      </c>
      <c r="F247" s="97">
        <v>44027</v>
      </c>
      <c r="G247" s="84">
        <v>4829863.5974330008</v>
      </c>
      <c r="H247" s="86">
        <v>4.5111850000000002</v>
      </c>
      <c r="I247" s="84">
        <v>217.88409984800003</v>
      </c>
      <c r="J247" s="85">
        <v>-5.6203425540280919E-2</v>
      </c>
      <c r="K247" s="85">
        <f>I247/'סכום נכסי הקרן'!$C$42</f>
        <v>1.1930980542463838E-4</v>
      </c>
    </row>
    <row r="248" spans="2:11">
      <c r="B248" s="77" t="s">
        <v>2651</v>
      </c>
      <c r="C248" s="74" t="s">
        <v>2660</v>
      </c>
      <c r="D248" s="87" t="s">
        <v>681</v>
      </c>
      <c r="E248" s="87" t="s">
        <v>162</v>
      </c>
      <c r="F248" s="97">
        <v>44025</v>
      </c>
      <c r="G248" s="84">
        <v>1985420.5370300005</v>
      </c>
      <c r="H248" s="86">
        <v>4.7183130000000002</v>
      </c>
      <c r="I248" s="84">
        <v>93.678353645000016</v>
      </c>
      <c r="J248" s="85">
        <v>-2.4164426764026629E-2</v>
      </c>
      <c r="K248" s="85">
        <f>I248/'סכום נכסי הקרן'!$C$42</f>
        <v>5.1296749756785924E-5</v>
      </c>
    </row>
    <row r="249" spans="2:11">
      <c r="B249" s="77" t="s">
        <v>2651</v>
      </c>
      <c r="C249" s="74" t="s">
        <v>2661</v>
      </c>
      <c r="D249" s="87" t="s">
        <v>681</v>
      </c>
      <c r="E249" s="87" t="s">
        <v>162</v>
      </c>
      <c r="F249" s="97">
        <v>44056</v>
      </c>
      <c r="G249" s="84">
        <v>1433033.3544000003</v>
      </c>
      <c r="H249" s="86">
        <v>0.67537000000000003</v>
      </c>
      <c r="I249" s="84">
        <v>9.6782773240000033</v>
      </c>
      <c r="J249" s="85">
        <v>-2.4965214961398959E-3</v>
      </c>
      <c r="K249" s="85">
        <f>I249/'סכום נכסי הקרן'!$C$42</f>
        <v>5.2996679664908068E-6</v>
      </c>
    </row>
    <row r="250" spans="2:11">
      <c r="B250" s="77" t="s">
        <v>2651</v>
      </c>
      <c r="C250" s="74" t="s">
        <v>2662</v>
      </c>
      <c r="D250" s="87" t="s">
        <v>681</v>
      </c>
      <c r="E250" s="87" t="s">
        <v>162</v>
      </c>
      <c r="F250" s="97">
        <v>44090</v>
      </c>
      <c r="G250" s="84">
        <v>2847457.2660290003</v>
      </c>
      <c r="H250" s="86">
        <v>0.13141700000000001</v>
      </c>
      <c r="I250" s="84">
        <v>3.7420458900000004</v>
      </c>
      <c r="J250" s="85">
        <v>-9.6526454979344273E-4</v>
      </c>
      <c r="K250" s="85">
        <f>I250/'סכום נכסי הקרן'!$C$42</f>
        <v>2.0490837437767534E-6</v>
      </c>
    </row>
    <row r="251" spans="2:11">
      <c r="B251" s="73"/>
      <c r="C251" s="74"/>
      <c r="D251" s="74"/>
      <c r="E251" s="74"/>
      <c r="F251" s="74"/>
      <c r="G251" s="84"/>
      <c r="H251" s="86"/>
      <c r="I251" s="74"/>
      <c r="J251" s="85"/>
      <c r="K251" s="74"/>
    </row>
    <row r="252" spans="2:11">
      <c r="B252" s="73" t="s">
        <v>227</v>
      </c>
      <c r="C252" s="74"/>
      <c r="D252" s="74"/>
      <c r="E252" s="74"/>
      <c r="F252" s="74"/>
      <c r="G252" s="84"/>
      <c r="H252" s="86"/>
      <c r="I252" s="84">
        <v>-26.178989074000004</v>
      </c>
      <c r="J252" s="85">
        <v>6.7528969032932054E-3</v>
      </c>
      <c r="K252" s="85">
        <f>I252/'סכום נכסי הקרן'!$C$42</f>
        <v>-1.4335190566046917E-5</v>
      </c>
    </row>
    <row r="253" spans="2:11">
      <c r="B253" s="77" t="s">
        <v>2651</v>
      </c>
      <c r="C253" s="74" t="s">
        <v>2663</v>
      </c>
      <c r="D253" s="87" t="s">
        <v>681</v>
      </c>
      <c r="E253" s="87" t="s">
        <v>162</v>
      </c>
      <c r="F253" s="97">
        <v>44089</v>
      </c>
      <c r="G253" s="84">
        <v>2356990.5396120003</v>
      </c>
      <c r="H253" s="86">
        <v>-1.1106959999999999</v>
      </c>
      <c r="I253" s="84">
        <v>-26.178989074000004</v>
      </c>
      <c r="J253" s="85">
        <v>6.7528969032932054E-3</v>
      </c>
      <c r="K253" s="85">
        <f>I253/'סכום נכסי הקרן'!$C$42</f>
        <v>-1.4335190566046917E-5</v>
      </c>
    </row>
    <row r="254" spans="2:11">
      <c r="C254" s="1"/>
      <c r="D254" s="1"/>
    </row>
    <row r="255" spans="2:11">
      <c r="C255" s="1"/>
      <c r="D255" s="1"/>
    </row>
    <row r="256" spans="2:11">
      <c r="C256" s="1"/>
      <c r="D256" s="1"/>
    </row>
    <row r="257" spans="2:4">
      <c r="B257" s="89" t="s">
        <v>255</v>
      </c>
      <c r="C257" s="1"/>
      <c r="D257" s="1"/>
    </row>
    <row r="258" spans="2:4">
      <c r="B258" s="89" t="s">
        <v>111</v>
      </c>
      <c r="C258" s="1"/>
      <c r="D258" s="1"/>
    </row>
    <row r="259" spans="2:4">
      <c r="B259" s="89" t="s">
        <v>238</v>
      </c>
      <c r="C259" s="1"/>
      <c r="D259" s="1"/>
    </row>
    <row r="260" spans="2:4">
      <c r="B260" s="89" t="s">
        <v>246</v>
      </c>
      <c r="C260" s="1"/>
      <c r="D260" s="1"/>
    </row>
    <row r="261" spans="2:4">
      <c r="C261" s="1"/>
      <c r="D261" s="1"/>
    </row>
    <row r="262" spans="2:4">
      <c r="C262" s="1"/>
      <c r="D262" s="1"/>
    </row>
    <row r="263" spans="2:4">
      <c r="C263" s="1"/>
      <c r="D263" s="1"/>
    </row>
    <row r="264" spans="2:4">
      <c r="C264" s="1"/>
      <c r="D264" s="1"/>
    </row>
    <row r="265" spans="2:4">
      <c r="C265" s="1"/>
      <c r="D265" s="1"/>
    </row>
    <row r="266" spans="2:4">
      <c r="C266" s="1"/>
      <c r="D266" s="1"/>
    </row>
    <row r="267" spans="2:4">
      <c r="C267" s="1"/>
      <c r="D267" s="1"/>
    </row>
    <row r="268" spans="2:4">
      <c r="C268" s="1"/>
      <c r="D268" s="1"/>
    </row>
    <row r="269" spans="2:4">
      <c r="C269" s="1"/>
      <c r="D269" s="1"/>
    </row>
    <row r="270" spans="2:4">
      <c r="C270" s="1"/>
      <c r="D270" s="1"/>
    </row>
    <row r="271" spans="2:4">
      <c r="C271" s="1"/>
      <c r="D271" s="1"/>
    </row>
    <row r="272" spans="2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D1:XFD40 D41:AF44 AH41:XFD44 D45:XFD1048576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178</v>
      </c>
      <c r="C1" s="68" t="s" vm="1">
        <v>264</v>
      </c>
    </row>
    <row r="2" spans="2:78">
      <c r="B2" s="47" t="s">
        <v>177</v>
      </c>
      <c r="C2" s="68" t="s">
        <v>265</v>
      </c>
    </row>
    <row r="3" spans="2:78">
      <c r="B3" s="47" t="s">
        <v>179</v>
      </c>
      <c r="C3" s="68" t="s">
        <v>266</v>
      </c>
    </row>
    <row r="4" spans="2:78">
      <c r="B4" s="47" t="s">
        <v>180</v>
      </c>
      <c r="C4" s="68">
        <v>8802</v>
      </c>
    </row>
    <row r="6" spans="2:78" ht="26.25" customHeight="1">
      <c r="B6" s="120" t="s">
        <v>209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78" ht="26.25" customHeight="1">
      <c r="B7" s="120" t="s">
        <v>101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78" s="3" customFormat="1" ht="47.25">
      <c r="B8" s="22" t="s">
        <v>115</v>
      </c>
      <c r="C8" s="30" t="s">
        <v>45</v>
      </c>
      <c r="D8" s="30" t="s">
        <v>51</v>
      </c>
      <c r="E8" s="30" t="s">
        <v>14</v>
      </c>
      <c r="F8" s="30" t="s">
        <v>67</v>
      </c>
      <c r="G8" s="30" t="s">
        <v>103</v>
      </c>
      <c r="H8" s="30" t="s">
        <v>17</v>
      </c>
      <c r="I8" s="30" t="s">
        <v>102</v>
      </c>
      <c r="J8" s="30" t="s">
        <v>16</v>
      </c>
      <c r="K8" s="30" t="s">
        <v>18</v>
      </c>
      <c r="L8" s="30" t="s">
        <v>240</v>
      </c>
      <c r="M8" s="30" t="s">
        <v>239</v>
      </c>
      <c r="N8" s="30" t="s">
        <v>110</v>
      </c>
      <c r="O8" s="30" t="s">
        <v>59</v>
      </c>
      <c r="P8" s="30" t="s">
        <v>181</v>
      </c>
      <c r="Q8" s="31" t="s">
        <v>183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247</v>
      </c>
      <c r="M9" s="16"/>
      <c r="N9" s="16" t="s">
        <v>243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112</v>
      </c>
      <c r="R10" s="1"/>
      <c r="S10" s="1"/>
      <c r="T10" s="1"/>
      <c r="U10" s="1"/>
      <c r="V10" s="1"/>
    </row>
    <row r="11" spans="2:78" s="4" customFormat="1" ht="18" customHeight="1">
      <c r="B11" s="109" t="s">
        <v>2729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10">
        <v>0</v>
      </c>
      <c r="O11" s="91"/>
      <c r="P11" s="91"/>
      <c r="Q11" s="91"/>
      <c r="R11" s="1"/>
      <c r="S11" s="1"/>
      <c r="T11" s="1"/>
      <c r="U11" s="1"/>
      <c r="V11" s="1"/>
      <c r="BZ11" s="1"/>
    </row>
    <row r="12" spans="2:78" ht="18" customHeight="1">
      <c r="B12" s="89" t="s">
        <v>255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78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78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78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7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12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H255"/>
  <sheetViews>
    <sheetView rightToLeft="1" zoomScale="70" zoomScaleNormal="70" workbookViewId="0">
      <selection activeCell="P17" sqref="P17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58" style="2" bestFit="1" customWidth="1"/>
    <col min="4" max="4" width="11.140625" style="2" bestFit="1" customWidth="1"/>
    <col min="5" max="5" width="11.28515625" style="2" bestFit="1" customWidth="1"/>
    <col min="6" max="6" width="7.28515625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7.42578125" style="1" bestFit="1" customWidth="1"/>
    <col min="13" max="13" width="8" style="1" bestFit="1" customWidth="1"/>
    <col min="14" max="14" width="14.42578125" style="1" bestFit="1" customWidth="1"/>
    <col min="15" max="15" width="8.140625" style="1" bestFit="1" customWidth="1"/>
    <col min="16" max="16" width="11.140625" style="1" bestFit="1" customWidth="1"/>
    <col min="17" max="17" width="10" style="1" bestFit="1" customWidth="1"/>
    <col min="18" max="18" width="9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0">
      <c r="B1" s="47" t="s">
        <v>178</v>
      </c>
      <c r="C1" s="68" t="s" vm="1">
        <v>264</v>
      </c>
    </row>
    <row r="2" spans="2:60">
      <c r="B2" s="47" t="s">
        <v>177</v>
      </c>
      <c r="C2" s="68" t="s">
        <v>265</v>
      </c>
    </row>
    <row r="3" spans="2:60">
      <c r="B3" s="47" t="s">
        <v>179</v>
      </c>
      <c r="C3" s="68" t="s">
        <v>266</v>
      </c>
    </row>
    <row r="4" spans="2:60">
      <c r="B4" s="47" t="s">
        <v>180</v>
      </c>
      <c r="C4" s="68">
        <v>8802</v>
      </c>
    </row>
    <row r="6" spans="2:60" ht="26.25" customHeight="1">
      <c r="B6" s="120" t="s">
        <v>210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60" s="3" customFormat="1" ht="78.75">
      <c r="B7" s="48" t="s">
        <v>115</v>
      </c>
      <c r="C7" s="49" t="s">
        <v>222</v>
      </c>
      <c r="D7" s="49" t="s">
        <v>45</v>
      </c>
      <c r="E7" s="49" t="s">
        <v>116</v>
      </c>
      <c r="F7" s="49" t="s">
        <v>14</v>
      </c>
      <c r="G7" s="49" t="s">
        <v>103</v>
      </c>
      <c r="H7" s="49" t="s">
        <v>67</v>
      </c>
      <c r="I7" s="49" t="s">
        <v>17</v>
      </c>
      <c r="J7" s="49" t="s">
        <v>263</v>
      </c>
      <c r="K7" s="49" t="s">
        <v>102</v>
      </c>
      <c r="L7" s="49" t="s">
        <v>35</v>
      </c>
      <c r="M7" s="49" t="s">
        <v>18</v>
      </c>
      <c r="N7" s="49" t="s">
        <v>240</v>
      </c>
      <c r="O7" s="49" t="s">
        <v>239</v>
      </c>
      <c r="P7" s="49" t="s">
        <v>110</v>
      </c>
      <c r="Q7" s="49" t="s">
        <v>181</v>
      </c>
      <c r="R7" s="51" t="s">
        <v>183</v>
      </c>
      <c r="S7" s="1"/>
      <c r="T7" s="1"/>
      <c r="U7" s="1"/>
      <c r="V7" s="1"/>
      <c r="BG7" s="3" t="s">
        <v>161</v>
      </c>
      <c r="BH7" s="3" t="s">
        <v>163</v>
      </c>
    </row>
    <row r="8" spans="2:60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247</v>
      </c>
      <c r="O8" s="16"/>
      <c r="P8" s="16" t="s">
        <v>243</v>
      </c>
      <c r="Q8" s="16" t="s">
        <v>19</v>
      </c>
      <c r="R8" s="17" t="s">
        <v>19</v>
      </c>
      <c r="S8" s="1"/>
      <c r="T8" s="1"/>
      <c r="U8" s="1"/>
      <c r="V8" s="1"/>
      <c r="BG8" s="3" t="s">
        <v>159</v>
      </c>
      <c r="BH8" s="3" t="s">
        <v>162</v>
      </c>
    </row>
    <row r="9" spans="2:60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112</v>
      </c>
      <c r="R9" s="20" t="s">
        <v>113</v>
      </c>
      <c r="S9" s="1"/>
      <c r="T9" s="1"/>
      <c r="U9" s="1"/>
      <c r="V9" s="1"/>
      <c r="BG9" s="4" t="s">
        <v>160</v>
      </c>
      <c r="BH9" s="4" t="s">
        <v>164</v>
      </c>
    </row>
    <row r="10" spans="2:60" s="4" customFormat="1" ht="18" customHeight="1">
      <c r="B10" s="69" t="s">
        <v>40</v>
      </c>
      <c r="C10" s="70"/>
      <c r="D10" s="70"/>
      <c r="E10" s="70"/>
      <c r="F10" s="70"/>
      <c r="G10" s="70"/>
      <c r="H10" s="70"/>
      <c r="I10" s="78">
        <v>5.3064916597724201</v>
      </c>
      <c r="J10" s="70"/>
      <c r="K10" s="70"/>
      <c r="L10" s="70"/>
      <c r="M10" s="93">
        <v>2.6275043020101786E-2</v>
      </c>
      <c r="N10" s="78"/>
      <c r="O10" s="80"/>
      <c r="P10" s="78">
        <f>P11+P128</f>
        <v>68116.394292082026</v>
      </c>
      <c r="Q10" s="79">
        <f>P10/$P$10</f>
        <v>1</v>
      </c>
      <c r="R10" s="79">
        <f>P10/'סכום נכסי הקרן'!$C$42</f>
        <v>3.7299434675984927E-2</v>
      </c>
      <c r="S10" s="1"/>
      <c r="T10" s="1"/>
      <c r="U10" s="1"/>
      <c r="V10" s="1"/>
      <c r="BG10" s="1" t="s">
        <v>28</v>
      </c>
      <c r="BH10" s="4" t="s">
        <v>165</v>
      </c>
    </row>
    <row r="11" spans="2:60" ht="21.75" customHeight="1">
      <c r="B11" s="71" t="s">
        <v>38</v>
      </c>
      <c r="C11" s="72"/>
      <c r="D11" s="72"/>
      <c r="E11" s="72"/>
      <c r="F11" s="72"/>
      <c r="G11" s="72"/>
      <c r="H11" s="72"/>
      <c r="I11" s="81">
        <v>6.600157906854248</v>
      </c>
      <c r="J11" s="72"/>
      <c r="K11" s="72"/>
      <c r="L11" s="72"/>
      <c r="M11" s="94">
        <v>2.193450737992312E-2</v>
      </c>
      <c r="N11" s="81"/>
      <c r="O11" s="83"/>
      <c r="P11" s="81">
        <f>P12+P33</f>
        <v>29388.639802081998</v>
      </c>
      <c r="Q11" s="82">
        <f t="shared" ref="Q11:Q31" si="0">P11/$P$10</f>
        <v>0.43144737926179672</v>
      </c>
      <c r="R11" s="82">
        <f>P11/'סכום נכסי הקרן'!$C$42</f>
        <v>1.6092743338900279E-2</v>
      </c>
      <c r="BH11" s="1" t="s">
        <v>171</v>
      </c>
    </row>
    <row r="12" spans="2:60">
      <c r="B12" s="92" t="s">
        <v>36</v>
      </c>
      <c r="C12" s="72"/>
      <c r="D12" s="72"/>
      <c r="E12" s="72"/>
      <c r="F12" s="72"/>
      <c r="G12" s="72"/>
      <c r="H12" s="72"/>
      <c r="I12" s="81">
        <v>7.968654668233393</v>
      </c>
      <c r="J12" s="72"/>
      <c r="K12" s="72"/>
      <c r="L12" s="72"/>
      <c r="M12" s="94">
        <v>1.8066589332554478E-2</v>
      </c>
      <c r="N12" s="81"/>
      <c r="O12" s="83"/>
      <c r="P12" s="81">
        <f>SUM(P13:P31)</f>
        <v>8657.8254593370002</v>
      </c>
      <c r="Q12" s="82">
        <f t="shared" si="0"/>
        <v>0.12710340218850077</v>
      </c>
      <c r="R12" s="82">
        <f>P12/'סכום נכסי הקרן'!$C$42</f>
        <v>4.7408850470254246E-3</v>
      </c>
      <c r="BH12" s="1" t="s">
        <v>166</v>
      </c>
    </row>
    <row r="13" spans="2:60">
      <c r="B13" s="77" t="s">
        <v>2792</v>
      </c>
      <c r="C13" s="87" t="s">
        <v>2710</v>
      </c>
      <c r="D13" s="74">
        <v>6028</v>
      </c>
      <c r="E13" s="74"/>
      <c r="F13" s="74" t="s">
        <v>682</v>
      </c>
      <c r="G13" s="97">
        <v>43100</v>
      </c>
      <c r="H13" s="74"/>
      <c r="I13" s="84">
        <v>9.3199999999980623</v>
      </c>
      <c r="J13" s="87" t="s">
        <v>28</v>
      </c>
      <c r="K13" s="87" t="s">
        <v>163</v>
      </c>
      <c r="L13" s="88">
        <v>3.1000000000004038E-2</v>
      </c>
      <c r="M13" s="88">
        <v>3.1000000000004038E-2</v>
      </c>
      <c r="N13" s="84">
        <v>243349.94445500002</v>
      </c>
      <c r="O13" s="86">
        <v>101.75</v>
      </c>
      <c r="P13" s="84">
        <v>247.60856848900002</v>
      </c>
      <c r="Q13" s="85">
        <f t="shared" si="0"/>
        <v>3.6350803806093784E-3</v>
      </c>
      <c r="R13" s="85">
        <f>P13/'סכום נכסי הקרן'!$C$42</f>
        <v>1.3558644319849395E-4</v>
      </c>
      <c r="BH13" s="1" t="s">
        <v>167</v>
      </c>
    </row>
    <row r="14" spans="2:60">
      <c r="B14" s="77" t="s">
        <v>2792</v>
      </c>
      <c r="C14" s="87" t="s">
        <v>2710</v>
      </c>
      <c r="D14" s="74">
        <v>6869</v>
      </c>
      <c r="E14" s="74"/>
      <c r="F14" s="74" t="s">
        <v>682</v>
      </c>
      <c r="G14" s="97">
        <v>43555</v>
      </c>
      <c r="H14" s="74"/>
      <c r="I14" s="84">
        <v>4.7000000000041018</v>
      </c>
      <c r="J14" s="87" t="s">
        <v>28</v>
      </c>
      <c r="K14" s="87" t="s">
        <v>163</v>
      </c>
      <c r="L14" s="88">
        <v>3.099999999998633E-2</v>
      </c>
      <c r="M14" s="88">
        <v>3.099999999998633E-2</v>
      </c>
      <c r="N14" s="84">
        <v>64985.478815000009</v>
      </c>
      <c r="O14" s="86">
        <v>112.56</v>
      </c>
      <c r="P14" s="84">
        <v>73.147654940999999</v>
      </c>
      <c r="Q14" s="85">
        <f t="shared" si="0"/>
        <v>1.0738626978307748E-3</v>
      </c>
      <c r="R14" s="85">
        <f>P14/'סכום נכסי הקרן'!$C$42</f>
        <v>4.0054471548715927E-5</v>
      </c>
      <c r="BH14" s="1" t="s">
        <v>168</v>
      </c>
    </row>
    <row r="15" spans="2:60">
      <c r="B15" s="77" t="s">
        <v>2792</v>
      </c>
      <c r="C15" s="87" t="s">
        <v>2710</v>
      </c>
      <c r="D15" s="74">
        <v>6870</v>
      </c>
      <c r="E15" s="74"/>
      <c r="F15" s="74" t="s">
        <v>682</v>
      </c>
      <c r="G15" s="97">
        <v>43555</v>
      </c>
      <c r="H15" s="74"/>
      <c r="I15" s="84">
        <v>6.6299999999973283</v>
      </c>
      <c r="J15" s="87" t="s">
        <v>28</v>
      </c>
      <c r="K15" s="87" t="s">
        <v>163</v>
      </c>
      <c r="L15" s="88">
        <v>1.2199999999997933E-2</v>
      </c>
      <c r="M15" s="88">
        <v>1.2199999999997933E-2</v>
      </c>
      <c r="N15" s="84">
        <v>665648.19082400016</v>
      </c>
      <c r="O15" s="86">
        <v>101.72</v>
      </c>
      <c r="P15" s="84">
        <f>677.097339687-0.000023203</f>
        <v>677.09731648400009</v>
      </c>
      <c r="Q15" s="85">
        <f t="shared" si="0"/>
        <v>9.9402988593409319E-3</v>
      </c>
      <c r="R15" s="85">
        <f>P15/'סכום נכסי הקרן'!$C$42</f>
        <v>3.7076752796375457E-4</v>
      </c>
      <c r="BH15" s="1" t="s">
        <v>170</v>
      </c>
    </row>
    <row r="16" spans="2:60">
      <c r="B16" s="77" t="s">
        <v>2792</v>
      </c>
      <c r="C16" s="87" t="s">
        <v>2710</v>
      </c>
      <c r="D16" s="74">
        <v>6868</v>
      </c>
      <c r="E16" s="74"/>
      <c r="F16" s="74" t="s">
        <v>682</v>
      </c>
      <c r="G16" s="97">
        <v>43555</v>
      </c>
      <c r="H16" s="74"/>
      <c r="I16" s="84">
        <v>6.3599999999742414</v>
      </c>
      <c r="J16" s="87" t="s">
        <v>28</v>
      </c>
      <c r="K16" s="87" t="s">
        <v>163</v>
      </c>
      <c r="L16" s="88">
        <v>2.6299999999926545E-2</v>
      </c>
      <c r="M16" s="88">
        <v>2.6299999999926545E-2</v>
      </c>
      <c r="N16" s="84">
        <v>90038.660189000017</v>
      </c>
      <c r="O16" s="86">
        <v>110.38</v>
      </c>
      <c r="P16" s="84">
        <v>99.384661571000024</v>
      </c>
      <c r="Q16" s="85">
        <f t="shared" si="0"/>
        <v>1.4590417270890787E-3</v>
      </c>
      <c r="R16" s="85">
        <f>P16/'סכום נכסי הקרן'!$C$42</f>
        <v>5.442143158909532E-5</v>
      </c>
      <c r="BH16" s="1" t="s">
        <v>169</v>
      </c>
    </row>
    <row r="17" spans="2:60">
      <c r="B17" s="77" t="s">
        <v>2792</v>
      </c>
      <c r="C17" s="87" t="s">
        <v>2710</v>
      </c>
      <c r="D17" s="74">
        <v>6867</v>
      </c>
      <c r="E17" s="74"/>
      <c r="F17" s="74" t="s">
        <v>682</v>
      </c>
      <c r="G17" s="97">
        <v>43555</v>
      </c>
      <c r="H17" s="74"/>
      <c r="I17" s="84">
        <v>6.4099999999881234</v>
      </c>
      <c r="J17" s="87" t="s">
        <v>28</v>
      </c>
      <c r="K17" s="87" t="s">
        <v>163</v>
      </c>
      <c r="L17" s="88">
        <v>1.7399999999969801E-2</v>
      </c>
      <c r="M17" s="88">
        <v>1.7399999999969801E-2</v>
      </c>
      <c r="N17" s="84">
        <v>229220.58336000002</v>
      </c>
      <c r="O17" s="86">
        <v>106.89</v>
      </c>
      <c r="P17" s="84">
        <v>245.01385265100004</v>
      </c>
      <c r="Q17" s="85">
        <f t="shared" si="0"/>
        <v>3.5969879967572048E-3</v>
      </c>
      <c r="R17" s="85">
        <f>P17/'סכום נכסי הקרן'!$C$42</f>
        <v>1.3416561881534724E-4</v>
      </c>
      <c r="BH17" s="1" t="s">
        <v>172</v>
      </c>
    </row>
    <row r="18" spans="2:60">
      <c r="B18" s="77" t="s">
        <v>2792</v>
      </c>
      <c r="C18" s="87" t="s">
        <v>2710</v>
      </c>
      <c r="D18" s="74">
        <v>6866</v>
      </c>
      <c r="E18" s="74"/>
      <c r="F18" s="74" t="s">
        <v>682</v>
      </c>
      <c r="G18" s="97">
        <v>43555</v>
      </c>
      <c r="H18" s="74"/>
      <c r="I18" s="84">
        <v>7.2199999999981506</v>
      </c>
      <c r="J18" s="87" t="s">
        <v>28</v>
      </c>
      <c r="K18" s="87" t="s">
        <v>163</v>
      </c>
      <c r="L18" s="88">
        <v>4.3999999999928402E-3</v>
      </c>
      <c r="M18" s="88">
        <v>4.3999999999928402E-3</v>
      </c>
      <c r="N18" s="84">
        <v>319368.35398100008</v>
      </c>
      <c r="O18" s="86">
        <v>104.96</v>
      </c>
      <c r="P18" s="84">
        <f>335.208985521-0.000022295</f>
        <v>335.20896322599998</v>
      </c>
      <c r="Q18" s="85">
        <f t="shared" si="0"/>
        <v>4.9211201900768442E-3</v>
      </c>
      <c r="R18" s="85">
        <f>P18/'סכום נכסי הקרן'!$C$42</f>
        <v>1.8355500106244179E-4</v>
      </c>
      <c r="BH18" s="1" t="s">
        <v>173</v>
      </c>
    </row>
    <row r="19" spans="2:60">
      <c r="B19" s="77" t="s">
        <v>2792</v>
      </c>
      <c r="C19" s="87" t="s">
        <v>2710</v>
      </c>
      <c r="D19" s="74">
        <v>6865</v>
      </c>
      <c r="E19" s="74"/>
      <c r="F19" s="74" t="s">
        <v>682</v>
      </c>
      <c r="G19" s="97">
        <v>43555</v>
      </c>
      <c r="H19" s="74"/>
      <c r="I19" s="84">
        <v>4.7999999999951113</v>
      </c>
      <c r="J19" s="87" t="s">
        <v>28</v>
      </c>
      <c r="K19" s="87" t="s">
        <v>163</v>
      </c>
      <c r="L19" s="88">
        <v>1.8499999999983707E-2</v>
      </c>
      <c r="M19" s="88">
        <v>1.8499999999983707E-2</v>
      </c>
      <c r="N19" s="84">
        <v>213169.72813600005</v>
      </c>
      <c r="O19" s="86">
        <v>115.15</v>
      </c>
      <c r="P19" s="84">
        <v>245.46496636400002</v>
      </c>
      <c r="Q19" s="85">
        <f t="shared" si="0"/>
        <v>3.6036106860185537E-3</v>
      </c>
      <c r="R19" s="85">
        <f>P19/'סכום נכסי הקרן'!$C$42</f>
        <v>1.344126413808303E-4</v>
      </c>
      <c r="BH19" s="1" t="s">
        <v>174</v>
      </c>
    </row>
    <row r="20" spans="2:60">
      <c r="B20" s="77" t="s">
        <v>2792</v>
      </c>
      <c r="C20" s="87" t="s">
        <v>2710</v>
      </c>
      <c r="D20" s="74">
        <v>5212</v>
      </c>
      <c r="E20" s="74"/>
      <c r="F20" s="74" t="s">
        <v>682</v>
      </c>
      <c r="G20" s="97">
        <v>42643</v>
      </c>
      <c r="H20" s="74"/>
      <c r="I20" s="84">
        <v>8.4900000000043114</v>
      </c>
      <c r="J20" s="87" t="s">
        <v>28</v>
      </c>
      <c r="K20" s="87" t="s">
        <v>163</v>
      </c>
      <c r="L20" s="88">
        <v>1.7099999999999674E-2</v>
      </c>
      <c r="M20" s="88">
        <v>1.7099999999999674E-2</v>
      </c>
      <c r="N20" s="84">
        <v>607878.52776199998</v>
      </c>
      <c r="O20" s="86">
        <v>100</v>
      </c>
      <c r="P20" s="84">
        <v>607.87852776199998</v>
      </c>
      <c r="Q20" s="85">
        <f t="shared" si="0"/>
        <v>8.9241148783569847E-3</v>
      </c>
      <c r="R20" s="85">
        <f>P20/'סכום נכסי הקרן'!$C$42</f>
        <v>3.3286443994626154E-4</v>
      </c>
      <c r="BH20" s="1" t="s">
        <v>175</v>
      </c>
    </row>
    <row r="21" spans="2:60">
      <c r="B21" s="77" t="s">
        <v>2792</v>
      </c>
      <c r="C21" s="87" t="s">
        <v>2710</v>
      </c>
      <c r="D21" s="74">
        <v>5211</v>
      </c>
      <c r="E21" s="74"/>
      <c r="F21" s="74" t="s">
        <v>682</v>
      </c>
      <c r="G21" s="97">
        <v>42643</v>
      </c>
      <c r="H21" s="74"/>
      <c r="I21" s="84">
        <v>5.6499999999991681</v>
      </c>
      <c r="J21" s="87" t="s">
        <v>28</v>
      </c>
      <c r="K21" s="87" t="s">
        <v>163</v>
      </c>
      <c r="L21" s="88">
        <v>2.4599999999999997E-2</v>
      </c>
      <c r="M21" s="88">
        <v>2.4599999999999997E-2</v>
      </c>
      <c r="N21" s="84">
        <v>556525.96209400008</v>
      </c>
      <c r="O21" s="86">
        <v>108.03</v>
      </c>
      <c r="P21" s="84">
        <v>601.21499685000015</v>
      </c>
      <c r="Q21" s="85">
        <f t="shared" si="0"/>
        <v>8.8262892230026105E-3</v>
      </c>
      <c r="R21" s="85">
        <f>P21/'סכום נכסי הקרן'!$C$42</f>
        <v>3.2921559830473567E-4</v>
      </c>
      <c r="BH21" s="1" t="s">
        <v>176</v>
      </c>
    </row>
    <row r="22" spans="2:60">
      <c r="B22" s="77" t="s">
        <v>2792</v>
      </c>
      <c r="C22" s="87" t="s">
        <v>2710</v>
      </c>
      <c r="D22" s="74">
        <v>6027</v>
      </c>
      <c r="E22" s="74"/>
      <c r="F22" s="74" t="s">
        <v>682</v>
      </c>
      <c r="G22" s="97">
        <v>43100</v>
      </c>
      <c r="H22" s="74"/>
      <c r="I22" s="84">
        <v>10.070000000001055</v>
      </c>
      <c r="J22" s="87" t="s">
        <v>28</v>
      </c>
      <c r="K22" s="87" t="s">
        <v>163</v>
      </c>
      <c r="L22" s="88">
        <v>1.6800000000002507E-2</v>
      </c>
      <c r="M22" s="88">
        <v>1.6800000000002507E-2</v>
      </c>
      <c r="N22" s="84">
        <v>940191.99524600012</v>
      </c>
      <c r="O22" s="86">
        <v>101.83</v>
      </c>
      <c r="P22" s="84">
        <f>957.397508757-0.085302805</f>
        <v>957.312205952</v>
      </c>
      <c r="Q22" s="85">
        <f t="shared" si="0"/>
        <v>1.4054064603699666E-2</v>
      </c>
      <c r="R22" s="85">
        <f>P22/'סכום נכסי הקרן'!$C$42</f>
        <v>5.2420866461776769E-4</v>
      </c>
      <c r="BH22" s="1" t="s">
        <v>28</v>
      </c>
    </row>
    <row r="23" spans="2:60">
      <c r="B23" s="77" t="s">
        <v>2792</v>
      </c>
      <c r="C23" s="87" t="s">
        <v>2710</v>
      </c>
      <c r="D23" s="74">
        <v>5025</v>
      </c>
      <c r="E23" s="74"/>
      <c r="F23" s="74" t="s">
        <v>682</v>
      </c>
      <c r="G23" s="97">
        <v>42551</v>
      </c>
      <c r="H23" s="74"/>
      <c r="I23" s="84">
        <v>9.449999999999914</v>
      </c>
      <c r="J23" s="87" t="s">
        <v>28</v>
      </c>
      <c r="K23" s="87" t="s">
        <v>163</v>
      </c>
      <c r="L23" s="88">
        <v>1.9600000000002674E-2</v>
      </c>
      <c r="M23" s="88">
        <v>1.9600000000002674E-2</v>
      </c>
      <c r="N23" s="84">
        <v>607318.23357600009</v>
      </c>
      <c r="O23" s="86">
        <v>98.52</v>
      </c>
      <c r="P23" s="84">
        <v>598.32992372900014</v>
      </c>
      <c r="Q23" s="85">
        <f t="shared" si="0"/>
        <v>8.7839341754258286E-3</v>
      </c>
      <c r="R23" s="85">
        <f>P23/'סכום נכסי הקרן'!$C$42</f>
        <v>3.2763577897444723E-4</v>
      </c>
    </row>
    <row r="24" spans="2:60">
      <c r="B24" s="77" t="s">
        <v>2792</v>
      </c>
      <c r="C24" s="87" t="s">
        <v>2710</v>
      </c>
      <c r="D24" s="74">
        <v>5024</v>
      </c>
      <c r="E24" s="74"/>
      <c r="F24" s="74" t="s">
        <v>682</v>
      </c>
      <c r="G24" s="97">
        <v>42551</v>
      </c>
      <c r="H24" s="74"/>
      <c r="I24" s="84">
        <v>6.8299999999944099</v>
      </c>
      <c r="J24" s="87" t="s">
        <v>28</v>
      </c>
      <c r="K24" s="87" t="s">
        <v>163</v>
      </c>
      <c r="L24" s="88">
        <v>2.55999999999817E-2</v>
      </c>
      <c r="M24" s="88">
        <v>2.55999999999817E-2</v>
      </c>
      <c r="N24" s="84">
        <v>446224.04414500005</v>
      </c>
      <c r="O24" s="86">
        <v>112.64</v>
      </c>
      <c r="P24" s="84">
        <v>502.62676330700003</v>
      </c>
      <c r="Q24" s="85">
        <f t="shared" si="0"/>
        <v>7.3789396595442848E-3</v>
      </c>
      <c r="R24" s="85">
        <f>P24/'סכום נכסי הקרן'!$C$42</f>
        <v>2.7523027780920653E-4</v>
      </c>
    </row>
    <row r="25" spans="2:60">
      <c r="B25" s="77" t="s">
        <v>2792</v>
      </c>
      <c r="C25" s="87" t="s">
        <v>2710</v>
      </c>
      <c r="D25" s="74">
        <v>6026</v>
      </c>
      <c r="E25" s="74"/>
      <c r="F25" s="74" t="s">
        <v>682</v>
      </c>
      <c r="G25" s="97">
        <v>43100</v>
      </c>
      <c r="H25" s="74"/>
      <c r="I25" s="84">
        <v>7.6199999999997807</v>
      </c>
      <c r="J25" s="87" t="s">
        <v>28</v>
      </c>
      <c r="K25" s="87" t="s">
        <v>163</v>
      </c>
      <c r="L25" s="88">
        <v>2.3500000000001832E-2</v>
      </c>
      <c r="M25" s="88">
        <v>2.3500000000001832E-2</v>
      </c>
      <c r="N25" s="84">
        <v>1232138.4474510001</v>
      </c>
      <c r="O25" s="86">
        <v>111.13</v>
      </c>
      <c r="P25" s="84">
        <f>1369.275456665-0.062965915</f>
        <v>1369.2124907500001</v>
      </c>
      <c r="Q25" s="85">
        <f t="shared" si="0"/>
        <v>2.0101071188219955E-2</v>
      </c>
      <c r="R25" s="85">
        <f>P25/'סכום נכסי הקרן'!$C$42</f>
        <v>7.4975859170233296E-4</v>
      </c>
    </row>
    <row r="26" spans="2:60">
      <c r="B26" s="77" t="s">
        <v>2792</v>
      </c>
      <c r="C26" s="87" t="s">
        <v>2710</v>
      </c>
      <c r="D26" s="74">
        <v>5023</v>
      </c>
      <c r="E26" s="74"/>
      <c r="F26" s="74" t="s">
        <v>682</v>
      </c>
      <c r="G26" s="97">
        <v>42551</v>
      </c>
      <c r="H26" s="74"/>
      <c r="I26" s="84">
        <v>9.469999999992913</v>
      </c>
      <c r="J26" s="87" t="s">
        <v>28</v>
      </c>
      <c r="K26" s="87" t="s">
        <v>163</v>
      </c>
      <c r="L26" s="88">
        <v>1.3999999999985233E-2</v>
      </c>
      <c r="M26" s="88">
        <v>1.3999999999985233E-2</v>
      </c>
      <c r="N26" s="84">
        <v>407627.23439800012</v>
      </c>
      <c r="O26" s="86">
        <v>99.69</v>
      </c>
      <c r="P26" s="84">
        <v>406.36340660400015</v>
      </c>
      <c r="Q26" s="85">
        <f t="shared" si="0"/>
        <v>5.9657210400996894E-3</v>
      </c>
      <c r="R26" s="85">
        <f>P26/'סכום נכסי הקרן'!$C$42</f>
        <v>2.2251802223034723E-4</v>
      </c>
    </row>
    <row r="27" spans="2:60">
      <c r="B27" s="77" t="s">
        <v>2792</v>
      </c>
      <c r="C27" s="87" t="s">
        <v>2710</v>
      </c>
      <c r="D27" s="74">
        <v>5210</v>
      </c>
      <c r="E27" s="74"/>
      <c r="F27" s="74" t="s">
        <v>682</v>
      </c>
      <c r="G27" s="97">
        <v>42643</v>
      </c>
      <c r="H27" s="74"/>
      <c r="I27" s="84">
        <v>8.5999999999896879</v>
      </c>
      <c r="J27" s="87" t="s">
        <v>28</v>
      </c>
      <c r="K27" s="87" t="s">
        <v>163</v>
      </c>
      <c r="L27" s="88">
        <v>7.2000000000022931E-3</v>
      </c>
      <c r="M27" s="88">
        <v>7.2000000000022931E-3</v>
      </c>
      <c r="N27" s="84">
        <v>331191.10698400007</v>
      </c>
      <c r="O27" s="86">
        <v>105.4</v>
      </c>
      <c r="P27" s="84">
        <v>349.075279561</v>
      </c>
      <c r="Q27" s="85">
        <f t="shared" si="0"/>
        <v>5.1246881633835563E-3</v>
      </c>
      <c r="R27" s="85">
        <f>P27/'סכום נכסי הקרן'!$C$42</f>
        <v>1.9114797138491813E-4</v>
      </c>
    </row>
    <row r="28" spans="2:60">
      <c r="B28" s="77" t="s">
        <v>2792</v>
      </c>
      <c r="C28" s="87" t="s">
        <v>2710</v>
      </c>
      <c r="D28" s="74">
        <v>6025</v>
      </c>
      <c r="E28" s="74"/>
      <c r="F28" s="74" t="s">
        <v>682</v>
      </c>
      <c r="G28" s="97">
        <v>43100</v>
      </c>
      <c r="H28" s="74"/>
      <c r="I28" s="84">
        <v>10.039999999991648</v>
      </c>
      <c r="J28" s="87" t="s">
        <v>28</v>
      </c>
      <c r="K28" s="87" t="s">
        <v>163</v>
      </c>
      <c r="L28" s="88">
        <v>1.0999999999992884E-2</v>
      </c>
      <c r="M28" s="88">
        <v>1.0999999999992884E-2</v>
      </c>
      <c r="N28" s="84">
        <v>390570.01242900005</v>
      </c>
      <c r="O28" s="86">
        <v>107.92</v>
      </c>
      <c r="P28" s="84">
        <f>421.503107463-0.083106283</f>
        <v>421.42000117999999</v>
      </c>
      <c r="Q28" s="85">
        <f t="shared" si="0"/>
        <v>6.186763194965336E-3</v>
      </c>
      <c r="R28" s="85">
        <f>P28/'סכום נכסי הקרן'!$C$42</f>
        <v>2.3076276964639737E-4</v>
      </c>
    </row>
    <row r="29" spans="2:60">
      <c r="B29" s="77" t="s">
        <v>2792</v>
      </c>
      <c r="C29" s="87" t="s">
        <v>2710</v>
      </c>
      <c r="D29" s="74">
        <v>5022</v>
      </c>
      <c r="E29" s="74"/>
      <c r="F29" s="74" t="s">
        <v>682</v>
      </c>
      <c r="G29" s="97">
        <v>42551</v>
      </c>
      <c r="H29" s="74"/>
      <c r="I29" s="84">
        <v>7.9500000000107862</v>
      </c>
      <c r="J29" s="87" t="s">
        <v>28</v>
      </c>
      <c r="K29" s="87" t="s">
        <v>163</v>
      </c>
      <c r="L29" s="88">
        <v>1.8500000000010942E-2</v>
      </c>
      <c r="M29" s="88">
        <v>1.8500000000010942E-2</v>
      </c>
      <c r="N29" s="84">
        <v>296738.60261900001</v>
      </c>
      <c r="O29" s="86">
        <v>107.78</v>
      </c>
      <c r="P29" s="84">
        <v>319.82478190900008</v>
      </c>
      <c r="Q29" s="85">
        <f t="shared" si="0"/>
        <v>4.6952688149874237E-3</v>
      </c>
      <c r="R29" s="85">
        <f>P29/'סכום נכסי הקרן'!$C$42</f>
        <v>1.7513087245081256E-4</v>
      </c>
    </row>
    <row r="30" spans="2:60">
      <c r="B30" s="77" t="s">
        <v>2792</v>
      </c>
      <c r="C30" s="87" t="s">
        <v>2710</v>
      </c>
      <c r="D30" s="74">
        <v>6024</v>
      </c>
      <c r="E30" s="74"/>
      <c r="F30" s="74" t="s">
        <v>682</v>
      </c>
      <c r="G30" s="97">
        <v>43100</v>
      </c>
      <c r="H30" s="74"/>
      <c r="I30" s="84">
        <v>8.6099999999988235</v>
      </c>
      <c r="J30" s="87" t="s">
        <v>28</v>
      </c>
      <c r="K30" s="87" t="s">
        <v>163</v>
      </c>
      <c r="L30" s="88">
        <v>1.2999999999999998E-2</v>
      </c>
      <c r="M30" s="88">
        <v>1.2999999999999998E-2</v>
      </c>
      <c r="N30" s="84">
        <v>300065.91572699999</v>
      </c>
      <c r="O30" s="86">
        <v>113.35</v>
      </c>
      <c r="P30" s="84">
        <f>340.12474844-0.032534744</f>
        <v>340.09221369600004</v>
      </c>
      <c r="Q30" s="85">
        <f t="shared" si="0"/>
        <v>4.9928099869422033E-3</v>
      </c>
      <c r="R30" s="85">
        <f>P30/'סכום נכסי הקרן'!$C$42</f>
        <v>1.8622898995755588E-4</v>
      </c>
    </row>
    <row r="31" spans="2:60">
      <c r="B31" s="77" t="s">
        <v>2792</v>
      </c>
      <c r="C31" s="87" t="s">
        <v>2710</v>
      </c>
      <c r="D31" s="74">
        <v>5209</v>
      </c>
      <c r="E31" s="74"/>
      <c r="F31" s="74" t="s">
        <v>682</v>
      </c>
      <c r="G31" s="97">
        <v>42643</v>
      </c>
      <c r="H31" s="74"/>
      <c r="I31" s="84">
        <v>6.7999999999931182</v>
      </c>
      <c r="J31" s="87" t="s">
        <v>28</v>
      </c>
      <c r="K31" s="87" t="s">
        <v>163</v>
      </c>
      <c r="L31" s="88">
        <v>1.5699999999989677E-2</v>
      </c>
      <c r="M31" s="88">
        <v>1.5699999999989677E-2</v>
      </c>
      <c r="N31" s="84">
        <v>242040.35544100002</v>
      </c>
      <c r="O31" s="86">
        <v>108.06</v>
      </c>
      <c r="P31" s="84">
        <v>261.54888431100005</v>
      </c>
      <c r="Q31" s="85">
        <f t="shared" si="0"/>
        <v>3.8397347221504788E-3</v>
      </c>
      <c r="R31" s="85">
        <f>P31/'סכום נכסי הקרן'!$C$42</f>
        <v>1.4321993444196292E-4</v>
      </c>
    </row>
    <row r="32" spans="2:60"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84"/>
      <c r="O32" s="86"/>
      <c r="P32" s="74"/>
      <c r="Q32" s="85"/>
      <c r="R32" s="74"/>
    </row>
    <row r="33" spans="2:18">
      <c r="B33" s="92" t="s">
        <v>37</v>
      </c>
      <c r="C33" s="72"/>
      <c r="D33" s="72"/>
      <c r="E33" s="72"/>
      <c r="F33" s="72"/>
      <c r="G33" s="72"/>
      <c r="H33" s="72"/>
      <c r="I33" s="81">
        <v>6.0286068818158149</v>
      </c>
      <c r="J33" s="72"/>
      <c r="K33" s="72"/>
      <c r="L33" s="72"/>
      <c r="M33" s="94">
        <v>2.3549938696333615E-2</v>
      </c>
      <c r="N33" s="81"/>
      <c r="O33" s="83"/>
      <c r="P33" s="81">
        <f>SUM(P34:P126)</f>
        <v>20730.814342744998</v>
      </c>
      <c r="Q33" s="82">
        <f t="shared" ref="Q33:Q96" si="1">P33/$P$10</f>
        <v>0.30434397707329591</v>
      </c>
      <c r="R33" s="82">
        <f>P33/'סכום נכסי הקרן'!$C$42</f>
        <v>1.1351858291874855E-2</v>
      </c>
    </row>
    <row r="34" spans="2:18">
      <c r="B34" s="77" t="s">
        <v>2793</v>
      </c>
      <c r="C34" s="87" t="s">
        <v>2709</v>
      </c>
      <c r="D34" s="74">
        <v>91102700</v>
      </c>
      <c r="E34" s="74"/>
      <c r="F34" s="74" t="s">
        <v>440</v>
      </c>
      <c r="G34" s="97">
        <v>43093</v>
      </c>
      <c r="H34" s="74" t="s">
        <v>159</v>
      </c>
      <c r="I34" s="84">
        <v>3.2199999999999993</v>
      </c>
      <c r="J34" s="87" t="s">
        <v>696</v>
      </c>
      <c r="K34" s="87" t="s">
        <v>163</v>
      </c>
      <c r="L34" s="88">
        <v>2.6089999999999999E-2</v>
      </c>
      <c r="M34" s="88">
        <v>2.5499999999999998E-2</v>
      </c>
      <c r="N34" s="84">
        <v>98478.9</v>
      </c>
      <c r="O34" s="86">
        <v>103.11</v>
      </c>
      <c r="P34" s="84">
        <v>101.54159000000003</v>
      </c>
      <c r="Q34" s="85">
        <f t="shared" si="1"/>
        <v>1.4907070618651846E-3</v>
      </c>
      <c r="R34" s="85">
        <f>P34/'סכום נכסי הקרן'!$C$42</f>
        <v>5.5602530675069874E-5</v>
      </c>
    </row>
    <row r="35" spans="2:18">
      <c r="B35" s="77" t="s">
        <v>2793</v>
      </c>
      <c r="C35" s="87" t="s">
        <v>2709</v>
      </c>
      <c r="D35" s="74">
        <v>91102701</v>
      </c>
      <c r="E35" s="74"/>
      <c r="F35" s="74" t="s">
        <v>440</v>
      </c>
      <c r="G35" s="97">
        <v>43363</v>
      </c>
      <c r="H35" s="74" t="s">
        <v>159</v>
      </c>
      <c r="I35" s="84">
        <v>3.2199999999999998</v>
      </c>
      <c r="J35" s="87" t="s">
        <v>696</v>
      </c>
      <c r="K35" s="87" t="s">
        <v>163</v>
      </c>
      <c r="L35" s="88">
        <v>2.6849999999999999E-2</v>
      </c>
      <c r="M35" s="88">
        <v>2.4399999999999998E-2</v>
      </c>
      <c r="N35" s="84">
        <v>137870.46000000002</v>
      </c>
      <c r="O35" s="86">
        <v>102.83</v>
      </c>
      <c r="P35" s="84">
        <v>141.77219000000002</v>
      </c>
      <c r="Q35" s="85">
        <f t="shared" si="1"/>
        <v>2.0813225872186232E-3</v>
      </c>
      <c r="R35" s="85">
        <f>P35/'סכום נכסי הקרן'!$C$42</f>
        <v>7.7632155881612975E-5</v>
      </c>
    </row>
    <row r="36" spans="2:18">
      <c r="B36" s="77" t="s">
        <v>2794</v>
      </c>
      <c r="C36" s="87" t="s">
        <v>2710</v>
      </c>
      <c r="D36" s="74">
        <v>6686</v>
      </c>
      <c r="E36" s="74"/>
      <c r="F36" s="74" t="s">
        <v>1895</v>
      </c>
      <c r="G36" s="97">
        <v>43471</v>
      </c>
      <c r="H36" s="74" t="s">
        <v>2708</v>
      </c>
      <c r="I36" s="84">
        <v>0.26999999999959962</v>
      </c>
      <c r="J36" s="87" t="s">
        <v>155</v>
      </c>
      <c r="K36" s="87" t="s">
        <v>163</v>
      </c>
      <c r="L36" s="88">
        <v>2.2970000000000001E-2</v>
      </c>
      <c r="M36" s="88">
        <v>1.3699999999997213E-2</v>
      </c>
      <c r="N36" s="84">
        <v>817809.17634700006</v>
      </c>
      <c r="O36" s="86">
        <v>100.79</v>
      </c>
      <c r="P36" s="84">
        <v>824.26990247900005</v>
      </c>
      <c r="Q36" s="85">
        <f t="shared" si="1"/>
        <v>1.2100903329447294E-2</v>
      </c>
      <c r="R36" s="85">
        <f>P36/'סכום נכסי הקרן'!$C$42</f>
        <v>4.5135685325712786E-4</v>
      </c>
    </row>
    <row r="37" spans="2:18">
      <c r="B37" s="77" t="s">
        <v>2795</v>
      </c>
      <c r="C37" s="87" t="s">
        <v>2709</v>
      </c>
      <c r="D37" s="74">
        <v>11898602</v>
      </c>
      <c r="E37" s="74"/>
      <c r="F37" s="74" t="s">
        <v>521</v>
      </c>
      <c r="G37" s="97">
        <v>43431</v>
      </c>
      <c r="H37" s="74" t="s">
        <v>352</v>
      </c>
      <c r="I37" s="84">
        <v>9.4100000000000019</v>
      </c>
      <c r="J37" s="87" t="s">
        <v>468</v>
      </c>
      <c r="K37" s="87" t="s">
        <v>163</v>
      </c>
      <c r="L37" s="88">
        <v>3.9599999999999996E-2</v>
      </c>
      <c r="M37" s="88">
        <v>2.4900000000000002E-2</v>
      </c>
      <c r="N37" s="84">
        <v>56787.240000000013</v>
      </c>
      <c r="O37" s="86">
        <v>114.56</v>
      </c>
      <c r="P37" s="84">
        <v>65.055460000000011</v>
      </c>
      <c r="Q37" s="85">
        <f t="shared" si="1"/>
        <v>9.5506317790462042E-4</v>
      </c>
      <c r="R37" s="85">
        <f>P37/'סכום נכסי הקרן'!$C$42</f>
        <v>3.5623316615691965E-5</v>
      </c>
    </row>
    <row r="38" spans="2:18">
      <c r="B38" s="77" t="s">
        <v>2795</v>
      </c>
      <c r="C38" s="87" t="s">
        <v>2709</v>
      </c>
      <c r="D38" s="74">
        <v>11898601</v>
      </c>
      <c r="E38" s="74"/>
      <c r="F38" s="74" t="s">
        <v>521</v>
      </c>
      <c r="G38" s="97">
        <v>43276</v>
      </c>
      <c r="H38" s="74" t="s">
        <v>352</v>
      </c>
      <c r="I38" s="84">
        <v>9.48</v>
      </c>
      <c r="J38" s="87" t="s">
        <v>468</v>
      </c>
      <c r="K38" s="87" t="s">
        <v>163</v>
      </c>
      <c r="L38" s="88">
        <v>3.56E-2</v>
      </c>
      <c r="M38" s="88">
        <v>2.6000000000000002E-2</v>
      </c>
      <c r="N38" s="84">
        <v>56636.69000000001</v>
      </c>
      <c r="O38" s="86">
        <v>109.51</v>
      </c>
      <c r="P38" s="84">
        <v>62.022830000000006</v>
      </c>
      <c r="Q38" s="85">
        <f t="shared" si="1"/>
        <v>9.1054188414681919E-4</v>
      </c>
      <c r="R38" s="85">
        <f>P38/'סכום נכסי הקרן'!$C$42</f>
        <v>3.3962697527482515E-5</v>
      </c>
    </row>
    <row r="39" spans="2:18">
      <c r="B39" s="77" t="s">
        <v>2795</v>
      </c>
      <c r="C39" s="87" t="s">
        <v>2709</v>
      </c>
      <c r="D39" s="74">
        <v>11898600</v>
      </c>
      <c r="E39" s="74"/>
      <c r="F39" s="74" t="s">
        <v>521</v>
      </c>
      <c r="G39" s="97">
        <v>43222</v>
      </c>
      <c r="H39" s="74" t="s">
        <v>352</v>
      </c>
      <c r="I39" s="84">
        <v>9.4799999999999986</v>
      </c>
      <c r="J39" s="87" t="s">
        <v>468</v>
      </c>
      <c r="K39" s="87" t="s">
        <v>163</v>
      </c>
      <c r="L39" s="88">
        <v>3.5200000000000002E-2</v>
      </c>
      <c r="M39" s="88">
        <v>2.6099999999999998E-2</v>
      </c>
      <c r="N39" s="84">
        <v>270674.90000000008</v>
      </c>
      <c r="O39" s="86">
        <v>110.03</v>
      </c>
      <c r="P39" s="84">
        <v>297.82357000000007</v>
      </c>
      <c r="Q39" s="85">
        <f t="shared" si="1"/>
        <v>4.3722744442833729E-3</v>
      </c>
      <c r="R39" s="85">
        <f>P39/'סכום נכסי הקרן'!$C$42</f>
        <v>1.6308336502002599E-4</v>
      </c>
    </row>
    <row r="40" spans="2:18">
      <c r="B40" s="77" t="s">
        <v>2795</v>
      </c>
      <c r="C40" s="87" t="s">
        <v>2709</v>
      </c>
      <c r="D40" s="74">
        <v>11898611</v>
      </c>
      <c r="E40" s="74"/>
      <c r="F40" s="74" t="s">
        <v>521</v>
      </c>
      <c r="G40" s="97">
        <v>43922</v>
      </c>
      <c r="H40" s="74" t="s">
        <v>352</v>
      </c>
      <c r="I40" s="84">
        <v>9.7799999999999994</v>
      </c>
      <c r="J40" s="87" t="s">
        <v>468</v>
      </c>
      <c r="K40" s="87" t="s">
        <v>163</v>
      </c>
      <c r="L40" s="88">
        <v>3.0699999999999998E-2</v>
      </c>
      <c r="M40" s="88">
        <v>1.9899999999999998E-2</v>
      </c>
      <c r="N40" s="84">
        <v>65197.260000000009</v>
      </c>
      <c r="O40" s="86">
        <v>111</v>
      </c>
      <c r="P40" s="84">
        <v>72.368960000000015</v>
      </c>
      <c r="Q40" s="85">
        <f t="shared" si="1"/>
        <v>1.0624308692806471E-3</v>
      </c>
      <c r="R40" s="85">
        <f>P40/'סכום נכסי הקרן'!$C$42</f>
        <v>3.9628070806483378E-5</v>
      </c>
    </row>
    <row r="41" spans="2:18">
      <c r="B41" s="77" t="s">
        <v>2795</v>
      </c>
      <c r="C41" s="87" t="s">
        <v>2709</v>
      </c>
      <c r="D41" s="74">
        <v>11898612</v>
      </c>
      <c r="E41" s="74"/>
      <c r="F41" s="74" t="s">
        <v>521</v>
      </c>
      <c r="G41" s="97">
        <v>43978</v>
      </c>
      <c r="H41" s="74" t="s">
        <v>352</v>
      </c>
      <c r="I41" s="84">
        <v>9.7100000000000009</v>
      </c>
      <c r="J41" s="87" t="s">
        <v>468</v>
      </c>
      <c r="K41" s="87" t="s">
        <v>163</v>
      </c>
      <c r="L41" s="88">
        <v>2.6000000000000002E-2</v>
      </c>
      <c r="M41" s="88">
        <v>2.6699999999999995E-2</v>
      </c>
      <c r="N41" s="84">
        <v>27381.980000000003</v>
      </c>
      <c r="O41" s="86">
        <v>99.58</v>
      </c>
      <c r="P41" s="84">
        <v>27.266980000000004</v>
      </c>
      <c r="Q41" s="85">
        <f t="shared" si="1"/>
        <v>4.0029981450691039E-4</v>
      </c>
      <c r="R41" s="85">
        <f>P41/'סכום נכסי הקרן'!$C$42</f>
        <v>1.4930956782009387E-5</v>
      </c>
    </row>
    <row r="42" spans="2:18">
      <c r="B42" s="77" t="s">
        <v>2795</v>
      </c>
      <c r="C42" s="87" t="s">
        <v>2709</v>
      </c>
      <c r="D42" s="74">
        <v>11898613</v>
      </c>
      <c r="E42" s="74"/>
      <c r="F42" s="74" t="s">
        <v>521</v>
      </c>
      <c r="G42" s="97">
        <v>44010</v>
      </c>
      <c r="H42" s="74" t="s">
        <v>352</v>
      </c>
      <c r="I42" s="84">
        <v>9.8300000000000018</v>
      </c>
      <c r="J42" s="87" t="s">
        <v>468</v>
      </c>
      <c r="K42" s="87" t="s">
        <v>163</v>
      </c>
      <c r="L42" s="88">
        <v>2.5000000000000001E-2</v>
      </c>
      <c r="M42" s="88">
        <v>2.3700000000000006E-2</v>
      </c>
      <c r="N42" s="84">
        <v>42945.530000000006</v>
      </c>
      <c r="O42" s="86">
        <v>101.54</v>
      </c>
      <c r="P42" s="84">
        <v>43.606879999999997</v>
      </c>
      <c r="Q42" s="85">
        <f t="shared" si="1"/>
        <v>6.401818600822349E-4</v>
      </c>
      <c r="R42" s="85">
        <f>P42/'סכום נכסי הקרן'!$C$42</f>
        <v>2.3878421470887841E-5</v>
      </c>
    </row>
    <row r="43" spans="2:18">
      <c r="B43" s="77" t="s">
        <v>2795</v>
      </c>
      <c r="C43" s="87" t="s">
        <v>2709</v>
      </c>
      <c r="D43" s="74">
        <v>11898603</v>
      </c>
      <c r="E43" s="74"/>
      <c r="F43" s="74" t="s">
        <v>521</v>
      </c>
      <c r="G43" s="97">
        <v>43500</v>
      </c>
      <c r="H43" s="74" t="s">
        <v>352</v>
      </c>
      <c r="I43" s="84">
        <v>9.5300000000000011</v>
      </c>
      <c r="J43" s="87" t="s">
        <v>468</v>
      </c>
      <c r="K43" s="87" t="s">
        <v>163</v>
      </c>
      <c r="L43" s="88">
        <v>3.7499999999999999E-2</v>
      </c>
      <c r="M43" s="88">
        <v>2.2799999999999997E-2</v>
      </c>
      <c r="N43" s="84">
        <v>106648.34000000003</v>
      </c>
      <c r="O43" s="86">
        <v>114.69</v>
      </c>
      <c r="P43" s="84">
        <v>122.31498000000002</v>
      </c>
      <c r="Q43" s="85">
        <f t="shared" si="1"/>
        <v>1.7956760816715475E-3</v>
      </c>
      <c r="R43" s="85">
        <f>P43/'סכום נכסי הקרן'!$C$42</f>
        <v>6.6977702707536466E-5</v>
      </c>
    </row>
    <row r="44" spans="2:18">
      <c r="B44" s="77" t="s">
        <v>2795</v>
      </c>
      <c r="C44" s="87" t="s">
        <v>2709</v>
      </c>
      <c r="D44" s="74">
        <v>11898604</v>
      </c>
      <c r="E44" s="74"/>
      <c r="F44" s="74" t="s">
        <v>521</v>
      </c>
      <c r="G44" s="97">
        <v>43556</v>
      </c>
      <c r="H44" s="74" t="s">
        <v>352</v>
      </c>
      <c r="I44" s="84">
        <v>9.620000000000001</v>
      </c>
      <c r="J44" s="87" t="s">
        <v>468</v>
      </c>
      <c r="K44" s="87" t="s">
        <v>163</v>
      </c>
      <c r="L44" s="88">
        <v>3.3500000000000002E-2</v>
      </c>
      <c r="M44" s="88">
        <v>2.3000000000000003E-2</v>
      </c>
      <c r="N44" s="84">
        <v>107654.17000000001</v>
      </c>
      <c r="O44" s="86">
        <v>110.59</v>
      </c>
      <c r="P44" s="84">
        <v>119.05475000000001</v>
      </c>
      <c r="Q44" s="85">
        <f t="shared" si="1"/>
        <v>1.7478134483968003E-3</v>
      </c>
      <c r="R44" s="85">
        <f>P44/'סכום נכסי הקרן'!$C$42</f>
        <v>6.5192453544284413E-5</v>
      </c>
    </row>
    <row r="45" spans="2:18">
      <c r="B45" s="77" t="s">
        <v>2795</v>
      </c>
      <c r="C45" s="87" t="s">
        <v>2709</v>
      </c>
      <c r="D45" s="74">
        <v>11898606</v>
      </c>
      <c r="E45" s="74"/>
      <c r="F45" s="74" t="s">
        <v>521</v>
      </c>
      <c r="G45" s="97">
        <v>43647</v>
      </c>
      <c r="H45" s="74" t="s">
        <v>352</v>
      </c>
      <c r="I45" s="84">
        <v>9.57</v>
      </c>
      <c r="J45" s="87" t="s">
        <v>468</v>
      </c>
      <c r="K45" s="87" t="s">
        <v>163</v>
      </c>
      <c r="L45" s="88">
        <v>3.2000000000000001E-2</v>
      </c>
      <c r="M45" s="88">
        <v>2.64E-2</v>
      </c>
      <c r="N45" s="84">
        <v>99973.120000000024</v>
      </c>
      <c r="O45" s="86">
        <v>105.67</v>
      </c>
      <c r="P45" s="84">
        <v>105.64160000000003</v>
      </c>
      <c r="Q45" s="85">
        <f t="shared" si="1"/>
        <v>1.5508982983892321E-3</v>
      </c>
      <c r="R45" s="85">
        <f>P45/'סכום נכסי הקרן'!$C$42</f>
        <v>5.784762976986535E-5</v>
      </c>
    </row>
    <row r="46" spans="2:18">
      <c r="B46" s="77" t="s">
        <v>2795</v>
      </c>
      <c r="C46" s="87" t="s">
        <v>2709</v>
      </c>
      <c r="D46" s="74">
        <v>11898607</v>
      </c>
      <c r="E46" s="74"/>
      <c r="F46" s="74" t="s">
        <v>521</v>
      </c>
      <c r="G46" s="97">
        <v>43703</v>
      </c>
      <c r="H46" s="74" t="s">
        <v>352</v>
      </c>
      <c r="I46" s="84">
        <v>9.73</v>
      </c>
      <c r="J46" s="87" t="s">
        <v>468</v>
      </c>
      <c r="K46" s="87" t="s">
        <v>163</v>
      </c>
      <c r="L46" s="88">
        <v>2.6800000000000001E-2</v>
      </c>
      <c r="M46" s="88">
        <v>2.53E-2</v>
      </c>
      <c r="N46" s="84">
        <v>7108.4300000000012</v>
      </c>
      <c r="O46" s="86">
        <v>101.71</v>
      </c>
      <c r="P46" s="84">
        <v>7.2299800000000012</v>
      </c>
      <c r="Q46" s="85">
        <f t="shared" si="1"/>
        <v>1.0614155483624047E-4</v>
      </c>
      <c r="R46" s="85">
        <f>P46/'סכום נכסי הקרן'!$C$42</f>
        <v>3.9590199910218229E-6</v>
      </c>
    </row>
    <row r="47" spans="2:18">
      <c r="B47" s="77" t="s">
        <v>2795</v>
      </c>
      <c r="C47" s="87" t="s">
        <v>2709</v>
      </c>
      <c r="D47" s="74">
        <v>11898608</v>
      </c>
      <c r="E47" s="74"/>
      <c r="F47" s="74" t="s">
        <v>521</v>
      </c>
      <c r="G47" s="97">
        <v>43740</v>
      </c>
      <c r="H47" s="74" t="s">
        <v>352</v>
      </c>
      <c r="I47" s="84">
        <v>9.6199999999999992</v>
      </c>
      <c r="J47" s="87" t="s">
        <v>468</v>
      </c>
      <c r="K47" s="87" t="s">
        <v>163</v>
      </c>
      <c r="L47" s="88">
        <v>2.7300000000000001E-2</v>
      </c>
      <c r="M47" s="88">
        <v>2.9100000000000001E-2</v>
      </c>
      <c r="N47" s="84">
        <v>105035.53000000001</v>
      </c>
      <c r="O47" s="86">
        <v>98.59</v>
      </c>
      <c r="P47" s="84">
        <v>103.55452000000002</v>
      </c>
      <c r="Q47" s="85">
        <f t="shared" si="1"/>
        <v>1.5202583911878816E-3</v>
      </c>
      <c r="R47" s="85">
        <f>P47/'סכום נכסי הקרן'!$C$42</f>
        <v>5.6704778552730333E-5</v>
      </c>
    </row>
    <row r="48" spans="2:18">
      <c r="B48" s="77" t="s">
        <v>2795</v>
      </c>
      <c r="C48" s="87" t="s">
        <v>2709</v>
      </c>
      <c r="D48" s="74">
        <v>11898609</v>
      </c>
      <c r="E48" s="74"/>
      <c r="F48" s="74" t="s">
        <v>521</v>
      </c>
      <c r="G48" s="97">
        <v>43831</v>
      </c>
      <c r="H48" s="74" t="s">
        <v>352</v>
      </c>
      <c r="I48" s="84">
        <v>9.56</v>
      </c>
      <c r="J48" s="87" t="s">
        <v>468</v>
      </c>
      <c r="K48" s="87" t="s">
        <v>163</v>
      </c>
      <c r="L48" s="88">
        <v>2.6800000000000001E-2</v>
      </c>
      <c r="M48" s="88">
        <v>3.15E-2</v>
      </c>
      <c r="N48" s="84">
        <v>109029.78000000001</v>
      </c>
      <c r="O48" s="86">
        <v>95.93</v>
      </c>
      <c r="P48" s="84">
        <v>104.59227000000001</v>
      </c>
      <c r="Q48" s="85">
        <f t="shared" si="1"/>
        <v>1.5354933432252741E-3</v>
      </c>
      <c r="R48" s="85">
        <f>P48/'סכום נכסי הקרן'!$C$42</f>
        <v>5.7273033651040822E-5</v>
      </c>
    </row>
    <row r="49" spans="2:18">
      <c r="B49" s="77" t="s">
        <v>2796</v>
      </c>
      <c r="C49" s="87" t="s">
        <v>2709</v>
      </c>
      <c r="D49" s="74">
        <v>7936</v>
      </c>
      <c r="E49" s="74"/>
      <c r="F49" s="74" t="s">
        <v>2711</v>
      </c>
      <c r="G49" s="97">
        <v>44087</v>
      </c>
      <c r="H49" s="74" t="s">
        <v>2708</v>
      </c>
      <c r="I49" s="84">
        <v>6.7400000000046658</v>
      </c>
      <c r="J49" s="87" t="s">
        <v>404</v>
      </c>
      <c r="K49" s="87" t="s">
        <v>163</v>
      </c>
      <c r="L49" s="88">
        <v>1.7947999999999999E-2</v>
      </c>
      <c r="M49" s="88">
        <v>1.8500000000024563E-2</v>
      </c>
      <c r="N49" s="84">
        <v>326234.27297900006</v>
      </c>
      <c r="O49" s="86">
        <v>99.83</v>
      </c>
      <c r="P49" s="84">
        <v>325.67967095200009</v>
      </c>
      <c r="Q49" s="85">
        <f t="shared" si="1"/>
        <v>4.7812229983209449E-3</v>
      </c>
      <c r="R49" s="85">
        <f>P49/'סכום נכסי הקרן'!$C$42</f>
        <v>1.7833691489718887E-4</v>
      </c>
    </row>
    <row r="50" spans="2:18">
      <c r="B50" s="77" t="s">
        <v>2796</v>
      </c>
      <c r="C50" s="87" t="s">
        <v>2709</v>
      </c>
      <c r="D50" s="74">
        <v>7937</v>
      </c>
      <c r="E50" s="74"/>
      <c r="F50" s="74" t="s">
        <v>2711</v>
      </c>
      <c r="G50" s="97">
        <v>44087</v>
      </c>
      <c r="H50" s="74" t="s">
        <v>2708</v>
      </c>
      <c r="I50" s="84">
        <v>10.28000000005737</v>
      </c>
      <c r="J50" s="87" t="s">
        <v>404</v>
      </c>
      <c r="K50" s="87" t="s">
        <v>163</v>
      </c>
      <c r="L50" s="88">
        <v>2.8999999999999998E-2</v>
      </c>
      <c r="M50" s="88">
        <v>2.9100000000122944E-2</v>
      </c>
      <c r="N50" s="84">
        <v>48629.922585000008</v>
      </c>
      <c r="O50" s="86">
        <v>100.36</v>
      </c>
      <c r="P50" s="84">
        <v>48.804991740000006</v>
      </c>
      <c r="Q50" s="85">
        <f t="shared" si="1"/>
        <v>7.1649405766730651E-4</v>
      </c>
      <c r="R50" s="85">
        <f>P50/'סכום נכסי הקרן'!$C$42</f>
        <v>2.6724823299693076E-5</v>
      </c>
    </row>
    <row r="51" spans="2:18">
      <c r="B51" s="77" t="s">
        <v>2797</v>
      </c>
      <c r="C51" s="87" t="s">
        <v>2710</v>
      </c>
      <c r="D51" s="74">
        <v>472710</v>
      </c>
      <c r="E51" s="74"/>
      <c r="F51" s="74" t="s">
        <v>2711</v>
      </c>
      <c r="G51" s="97">
        <v>42901</v>
      </c>
      <c r="H51" s="74" t="s">
        <v>2708</v>
      </c>
      <c r="I51" s="84">
        <v>2.0299999999987279</v>
      </c>
      <c r="J51" s="87" t="s">
        <v>190</v>
      </c>
      <c r="K51" s="87" t="s">
        <v>163</v>
      </c>
      <c r="L51" s="88">
        <v>0.04</v>
      </c>
      <c r="M51" s="88">
        <v>1.7499999999989035E-2</v>
      </c>
      <c r="N51" s="84">
        <v>646352.51136700017</v>
      </c>
      <c r="O51" s="86">
        <v>105.81</v>
      </c>
      <c r="P51" s="84">
        <v>683.90557792900017</v>
      </c>
      <c r="Q51" s="85">
        <f t="shared" si="1"/>
        <v>1.0040249267987142E-2</v>
      </c>
      <c r="R51" s="85">
        <f>P51/'סכום נכסי הקרן'!$C$42</f>
        <v>3.7449562170189192E-4</v>
      </c>
    </row>
    <row r="52" spans="2:18">
      <c r="B52" s="77" t="s">
        <v>2798</v>
      </c>
      <c r="C52" s="87" t="s">
        <v>2709</v>
      </c>
      <c r="D52" s="74">
        <v>74006127</v>
      </c>
      <c r="E52" s="74"/>
      <c r="F52" s="74" t="s">
        <v>2711</v>
      </c>
      <c r="G52" s="97">
        <v>44074</v>
      </c>
      <c r="H52" s="74" t="s">
        <v>2708</v>
      </c>
      <c r="I52" s="84">
        <v>11.479999999999999</v>
      </c>
      <c r="J52" s="87" t="s">
        <v>468</v>
      </c>
      <c r="K52" s="87" t="s">
        <v>163</v>
      </c>
      <c r="L52" s="88">
        <v>2.35E-2</v>
      </c>
      <c r="M52" s="88">
        <v>2.7099999999999999E-2</v>
      </c>
      <c r="N52" s="84">
        <v>832515.75000000012</v>
      </c>
      <c r="O52" s="86">
        <v>96.75</v>
      </c>
      <c r="P52" s="84">
        <v>805.45900000000006</v>
      </c>
      <c r="Q52" s="85">
        <f t="shared" si="1"/>
        <v>1.1824745105358992E-2</v>
      </c>
      <c r="R52" s="85">
        <f>P52/'סכום נכסי הקרן'!$C$42</f>
        <v>4.4105630761751019E-4</v>
      </c>
    </row>
    <row r="53" spans="2:18">
      <c r="B53" s="77" t="s">
        <v>2799</v>
      </c>
      <c r="C53" s="87" t="s">
        <v>2710</v>
      </c>
      <c r="D53" s="74">
        <v>7970</v>
      </c>
      <c r="E53" s="74"/>
      <c r="F53" s="74" t="s">
        <v>2711</v>
      </c>
      <c r="G53" s="97">
        <v>44098</v>
      </c>
      <c r="H53" s="74" t="s">
        <v>2708</v>
      </c>
      <c r="I53" s="84">
        <v>10.159999999989147</v>
      </c>
      <c r="J53" s="87" t="s">
        <v>404</v>
      </c>
      <c r="K53" s="87" t="s">
        <v>163</v>
      </c>
      <c r="L53" s="88">
        <v>1.8500000000000003E-2</v>
      </c>
      <c r="M53" s="88">
        <v>1.939999999994094E-2</v>
      </c>
      <c r="N53" s="84">
        <v>126230.63690100003</v>
      </c>
      <c r="O53" s="86">
        <v>99.26</v>
      </c>
      <c r="P53" s="84">
        <v>125.29653337100001</v>
      </c>
      <c r="Q53" s="85">
        <f t="shared" si="1"/>
        <v>1.8394475320248228E-3</v>
      </c>
      <c r="R53" s="85">
        <f>P53/'סכום נכסי הקרן'!$C$42</f>
        <v>6.8610353060661567E-5</v>
      </c>
    </row>
    <row r="54" spans="2:18">
      <c r="B54" s="77" t="s">
        <v>2799</v>
      </c>
      <c r="C54" s="87" t="s">
        <v>2710</v>
      </c>
      <c r="D54" s="74">
        <v>7699</v>
      </c>
      <c r="E54" s="74"/>
      <c r="F54" s="74" t="s">
        <v>2711</v>
      </c>
      <c r="G54" s="97">
        <v>43977</v>
      </c>
      <c r="H54" s="74" t="s">
        <v>2708</v>
      </c>
      <c r="I54" s="84">
        <v>10.150000000018563</v>
      </c>
      <c r="J54" s="87" t="s">
        <v>404</v>
      </c>
      <c r="K54" s="87" t="s">
        <v>163</v>
      </c>
      <c r="L54" s="88">
        <v>1.908E-2</v>
      </c>
      <c r="M54" s="88">
        <v>1.8300000000028179E-2</v>
      </c>
      <c r="N54" s="84">
        <v>221673.31354000003</v>
      </c>
      <c r="O54" s="86">
        <v>100.86</v>
      </c>
      <c r="P54" s="84">
        <v>223.57971093900002</v>
      </c>
      <c r="Q54" s="85">
        <f t="shared" si="1"/>
        <v>3.2823186438832E-3</v>
      </c>
      <c r="R54" s="85">
        <f>P54/'סכום נכסי הקרן'!$C$42</f>
        <v>1.2242862984328885E-4</v>
      </c>
    </row>
    <row r="55" spans="2:18">
      <c r="B55" s="77" t="s">
        <v>2799</v>
      </c>
      <c r="C55" s="87" t="s">
        <v>2710</v>
      </c>
      <c r="D55" s="74">
        <v>7567</v>
      </c>
      <c r="E55" s="74"/>
      <c r="F55" s="74" t="s">
        <v>2711</v>
      </c>
      <c r="G55" s="97">
        <v>43919</v>
      </c>
      <c r="H55" s="74" t="s">
        <v>2708</v>
      </c>
      <c r="I55" s="84">
        <v>9.8399999999706456</v>
      </c>
      <c r="J55" s="87" t="s">
        <v>404</v>
      </c>
      <c r="K55" s="87" t="s">
        <v>163</v>
      </c>
      <c r="L55" s="88">
        <v>2.69E-2</v>
      </c>
      <c r="M55" s="88">
        <v>1.6599999999926614E-2</v>
      </c>
      <c r="N55" s="84">
        <v>123151.84094600001</v>
      </c>
      <c r="O55" s="86">
        <v>110.65</v>
      </c>
      <c r="P55" s="84">
        <v>136.26751165000002</v>
      </c>
      <c r="Q55" s="85">
        <f t="shared" si="1"/>
        <v>2.0005097607734062E-3</v>
      </c>
      <c r="R55" s="85">
        <f>P55/'סכום נכסי הקרן'!$C$42</f>
        <v>7.4617883140637897E-5</v>
      </c>
    </row>
    <row r="56" spans="2:18">
      <c r="B56" s="77" t="s">
        <v>2799</v>
      </c>
      <c r="C56" s="87" t="s">
        <v>2710</v>
      </c>
      <c r="D56" s="74">
        <v>7856</v>
      </c>
      <c r="E56" s="74"/>
      <c r="F56" s="74" t="s">
        <v>2711</v>
      </c>
      <c r="G56" s="97">
        <v>44041</v>
      </c>
      <c r="H56" s="74" t="s">
        <v>2708</v>
      </c>
      <c r="I56" s="84">
        <v>10.139999999993286</v>
      </c>
      <c r="J56" s="87" t="s">
        <v>404</v>
      </c>
      <c r="K56" s="87" t="s">
        <v>163</v>
      </c>
      <c r="L56" s="88">
        <v>1.9220000000000001E-2</v>
      </c>
      <c r="M56" s="88">
        <v>1.8999999999993668E-2</v>
      </c>
      <c r="N56" s="84">
        <v>157018.59709500003</v>
      </c>
      <c r="O56" s="86">
        <v>100.54</v>
      </c>
      <c r="P56" s="84">
        <v>157.86650057900005</v>
      </c>
      <c r="Q56" s="85">
        <f t="shared" si="1"/>
        <v>2.3175991950200856E-3</v>
      </c>
      <c r="R56" s="85">
        <f>P56/'סכום נכסי הקרן'!$C$42</f>
        <v>8.6445139779766934E-5</v>
      </c>
    </row>
    <row r="57" spans="2:18">
      <c r="B57" s="77" t="s">
        <v>2799</v>
      </c>
      <c r="C57" s="87" t="s">
        <v>2710</v>
      </c>
      <c r="D57" s="74">
        <v>7566</v>
      </c>
      <c r="E57" s="74"/>
      <c r="F57" s="74" t="s">
        <v>2711</v>
      </c>
      <c r="G57" s="97">
        <v>43919</v>
      </c>
      <c r="H57" s="74" t="s">
        <v>2708</v>
      </c>
      <c r="I57" s="84">
        <v>9.4599999999899911</v>
      </c>
      <c r="J57" s="87" t="s">
        <v>404</v>
      </c>
      <c r="K57" s="87" t="s">
        <v>163</v>
      </c>
      <c r="L57" s="88">
        <v>2.69E-2</v>
      </c>
      <c r="M57" s="88">
        <v>1.6499999999970559E-2</v>
      </c>
      <c r="N57" s="84">
        <v>123151.84091200001</v>
      </c>
      <c r="O57" s="86">
        <v>110.34</v>
      </c>
      <c r="P57" s="84">
        <v>135.88574091600003</v>
      </c>
      <c r="Q57" s="85">
        <f t="shared" si="1"/>
        <v>1.9949050786999107E-3</v>
      </c>
      <c r="R57" s="85">
        <f>P57/'סכום נכסי הקרן'!$C$42</f>
        <v>7.4408831667757892E-5</v>
      </c>
    </row>
    <row r="58" spans="2:18">
      <c r="B58" s="77" t="s">
        <v>2799</v>
      </c>
      <c r="C58" s="87" t="s">
        <v>2710</v>
      </c>
      <c r="D58" s="74">
        <v>7700</v>
      </c>
      <c r="E58" s="74"/>
      <c r="F58" s="74" t="s">
        <v>2711</v>
      </c>
      <c r="G58" s="97">
        <v>43977</v>
      </c>
      <c r="H58" s="74" t="s">
        <v>2708</v>
      </c>
      <c r="I58" s="84">
        <v>9.7599999999809093</v>
      </c>
      <c r="J58" s="87" t="s">
        <v>404</v>
      </c>
      <c r="K58" s="87" t="s">
        <v>163</v>
      </c>
      <c r="L58" s="88">
        <v>1.8769999999999998E-2</v>
      </c>
      <c r="M58" s="88">
        <v>1.819999999994085E-2</v>
      </c>
      <c r="N58" s="84">
        <v>147782.20902700003</v>
      </c>
      <c r="O58" s="86">
        <v>100.67</v>
      </c>
      <c r="P58" s="84">
        <v>148.77234748400002</v>
      </c>
      <c r="Q58" s="85">
        <f t="shared" si="1"/>
        <v>2.1840901743281735E-3</v>
      </c>
      <c r="R58" s="85">
        <f>P58/'סכום נכסי הקרן'!$C$42</f>
        <v>8.1465328783814241E-5</v>
      </c>
    </row>
    <row r="59" spans="2:18">
      <c r="B59" s="77" t="s">
        <v>2799</v>
      </c>
      <c r="C59" s="87" t="s">
        <v>2710</v>
      </c>
      <c r="D59" s="74">
        <v>7855</v>
      </c>
      <c r="E59" s="74"/>
      <c r="F59" s="74" t="s">
        <v>2711</v>
      </c>
      <c r="G59" s="97">
        <v>44041</v>
      </c>
      <c r="H59" s="74" t="s">
        <v>2708</v>
      </c>
      <c r="I59" s="84">
        <v>9.7400000000481288</v>
      </c>
      <c r="J59" s="87" t="s">
        <v>404</v>
      </c>
      <c r="K59" s="87" t="s">
        <v>163</v>
      </c>
      <c r="L59" s="88">
        <v>1.9009999999999999E-2</v>
      </c>
      <c r="M59" s="88">
        <v>1.8800000000093586E-2</v>
      </c>
      <c r="N59" s="84">
        <v>89285.084627000018</v>
      </c>
      <c r="O59" s="86">
        <v>100.53</v>
      </c>
      <c r="P59" s="84">
        <v>89.758299732000012</v>
      </c>
      <c r="Q59" s="85">
        <f t="shared" si="1"/>
        <v>1.3177194809683823E-3</v>
      </c>
      <c r="R59" s="85">
        <f>P59/'סכום נכסי הקרן'!$C$42</f>
        <v>4.9150191701652947E-5</v>
      </c>
    </row>
    <row r="60" spans="2:18">
      <c r="B60" s="77" t="s">
        <v>2799</v>
      </c>
      <c r="C60" s="87" t="s">
        <v>2710</v>
      </c>
      <c r="D60" s="74">
        <v>7971</v>
      </c>
      <c r="E60" s="74"/>
      <c r="F60" s="74" t="s">
        <v>2711</v>
      </c>
      <c r="G60" s="97">
        <v>44098</v>
      </c>
      <c r="H60" s="74" t="s">
        <v>2708</v>
      </c>
      <c r="I60" s="84">
        <v>9.7700000000977738</v>
      </c>
      <c r="J60" s="87" t="s">
        <v>404</v>
      </c>
      <c r="K60" s="87" t="s">
        <v>163</v>
      </c>
      <c r="L60" s="88">
        <v>1.822E-2</v>
      </c>
      <c r="M60" s="88">
        <v>1.9100000000123178E-2</v>
      </c>
      <c r="N60" s="84">
        <v>52339.532354000003</v>
      </c>
      <c r="O60" s="86">
        <v>99.27</v>
      </c>
      <c r="P60" s="84">
        <v>51.957452196000006</v>
      </c>
      <c r="Q60" s="85">
        <f t="shared" si="1"/>
        <v>7.6277455282214833E-4</v>
      </c>
      <c r="R60" s="85">
        <f>P60/'סכום נכסי הקרן'!$C$42</f>
        <v>2.8451059605493338E-5</v>
      </c>
    </row>
    <row r="61" spans="2:18">
      <c r="B61" s="77" t="s">
        <v>2800</v>
      </c>
      <c r="C61" s="87" t="s">
        <v>2710</v>
      </c>
      <c r="D61" s="74">
        <v>22333</v>
      </c>
      <c r="E61" s="74"/>
      <c r="F61" s="74" t="s">
        <v>2711</v>
      </c>
      <c r="G61" s="97">
        <v>41639</v>
      </c>
      <c r="H61" s="74" t="s">
        <v>2708</v>
      </c>
      <c r="I61" s="84">
        <v>1.7099999999996811</v>
      </c>
      <c r="J61" s="87" t="s">
        <v>150</v>
      </c>
      <c r="K61" s="87" t="s">
        <v>163</v>
      </c>
      <c r="L61" s="88">
        <v>3.7000000000000005E-2</v>
      </c>
      <c r="M61" s="88">
        <v>9.2000000000058875E-3</v>
      </c>
      <c r="N61" s="84">
        <v>385485.06705000007</v>
      </c>
      <c r="O61" s="86">
        <v>105.75</v>
      </c>
      <c r="P61" s="84">
        <v>407.65046900300007</v>
      </c>
      <c r="Q61" s="85">
        <f t="shared" si="1"/>
        <v>5.9846160860335803E-3</v>
      </c>
      <c r="R61" s="85">
        <f>P61/'סכום נכסי הקרן'!$C$42</f>
        <v>2.2322279676185815E-4</v>
      </c>
    </row>
    <row r="62" spans="2:18">
      <c r="B62" s="77" t="s">
        <v>2800</v>
      </c>
      <c r="C62" s="87" t="s">
        <v>2710</v>
      </c>
      <c r="D62" s="74">
        <v>22334</v>
      </c>
      <c r="E62" s="74"/>
      <c r="F62" s="74" t="s">
        <v>2711</v>
      </c>
      <c r="G62" s="97">
        <v>42004</v>
      </c>
      <c r="H62" s="74" t="s">
        <v>2708</v>
      </c>
      <c r="I62" s="84">
        <v>2.179999999994799</v>
      </c>
      <c r="J62" s="87" t="s">
        <v>150</v>
      </c>
      <c r="K62" s="87" t="s">
        <v>163</v>
      </c>
      <c r="L62" s="88">
        <v>3.7000000000000005E-2</v>
      </c>
      <c r="M62" s="88">
        <v>9.3999999999796486E-3</v>
      </c>
      <c r="N62" s="84">
        <v>165207.88624600004</v>
      </c>
      <c r="O62" s="86">
        <v>107.06</v>
      </c>
      <c r="P62" s="84">
        <v>176.87156754399999</v>
      </c>
      <c r="Q62" s="85">
        <f t="shared" si="1"/>
        <v>2.596607900083165E-3</v>
      </c>
      <c r="R62" s="85">
        <f>P62/'סכום נכסי הקרן'!$C$42</f>
        <v>9.6852006748298413E-5</v>
      </c>
    </row>
    <row r="63" spans="2:18">
      <c r="B63" s="77" t="s">
        <v>2800</v>
      </c>
      <c r="C63" s="87" t="s">
        <v>2710</v>
      </c>
      <c r="D63" s="74">
        <v>458870</v>
      </c>
      <c r="E63" s="74"/>
      <c r="F63" s="74" t="s">
        <v>2711</v>
      </c>
      <c r="G63" s="97">
        <v>42759</v>
      </c>
      <c r="H63" s="74" t="s">
        <v>2708</v>
      </c>
      <c r="I63" s="84">
        <v>3.2000000000066118</v>
      </c>
      <c r="J63" s="87" t="s">
        <v>150</v>
      </c>
      <c r="K63" s="87" t="s">
        <v>163</v>
      </c>
      <c r="L63" s="88">
        <v>2.4E-2</v>
      </c>
      <c r="M63" s="88">
        <v>1.0400000000002203E-2</v>
      </c>
      <c r="N63" s="84">
        <v>173087.96532400002</v>
      </c>
      <c r="O63" s="86">
        <v>104.86</v>
      </c>
      <c r="P63" s="84">
        <v>181.50003869900002</v>
      </c>
      <c r="Q63" s="85">
        <f t="shared" si="1"/>
        <v>2.664557344605334E-3</v>
      </c>
      <c r="R63" s="85">
        <f>P63/'סכום נכסי הקרן'!$C$42</f>
        <v>9.9386482615522524E-5</v>
      </c>
    </row>
    <row r="64" spans="2:18">
      <c r="B64" s="77" t="s">
        <v>2800</v>
      </c>
      <c r="C64" s="87" t="s">
        <v>2710</v>
      </c>
      <c r="D64" s="74">
        <v>458869</v>
      </c>
      <c r="E64" s="74"/>
      <c r="F64" s="74" t="s">
        <v>2711</v>
      </c>
      <c r="G64" s="97">
        <v>42759</v>
      </c>
      <c r="H64" s="74" t="s">
        <v>2708</v>
      </c>
      <c r="I64" s="84">
        <v>3.1299999999938382</v>
      </c>
      <c r="J64" s="87" t="s">
        <v>150</v>
      </c>
      <c r="K64" s="87" t="s">
        <v>163</v>
      </c>
      <c r="L64" s="88">
        <v>3.8800000000000001E-2</v>
      </c>
      <c r="M64" s="88">
        <v>1.9399999999982702E-2</v>
      </c>
      <c r="N64" s="84">
        <v>173087.96532400002</v>
      </c>
      <c r="O64" s="86">
        <v>106.89</v>
      </c>
      <c r="P64" s="84">
        <v>185.01371817800003</v>
      </c>
      <c r="Q64" s="85">
        <f t="shared" si="1"/>
        <v>2.7161408072286404E-3</v>
      </c>
      <c r="R64" s="85">
        <f>P64/'סכום נכסי הקרן'!$C$42</f>
        <v>1.0131051661000165E-4</v>
      </c>
    </row>
    <row r="65" spans="2:18">
      <c r="B65" s="77" t="s">
        <v>2801</v>
      </c>
      <c r="C65" s="87" t="s">
        <v>2709</v>
      </c>
      <c r="D65" s="74">
        <v>9912270</v>
      </c>
      <c r="E65" s="74"/>
      <c r="F65" s="74" t="s">
        <v>793</v>
      </c>
      <c r="G65" s="97">
        <v>43801</v>
      </c>
      <c r="H65" s="74" t="s">
        <v>352</v>
      </c>
      <c r="I65" s="84">
        <v>6.4399999999999986</v>
      </c>
      <c r="J65" s="87" t="s">
        <v>468</v>
      </c>
      <c r="K65" s="87" t="s">
        <v>164</v>
      </c>
      <c r="L65" s="88">
        <v>2.3629999999999998E-2</v>
      </c>
      <c r="M65" s="88">
        <v>2.7799999999999998E-2</v>
      </c>
      <c r="N65" s="84">
        <v>1087919.8899999999</v>
      </c>
      <c r="O65" s="86">
        <v>97.77</v>
      </c>
      <c r="P65" s="84">
        <v>4282.0796900000014</v>
      </c>
      <c r="Q65" s="85">
        <f t="shared" si="1"/>
        <v>6.2864156779034883E-2</v>
      </c>
      <c r="R65" s="85">
        <f>P65/'סכום נכסי הקרן'!$C$42</f>
        <v>2.3447975092404866E-3</v>
      </c>
    </row>
    <row r="66" spans="2:18">
      <c r="B66" s="77" t="s">
        <v>2802</v>
      </c>
      <c r="C66" s="87" t="s">
        <v>2710</v>
      </c>
      <c r="D66" s="74">
        <v>7497</v>
      </c>
      <c r="E66" s="74"/>
      <c r="F66" s="74" t="s">
        <v>340</v>
      </c>
      <c r="G66" s="97">
        <v>43902</v>
      </c>
      <c r="H66" s="74" t="s">
        <v>2708</v>
      </c>
      <c r="I66" s="84">
        <v>7.8300000000063825</v>
      </c>
      <c r="J66" s="87" t="s">
        <v>404</v>
      </c>
      <c r="K66" s="87" t="s">
        <v>163</v>
      </c>
      <c r="L66" s="88">
        <v>2.7000000000000003E-2</v>
      </c>
      <c r="M66" s="88">
        <v>1.5400000000024585E-2</v>
      </c>
      <c r="N66" s="84">
        <v>310018.44599099999</v>
      </c>
      <c r="O66" s="86">
        <v>110.19</v>
      </c>
      <c r="P66" s="84">
        <v>341.60931345400007</v>
      </c>
      <c r="Q66" s="85">
        <f t="shared" si="1"/>
        <v>5.0150821546599295E-3</v>
      </c>
      <c r="R66" s="85">
        <f>P66/'סכום נכסי הקרן'!$C$42</f>
        <v>1.870597292224358E-4</v>
      </c>
    </row>
    <row r="67" spans="2:18">
      <c r="B67" s="77" t="s">
        <v>2802</v>
      </c>
      <c r="C67" s="87" t="s">
        <v>2710</v>
      </c>
      <c r="D67" s="74">
        <v>7583</v>
      </c>
      <c r="E67" s="74"/>
      <c r="F67" s="74" t="s">
        <v>340</v>
      </c>
      <c r="G67" s="97">
        <v>43926</v>
      </c>
      <c r="H67" s="74" t="s">
        <v>2708</v>
      </c>
      <c r="I67" s="84">
        <v>7.8099999998072631</v>
      </c>
      <c r="J67" s="87" t="s">
        <v>404</v>
      </c>
      <c r="K67" s="87" t="s">
        <v>163</v>
      </c>
      <c r="L67" s="88">
        <v>2.7000000000000003E-2</v>
      </c>
      <c r="M67" s="88">
        <v>1.8799999999558056E-2</v>
      </c>
      <c r="N67" s="84">
        <v>15173.435317000001</v>
      </c>
      <c r="O67" s="86">
        <v>107.37</v>
      </c>
      <c r="P67" s="84">
        <v>16.291716894000004</v>
      </c>
      <c r="Q67" s="85">
        <f t="shared" si="1"/>
        <v>2.3917468126896703E-4</v>
      </c>
      <c r="R67" s="85">
        <f>P67/'סכום נכסי הקרן'!$C$42</f>
        <v>8.9210804001413512E-6</v>
      </c>
    </row>
    <row r="68" spans="2:18">
      <c r="B68" s="77" t="s">
        <v>2802</v>
      </c>
      <c r="C68" s="87" t="s">
        <v>2710</v>
      </c>
      <c r="D68" s="74">
        <v>7658</v>
      </c>
      <c r="E68" s="74"/>
      <c r="F68" s="74" t="s">
        <v>340</v>
      </c>
      <c r="G68" s="97">
        <v>43956</v>
      </c>
      <c r="H68" s="74" t="s">
        <v>2708</v>
      </c>
      <c r="I68" s="84">
        <v>7.7799999999147573</v>
      </c>
      <c r="J68" s="87" t="s">
        <v>404</v>
      </c>
      <c r="K68" s="87" t="s">
        <v>163</v>
      </c>
      <c r="L68" s="88">
        <v>2.7000000000000003E-2</v>
      </c>
      <c r="M68" s="88">
        <v>2.319999999989562E-2</v>
      </c>
      <c r="N68" s="84">
        <v>22144.949373000003</v>
      </c>
      <c r="O68" s="86">
        <v>103.83</v>
      </c>
      <c r="P68" s="84">
        <v>22.993100082000005</v>
      </c>
      <c r="Q68" s="85">
        <f t="shared" si="1"/>
        <v>3.3755603656009672E-4</v>
      </c>
      <c r="R68" s="85">
        <f>P68/'סכום נכסי הקרן'!$C$42</f>
        <v>1.2590649335157708E-5</v>
      </c>
    </row>
    <row r="69" spans="2:18">
      <c r="B69" s="77" t="s">
        <v>2802</v>
      </c>
      <c r="C69" s="87" t="s">
        <v>2710</v>
      </c>
      <c r="D69" s="74">
        <v>7716</v>
      </c>
      <c r="E69" s="74"/>
      <c r="F69" s="74" t="s">
        <v>340</v>
      </c>
      <c r="G69" s="97">
        <v>43986</v>
      </c>
      <c r="H69" s="74" t="s">
        <v>2708</v>
      </c>
      <c r="I69" s="84">
        <v>7.7800000000933451</v>
      </c>
      <c r="J69" s="87" t="s">
        <v>404</v>
      </c>
      <c r="K69" s="87" t="s">
        <v>163</v>
      </c>
      <c r="L69" s="88">
        <v>2.7000000000000003E-2</v>
      </c>
      <c r="M69" s="88">
        <v>2.4100000000515851E-2</v>
      </c>
      <c r="N69" s="84">
        <v>19736.768060000002</v>
      </c>
      <c r="O69" s="86">
        <v>103.13</v>
      </c>
      <c r="P69" s="84">
        <v>20.354528095000006</v>
      </c>
      <c r="Q69" s="85">
        <f t="shared" si="1"/>
        <v>2.9881981139107436E-4</v>
      </c>
      <c r="R69" s="85">
        <f>P69/'סכום נכסי הקרן'!$C$42</f>
        <v>1.1145810034871516E-5</v>
      </c>
    </row>
    <row r="70" spans="2:18">
      <c r="B70" s="77" t="s">
        <v>2802</v>
      </c>
      <c r="C70" s="87" t="s">
        <v>2710</v>
      </c>
      <c r="D70" s="74">
        <v>7805</v>
      </c>
      <c r="E70" s="74"/>
      <c r="F70" s="74" t="s">
        <v>340</v>
      </c>
      <c r="G70" s="97">
        <v>44017</v>
      </c>
      <c r="H70" s="74" t="s">
        <v>2708</v>
      </c>
      <c r="I70" s="84">
        <v>7.8100000001672205</v>
      </c>
      <c r="J70" s="87" t="s">
        <v>404</v>
      </c>
      <c r="K70" s="87" t="s">
        <v>163</v>
      </c>
      <c r="L70" s="88">
        <v>2.7000000000000003E-2</v>
      </c>
      <c r="M70" s="88">
        <v>2.2800000000202689E-2</v>
      </c>
      <c r="N70" s="84">
        <v>13282.820200000002</v>
      </c>
      <c r="O70" s="86">
        <v>104</v>
      </c>
      <c r="P70" s="84">
        <v>13.814133049000002</v>
      </c>
      <c r="Q70" s="85">
        <f t="shared" si="1"/>
        <v>2.0280188334346086E-4</v>
      </c>
      <c r="R70" s="85">
        <f>P70/'סכום נכסי הקרן'!$C$42</f>
        <v>7.5643955999361338E-6</v>
      </c>
    </row>
    <row r="71" spans="2:18">
      <c r="B71" s="77" t="s">
        <v>2802</v>
      </c>
      <c r="C71" s="87" t="s">
        <v>2710</v>
      </c>
      <c r="D71" s="74">
        <v>7863</v>
      </c>
      <c r="E71" s="74"/>
      <c r="F71" s="74" t="s">
        <v>340</v>
      </c>
      <c r="G71" s="97">
        <v>44048</v>
      </c>
      <c r="H71" s="74" t="s">
        <v>2708</v>
      </c>
      <c r="I71" s="84">
        <v>7.8000000000649354</v>
      </c>
      <c r="J71" s="87" t="s">
        <v>404</v>
      </c>
      <c r="K71" s="87" t="s">
        <v>163</v>
      </c>
      <c r="L71" s="88">
        <v>2.7000000000000003E-2</v>
      </c>
      <c r="M71" s="88">
        <v>2.5600000000129873E-2</v>
      </c>
      <c r="N71" s="84">
        <v>24254.402328000004</v>
      </c>
      <c r="O71" s="86">
        <v>101.59</v>
      </c>
      <c r="P71" s="84">
        <v>24.640047778000003</v>
      </c>
      <c r="Q71" s="85">
        <f t="shared" si="1"/>
        <v>3.6173446985969141E-4</v>
      </c>
      <c r="R71" s="85">
        <f>P71/'סכום נכסי הקרן'!$C$42</f>
        <v>1.34924912285836E-5</v>
      </c>
    </row>
    <row r="72" spans="2:18">
      <c r="B72" s="77" t="s">
        <v>2802</v>
      </c>
      <c r="C72" s="87" t="s">
        <v>2710</v>
      </c>
      <c r="D72" s="74">
        <v>7919</v>
      </c>
      <c r="E72" s="74"/>
      <c r="F72" s="74" t="s">
        <v>340</v>
      </c>
      <c r="G72" s="97">
        <v>44080</v>
      </c>
      <c r="H72" s="74" t="s">
        <v>2708</v>
      </c>
      <c r="I72" s="84">
        <v>7.8000000000369623</v>
      </c>
      <c r="J72" s="87" t="s">
        <v>404</v>
      </c>
      <c r="K72" s="87" t="s">
        <v>163</v>
      </c>
      <c r="L72" s="88">
        <v>2.7000000000000003E-2</v>
      </c>
      <c r="M72" s="88">
        <v>2.7400000000216491E-2</v>
      </c>
      <c r="N72" s="84">
        <v>37877.110362000007</v>
      </c>
      <c r="O72" s="86">
        <v>100</v>
      </c>
      <c r="P72" s="84">
        <v>37.877108957000004</v>
      </c>
      <c r="Q72" s="85">
        <f t="shared" si="1"/>
        <v>5.56064503276312E-4</v>
      </c>
      <c r="R72" s="85">
        <f>P72/'סכום נכסי הקרן'!$C$42</f>
        <v>2.0740891615588806E-5</v>
      </c>
    </row>
    <row r="73" spans="2:18">
      <c r="B73" s="77" t="s">
        <v>2803</v>
      </c>
      <c r="C73" s="87" t="s">
        <v>2710</v>
      </c>
      <c r="D73" s="74">
        <v>7490</v>
      </c>
      <c r="E73" s="74"/>
      <c r="F73" s="74" t="s">
        <v>340</v>
      </c>
      <c r="G73" s="97">
        <v>43899</v>
      </c>
      <c r="H73" s="74" t="s">
        <v>2708</v>
      </c>
      <c r="I73" s="84">
        <v>4.4600000000057314</v>
      </c>
      <c r="J73" s="87" t="s">
        <v>155</v>
      </c>
      <c r="K73" s="87" t="s">
        <v>163</v>
      </c>
      <c r="L73" s="88">
        <v>2.3889999999999998E-2</v>
      </c>
      <c r="M73" s="88">
        <v>1.820000000003336E-2</v>
      </c>
      <c r="N73" s="84">
        <v>226591.95009100006</v>
      </c>
      <c r="O73" s="86">
        <v>103.18</v>
      </c>
      <c r="P73" s="84">
        <v>233.79757632100007</v>
      </c>
      <c r="Q73" s="85">
        <f t="shared" si="1"/>
        <v>3.4323246077659327E-3</v>
      </c>
      <c r="R73" s="85">
        <f>P73/'סכום נכסי הקרן'!$C$42</f>
        <v>1.28023767494141E-4</v>
      </c>
    </row>
    <row r="74" spans="2:18">
      <c r="B74" s="77" t="s">
        <v>2803</v>
      </c>
      <c r="C74" s="87" t="s">
        <v>2710</v>
      </c>
      <c r="D74" s="74">
        <v>7491</v>
      </c>
      <c r="E74" s="74"/>
      <c r="F74" s="74" t="s">
        <v>340</v>
      </c>
      <c r="G74" s="97">
        <v>43899</v>
      </c>
      <c r="H74" s="74" t="s">
        <v>2708</v>
      </c>
      <c r="I74" s="84">
        <v>4.6000000000046146</v>
      </c>
      <c r="J74" s="87" t="s">
        <v>155</v>
      </c>
      <c r="K74" s="87" t="s">
        <v>163</v>
      </c>
      <c r="L74" s="88">
        <v>1.2969999999999999E-2</v>
      </c>
      <c r="M74" s="88">
        <v>7.9999999999942322E-3</v>
      </c>
      <c r="N74" s="84">
        <v>337798.70000000007</v>
      </c>
      <c r="O74" s="86">
        <v>102.64</v>
      </c>
      <c r="P74" s="84">
        <v>346.71657074900008</v>
      </c>
      <c r="Q74" s="85">
        <f t="shared" si="1"/>
        <v>5.0900605405254555E-3</v>
      </c>
      <c r="R74" s="85">
        <f>P74/'סכום נכסי הקרן'!$C$42</f>
        <v>1.8985638062813775E-4</v>
      </c>
    </row>
    <row r="75" spans="2:18">
      <c r="B75" s="77" t="s">
        <v>2804</v>
      </c>
      <c r="C75" s="87" t="s">
        <v>2709</v>
      </c>
      <c r="D75" s="74">
        <v>90840015</v>
      </c>
      <c r="E75" s="74"/>
      <c r="F75" s="74" t="s">
        <v>634</v>
      </c>
      <c r="G75" s="97">
        <v>43924</v>
      </c>
      <c r="H75" s="74" t="s">
        <v>159</v>
      </c>
      <c r="I75" s="84">
        <v>9.8000000000000007</v>
      </c>
      <c r="J75" s="87" t="s">
        <v>468</v>
      </c>
      <c r="K75" s="87" t="s">
        <v>163</v>
      </c>
      <c r="L75" s="88">
        <v>3.1400000000000004E-2</v>
      </c>
      <c r="M75" s="88">
        <v>1.6700000000000003E-2</v>
      </c>
      <c r="N75" s="84">
        <v>23521.770000000004</v>
      </c>
      <c r="O75" s="86">
        <v>112.3</v>
      </c>
      <c r="P75" s="84">
        <v>26.414950000000005</v>
      </c>
      <c r="Q75" s="85">
        <f t="shared" si="1"/>
        <v>3.8779137202613978E-4</v>
      </c>
      <c r="R75" s="85">
        <f>P75/'סכום נכסי הקרן'!$C$42</f>
        <v>1.4464398948799569E-5</v>
      </c>
    </row>
    <row r="76" spans="2:18">
      <c r="B76" s="77" t="s">
        <v>2804</v>
      </c>
      <c r="C76" s="87" t="s">
        <v>2709</v>
      </c>
      <c r="D76" s="74">
        <v>90840016</v>
      </c>
      <c r="E76" s="74"/>
      <c r="F76" s="74" t="s">
        <v>634</v>
      </c>
      <c r="G76" s="97">
        <v>44015</v>
      </c>
      <c r="H76" s="74" t="s">
        <v>159</v>
      </c>
      <c r="I76" s="84">
        <v>9.59</v>
      </c>
      <c r="J76" s="87" t="s">
        <v>468</v>
      </c>
      <c r="K76" s="87" t="s">
        <v>163</v>
      </c>
      <c r="L76" s="88">
        <v>3.1E-2</v>
      </c>
      <c r="M76" s="88">
        <v>2.5000000000000001E-2</v>
      </c>
      <c r="N76" s="84">
        <v>19400.500000000004</v>
      </c>
      <c r="O76" s="86">
        <v>103.5</v>
      </c>
      <c r="P76" s="84">
        <v>20.079520000000006</v>
      </c>
      <c r="Q76" s="85">
        <f t="shared" si="1"/>
        <v>2.9478248531329096E-4</v>
      </c>
      <c r="R76" s="85">
        <f>P76/'סכום נכסי הקרן'!$C$42</f>
        <v>1.0995220054567583E-5</v>
      </c>
    </row>
    <row r="77" spans="2:18">
      <c r="B77" s="77" t="s">
        <v>2804</v>
      </c>
      <c r="C77" s="87" t="s">
        <v>2709</v>
      </c>
      <c r="D77" s="74">
        <v>90840002</v>
      </c>
      <c r="E77" s="74"/>
      <c r="F77" s="74" t="s">
        <v>634</v>
      </c>
      <c r="G77" s="97">
        <v>43011</v>
      </c>
      <c r="H77" s="74" t="s">
        <v>159</v>
      </c>
      <c r="I77" s="84">
        <v>7.7900000000000018</v>
      </c>
      <c r="J77" s="87" t="s">
        <v>468</v>
      </c>
      <c r="K77" s="87" t="s">
        <v>163</v>
      </c>
      <c r="L77" s="88">
        <v>3.9E-2</v>
      </c>
      <c r="M77" s="88">
        <v>2.5200000000000004E-2</v>
      </c>
      <c r="N77" s="84">
        <v>19179.800000000003</v>
      </c>
      <c r="O77" s="86">
        <v>112.49</v>
      </c>
      <c r="P77" s="84">
        <v>21.57535</v>
      </c>
      <c r="Q77" s="85">
        <f t="shared" si="1"/>
        <v>3.167423969549128E-4</v>
      </c>
      <c r="R77" s="85">
        <f>P77/'סכום נכסי הקרן'!$C$42</f>
        <v>1.1814312344334657E-5</v>
      </c>
    </row>
    <row r="78" spans="2:18">
      <c r="B78" s="77" t="s">
        <v>2804</v>
      </c>
      <c r="C78" s="87" t="s">
        <v>2709</v>
      </c>
      <c r="D78" s="74">
        <v>90840004</v>
      </c>
      <c r="E78" s="74"/>
      <c r="F78" s="74" t="s">
        <v>634</v>
      </c>
      <c r="G78" s="97">
        <v>43104</v>
      </c>
      <c r="H78" s="74" t="s">
        <v>159</v>
      </c>
      <c r="I78" s="84">
        <v>7.7899999999999983</v>
      </c>
      <c r="J78" s="87" t="s">
        <v>468</v>
      </c>
      <c r="K78" s="87" t="s">
        <v>163</v>
      </c>
      <c r="L78" s="88">
        <v>3.8199999999999998E-2</v>
      </c>
      <c r="M78" s="88">
        <v>2.9500000000000002E-2</v>
      </c>
      <c r="N78" s="84">
        <v>34114.180000000008</v>
      </c>
      <c r="O78" s="86">
        <v>106.07</v>
      </c>
      <c r="P78" s="84">
        <v>36.184910000000009</v>
      </c>
      <c r="Q78" s="85">
        <f t="shared" si="1"/>
        <v>5.3122174736436702E-4</v>
      </c>
      <c r="R78" s="85">
        <f>P78/'סכום נכסי הקרן'!$C$42</f>
        <v>1.9814270864279777E-5</v>
      </c>
    </row>
    <row r="79" spans="2:18">
      <c r="B79" s="77" t="s">
        <v>2804</v>
      </c>
      <c r="C79" s="87" t="s">
        <v>2709</v>
      </c>
      <c r="D79" s="74">
        <v>90840006</v>
      </c>
      <c r="E79" s="74"/>
      <c r="F79" s="74" t="s">
        <v>634</v>
      </c>
      <c r="G79" s="97">
        <v>43194</v>
      </c>
      <c r="H79" s="74" t="s">
        <v>159</v>
      </c>
      <c r="I79" s="84">
        <v>7.8499999999999988</v>
      </c>
      <c r="J79" s="87" t="s">
        <v>468</v>
      </c>
      <c r="K79" s="87" t="s">
        <v>163</v>
      </c>
      <c r="L79" s="88">
        <v>3.7900000000000003E-2</v>
      </c>
      <c r="M79" s="88">
        <v>2.4399999999999998E-2</v>
      </c>
      <c r="N79" s="84">
        <v>22018.550000000003</v>
      </c>
      <c r="O79" s="86">
        <v>110.29</v>
      </c>
      <c r="P79" s="84">
        <v>24.284250000000004</v>
      </c>
      <c r="Q79" s="85">
        <f t="shared" si="1"/>
        <v>3.5651109035321986E-4</v>
      </c>
      <c r="R79" s="85">
        <f>P79/'סכום נכסי הקרן'!$C$42</f>
        <v>1.3297662125894084E-5</v>
      </c>
    </row>
    <row r="80" spans="2:18">
      <c r="B80" s="77" t="s">
        <v>2804</v>
      </c>
      <c r="C80" s="87" t="s">
        <v>2709</v>
      </c>
      <c r="D80" s="74">
        <v>90840008</v>
      </c>
      <c r="E80" s="74"/>
      <c r="F80" s="74" t="s">
        <v>634</v>
      </c>
      <c r="G80" s="97">
        <v>43285</v>
      </c>
      <c r="H80" s="74" t="s">
        <v>159</v>
      </c>
      <c r="I80" s="84">
        <v>7.8199999999999994</v>
      </c>
      <c r="J80" s="87" t="s">
        <v>468</v>
      </c>
      <c r="K80" s="87" t="s">
        <v>163</v>
      </c>
      <c r="L80" s="88">
        <v>4.0099999999999997E-2</v>
      </c>
      <c r="M80" s="88">
        <v>2.4300000000000002E-2</v>
      </c>
      <c r="N80" s="84">
        <v>29294.430000000004</v>
      </c>
      <c r="O80" s="86">
        <v>110.91</v>
      </c>
      <c r="P80" s="84">
        <v>32.490460000000006</v>
      </c>
      <c r="Q80" s="85">
        <f t="shared" si="1"/>
        <v>4.7698443726603356E-4</v>
      </c>
      <c r="R80" s="85">
        <f>P80/'סכום נכסי הקרן'!$C$42</f>
        <v>1.7791249859265849E-5</v>
      </c>
    </row>
    <row r="81" spans="2:18">
      <c r="B81" s="77" t="s">
        <v>2804</v>
      </c>
      <c r="C81" s="87" t="s">
        <v>2709</v>
      </c>
      <c r="D81" s="74">
        <v>90840010</v>
      </c>
      <c r="E81" s="74"/>
      <c r="F81" s="74" t="s">
        <v>634</v>
      </c>
      <c r="G81" s="97">
        <v>43377</v>
      </c>
      <c r="H81" s="74" t="s">
        <v>159</v>
      </c>
      <c r="I81" s="84">
        <v>7.81</v>
      </c>
      <c r="J81" s="87" t="s">
        <v>468</v>
      </c>
      <c r="K81" s="87" t="s">
        <v>163</v>
      </c>
      <c r="L81" s="88">
        <v>3.9699999999999999E-2</v>
      </c>
      <c r="M81" s="88">
        <v>2.6100000000000002E-2</v>
      </c>
      <c r="N81" s="84">
        <v>58598.010000000009</v>
      </c>
      <c r="O81" s="86">
        <v>109.09</v>
      </c>
      <c r="P81" s="84">
        <v>63.92457000000001</v>
      </c>
      <c r="Q81" s="85">
        <f t="shared" si="1"/>
        <v>9.384608604779117E-4</v>
      </c>
      <c r="R81" s="85">
        <f>P81/'סכום נכסי הקרן'!$C$42</f>
        <v>3.5004059561364473E-5</v>
      </c>
    </row>
    <row r="82" spans="2:18">
      <c r="B82" s="77" t="s">
        <v>2804</v>
      </c>
      <c r="C82" s="87" t="s">
        <v>2709</v>
      </c>
      <c r="D82" s="74">
        <v>90840012</v>
      </c>
      <c r="E82" s="74"/>
      <c r="F82" s="74" t="s">
        <v>634</v>
      </c>
      <c r="G82" s="97">
        <v>43469</v>
      </c>
      <c r="H82" s="74" t="s">
        <v>159</v>
      </c>
      <c r="I82" s="84">
        <v>9.5100000000000016</v>
      </c>
      <c r="J82" s="87" t="s">
        <v>468</v>
      </c>
      <c r="K82" s="87" t="s">
        <v>163</v>
      </c>
      <c r="L82" s="88">
        <v>4.1700000000000001E-2</v>
      </c>
      <c r="M82" s="88">
        <v>2.0600000000000004E-2</v>
      </c>
      <c r="N82" s="84">
        <v>41291.820000000007</v>
      </c>
      <c r="O82" s="86">
        <v>118.66</v>
      </c>
      <c r="P82" s="84">
        <v>48.996879999999997</v>
      </c>
      <c r="Q82" s="85">
        <f t="shared" si="1"/>
        <v>7.1931112192906378E-4</v>
      </c>
      <c r="R82" s="85">
        <f>P82/'סכום נכסי הקרן'!$C$42</f>
        <v>2.6829898204102543E-5</v>
      </c>
    </row>
    <row r="83" spans="2:18">
      <c r="B83" s="77" t="s">
        <v>2804</v>
      </c>
      <c r="C83" s="87" t="s">
        <v>2709</v>
      </c>
      <c r="D83" s="74">
        <v>90840013</v>
      </c>
      <c r="E83" s="74"/>
      <c r="F83" s="74" t="s">
        <v>634</v>
      </c>
      <c r="G83" s="97">
        <v>43559</v>
      </c>
      <c r="H83" s="74" t="s">
        <v>159</v>
      </c>
      <c r="I83" s="84">
        <v>9.49</v>
      </c>
      <c r="J83" s="87" t="s">
        <v>468</v>
      </c>
      <c r="K83" s="87" t="s">
        <v>163</v>
      </c>
      <c r="L83" s="88">
        <v>3.7200000000000004E-2</v>
      </c>
      <c r="M83" s="88">
        <v>2.4399999999999998E-2</v>
      </c>
      <c r="N83" s="84">
        <v>98595.020000000019</v>
      </c>
      <c r="O83" s="86">
        <v>110.02</v>
      </c>
      <c r="P83" s="84">
        <v>108.47425000000001</v>
      </c>
      <c r="Q83" s="85">
        <f t="shared" si="1"/>
        <v>1.5924837350442264E-3</v>
      </c>
      <c r="R83" s="85">
        <f>P83/'סכום נכסי הקרן'!$C$42</f>
        <v>5.9398743047850614E-5</v>
      </c>
    </row>
    <row r="84" spans="2:18">
      <c r="B84" s="77" t="s">
        <v>2804</v>
      </c>
      <c r="C84" s="87" t="s">
        <v>2709</v>
      </c>
      <c r="D84" s="74">
        <v>90840014</v>
      </c>
      <c r="E84" s="74"/>
      <c r="F84" s="74" t="s">
        <v>634</v>
      </c>
      <c r="G84" s="97">
        <v>43742</v>
      </c>
      <c r="H84" s="74" t="s">
        <v>159</v>
      </c>
      <c r="I84" s="84">
        <v>9.3199999999999985</v>
      </c>
      <c r="J84" s="87" t="s">
        <v>468</v>
      </c>
      <c r="K84" s="87" t="s">
        <v>163</v>
      </c>
      <c r="L84" s="88">
        <v>3.1E-2</v>
      </c>
      <c r="M84" s="88">
        <v>3.39E-2</v>
      </c>
      <c r="N84" s="84">
        <v>115670.04000000002</v>
      </c>
      <c r="O84" s="86">
        <v>97.77</v>
      </c>
      <c r="P84" s="84">
        <v>113.09059000000002</v>
      </c>
      <c r="Q84" s="85">
        <f t="shared" si="1"/>
        <v>1.6602550850690855E-3</v>
      </c>
      <c r="R84" s="85">
        <f>P84/'סכום נכסי הקרן'!$C$42</f>
        <v>6.192657609100616E-5</v>
      </c>
    </row>
    <row r="85" spans="2:18">
      <c r="B85" s="77" t="s">
        <v>2804</v>
      </c>
      <c r="C85" s="87" t="s">
        <v>2709</v>
      </c>
      <c r="D85" s="74">
        <v>90840000</v>
      </c>
      <c r="E85" s="74"/>
      <c r="F85" s="74" t="s">
        <v>634</v>
      </c>
      <c r="G85" s="97">
        <v>42935</v>
      </c>
      <c r="H85" s="74" t="s">
        <v>159</v>
      </c>
      <c r="I85" s="84">
        <v>9.4400000000000013</v>
      </c>
      <c r="J85" s="87" t="s">
        <v>468</v>
      </c>
      <c r="K85" s="87" t="s">
        <v>163</v>
      </c>
      <c r="L85" s="88">
        <v>4.0800000000000003E-2</v>
      </c>
      <c r="M85" s="88">
        <v>2.4E-2</v>
      </c>
      <c r="N85" s="84">
        <v>89639.130000000019</v>
      </c>
      <c r="O85" s="86">
        <v>115.44</v>
      </c>
      <c r="P85" s="84">
        <v>103.47941000000002</v>
      </c>
      <c r="Q85" s="85">
        <f t="shared" si="1"/>
        <v>1.5191557197857821E-3</v>
      </c>
      <c r="R85" s="85">
        <f>P85/'סכום נכסי הקרן'!$C$42</f>
        <v>5.666364953279865E-5</v>
      </c>
    </row>
    <row r="86" spans="2:18">
      <c r="B86" s="77" t="s">
        <v>2805</v>
      </c>
      <c r="C86" s="87" t="s">
        <v>2709</v>
      </c>
      <c r="D86" s="74">
        <v>90136004</v>
      </c>
      <c r="E86" s="74"/>
      <c r="F86" s="74" t="s">
        <v>340</v>
      </c>
      <c r="G86" s="97">
        <v>42521</v>
      </c>
      <c r="H86" s="74" t="s">
        <v>2708</v>
      </c>
      <c r="I86" s="84">
        <v>3.1</v>
      </c>
      <c r="J86" s="87" t="s">
        <v>155</v>
      </c>
      <c r="K86" s="87" t="s">
        <v>163</v>
      </c>
      <c r="L86" s="88">
        <v>2.3E-2</v>
      </c>
      <c r="M86" s="88">
        <v>2.29E-2</v>
      </c>
      <c r="N86" s="84">
        <v>2854.47</v>
      </c>
      <c r="O86" s="86">
        <v>101.82</v>
      </c>
      <c r="P86" s="84">
        <v>2.9064200000000007</v>
      </c>
      <c r="Q86" s="85">
        <f t="shared" si="1"/>
        <v>4.2668435847283949E-5</v>
      </c>
      <c r="R86" s="85">
        <f>P86/'סכום נכסי הקרן'!$C$42</f>
        <v>1.5915085356122213E-6</v>
      </c>
    </row>
    <row r="87" spans="2:18">
      <c r="B87" s="77" t="s">
        <v>2805</v>
      </c>
      <c r="C87" s="87" t="s">
        <v>2709</v>
      </c>
      <c r="D87" s="74">
        <v>90136001</v>
      </c>
      <c r="E87" s="74"/>
      <c r="F87" s="74" t="s">
        <v>340</v>
      </c>
      <c r="G87" s="97">
        <v>42474</v>
      </c>
      <c r="H87" s="74" t="s">
        <v>2708</v>
      </c>
      <c r="I87" s="84">
        <v>1.97</v>
      </c>
      <c r="J87" s="87" t="s">
        <v>155</v>
      </c>
      <c r="K87" s="87" t="s">
        <v>163</v>
      </c>
      <c r="L87" s="88">
        <v>2.2000000000000002E-2</v>
      </c>
      <c r="M87" s="88">
        <v>2.2700000000000001E-2</v>
      </c>
      <c r="N87" s="84">
        <v>5241.8200000000006</v>
      </c>
      <c r="O87" s="86">
        <v>99.99</v>
      </c>
      <c r="P87" s="84">
        <v>5.2412900000000011</v>
      </c>
      <c r="Q87" s="85">
        <f t="shared" si="1"/>
        <v>7.6946086980550263E-5</v>
      </c>
      <c r="R87" s="85">
        <f>P87/'סכום נכסי הקרן'!$C$42</f>
        <v>2.870045544903689E-6</v>
      </c>
    </row>
    <row r="88" spans="2:18">
      <c r="B88" s="77" t="s">
        <v>2805</v>
      </c>
      <c r="C88" s="87" t="s">
        <v>2709</v>
      </c>
      <c r="D88" s="74">
        <v>90136005</v>
      </c>
      <c r="E88" s="74"/>
      <c r="F88" s="74" t="s">
        <v>340</v>
      </c>
      <c r="G88" s="97">
        <v>42562</v>
      </c>
      <c r="H88" s="74" t="s">
        <v>2708</v>
      </c>
      <c r="I88" s="84">
        <v>3.0900000000000003</v>
      </c>
      <c r="J88" s="87" t="s">
        <v>155</v>
      </c>
      <c r="K88" s="87" t="s">
        <v>163</v>
      </c>
      <c r="L88" s="88">
        <v>3.3700000000000001E-2</v>
      </c>
      <c r="M88" s="88">
        <v>2.6099999999999998E-2</v>
      </c>
      <c r="N88" s="84">
        <v>1464.2400000000002</v>
      </c>
      <c r="O88" s="86">
        <v>102.58</v>
      </c>
      <c r="P88" s="84">
        <v>1.5020100000000003</v>
      </c>
      <c r="Q88" s="85">
        <f t="shared" si="1"/>
        <v>2.2050638698804359E-5</v>
      </c>
      <c r="R88" s="85">
        <f>P88/'סכום נכסי הקרן'!$C$42</f>
        <v>8.2247635770979853E-7</v>
      </c>
    </row>
    <row r="89" spans="2:18">
      <c r="B89" s="77" t="s">
        <v>2805</v>
      </c>
      <c r="C89" s="87" t="s">
        <v>2709</v>
      </c>
      <c r="D89" s="74">
        <v>90136035</v>
      </c>
      <c r="E89" s="74"/>
      <c r="F89" s="74" t="s">
        <v>340</v>
      </c>
      <c r="G89" s="97">
        <v>42717</v>
      </c>
      <c r="H89" s="74" t="s">
        <v>2708</v>
      </c>
      <c r="I89" s="84">
        <v>2.9099999999999997</v>
      </c>
      <c r="J89" s="87" t="s">
        <v>155</v>
      </c>
      <c r="K89" s="87" t="s">
        <v>163</v>
      </c>
      <c r="L89" s="88">
        <v>3.85E-2</v>
      </c>
      <c r="M89" s="88">
        <v>3.1800000000000002E-2</v>
      </c>
      <c r="N89" s="84">
        <v>370.06000000000006</v>
      </c>
      <c r="O89" s="86">
        <v>102.26</v>
      </c>
      <c r="P89" s="84">
        <v>0.37842000000000009</v>
      </c>
      <c r="Q89" s="85">
        <f t="shared" si="1"/>
        <v>5.5554907732981445E-6</v>
      </c>
      <c r="R89" s="85">
        <f>P89/'סכום נכסי הקרן'!$C$42</f>
        <v>2.0721666519167114E-7</v>
      </c>
    </row>
    <row r="90" spans="2:18">
      <c r="B90" s="77" t="s">
        <v>2805</v>
      </c>
      <c r="C90" s="87" t="s">
        <v>2709</v>
      </c>
      <c r="D90" s="74">
        <v>90136025</v>
      </c>
      <c r="E90" s="74"/>
      <c r="F90" s="74" t="s">
        <v>340</v>
      </c>
      <c r="G90" s="97">
        <v>42710</v>
      </c>
      <c r="H90" s="74" t="s">
        <v>2708</v>
      </c>
      <c r="I90" s="84">
        <v>2.9099999999999993</v>
      </c>
      <c r="J90" s="87" t="s">
        <v>155</v>
      </c>
      <c r="K90" s="87" t="s">
        <v>163</v>
      </c>
      <c r="L90" s="88">
        <v>3.8399999999999997E-2</v>
      </c>
      <c r="M90" s="88">
        <v>3.1599999999999989E-2</v>
      </c>
      <c r="N90" s="84">
        <v>1105.9000000000003</v>
      </c>
      <c r="O90" s="86">
        <v>102.26</v>
      </c>
      <c r="P90" s="84">
        <v>1.1309000000000002</v>
      </c>
      <c r="Q90" s="85">
        <f t="shared" si="1"/>
        <v>1.6602464234244679E-5</v>
      </c>
      <c r="R90" s="85">
        <f>P90/'סכום נכסי הקרן'!$C$42</f>
        <v>6.1926253016558549E-7</v>
      </c>
    </row>
    <row r="91" spans="2:18">
      <c r="B91" s="77" t="s">
        <v>2805</v>
      </c>
      <c r="C91" s="87" t="s">
        <v>2709</v>
      </c>
      <c r="D91" s="74">
        <v>90136003</v>
      </c>
      <c r="E91" s="74"/>
      <c r="F91" s="74" t="s">
        <v>340</v>
      </c>
      <c r="G91" s="97">
        <v>42474</v>
      </c>
      <c r="H91" s="74" t="s">
        <v>2708</v>
      </c>
      <c r="I91" s="84">
        <v>4.0299999999999994</v>
      </c>
      <c r="J91" s="87" t="s">
        <v>155</v>
      </c>
      <c r="K91" s="87" t="s">
        <v>163</v>
      </c>
      <c r="L91" s="88">
        <v>3.6699999999999997E-2</v>
      </c>
      <c r="M91" s="88">
        <v>2.6600000000000002E-2</v>
      </c>
      <c r="N91" s="84">
        <v>5134.9800000000005</v>
      </c>
      <c r="O91" s="86">
        <v>104.4</v>
      </c>
      <c r="P91" s="84">
        <v>5.360920000000001</v>
      </c>
      <c r="Q91" s="85">
        <f t="shared" si="1"/>
        <v>7.8702345532449366E-5</v>
      </c>
      <c r="R91" s="85">
        <f>P91/'סכום נכסי הקרן'!$C$42</f>
        <v>2.9355529960343892E-6</v>
      </c>
    </row>
    <row r="92" spans="2:18">
      <c r="B92" s="77" t="s">
        <v>2805</v>
      </c>
      <c r="C92" s="87" t="s">
        <v>2709</v>
      </c>
      <c r="D92" s="74">
        <v>90136002</v>
      </c>
      <c r="E92" s="74"/>
      <c r="F92" s="74" t="s">
        <v>340</v>
      </c>
      <c r="G92" s="97">
        <v>42474</v>
      </c>
      <c r="H92" s="74" t="s">
        <v>2708</v>
      </c>
      <c r="I92" s="84">
        <v>1.9600000000000004</v>
      </c>
      <c r="J92" s="87" t="s">
        <v>155</v>
      </c>
      <c r="K92" s="87" t="s">
        <v>163</v>
      </c>
      <c r="L92" s="88">
        <v>3.1800000000000002E-2</v>
      </c>
      <c r="M92" s="88">
        <v>2.6100000000000009E-2</v>
      </c>
      <c r="N92" s="84">
        <v>5367.7100000000009</v>
      </c>
      <c r="O92" s="86">
        <v>101.3</v>
      </c>
      <c r="P92" s="84">
        <v>5.4374899999999995</v>
      </c>
      <c r="Q92" s="85">
        <f t="shared" si="1"/>
        <v>7.9826450834789169E-5</v>
      </c>
      <c r="R92" s="85">
        <f>P92/'סכום נכסי הקרן'!$C$42</f>
        <v>2.9774814883279411E-6</v>
      </c>
    </row>
    <row r="93" spans="2:18">
      <c r="B93" s="77" t="s">
        <v>2806</v>
      </c>
      <c r="C93" s="87" t="s">
        <v>2710</v>
      </c>
      <c r="D93" s="74">
        <v>470540</v>
      </c>
      <c r="E93" s="74"/>
      <c r="F93" s="74" t="s">
        <v>340</v>
      </c>
      <c r="G93" s="97">
        <v>42884</v>
      </c>
      <c r="H93" s="74" t="s">
        <v>2708</v>
      </c>
      <c r="I93" s="84">
        <v>0.40999999999246106</v>
      </c>
      <c r="J93" s="87" t="s">
        <v>155</v>
      </c>
      <c r="K93" s="87" t="s">
        <v>163</v>
      </c>
      <c r="L93" s="88">
        <v>2.2099999999999998E-2</v>
      </c>
      <c r="M93" s="88">
        <v>1.6999999999922012E-2</v>
      </c>
      <c r="N93" s="84">
        <v>38313.912208000009</v>
      </c>
      <c r="O93" s="86">
        <v>100.4</v>
      </c>
      <c r="P93" s="84">
        <v>38.467169169000009</v>
      </c>
      <c r="Q93" s="85">
        <f t="shared" si="1"/>
        <v>5.6472703185158908E-4</v>
      </c>
      <c r="R93" s="85">
        <f>P93/'סכום נכסי הקרן'!$C$42</f>
        <v>2.1063999034311208E-5</v>
      </c>
    </row>
    <row r="94" spans="2:18">
      <c r="B94" s="77" t="s">
        <v>2806</v>
      </c>
      <c r="C94" s="87" t="s">
        <v>2710</v>
      </c>
      <c r="D94" s="74">
        <v>484097</v>
      </c>
      <c r="E94" s="74"/>
      <c r="F94" s="74" t="s">
        <v>340</v>
      </c>
      <c r="G94" s="97">
        <v>43006</v>
      </c>
      <c r="H94" s="74" t="s">
        <v>2708</v>
      </c>
      <c r="I94" s="84">
        <v>0.61999999999882716</v>
      </c>
      <c r="J94" s="87" t="s">
        <v>155</v>
      </c>
      <c r="K94" s="87" t="s">
        <v>163</v>
      </c>
      <c r="L94" s="88">
        <v>2.0799999999999999E-2</v>
      </c>
      <c r="M94" s="88">
        <v>1.8600000000160277E-2</v>
      </c>
      <c r="N94" s="84">
        <v>51085.215945000018</v>
      </c>
      <c r="O94" s="86">
        <v>100.15</v>
      </c>
      <c r="P94" s="84">
        <v>51.161842363000012</v>
      </c>
      <c r="Q94" s="85">
        <f t="shared" si="1"/>
        <v>7.510944009105772E-4</v>
      </c>
      <c r="R94" s="85">
        <f>P94/'סכום נכסי הקרן'!$C$42</f>
        <v>2.8015396542262109E-5</v>
      </c>
    </row>
    <row r="95" spans="2:18">
      <c r="B95" s="77" t="s">
        <v>2806</v>
      </c>
      <c r="C95" s="87" t="s">
        <v>2710</v>
      </c>
      <c r="D95" s="74">
        <v>523632</v>
      </c>
      <c r="E95" s="74"/>
      <c r="F95" s="74" t="s">
        <v>340</v>
      </c>
      <c r="G95" s="97">
        <v>43321</v>
      </c>
      <c r="H95" s="74" t="s">
        <v>2708</v>
      </c>
      <c r="I95" s="84">
        <v>0.97000000000183417</v>
      </c>
      <c r="J95" s="87" t="s">
        <v>155</v>
      </c>
      <c r="K95" s="87" t="s">
        <v>163</v>
      </c>
      <c r="L95" s="88">
        <v>2.3980000000000001E-2</v>
      </c>
      <c r="M95" s="88">
        <v>1.6700000000027075E-2</v>
      </c>
      <c r="N95" s="84">
        <v>113295.97504500001</v>
      </c>
      <c r="O95" s="86">
        <v>101.06</v>
      </c>
      <c r="P95" s="84">
        <v>114.49691550700001</v>
      </c>
      <c r="Q95" s="85">
        <f t="shared" si="1"/>
        <v>1.6809010033038308E-3</v>
      </c>
      <c r="R95" s="85">
        <f>P95/'סכום נכסי הקרן'!$C$42</f>
        <v>6.2696657169528767E-5</v>
      </c>
    </row>
    <row r="96" spans="2:18">
      <c r="B96" s="77" t="s">
        <v>2806</v>
      </c>
      <c r="C96" s="87" t="s">
        <v>2710</v>
      </c>
      <c r="D96" s="74">
        <v>524747</v>
      </c>
      <c r="E96" s="74"/>
      <c r="F96" s="74" t="s">
        <v>340</v>
      </c>
      <c r="G96" s="97">
        <v>43343</v>
      </c>
      <c r="H96" s="74" t="s">
        <v>2708</v>
      </c>
      <c r="I96" s="84">
        <v>1.0299999999990375</v>
      </c>
      <c r="J96" s="87" t="s">
        <v>155</v>
      </c>
      <c r="K96" s="87" t="s">
        <v>163</v>
      </c>
      <c r="L96" s="88">
        <v>2.3789999999999999E-2</v>
      </c>
      <c r="M96" s="88">
        <v>1.7199999999944007E-2</v>
      </c>
      <c r="N96" s="84">
        <v>113295.97504500001</v>
      </c>
      <c r="O96" s="86">
        <v>100.88</v>
      </c>
      <c r="P96" s="84">
        <v>114.29298193700002</v>
      </c>
      <c r="Q96" s="85">
        <f t="shared" si="1"/>
        <v>1.6779071048140556E-3</v>
      </c>
      <c r="R96" s="85">
        <f>P96/'סכום נכסי הקרן'!$C$42</f>
        <v>6.2584986448382867E-5</v>
      </c>
    </row>
    <row r="97" spans="2:18">
      <c r="B97" s="77" t="s">
        <v>2806</v>
      </c>
      <c r="C97" s="87" t="s">
        <v>2710</v>
      </c>
      <c r="D97" s="74">
        <v>465782</v>
      </c>
      <c r="E97" s="74"/>
      <c r="F97" s="74" t="s">
        <v>340</v>
      </c>
      <c r="G97" s="97">
        <v>42828</v>
      </c>
      <c r="H97" s="74" t="s">
        <v>2708</v>
      </c>
      <c r="I97" s="84">
        <v>0.26000000000155482</v>
      </c>
      <c r="J97" s="87" t="s">
        <v>155</v>
      </c>
      <c r="K97" s="87" t="s">
        <v>163</v>
      </c>
      <c r="L97" s="88">
        <v>2.2700000000000001E-2</v>
      </c>
      <c r="M97" s="88">
        <v>1.6399999999958538E-2</v>
      </c>
      <c r="N97" s="84">
        <v>38313.911755000008</v>
      </c>
      <c r="O97" s="86">
        <v>100.72</v>
      </c>
      <c r="P97" s="84">
        <v>38.589770369000007</v>
      </c>
      <c r="Q97" s="85">
        <f t="shared" ref="Q97:Q126" si="2">P97/$P$10</f>
        <v>5.6652690985855301E-4</v>
      </c>
      <c r="R97" s="85">
        <f>P97/'סכום נכסי הקרן'!$C$42</f>
        <v>2.1131133466456699E-5</v>
      </c>
    </row>
    <row r="98" spans="2:18">
      <c r="B98" s="77" t="s">
        <v>2806</v>
      </c>
      <c r="C98" s="87" t="s">
        <v>2710</v>
      </c>
      <c r="D98" s="74">
        <v>467404</v>
      </c>
      <c r="E98" s="74"/>
      <c r="F98" s="74" t="s">
        <v>340</v>
      </c>
      <c r="G98" s="97">
        <v>42859</v>
      </c>
      <c r="H98" s="74" t="s">
        <v>2708</v>
      </c>
      <c r="I98" s="84">
        <v>0.33999999998650482</v>
      </c>
      <c r="J98" s="87" t="s">
        <v>155</v>
      </c>
      <c r="K98" s="87" t="s">
        <v>163</v>
      </c>
      <c r="L98" s="88">
        <v>2.2799999999999997E-2</v>
      </c>
      <c r="M98" s="88">
        <v>1.6699999999802765E-2</v>
      </c>
      <c r="N98" s="84">
        <v>38313.912208000009</v>
      </c>
      <c r="O98" s="86">
        <v>100.57</v>
      </c>
      <c r="P98" s="84">
        <v>38.532302028000004</v>
      </c>
      <c r="Q98" s="85">
        <f t="shared" si="2"/>
        <v>5.6568323130514072E-4</v>
      </c>
      <c r="R98" s="85">
        <f>P98/'סכום נכסי הקרן'!$C$42</f>
        <v>2.1099664733366169E-5</v>
      </c>
    </row>
    <row r="99" spans="2:18">
      <c r="B99" s="77" t="s">
        <v>2806</v>
      </c>
      <c r="C99" s="87" t="s">
        <v>2710</v>
      </c>
      <c r="D99" s="74">
        <v>545876</v>
      </c>
      <c r="E99" s="74"/>
      <c r="F99" s="74" t="s">
        <v>340</v>
      </c>
      <c r="G99" s="97">
        <v>43614</v>
      </c>
      <c r="H99" s="74" t="s">
        <v>2708</v>
      </c>
      <c r="I99" s="84">
        <v>1.3900000000056558</v>
      </c>
      <c r="J99" s="87" t="s">
        <v>155</v>
      </c>
      <c r="K99" s="87" t="s">
        <v>163</v>
      </c>
      <c r="L99" s="88">
        <v>2.427E-2</v>
      </c>
      <c r="M99" s="88">
        <v>1.8600000000054656E-2</v>
      </c>
      <c r="N99" s="84">
        <v>155781.96594200004</v>
      </c>
      <c r="O99" s="86">
        <v>101.01</v>
      </c>
      <c r="P99" s="84">
        <v>157.35536084900002</v>
      </c>
      <c r="Q99" s="85">
        <f t="shared" si="2"/>
        <v>2.3100952785942062E-3</v>
      </c>
      <c r="R99" s="85">
        <f>P99/'סכום נכסי הקרן'!$C$42</f>
        <v>8.616524793922579E-5</v>
      </c>
    </row>
    <row r="100" spans="2:18">
      <c r="B100" s="77" t="s">
        <v>2806</v>
      </c>
      <c r="C100" s="87" t="s">
        <v>2710</v>
      </c>
      <c r="D100" s="74">
        <v>7355</v>
      </c>
      <c r="E100" s="74"/>
      <c r="F100" s="74" t="s">
        <v>340</v>
      </c>
      <c r="G100" s="97">
        <v>43842</v>
      </c>
      <c r="H100" s="74" t="s">
        <v>2708</v>
      </c>
      <c r="I100" s="84">
        <v>1.609999999999091</v>
      </c>
      <c r="J100" s="87" t="s">
        <v>155</v>
      </c>
      <c r="K100" s="87" t="s">
        <v>163</v>
      </c>
      <c r="L100" s="88">
        <v>2.0838000000000002E-2</v>
      </c>
      <c r="M100" s="88">
        <v>2.479999999998788E-2</v>
      </c>
      <c r="N100" s="84">
        <v>198267.95629500004</v>
      </c>
      <c r="O100" s="86">
        <v>99.85</v>
      </c>
      <c r="P100" s="84">
        <v>197.97055893800001</v>
      </c>
      <c r="Q100" s="85">
        <f t="shared" si="2"/>
        <v>2.906356993723205E-3</v>
      </c>
      <c r="R100" s="85">
        <f>P100/'סכום נכסי הקרן'!$C$42</f>
        <v>1.0840547283247064E-4</v>
      </c>
    </row>
    <row r="101" spans="2:18">
      <c r="B101" s="77" t="s">
        <v>2807</v>
      </c>
      <c r="C101" s="87" t="s">
        <v>2709</v>
      </c>
      <c r="D101" s="74">
        <v>7127</v>
      </c>
      <c r="E101" s="74"/>
      <c r="F101" s="74" t="s">
        <v>340</v>
      </c>
      <c r="G101" s="97">
        <v>43631</v>
      </c>
      <c r="H101" s="74" t="s">
        <v>2708</v>
      </c>
      <c r="I101" s="84">
        <v>6.5100000000000007</v>
      </c>
      <c r="J101" s="87" t="s">
        <v>404</v>
      </c>
      <c r="K101" s="87" t="s">
        <v>163</v>
      </c>
      <c r="L101" s="88">
        <v>3.1E-2</v>
      </c>
      <c r="M101" s="88">
        <v>1.8699999999999998E-2</v>
      </c>
      <c r="N101" s="84">
        <v>698622.34</v>
      </c>
      <c r="O101" s="86">
        <v>108.39</v>
      </c>
      <c r="P101" s="84">
        <v>757.23673000000008</v>
      </c>
      <c r="Q101" s="85">
        <f t="shared" si="2"/>
        <v>1.1116805841967807E-2</v>
      </c>
      <c r="R101" s="85">
        <f>P101/'סכום נכסי הקרן'!$C$42</f>
        <v>4.1465057330808587E-4</v>
      </c>
    </row>
    <row r="102" spans="2:18">
      <c r="B102" s="77" t="s">
        <v>2807</v>
      </c>
      <c r="C102" s="87" t="s">
        <v>2709</v>
      </c>
      <c r="D102" s="74">
        <v>7128</v>
      </c>
      <c r="E102" s="74"/>
      <c r="F102" s="74" t="s">
        <v>340</v>
      </c>
      <c r="G102" s="97">
        <v>43634</v>
      </c>
      <c r="H102" s="74" t="s">
        <v>2708</v>
      </c>
      <c r="I102" s="84">
        <v>6.5399999999999991</v>
      </c>
      <c r="J102" s="87" t="s">
        <v>404</v>
      </c>
      <c r="K102" s="87" t="s">
        <v>163</v>
      </c>
      <c r="L102" s="88">
        <v>2.4900000000000002E-2</v>
      </c>
      <c r="M102" s="88">
        <v>1.84E-2</v>
      </c>
      <c r="N102" s="84">
        <v>296014.96999999997</v>
      </c>
      <c r="O102" s="86">
        <v>106.12</v>
      </c>
      <c r="P102" s="84">
        <v>314.13107000000008</v>
      </c>
      <c r="Q102" s="85">
        <f t="shared" si="2"/>
        <v>4.6116808334424018E-3</v>
      </c>
      <c r="R102" s="85">
        <f>P102/'סכום נכסי הקרן'!$C$42</f>
        <v>1.7201308799347659E-4</v>
      </c>
    </row>
    <row r="103" spans="2:18">
      <c r="B103" s="77" t="s">
        <v>2807</v>
      </c>
      <c r="C103" s="87" t="s">
        <v>2709</v>
      </c>
      <c r="D103" s="74">
        <v>7130</v>
      </c>
      <c r="E103" s="74"/>
      <c r="F103" s="74" t="s">
        <v>340</v>
      </c>
      <c r="G103" s="97">
        <v>43634</v>
      </c>
      <c r="H103" s="74" t="s">
        <v>2708</v>
      </c>
      <c r="I103" s="84">
        <v>6.8899999999999988</v>
      </c>
      <c r="J103" s="87" t="s">
        <v>404</v>
      </c>
      <c r="K103" s="87" t="s">
        <v>163</v>
      </c>
      <c r="L103" s="88">
        <v>3.6000000000000004E-2</v>
      </c>
      <c r="M103" s="88">
        <v>1.8799999999999997E-2</v>
      </c>
      <c r="N103" s="84">
        <v>187220.73000000004</v>
      </c>
      <c r="O103" s="86">
        <v>112.53</v>
      </c>
      <c r="P103" s="84">
        <v>210.67949000000004</v>
      </c>
      <c r="Q103" s="85">
        <f t="shared" si="2"/>
        <v>3.0929336790290118E-3</v>
      </c>
      <c r="R103" s="85">
        <f>P103/'סכום נכסי הקרן'!$C$42</f>
        <v>1.1536467771809637E-4</v>
      </c>
    </row>
    <row r="104" spans="2:18">
      <c r="B104" s="77" t="s">
        <v>2808</v>
      </c>
      <c r="C104" s="87" t="s">
        <v>2709</v>
      </c>
      <c r="D104" s="74">
        <v>84666730</v>
      </c>
      <c r="E104" s="74"/>
      <c r="F104" s="74" t="s">
        <v>644</v>
      </c>
      <c r="G104" s="97">
        <v>43530</v>
      </c>
      <c r="H104" s="74" t="s">
        <v>159</v>
      </c>
      <c r="I104" s="84">
        <v>6.34</v>
      </c>
      <c r="J104" s="87" t="s">
        <v>468</v>
      </c>
      <c r="K104" s="87" t="s">
        <v>163</v>
      </c>
      <c r="L104" s="88">
        <v>3.4000000000000002E-2</v>
      </c>
      <c r="M104" s="88">
        <v>3.0299999999999997E-2</v>
      </c>
      <c r="N104" s="84">
        <v>565254.65</v>
      </c>
      <c r="O104" s="86">
        <v>102.58</v>
      </c>
      <c r="P104" s="84">
        <v>579.83822000000009</v>
      </c>
      <c r="Q104" s="85">
        <f t="shared" si="2"/>
        <v>8.5124620295323177E-3</v>
      </c>
      <c r="R104" s="85">
        <f>P104/'סכום נכסי הקרן'!$C$42</f>
        <v>3.1751002140234275E-4</v>
      </c>
    </row>
    <row r="105" spans="2:18">
      <c r="B105" s="77" t="s">
        <v>2809</v>
      </c>
      <c r="C105" s="87" t="s">
        <v>2709</v>
      </c>
      <c r="D105" s="74">
        <v>90145980</v>
      </c>
      <c r="E105" s="74"/>
      <c r="F105" s="74" t="s">
        <v>2712</v>
      </c>
      <c r="G105" s="97">
        <v>42242</v>
      </c>
      <c r="H105" s="74" t="s">
        <v>2708</v>
      </c>
      <c r="I105" s="84">
        <v>4.3600000000000891</v>
      </c>
      <c r="J105" s="87" t="s">
        <v>696</v>
      </c>
      <c r="K105" s="87" t="s">
        <v>163</v>
      </c>
      <c r="L105" s="88">
        <v>2.6600000000000002E-2</v>
      </c>
      <c r="M105" s="88">
        <v>1.8299999999991445E-2</v>
      </c>
      <c r="N105" s="84">
        <v>425732.77453600004</v>
      </c>
      <c r="O105" s="86">
        <v>104.36</v>
      </c>
      <c r="P105" s="84">
        <v>444.29475398600016</v>
      </c>
      <c r="Q105" s="85">
        <f t="shared" si="2"/>
        <v>6.5225818043285035E-3</v>
      </c>
      <c r="R105" s="85">
        <f>P105/'סכום נכסי הקרן'!$C$42</f>
        <v>2.4328861392931893E-4</v>
      </c>
    </row>
    <row r="106" spans="2:18">
      <c r="B106" s="77" t="s">
        <v>2810</v>
      </c>
      <c r="C106" s="87" t="s">
        <v>2710</v>
      </c>
      <c r="D106" s="74">
        <v>482154</v>
      </c>
      <c r="E106" s="74"/>
      <c r="F106" s="74" t="s">
        <v>2712</v>
      </c>
      <c r="G106" s="97">
        <v>42978</v>
      </c>
      <c r="H106" s="74" t="s">
        <v>2708</v>
      </c>
      <c r="I106" s="84">
        <v>2.5300000000095504</v>
      </c>
      <c r="J106" s="87" t="s">
        <v>155</v>
      </c>
      <c r="K106" s="87" t="s">
        <v>163</v>
      </c>
      <c r="L106" s="88">
        <v>2.3E-2</v>
      </c>
      <c r="M106" s="88">
        <v>2.1400000000233458E-2</v>
      </c>
      <c r="N106" s="84">
        <v>46836.803005000009</v>
      </c>
      <c r="O106" s="86">
        <v>100.6</v>
      </c>
      <c r="P106" s="84">
        <v>47.117872735000006</v>
      </c>
      <c r="Q106" s="85">
        <f t="shared" si="2"/>
        <v>6.9172587927891944E-4</v>
      </c>
      <c r="R106" s="85">
        <f>P106/'סכום נכסי הקרן'!$C$42</f>
        <v>2.5800984247852291E-5</v>
      </c>
    </row>
    <row r="107" spans="2:18">
      <c r="B107" s="77" t="s">
        <v>2810</v>
      </c>
      <c r="C107" s="87" t="s">
        <v>2710</v>
      </c>
      <c r="D107" s="74">
        <v>482153</v>
      </c>
      <c r="E107" s="74"/>
      <c r="F107" s="74" t="s">
        <v>2712</v>
      </c>
      <c r="G107" s="97">
        <v>42978</v>
      </c>
      <c r="H107" s="74" t="s">
        <v>2708</v>
      </c>
      <c r="I107" s="84">
        <v>2.5200000000064864</v>
      </c>
      <c r="J107" s="87" t="s">
        <v>155</v>
      </c>
      <c r="K107" s="87" t="s">
        <v>163</v>
      </c>
      <c r="L107" s="88">
        <v>2.76E-2</v>
      </c>
      <c r="M107" s="88">
        <v>2.2300000000047747E-2</v>
      </c>
      <c r="N107" s="84">
        <v>109285.873844</v>
      </c>
      <c r="O107" s="86">
        <v>101.57</v>
      </c>
      <c r="P107" s="84">
        <v>111.00166148900001</v>
      </c>
      <c r="Q107" s="85">
        <f t="shared" si="2"/>
        <v>1.6295880403332367E-3</v>
      </c>
      <c r="R107" s="85">
        <f>P107/'סכום נכסי הקרן'!$C$42</f>
        <v>6.0782712659175849E-5</v>
      </c>
    </row>
    <row r="108" spans="2:18">
      <c r="B108" s="77" t="s">
        <v>2811</v>
      </c>
      <c r="C108" s="87" t="s">
        <v>2709</v>
      </c>
      <c r="D108" s="74">
        <v>84666732</v>
      </c>
      <c r="E108" s="74"/>
      <c r="F108" s="74" t="s">
        <v>644</v>
      </c>
      <c r="G108" s="97">
        <v>43530</v>
      </c>
      <c r="H108" s="74" t="s">
        <v>159</v>
      </c>
      <c r="I108" s="84">
        <v>6.5200000000000005</v>
      </c>
      <c r="J108" s="87" t="s">
        <v>468</v>
      </c>
      <c r="K108" s="87" t="s">
        <v>163</v>
      </c>
      <c r="L108" s="88">
        <v>3.4000000000000002E-2</v>
      </c>
      <c r="M108" s="88">
        <v>3.0200000000000001E-2</v>
      </c>
      <c r="N108" s="84">
        <v>1181872.8700000003</v>
      </c>
      <c r="O108" s="86">
        <v>102.66</v>
      </c>
      <c r="P108" s="84">
        <v>1213.3106900000002</v>
      </c>
      <c r="Q108" s="85">
        <f t="shared" si="2"/>
        <v>1.7812315267266541E-2</v>
      </c>
      <c r="R108" s="85">
        <f>P108/'סכום נכסי הקרן'!$C$42</f>
        <v>6.643892897394574E-4</v>
      </c>
    </row>
    <row r="109" spans="2:18">
      <c r="B109" s="77" t="s">
        <v>2812</v>
      </c>
      <c r="C109" s="87" t="s">
        <v>2709</v>
      </c>
      <c r="D109" s="74">
        <v>90310010</v>
      </c>
      <c r="E109" s="74"/>
      <c r="F109" s="74" t="s">
        <v>644</v>
      </c>
      <c r="G109" s="97">
        <v>43779</v>
      </c>
      <c r="H109" s="74" t="s">
        <v>159</v>
      </c>
      <c r="I109" s="84">
        <v>8.59</v>
      </c>
      <c r="J109" s="87" t="s">
        <v>468</v>
      </c>
      <c r="K109" s="87" t="s">
        <v>163</v>
      </c>
      <c r="L109" s="88">
        <v>2.7243E-2</v>
      </c>
      <c r="M109" s="88">
        <v>2.6399999999999996E-2</v>
      </c>
      <c r="N109" s="84">
        <v>42783.790000000008</v>
      </c>
      <c r="O109" s="86">
        <v>99.42</v>
      </c>
      <c r="P109" s="84">
        <v>42.535650000000011</v>
      </c>
      <c r="Q109" s="85">
        <f t="shared" si="2"/>
        <v>6.2445539641466942E-4</v>
      </c>
      <c r="R109" s="85">
        <f>P109/'סכום נכסי הקרן'!$C$42</f>
        <v>2.3291833266635238E-5</v>
      </c>
    </row>
    <row r="110" spans="2:18">
      <c r="B110" s="77" t="s">
        <v>2812</v>
      </c>
      <c r="C110" s="87" t="s">
        <v>2709</v>
      </c>
      <c r="D110" s="74">
        <v>90310011</v>
      </c>
      <c r="E110" s="74"/>
      <c r="F110" s="74" t="s">
        <v>644</v>
      </c>
      <c r="G110" s="97">
        <v>43835</v>
      </c>
      <c r="H110" s="74" t="s">
        <v>159</v>
      </c>
      <c r="I110" s="84">
        <v>8.51</v>
      </c>
      <c r="J110" s="87" t="s">
        <v>468</v>
      </c>
      <c r="K110" s="87" t="s">
        <v>163</v>
      </c>
      <c r="L110" s="88">
        <v>2.7243E-2</v>
      </c>
      <c r="M110" s="88">
        <v>2.8900000000000002E-2</v>
      </c>
      <c r="N110" s="84">
        <v>23824.540000000005</v>
      </c>
      <c r="O110" s="86">
        <v>97.44</v>
      </c>
      <c r="P110" s="84">
        <v>23.214630000000003</v>
      </c>
      <c r="Q110" s="85">
        <f t="shared" si="2"/>
        <v>3.408082626989332E-4</v>
      </c>
      <c r="R110" s="85">
        <f>P110/'סכום נכסי הקרן'!$C$42</f>
        <v>1.2711955531574769E-5</v>
      </c>
    </row>
    <row r="111" spans="2:18">
      <c r="B111" s="77" t="s">
        <v>2812</v>
      </c>
      <c r="C111" s="87" t="s">
        <v>2709</v>
      </c>
      <c r="D111" s="74">
        <v>90310002</v>
      </c>
      <c r="E111" s="74"/>
      <c r="F111" s="74" t="s">
        <v>644</v>
      </c>
      <c r="G111" s="97">
        <v>43227</v>
      </c>
      <c r="H111" s="74" t="s">
        <v>159</v>
      </c>
      <c r="I111" s="84">
        <v>8.7399999999999984</v>
      </c>
      <c r="J111" s="87" t="s">
        <v>468</v>
      </c>
      <c r="K111" s="87" t="s">
        <v>163</v>
      </c>
      <c r="L111" s="88">
        <v>2.9805999999999999E-2</v>
      </c>
      <c r="M111" s="88">
        <v>1.8299999999999997E-2</v>
      </c>
      <c r="N111" s="84">
        <v>14072.470000000003</v>
      </c>
      <c r="O111" s="86">
        <v>109.82</v>
      </c>
      <c r="P111" s="84">
        <v>15.454380000000002</v>
      </c>
      <c r="Q111" s="85">
        <f t="shared" si="2"/>
        <v>2.2688194465684522E-4</v>
      </c>
      <c r="R111" s="85">
        <f>P111/'סכום נכסי הקרן'!$C$42</f>
        <v>8.4625682738884254E-6</v>
      </c>
    </row>
    <row r="112" spans="2:18">
      <c r="B112" s="77" t="s">
        <v>2812</v>
      </c>
      <c r="C112" s="87" t="s">
        <v>2709</v>
      </c>
      <c r="D112" s="74">
        <v>90310003</v>
      </c>
      <c r="E112" s="74"/>
      <c r="F112" s="74" t="s">
        <v>644</v>
      </c>
      <c r="G112" s="97">
        <v>43279</v>
      </c>
      <c r="H112" s="74" t="s">
        <v>159</v>
      </c>
      <c r="I112" s="84">
        <v>8.77</v>
      </c>
      <c r="J112" s="87" t="s">
        <v>468</v>
      </c>
      <c r="K112" s="87" t="s">
        <v>163</v>
      </c>
      <c r="L112" s="88">
        <v>2.9796999999999997E-2</v>
      </c>
      <c r="M112" s="88">
        <v>1.7199999999999997E-2</v>
      </c>
      <c r="N112" s="84">
        <v>16458.2</v>
      </c>
      <c r="O112" s="86">
        <v>109.88</v>
      </c>
      <c r="P112" s="84">
        <v>18.084270000000004</v>
      </c>
      <c r="Q112" s="85">
        <f t="shared" si="2"/>
        <v>2.6549071171405429E-4</v>
      </c>
      <c r="R112" s="85">
        <f>P112/'סכום נכסי הקרן'!$C$42</f>
        <v>9.9026534586591157E-6</v>
      </c>
    </row>
    <row r="113" spans="2:18">
      <c r="B113" s="77" t="s">
        <v>2812</v>
      </c>
      <c r="C113" s="87" t="s">
        <v>2709</v>
      </c>
      <c r="D113" s="74">
        <v>90310004</v>
      </c>
      <c r="E113" s="74"/>
      <c r="F113" s="74" t="s">
        <v>644</v>
      </c>
      <c r="G113" s="97">
        <v>43321</v>
      </c>
      <c r="H113" s="74" t="s">
        <v>159</v>
      </c>
      <c r="I113" s="84">
        <v>8.77</v>
      </c>
      <c r="J113" s="87" t="s">
        <v>468</v>
      </c>
      <c r="K113" s="87" t="s">
        <v>163</v>
      </c>
      <c r="L113" s="88">
        <v>3.0529000000000001E-2</v>
      </c>
      <c r="M113" s="88">
        <v>1.6799999999999999E-2</v>
      </c>
      <c r="N113" s="84">
        <v>92196.43</v>
      </c>
      <c r="O113" s="86">
        <v>110.89</v>
      </c>
      <c r="P113" s="84">
        <v>102.23662000000003</v>
      </c>
      <c r="Q113" s="85">
        <f t="shared" si="2"/>
        <v>1.5009106260324206E-3</v>
      </c>
      <c r="R113" s="85">
        <f>P113/'סכום נכסי הקרן'!$C$42</f>
        <v>5.598311785018791E-5</v>
      </c>
    </row>
    <row r="114" spans="2:18">
      <c r="B114" s="77" t="s">
        <v>2812</v>
      </c>
      <c r="C114" s="87" t="s">
        <v>2709</v>
      </c>
      <c r="D114" s="74">
        <v>90310001</v>
      </c>
      <c r="E114" s="74"/>
      <c r="F114" s="74" t="s">
        <v>644</v>
      </c>
      <c r="G114" s="97">
        <v>43138</v>
      </c>
      <c r="H114" s="74" t="s">
        <v>159</v>
      </c>
      <c r="I114" s="84">
        <v>8.69</v>
      </c>
      <c r="J114" s="87" t="s">
        <v>468</v>
      </c>
      <c r="K114" s="87" t="s">
        <v>163</v>
      </c>
      <c r="L114" s="88">
        <v>2.8243000000000001E-2</v>
      </c>
      <c r="M114" s="88">
        <v>2.1499999999999998E-2</v>
      </c>
      <c r="N114" s="84">
        <v>88236.550000000017</v>
      </c>
      <c r="O114" s="86">
        <v>105.41</v>
      </c>
      <c r="P114" s="84">
        <v>93.010160000000013</v>
      </c>
      <c r="Q114" s="85">
        <f t="shared" si="2"/>
        <v>1.3654592402700283E-3</v>
      </c>
      <c r="R114" s="85">
        <f>P114/'סכום נכסי הקרן'!$C$42</f>
        <v>5.0930857735171926E-5</v>
      </c>
    </row>
    <row r="115" spans="2:18">
      <c r="B115" s="77" t="s">
        <v>2812</v>
      </c>
      <c r="C115" s="87" t="s">
        <v>2709</v>
      </c>
      <c r="D115" s="74">
        <v>90310005</v>
      </c>
      <c r="E115" s="74"/>
      <c r="F115" s="74" t="s">
        <v>644</v>
      </c>
      <c r="G115" s="97">
        <v>43417</v>
      </c>
      <c r="H115" s="74" t="s">
        <v>159</v>
      </c>
      <c r="I115" s="84">
        <v>8.69</v>
      </c>
      <c r="J115" s="87" t="s">
        <v>468</v>
      </c>
      <c r="K115" s="87" t="s">
        <v>163</v>
      </c>
      <c r="L115" s="88">
        <v>3.2797E-2</v>
      </c>
      <c r="M115" s="88">
        <v>1.7999999999999999E-2</v>
      </c>
      <c r="N115" s="84">
        <v>104969.82000000002</v>
      </c>
      <c r="O115" s="86">
        <v>111.76</v>
      </c>
      <c r="P115" s="84">
        <v>117.31427000000002</v>
      </c>
      <c r="Q115" s="85">
        <f t="shared" si="2"/>
        <v>1.7222618903895335E-3</v>
      </c>
      <c r="R115" s="85">
        <f>P115/'סכום נכסי הקרן'!$C$42</f>
        <v>6.4239394875522721E-5</v>
      </c>
    </row>
    <row r="116" spans="2:18">
      <c r="B116" s="77" t="s">
        <v>2812</v>
      </c>
      <c r="C116" s="87" t="s">
        <v>2709</v>
      </c>
      <c r="D116" s="74">
        <v>90310006</v>
      </c>
      <c r="E116" s="74"/>
      <c r="F116" s="74" t="s">
        <v>644</v>
      </c>
      <c r="G116" s="97">
        <v>43485</v>
      </c>
      <c r="H116" s="74" t="s">
        <v>159</v>
      </c>
      <c r="I116" s="84">
        <v>8.7500000000000018</v>
      </c>
      <c r="J116" s="87" t="s">
        <v>468</v>
      </c>
      <c r="K116" s="87" t="s">
        <v>163</v>
      </c>
      <c r="L116" s="88">
        <v>3.2190999999999997E-2</v>
      </c>
      <c r="M116" s="88">
        <v>1.6100000000000003E-2</v>
      </c>
      <c r="N116" s="84">
        <v>132650.20000000004</v>
      </c>
      <c r="O116" s="86">
        <v>113.09</v>
      </c>
      <c r="P116" s="84">
        <v>150.01410999999999</v>
      </c>
      <c r="Q116" s="85">
        <f t="shared" si="2"/>
        <v>2.2023201838421136E-3</v>
      </c>
      <c r="R116" s="85">
        <f>P116/'סכום נכסי הקרן'!$C$42</f>
        <v>8.2145297832822038E-5</v>
      </c>
    </row>
    <row r="117" spans="2:18">
      <c r="B117" s="77" t="s">
        <v>2812</v>
      </c>
      <c r="C117" s="87" t="s">
        <v>2709</v>
      </c>
      <c r="D117" s="74">
        <v>90310008</v>
      </c>
      <c r="E117" s="74"/>
      <c r="F117" s="74" t="s">
        <v>644</v>
      </c>
      <c r="G117" s="97">
        <v>43613</v>
      </c>
      <c r="H117" s="74" t="s">
        <v>159</v>
      </c>
      <c r="I117" s="84">
        <v>8.8099999999999987</v>
      </c>
      <c r="J117" s="87" t="s">
        <v>468</v>
      </c>
      <c r="K117" s="87" t="s">
        <v>163</v>
      </c>
      <c r="L117" s="88">
        <v>2.7243E-2</v>
      </c>
      <c r="M117" s="88">
        <v>1.7899999999999992E-2</v>
      </c>
      <c r="N117" s="84">
        <v>35010.97</v>
      </c>
      <c r="O117" s="86">
        <v>106.93</v>
      </c>
      <c r="P117" s="84">
        <v>37.437230000000014</v>
      </c>
      <c r="Q117" s="85">
        <f t="shared" si="2"/>
        <v>5.496067486994359E-4</v>
      </c>
      <c r="R117" s="85">
        <f>P117/'סכום נכסי הקרן'!$C$42</f>
        <v>2.0500021020595072E-5</v>
      </c>
    </row>
    <row r="118" spans="2:18">
      <c r="B118" s="77" t="s">
        <v>2812</v>
      </c>
      <c r="C118" s="87" t="s">
        <v>2709</v>
      </c>
      <c r="D118" s="74">
        <v>90310009</v>
      </c>
      <c r="E118" s="74"/>
      <c r="F118" s="74" t="s">
        <v>644</v>
      </c>
      <c r="G118" s="97">
        <v>43657</v>
      </c>
      <c r="H118" s="74" t="s">
        <v>159</v>
      </c>
      <c r="I118" s="84">
        <v>8.6999999999999975</v>
      </c>
      <c r="J118" s="87" t="s">
        <v>468</v>
      </c>
      <c r="K118" s="87" t="s">
        <v>163</v>
      </c>
      <c r="L118" s="88">
        <v>2.7243E-2</v>
      </c>
      <c r="M118" s="88">
        <v>2.2099999999999998E-2</v>
      </c>
      <c r="N118" s="84">
        <v>34541.990000000005</v>
      </c>
      <c r="O118" s="86">
        <v>103.15</v>
      </c>
      <c r="P118" s="84">
        <v>35.630070000000003</v>
      </c>
      <c r="Q118" s="85">
        <f t="shared" si="2"/>
        <v>5.2307627804282805E-4</v>
      </c>
      <c r="R118" s="85">
        <f>P118/'סכום נכסי הקרן'!$C$42</f>
        <v>1.9510449463415794E-5</v>
      </c>
    </row>
    <row r="119" spans="2:18">
      <c r="B119" s="77" t="s">
        <v>2812</v>
      </c>
      <c r="C119" s="87" t="s">
        <v>2709</v>
      </c>
      <c r="D119" s="74">
        <v>90310007</v>
      </c>
      <c r="E119" s="74"/>
      <c r="F119" s="74" t="s">
        <v>644</v>
      </c>
      <c r="G119" s="97">
        <v>43541</v>
      </c>
      <c r="H119" s="74" t="s">
        <v>159</v>
      </c>
      <c r="I119" s="84">
        <v>8.7799999999999994</v>
      </c>
      <c r="J119" s="87" t="s">
        <v>468</v>
      </c>
      <c r="K119" s="87" t="s">
        <v>163</v>
      </c>
      <c r="L119" s="88">
        <v>2.9270999999999998E-2</v>
      </c>
      <c r="M119" s="88">
        <v>1.7199999999999997E-2</v>
      </c>
      <c r="N119" s="84">
        <v>11391.3</v>
      </c>
      <c r="O119" s="86">
        <v>109.34</v>
      </c>
      <c r="P119" s="84">
        <v>12.455250000000001</v>
      </c>
      <c r="Q119" s="85">
        <f t="shared" si="2"/>
        <v>1.8285245614428863E-4</v>
      </c>
      <c r="R119" s="85">
        <f>P119/'סכום נכסי הקרן'!$C$42</f>
        <v>6.8202932432972924E-6</v>
      </c>
    </row>
    <row r="120" spans="2:18">
      <c r="B120" s="77" t="s">
        <v>2813</v>
      </c>
      <c r="C120" s="87" t="s">
        <v>2710</v>
      </c>
      <c r="D120" s="74">
        <v>7561</v>
      </c>
      <c r="E120" s="74"/>
      <c r="F120" s="74" t="s">
        <v>671</v>
      </c>
      <c r="G120" s="97">
        <v>43920</v>
      </c>
      <c r="H120" s="74" t="s">
        <v>159</v>
      </c>
      <c r="I120" s="84">
        <v>6.7600000000000025</v>
      </c>
      <c r="J120" s="87" t="s">
        <v>190</v>
      </c>
      <c r="K120" s="87" t="s">
        <v>163</v>
      </c>
      <c r="L120" s="88">
        <v>5.5918000000000002E-2</v>
      </c>
      <c r="M120" s="88">
        <v>3.2400000000000012E-2</v>
      </c>
      <c r="N120" s="84">
        <v>649030.51000000013</v>
      </c>
      <c r="O120" s="86">
        <v>117.46</v>
      </c>
      <c r="P120" s="84">
        <v>762.35120999999992</v>
      </c>
      <c r="Q120" s="85">
        <f t="shared" si="2"/>
        <v>1.1191890262585684E-2</v>
      </c>
      <c r="R120" s="85">
        <f>P120/'סכום נכסי הקרן'!$C$42</f>
        <v>4.1745117975010656E-4</v>
      </c>
    </row>
    <row r="121" spans="2:18">
      <c r="B121" s="77" t="s">
        <v>2813</v>
      </c>
      <c r="C121" s="87" t="s">
        <v>2710</v>
      </c>
      <c r="D121" s="74">
        <v>7894</v>
      </c>
      <c r="E121" s="74"/>
      <c r="F121" s="74" t="s">
        <v>671</v>
      </c>
      <c r="G121" s="97">
        <v>44068</v>
      </c>
      <c r="H121" s="74" t="s">
        <v>159</v>
      </c>
      <c r="I121" s="84">
        <v>6.7700000000000014</v>
      </c>
      <c r="J121" s="87" t="s">
        <v>190</v>
      </c>
      <c r="K121" s="87" t="s">
        <v>163</v>
      </c>
      <c r="L121" s="88">
        <v>4.5102999999999997E-2</v>
      </c>
      <c r="M121" s="88">
        <v>4.6800000000000008E-2</v>
      </c>
      <c r="N121" s="84">
        <v>812689.15000000014</v>
      </c>
      <c r="O121" s="86">
        <v>99.83</v>
      </c>
      <c r="P121" s="84">
        <v>811.30756999999994</v>
      </c>
      <c r="Q121" s="85">
        <f t="shared" si="2"/>
        <v>1.1910606520379306E-2</v>
      </c>
      <c r="R121" s="85">
        <f>P121/'סכום נכסי הקרן'!$C$42</f>
        <v>4.4425888985824807E-4</v>
      </c>
    </row>
    <row r="122" spans="2:18">
      <c r="B122" s="77" t="s">
        <v>2814</v>
      </c>
      <c r="C122" s="87" t="s">
        <v>2710</v>
      </c>
      <c r="D122" s="74">
        <v>90141407</v>
      </c>
      <c r="E122" s="74"/>
      <c r="F122" s="74" t="s">
        <v>883</v>
      </c>
      <c r="G122" s="97">
        <v>42372</v>
      </c>
      <c r="H122" s="74" t="s">
        <v>159</v>
      </c>
      <c r="I122" s="84">
        <v>8.8099999999908931</v>
      </c>
      <c r="J122" s="87" t="s">
        <v>155</v>
      </c>
      <c r="K122" s="87" t="s">
        <v>163</v>
      </c>
      <c r="L122" s="88">
        <v>6.7000000000000004E-2</v>
      </c>
      <c r="M122" s="88">
        <v>2.1799999999979766E-2</v>
      </c>
      <c r="N122" s="84">
        <v>313756.89463900006</v>
      </c>
      <c r="O122" s="86">
        <v>141.75</v>
      </c>
      <c r="P122" s="84">
        <v>444.75042720500005</v>
      </c>
      <c r="Q122" s="85">
        <f t="shared" si="2"/>
        <v>6.529271430573926E-3</v>
      </c>
      <c r="R122" s="85">
        <f>P122/'סכום נכסי הקרן'!$C$42</f>
        <v>2.4353813320646684E-4</v>
      </c>
    </row>
    <row r="123" spans="2:18">
      <c r="B123" s="77" t="s">
        <v>2815</v>
      </c>
      <c r="C123" s="87" t="s">
        <v>2710</v>
      </c>
      <c r="D123" s="74">
        <v>7202</v>
      </c>
      <c r="E123" s="74"/>
      <c r="F123" s="74" t="s">
        <v>682</v>
      </c>
      <c r="G123" s="97">
        <v>43734</v>
      </c>
      <c r="H123" s="74"/>
      <c r="I123" s="84">
        <v>1.5299999999999998</v>
      </c>
      <c r="J123" s="87" t="s">
        <v>643</v>
      </c>
      <c r="K123" s="87" t="s">
        <v>163</v>
      </c>
      <c r="L123" s="88">
        <v>2.1000000000000001E-2</v>
      </c>
      <c r="M123" s="88">
        <v>2.1399999999999995E-2</v>
      </c>
      <c r="N123" s="84">
        <v>365873.63000000006</v>
      </c>
      <c r="O123" s="86">
        <v>99.97</v>
      </c>
      <c r="P123" s="84">
        <v>365.76386000000008</v>
      </c>
      <c r="Q123" s="85">
        <f t="shared" si="2"/>
        <v>5.3696891005652822E-3</v>
      </c>
      <c r="R123" s="85">
        <f>P123/'סכום נכסי הקרן'!$C$42</f>
        <v>2.0028636783688301E-4</v>
      </c>
    </row>
    <row r="124" spans="2:18">
      <c r="B124" s="77" t="s">
        <v>2815</v>
      </c>
      <c r="C124" s="87" t="s">
        <v>2710</v>
      </c>
      <c r="D124" s="74">
        <v>7372</v>
      </c>
      <c r="E124" s="74"/>
      <c r="F124" s="74" t="s">
        <v>682</v>
      </c>
      <c r="G124" s="97">
        <v>43853</v>
      </c>
      <c r="H124" s="74"/>
      <c r="I124" s="84">
        <v>1.53</v>
      </c>
      <c r="J124" s="87" t="s">
        <v>643</v>
      </c>
      <c r="K124" s="87" t="s">
        <v>163</v>
      </c>
      <c r="L124" s="88">
        <v>2.1000000000000001E-2</v>
      </c>
      <c r="M124" s="88">
        <v>2.5899999999999999E-2</v>
      </c>
      <c r="N124" s="84">
        <v>26492.740000000005</v>
      </c>
      <c r="O124" s="86">
        <v>99.3</v>
      </c>
      <c r="P124" s="84">
        <v>26.307290000000005</v>
      </c>
      <c r="Q124" s="85">
        <f t="shared" si="2"/>
        <v>3.8621084209470571E-4</v>
      </c>
      <c r="R124" s="85">
        <f>P124/'סכום נכסי הקרן'!$C$42</f>
        <v>1.4405446075868606E-5</v>
      </c>
    </row>
    <row r="125" spans="2:18">
      <c r="B125" s="77" t="s">
        <v>2815</v>
      </c>
      <c r="C125" s="87" t="s">
        <v>2710</v>
      </c>
      <c r="D125" s="74">
        <v>7250</v>
      </c>
      <c r="E125" s="74"/>
      <c r="F125" s="74" t="s">
        <v>682</v>
      </c>
      <c r="G125" s="97">
        <v>43768</v>
      </c>
      <c r="H125" s="74"/>
      <c r="I125" s="84">
        <v>1.5300000000000002</v>
      </c>
      <c r="J125" s="87" t="s">
        <v>643</v>
      </c>
      <c r="K125" s="87" t="s">
        <v>163</v>
      </c>
      <c r="L125" s="88">
        <v>2.1000000000000001E-2</v>
      </c>
      <c r="M125" s="88">
        <v>2.4199999999999999E-2</v>
      </c>
      <c r="N125" s="84">
        <v>195144.31000000003</v>
      </c>
      <c r="O125" s="86">
        <v>99.55</v>
      </c>
      <c r="P125" s="84">
        <v>194.26616000000004</v>
      </c>
      <c r="Q125" s="85">
        <f t="shared" si="2"/>
        <v>2.8519736257176182E-3</v>
      </c>
      <c r="R125" s="85">
        <f>P125/'סכום נכסי הקרן'!$C$42</f>
        <v>1.0637700395008619E-4</v>
      </c>
    </row>
    <row r="126" spans="2:18">
      <c r="B126" s="77" t="s">
        <v>2816</v>
      </c>
      <c r="C126" s="87" t="s">
        <v>2710</v>
      </c>
      <c r="D126" s="74">
        <v>6718</v>
      </c>
      <c r="E126" s="74"/>
      <c r="F126" s="74" t="s">
        <v>682</v>
      </c>
      <c r="G126" s="97">
        <v>43482</v>
      </c>
      <c r="H126" s="74"/>
      <c r="I126" s="84">
        <v>3.269999999999007</v>
      </c>
      <c r="J126" s="87" t="s">
        <v>155</v>
      </c>
      <c r="K126" s="87" t="s">
        <v>163</v>
      </c>
      <c r="L126" s="88">
        <v>4.1299999999999996E-2</v>
      </c>
      <c r="M126" s="88">
        <v>1.7199999999990067E-2</v>
      </c>
      <c r="N126" s="84">
        <v>930313.15075800021</v>
      </c>
      <c r="O126" s="86">
        <v>108.21</v>
      </c>
      <c r="P126" s="84">
        <v>1006.6918274000001</v>
      </c>
      <c r="Q126" s="85">
        <f t="shared" si="2"/>
        <v>1.4778994658515267E-2</v>
      </c>
      <c r="R126" s="85">
        <f>P126/'סכום נכסי הקרן'!$C$42</f>
        <v>5.5124814584202038E-4</v>
      </c>
    </row>
    <row r="127" spans="2:18">
      <c r="B127" s="73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84"/>
      <c r="O127" s="86"/>
      <c r="P127" s="74"/>
      <c r="Q127" s="85"/>
      <c r="R127" s="74"/>
    </row>
    <row r="128" spans="2:18">
      <c r="B128" s="71" t="s">
        <v>39</v>
      </c>
      <c r="C128" s="72"/>
      <c r="D128" s="72"/>
      <c r="E128" s="72"/>
      <c r="F128" s="72"/>
      <c r="G128" s="72"/>
      <c r="H128" s="72"/>
      <c r="I128" s="81">
        <v>4.3247902453664793</v>
      </c>
      <c r="J128" s="72"/>
      <c r="K128" s="72"/>
      <c r="L128" s="72"/>
      <c r="M128" s="94">
        <v>2.9568867827585749E-2</v>
      </c>
      <c r="N128" s="81"/>
      <c r="O128" s="83"/>
      <c r="P128" s="81">
        <f>P129</f>
        <v>38727.754490000021</v>
      </c>
      <c r="Q128" s="82">
        <f t="shared" ref="Q128:Q191" si="3">P128/$P$10</f>
        <v>0.56855262073820323</v>
      </c>
      <c r="R128" s="82">
        <f>P128/'סכום נכסי הקרן'!$C$42</f>
        <v>2.1206691337084645E-2</v>
      </c>
    </row>
    <row r="129" spans="2:18">
      <c r="B129" s="92" t="s">
        <v>37</v>
      </c>
      <c r="C129" s="72"/>
      <c r="D129" s="72"/>
      <c r="E129" s="72"/>
      <c r="F129" s="72"/>
      <c r="G129" s="72"/>
      <c r="H129" s="72"/>
      <c r="I129" s="81">
        <v>4.3247902453664793</v>
      </c>
      <c r="J129" s="72"/>
      <c r="K129" s="72"/>
      <c r="L129" s="72"/>
      <c r="M129" s="94">
        <v>2.9568867827585749E-2</v>
      </c>
      <c r="N129" s="81"/>
      <c r="O129" s="83"/>
      <c r="P129" s="81">
        <f>SUM(P130:P248)</f>
        <v>38727.754490000021</v>
      </c>
      <c r="Q129" s="82">
        <f t="shared" si="3"/>
        <v>0.56855262073820323</v>
      </c>
      <c r="R129" s="82">
        <f>P129/'סכום נכסי הקרן'!$C$42</f>
        <v>2.1206691337084645E-2</v>
      </c>
    </row>
    <row r="130" spans="2:18">
      <c r="B130" s="77" t="s">
        <v>2817</v>
      </c>
      <c r="C130" s="87" t="s">
        <v>2710</v>
      </c>
      <c r="D130" s="74">
        <v>508506</v>
      </c>
      <c r="E130" s="74"/>
      <c r="F130" s="74" t="s">
        <v>2711</v>
      </c>
      <c r="G130" s="97">
        <v>43186</v>
      </c>
      <c r="H130" s="74" t="s">
        <v>2708</v>
      </c>
      <c r="I130" s="84">
        <v>5.2999999999999989</v>
      </c>
      <c r="J130" s="87" t="s">
        <v>189</v>
      </c>
      <c r="K130" s="87" t="s">
        <v>162</v>
      </c>
      <c r="L130" s="88">
        <v>4.8000000000000001E-2</v>
      </c>
      <c r="M130" s="88">
        <v>2.1000000000000001E-2</v>
      </c>
      <c r="N130" s="84">
        <v>551435.00000000012</v>
      </c>
      <c r="O130" s="86">
        <v>115.06</v>
      </c>
      <c r="P130" s="84">
        <v>2183.2494400000005</v>
      </c>
      <c r="Q130" s="85">
        <f t="shared" si="3"/>
        <v>3.2051747052820517E-2</v>
      </c>
      <c r="R130" s="85">
        <f>P130/'סכום נכסי הקרן'!$C$42</f>
        <v>1.1955120454478713E-3</v>
      </c>
    </row>
    <row r="131" spans="2:18">
      <c r="B131" s="77" t="s">
        <v>2817</v>
      </c>
      <c r="C131" s="87" t="s">
        <v>2710</v>
      </c>
      <c r="D131" s="74">
        <v>6831</v>
      </c>
      <c r="E131" s="74"/>
      <c r="F131" s="74" t="s">
        <v>2711</v>
      </c>
      <c r="G131" s="97">
        <v>43552</v>
      </c>
      <c r="H131" s="74" t="s">
        <v>2708</v>
      </c>
      <c r="I131" s="84">
        <v>5.2799999999999994</v>
      </c>
      <c r="J131" s="87" t="s">
        <v>189</v>
      </c>
      <c r="K131" s="87" t="s">
        <v>162</v>
      </c>
      <c r="L131" s="88">
        <v>4.5999999999999999E-2</v>
      </c>
      <c r="M131" s="88">
        <v>2.75E-2</v>
      </c>
      <c r="N131" s="84">
        <v>357392.70000000007</v>
      </c>
      <c r="O131" s="86">
        <v>110.19</v>
      </c>
      <c r="P131" s="84">
        <v>1355.1037500000002</v>
      </c>
      <c r="Q131" s="85">
        <f t="shared" si="3"/>
        <v>1.9893944241812577E-2</v>
      </c>
      <c r="R131" s="85">
        <f>P131/'סכום נכסי הקרן'!$C$42</f>
        <v>7.4203287369517469E-4</v>
      </c>
    </row>
    <row r="132" spans="2:18">
      <c r="B132" s="77" t="s">
        <v>2817</v>
      </c>
      <c r="C132" s="87" t="s">
        <v>2709</v>
      </c>
      <c r="D132" s="74">
        <v>7598</v>
      </c>
      <c r="E132" s="74"/>
      <c r="F132" s="74" t="s">
        <v>2711</v>
      </c>
      <c r="G132" s="97">
        <v>43942</v>
      </c>
      <c r="H132" s="74" t="s">
        <v>2708</v>
      </c>
      <c r="I132" s="84">
        <v>5.14</v>
      </c>
      <c r="J132" s="87" t="s">
        <v>189</v>
      </c>
      <c r="K132" s="87" t="s">
        <v>162</v>
      </c>
      <c r="L132" s="88">
        <v>5.4400000000000004E-2</v>
      </c>
      <c r="M132" s="88">
        <v>3.6400000000000002E-2</v>
      </c>
      <c r="N132" s="84">
        <v>535677.06000000017</v>
      </c>
      <c r="O132" s="86">
        <v>109.76</v>
      </c>
      <c r="P132" s="84">
        <v>2023.1675100000002</v>
      </c>
      <c r="Q132" s="85">
        <f t="shared" si="3"/>
        <v>2.9701623684376038E-2</v>
      </c>
      <c r="R132" s="85">
        <f>P132/'סכום נכסי הקרן'!$C$42</f>
        <v>1.1078537723860707E-3</v>
      </c>
    </row>
    <row r="133" spans="2:18">
      <c r="B133" s="77" t="s">
        <v>2818</v>
      </c>
      <c r="C133" s="87" t="s">
        <v>2709</v>
      </c>
      <c r="D133" s="74">
        <v>7088</v>
      </c>
      <c r="E133" s="74"/>
      <c r="F133" s="74" t="s">
        <v>906</v>
      </c>
      <c r="G133" s="97">
        <v>43684</v>
      </c>
      <c r="H133" s="74" t="s">
        <v>341</v>
      </c>
      <c r="I133" s="84">
        <v>8.2299999999999986</v>
      </c>
      <c r="J133" s="87" t="s">
        <v>910</v>
      </c>
      <c r="K133" s="87" t="s">
        <v>162</v>
      </c>
      <c r="L133" s="88">
        <v>4.36E-2</v>
      </c>
      <c r="M133" s="88">
        <v>4.0599999999999997E-2</v>
      </c>
      <c r="N133" s="84">
        <v>500501.49000000005</v>
      </c>
      <c r="O133" s="86">
        <v>103.86</v>
      </c>
      <c r="P133" s="84">
        <v>1788.7035500000002</v>
      </c>
      <c r="Q133" s="85">
        <f t="shared" si="3"/>
        <v>2.6259516062022713E-2</v>
      </c>
      <c r="R133" s="85">
        <f>P133/'סכום נכסי הקרן'!$C$42</f>
        <v>9.7946510397839306E-4</v>
      </c>
    </row>
    <row r="134" spans="2:18">
      <c r="B134" s="77" t="s">
        <v>2819</v>
      </c>
      <c r="C134" s="87" t="s">
        <v>2709</v>
      </c>
      <c r="D134" s="74">
        <v>67859</v>
      </c>
      <c r="E134" s="74"/>
      <c r="F134" s="74" t="s">
        <v>1013</v>
      </c>
      <c r="G134" s="97">
        <v>43811</v>
      </c>
      <c r="H134" s="74" t="s">
        <v>961</v>
      </c>
      <c r="I134" s="84">
        <v>9.8099999999999987</v>
      </c>
      <c r="J134" s="87" t="s">
        <v>2713</v>
      </c>
      <c r="K134" s="87" t="s">
        <v>162</v>
      </c>
      <c r="L134" s="88">
        <v>4.4800000000000006E-2</v>
      </c>
      <c r="M134" s="88">
        <v>3.1600000000000003E-2</v>
      </c>
      <c r="N134" s="84">
        <v>184582.22000000003</v>
      </c>
      <c r="O134" s="86">
        <v>113.55</v>
      </c>
      <c r="P134" s="84">
        <v>721.20992000000012</v>
      </c>
      <c r="Q134" s="85">
        <f t="shared" si="3"/>
        <v>1.0587905121745924E-2</v>
      </c>
      <c r="R134" s="85">
        <f>P134/'סכום נכסי הקרן'!$C$42</f>
        <v>3.9492287544408834E-4</v>
      </c>
    </row>
    <row r="135" spans="2:18">
      <c r="B135" s="77" t="s">
        <v>2820</v>
      </c>
      <c r="C135" s="87" t="s">
        <v>2709</v>
      </c>
      <c r="D135" s="74">
        <v>7258</v>
      </c>
      <c r="E135" s="74"/>
      <c r="F135" s="74" t="s">
        <v>682</v>
      </c>
      <c r="G135" s="97">
        <v>43774</v>
      </c>
      <c r="H135" s="74"/>
      <c r="I135" s="84">
        <v>4.9899999999999993</v>
      </c>
      <c r="J135" s="87" t="s">
        <v>910</v>
      </c>
      <c r="K135" s="87" t="s">
        <v>162</v>
      </c>
      <c r="L135" s="88">
        <v>2.3965999999999998E-2</v>
      </c>
      <c r="M135" s="88">
        <v>2.1299999999999999E-2</v>
      </c>
      <c r="N135" s="84">
        <v>125890.55000000002</v>
      </c>
      <c r="O135" s="86">
        <v>102.5</v>
      </c>
      <c r="P135" s="84">
        <v>444.01911000000013</v>
      </c>
      <c r="Q135" s="85">
        <f t="shared" si="3"/>
        <v>6.5185351428916393E-3</v>
      </c>
      <c r="R135" s="85">
        <f>P135/'סכום נכסי הקרן'!$C$42</f>
        <v>2.4313767574539875E-4</v>
      </c>
    </row>
    <row r="136" spans="2:18">
      <c r="B136" s="77" t="s">
        <v>2821</v>
      </c>
      <c r="C136" s="87" t="s">
        <v>2709</v>
      </c>
      <c r="D136" s="74">
        <v>7030</v>
      </c>
      <c r="E136" s="74"/>
      <c r="F136" s="74" t="s">
        <v>682</v>
      </c>
      <c r="G136" s="97">
        <v>43649</v>
      </c>
      <c r="H136" s="74"/>
      <c r="I136" s="84">
        <v>0.62</v>
      </c>
      <c r="J136" s="87" t="s">
        <v>2713</v>
      </c>
      <c r="K136" s="87" t="s">
        <v>162</v>
      </c>
      <c r="L136" s="88">
        <v>2.6499999999999999E-2</v>
      </c>
      <c r="M136" s="88">
        <v>2.6199999999999998E-2</v>
      </c>
      <c r="N136" s="84">
        <v>43697.48000000001</v>
      </c>
      <c r="O136" s="86">
        <v>100.12</v>
      </c>
      <c r="P136" s="84">
        <v>150.54348000000005</v>
      </c>
      <c r="Q136" s="85">
        <f t="shared" si="3"/>
        <v>2.2100917343697317E-3</v>
      </c>
      <c r="R136" s="85">
        <f>P136/'סכום נכסי הקרן'!$C$42</f>
        <v>8.2435172274058035E-5</v>
      </c>
    </row>
    <row r="137" spans="2:18">
      <c r="B137" s="77" t="s">
        <v>2821</v>
      </c>
      <c r="C137" s="87" t="s">
        <v>2709</v>
      </c>
      <c r="D137" s="74">
        <v>7059</v>
      </c>
      <c r="E137" s="74"/>
      <c r="F137" s="74" t="s">
        <v>682</v>
      </c>
      <c r="G137" s="97">
        <v>43668</v>
      </c>
      <c r="H137" s="74"/>
      <c r="I137" s="84">
        <v>0.62</v>
      </c>
      <c r="J137" s="87" t="s">
        <v>2713</v>
      </c>
      <c r="K137" s="87" t="s">
        <v>162</v>
      </c>
      <c r="L137" s="88">
        <v>2.6563E-2</v>
      </c>
      <c r="M137" s="88">
        <v>2.6200000000000001E-2</v>
      </c>
      <c r="N137" s="84">
        <v>9816.0200000000023</v>
      </c>
      <c r="O137" s="86">
        <v>100.12</v>
      </c>
      <c r="P137" s="84">
        <v>33.817460000000004</v>
      </c>
      <c r="Q137" s="85">
        <f t="shared" si="3"/>
        <v>4.9646579727915825E-4</v>
      </c>
      <c r="R137" s="85">
        <f>P137/'סכום נכסי הקרן'!$C$42</f>
        <v>1.8517893574474738E-5</v>
      </c>
    </row>
    <row r="138" spans="2:18">
      <c r="B138" s="77" t="s">
        <v>2821</v>
      </c>
      <c r="C138" s="87" t="s">
        <v>2709</v>
      </c>
      <c r="D138" s="74">
        <v>7107</v>
      </c>
      <c r="E138" s="74"/>
      <c r="F138" s="74" t="s">
        <v>682</v>
      </c>
      <c r="G138" s="97">
        <v>43697</v>
      </c>
      <c r="H138" s="74"/>
      <c r="I138" s="84">
        <v>0.61999999999999988</v>
      </c>
      <c r="J138" s="87" t="s">
        <v>2713</v>
      </c>
      <c r="K138" s="87" t="s">
        <v>162</v>
      </c>
      <c r="L138" s="88">
        <v>2.6563E-2</v>
      </c>
      <c r="M138" s="88">
        <v>2.6199999999999991E-2</v>
      </c>
      <c r="N138" s="84">
        <v>15105.990000000002</v>
      </c>
      <c r="O138" s="86">
        <v>100.12</v>
      </c>
      <c r="P138" s="84">
        <v>52.042060000000014</v>
      </c>
      <c r="Q138" s="85">
        <f t="shared" si="3"/>
        <v>7.6401665914441208E-4</v>
      </c>
      <c r="R138" s="85">
        <f>P138/'סכום נכסי הקרן'!$C$42</f>
        <v>2.8497389469121242E-5</v>
      </c>
    </row>
    <row r="139" spans="2:18">
      <c r="B139" s="77" t="s">
        <v>2821</v>
      </c>
      <c r="C139" s="87" t="s">
        <v>2709</v>
      </c>
      <c r="D139" s="74">
        <v>7182</v>
      </c>
      <c r="E139" s="74"/>
      <c r="F139" s="74" t="s">
        <v>682</v>
      </c>
      <c r="G139" s="97">
        <v>43728</v>
      </c>
      <c r="H139" s="74"/>
      <c r="I139" s="84">
        <v>0.61999999999999988</v>
      </c>
      <c r="J139" s="87" t="s">
        <v>2713</v>
      </c>
      <c r="K139" s="87" t="s">
        <v>162</v>
      </c>
      <c r="L139" s="88">
        <v>2.6563E-2</v>
      </c>
      <c r="M139" s="88">
        <v>2.6199999999999998E-2</v>
      </c>
      <c r="N139" s="84">
        <v>21506.050000000003</v>
      </c>
      <c r="O139" s="86">
        <v>100.12</v>
      </c>
      <c r="P139" s="84">
        <v>74.091130000000021</v>
      </c>
      <c r="Q139" s="85">
        <f t="shared" si="3"/>
        <v>1.0877136226896923E-3</v>
      </c>
      <c r="R139" s="85">
        <f>P139/'סכום נכסי הקרן'!$C$42</f>
        <v>4.0571103215693095E-5</v>
      </c>
    </row>
    <row r="140" spans="2:18">
      <c r="B140" s="77" t="s">
        <v>2821</v>
      </c>
      <c r="C140" s="87" t="s">
        <v>2709</v>
      </c>
      <c r="D140" s="74">
        <v>7223</v>
      </c>
      <c r="E140" s="74"/>
      <c r="F140" s="74" t="s">
        <v>682</v>
      </c>
      <c r="G140" s="97">
        <v>43759</v>
      </c>
      <c r="H140" s="74"/>
      <c r="I140" s="84">
        <v>0.62</v>
      </c>
      <c r="J140" s="87" t="s">
        <v>2713</v>
      </c>
      <c r="K140" s="87" t="s">
        <v>162</v>
      </c>
      <c r="L140" s="88">
        <v>2.6563E-2</v>
      </c>
      <c r="M140" s="88">
        <v>2.6199999999999998E-2</v>
      </c>
      <c r="N140" s="84">
        <v>26932.200000000004</v>
      </c>
      <c r="O140" s="86">
        <v>100.12</v>
      </c>
      <c r="P140" s="84">
        <v>92.784910000000025</v>
      </c>
      <c r="Q140" s="85">
        <f t="shared" si="3"/>
        <v>1.3621524005240175E-3</v>
      </c>
      <c r="R140" s="85">
        <f>P140/'סכום נכסי הקרן'!$C$42</f>
        <v>5.0807514482081656E-5</v>
      </c>
    </row>
    <row r="141" spans="2:18">
      <c r="B141" s="77" t="s">
        <v>2821</v>
      </c>
      <c r="C141" s="87" t="s">
        <v>2709</v>
      </c>
      <c r="D141" s="74">
        <v>7503</v>
      </c>
      <c r="E141" s="74"/>
      <c r="F141" s="74" t="s">
        <v>682</v>
      </c>
      <c r="G141" s="97">
        <v>43910</v>
      </c>
      <c r="H141" s="74"/>
      <c r="I141" s="84">
        <v>0.62000000000000011</v>
      </c>
      <c r="J141" s="87" t="s">
        <v>2713</v>
      </c>
      <c r="K141" s="87" t="s">
        <v>162</v>
      </c>
      <c r="L141" s="88">
        <v>2.6563E-2</v>
      </c>
      <c r="M141" s="88">
        <v>2.6200000000000005E-2</v>
      </c>
      <c r="N141" s="84">
        <v>16548.970000000005</v>
      </c>
      <c r="O141" s="86">
        <v>100.12</v>
      </c>
      <c r="P141" s="84">
        <v>57.013339999999999</v>
      </c>
      <c r="Q141" s="85">
        <f t="shared" si="3"/>
        <v>8.3699879584829009E-4</v>
      </c>
      <c r="R141" s="85">
        <f>P141/'סכום נכסי הקרן'!$C$42</f>
        <v>3.121958190962134E-5</v>
      </c>
    </row>
    <row r="142" spans="2:18">
      <c r="B142" s="77" t="s">
        <v>2821</v>
      </c>
      <c r="C142" s="87" t="s">
        <v>2709</v>
      </c>
      <c r="D142" s="74">
        <v>7602</v>
      </c>
      <c r="E142" s="74"/>
      <c r="F142" s="74" t="s">
        <v>682</v>
      </c>
      <c r="G142" s="97">
        <v>43941</v>
      </c>
      <c r="H142" s="74"/>
      <c r="I142" s="84">
        <v>0.62</v>
      </c>
      <c r="J142" s="87" t="s">
        <v>2713</v>
      </c>
      <c r="K142" s="87" t="s">
        <v>162</v>
      </c>
      <c r="L142" s="88">
        <v>2.6563E-2</v>
      </c>
      <c r="M142" s="88">
        <v>2.6199999999999998E-2</v>
      </c>
      <c r="N142" s="84">
        <v>12911.270000000002</v>
      </c>
      <c r="O142" s="86">
        <v>100.12</v>
      </c>
      <c r="P142" s="84">
        <v>44.481010000000012</v>
      </c>
      <c r="Q142" s="85">
        <f t="shared" si="3"/>
        <v>6.5301474721733124E-4</v>
      </c>
      <c r="R142" s="85">
        <f>P142/'סכום נכסי הקרן'!$C$42</f>
        <v>2.4357080906287658E-5</v>
      </c>
    </row>
    <row r="143" spans="2:18">
      <c r="B143" s="77" t="s">
        <v>2821</v>
      </c>
      <c r="C143" s="87" t="s">
        <v>2709</v>
      </c>
      <c r="D143" s="74">
        <v>7687</v>
      </c>
      <c r="E143" s="74"/>
      <c r="F143" s="74" t="s">
        <v>682</v>
      </c>
      <c r="G143" s="97">
        <v>43971</v>
      </c>
      <c r="H143" s="74"/>
      <c r="I143" s="84">
        <v>0.62000000000000011</v>
      </c>
      <c r="J143" s="87" t="s">
        <v>2713</v>
      </c>
      <c r="K143" s="87" t="s">
        <v>162</v>
      </c>
      <c r="L143" s="88">
        <v>2.6563E-2</v>
      </c>
      <c r="M143" s="88">
        <v>2.6200000000000005E-2</v>
      </c>
      <c r="N143" s="84">
        <v>10319.650000000001</v>
      </c>
      <c r="O143" s="86">
        <v>100.12</v>
      </c>
      <c r="P143" s="84">
        <v>35.552519999999994</v>
      </c>
      <c r="Q143" s="85">
        <f t="shared" si="3"/>
        <v>5.2193778560197051E-4</v>
      </c>
      <c r="R143" s="85">
        <f>P143/'סכום נכסי הקרן'!$C$42</f>
        <v>1.9467984338988925E-5</v>
      </c>
    </row>
    <row r="144" spans="2:18">
      <c r="B144" s="77" t="s">
        <v>2821</v>
      </c>
      <c r="C144" s="87" t="s">
        <v>2709</v>
      </c>
      <c r="D144" s="74">
        <v>7747</v>
      </c>
      <c r="E144" s="74"/>
      <c r="F144" s="74" t="s">
        <v>682</v>
      </c>
      <c r="G144" s="97">
        <v>44004</v>
      </c>
      <c r="H144" s="74"/>
      <c r="I144" s="84">
        <v>0.61999999999999988</v>
      </c>
      <c r="J144" s="87" t="s">
        <v>2713</v>
      </c>
      <c r="K144" s="87" t="s">
        <v>162</v>
      </c>
      <c r="L144" s="88">
        <v>2.6563E-2</v>
      </c>
      <c r="M144" s="88">
        <v>2.6200000000000001E-2</v>
      </c>
      <c r="N144" s="84">
        <v>7841.9900000000016</v>
      </c>
      <c r="O144" s="86">
        <v>100.12</v>
      </c>
      <c r="P144" s="84">
        <v>27.016660000000005</v>
      </c>
      <c r="Q144" s="85">
        <f t="shared" si="3"/>
        <v>3.9662492826841351E-4</v>
      </c>
      <c r="R144" s="85">
        <f>P144/'סכום נכסי הקרן'!$C$42</f>
        <v>1.4793885602814898E-5</v>
      </c>
    </row>
    <row r="145" spans="2:18">
      <c r="B145" s="77" t="s">
        <v>2821</v>
      </c>
      <c r="C145" s="87" t="s">
        <v>2709</v>
      </c>
      <c r="D145" s="74">
        <v>7825</v>
      </c>
      <c r="E145" s="74"/>
      <c r="F145" s="74" t="s">
        <v>682</v>
      </c>
      <c r="G145" s="97">
        <v>44032</v>
      </c>
      <c r="H145" s="74"/>
      <c r="I145" s="84">
        <v>0.61999999999999977</v>
      </c>
      <c r="J145" s="87" t="s">
        <v>2713</v>
      </c>
      <c r="K145" s="87" t="s">
        <v>162</v>
      </c>
      <c r="L145" s="88">
        <v>2.6563E-2</v>
      </c>
      <c r="M145" s="88">
        <v>2.6199999999999998E-2</v>
      </c>
      <c r="N145" s="84">
        <v>15946.530000000002</v>
      </c>
      <c r="O145" s="86">
        <v>100.12</v>
      </c>
      <c r="P145" s="84">
        <v>54.937870000000011</v>
      </c>
      <c r="Q145" s="85">
        <f t="shared" si="3"/>
        <v>8.0652933219611258E-4</v>
      </c>
      <c r="R145" s="85">
        <f>P145/'סכום נכסי הקרן'!$C$42</f>
        <v>3.0083088140514649E-5</v>
      </c>
    </row>
    <row r="146" spans="2:18">
      <c r="B146" s="77" t="s">
        <v>2821</v>
      </c>
      <c r="C146" s="87" t="s">
        <v>2709</v>
      </c>
      <c r="D146" s="74">
        <v>7873</v>
      </c>
      <c r="E146" s="74"/>
      <c r="F146" s="74" t="s">
        <v>682</v>
      </c>
      <c r="G146" s="97">
        <v>44063</v>
      </c>
      <c r="H146" s="74"/>
      <c r="I146" s="84">
        <v>0.61999999999999988</v>
      </c>
      <c r="J146" s="87" t="s">
        <v>2713</v>
      </c>
      <c r="K146" s="87" t="s">
        <v>162</v>
      </c>
      <c r="L146" s="88">
        <v>2.6563E-2</v>
      </c>
      <c r="M146" s="88">
        <v>2.6199999999999998E-2</v>
      </c>
      <c r="N146" s="84">
        <v>9043.3600000000024</v>
      </c>
      <c r="O146" s="86">
        <v>100.12</v>
      </c>
      <c r="P146" s="84">
        <v>31.155530000000006</v>
      </c>
      <c r="Q146" s="85">
        <f t="shared" si="3"/>
        <v>4.5738665887694503E-4</v>
      </c>
      <c r="R146" s="85">
        <f>P146/'סכום נכסי הקרן'!$C$42</f>
        <v>1.7060263804447612E-5</v>
      </c>
    </row>
    <row r="147" spans="2:18">
      <c r="B147" s="77" t="s">
        <v>2821</v>
      </c>
      <c r="C147" s="87" t="s">
        <v>2709</v>
      </c>
      <c r="D147" s="74">
        <v>7953</v>
      </c>
      <c r="E147" s="74"/>
      <c r="F147" s="74" t="s">
        <v>682</v>
      </c>
      <c r="G147" s="97">
        <v>44095</v>
      </c>
      <c r="H147" s="74"/>
      <c r="I147" s="84">
        <v>0.62000000000000022</v>
      </c>
      <c r="J147" s="87" t="s">
        <v>2713</v>
      </c>
      <c r="K147" s="87" t="s">
        <v>162</v>
      </c>
      <c r="L147" s="88">
        <v>2.6563E-2</v>
      </c>
      <c r="M147" s="88">
        <v>2.6400000000000007E-2</v>
      </c>
      <c r="N147" s="84">
        <v>22444.340000000004</v>
      </c>
      <c r="O147" s="86">
        <v>100.11</v>
      </c>
      <c r="P147" s="84">
        <v>77.315929999999994</v>
      </c>
      <c r="Q147" s="85">
        <f t="shared" si="3"/>
        <v>1.135056116864767E-3</v>
      </c>
      <c r="R147" s="85">
        <f>P147/'סכום נכסי הקרן'!$C$42</f>
        <v>4.2336951484574489E-5</v>
      </c>
    </row>
    <row r="148" spans="2:18">
      <c r="B148" s="77" t="s">
        <v>2821</v>
      </c>
      <c r="C148" s="87" t="s">
        <v>2709</v>
      </c>
      <c r="D148" s="74">
        <v>7363</v>
      </c>
      <c r="E148" s="74"/>
      <c r="F148" s="74" t="s">
        <v>682</v>
      </c>
      <c r="G148" s="97">
        <v>43851</v>
      </c>
      <c r="H148" s="74"/>
      <c r="I148" s="84">
        <v>0.62</v>
      </c>
      <c r="J148" s="87" t="s">
        <v>2713</v>
      </c>
      <c r="K148" s="87" t="s">
        <v>162</v>
      </c>
      <c r="L148" s="88">
        <v>2.6563E-2</v>
      </c>
      <c r="M148" s="88">
        <v>2.6199999999999998E-2</v>
      </c>
      <c r="N148" s="84">
        <v>30382.920000000006</v>
      </c>
      <c r="O148" s="86">
        <v>100.12</v>
      </c>
      <c r="P148" s="84">
        <v>104.67309000000003</v>
      </c>
      <c r="Q148" s="85">
        <f t="shared" si="3"/>
        <v>1.5366798417303692E-3</v>
      </c>
      <c r="R148" s="85">
        <f>P148/'סכום נכסי הקרן'!$C$42</f>
        <v>5.7317289374524763E-5</v>
      </c>
    </row>
    <row r="149" spans="2:18">
      <c r="B149" s="77" t="s">
        <v>2821</v>
      </c>
      <c r="C149" s="87" t="s">
        <v>2709</v>
      </c>
      <c r="D149" s="74">
        <v>7443</v>
      </c>
      <c r="E149" s="74"/>
      <c r="F149" s="74" t="s">
        <v>682</v>
      </c>
      <c r="G149" s="97">
        <v>43881</v>
      </c>
      <c r="H149" s="74"/>
      <c r="I149" s="84">
        <v>0.61999999999999988</v>
      </c>
      <c r="J149" s="87" t="s">
        <v>2713</v>
      </c>
      <c r="K149" s="87" t="s">
        <v>162</v>
      </c>
      <c r="L149" s="88">
        <v>2.6563E-2</v>
      </c>
      <c r="M149" s="88">
        <v>2.6199999999999998E-2</v>
      </c>
      <c r="N149" s="84">
        <v>23069.520000000004</v>
      </c>
      <c r="O149" s="86">
        <v>100.12</v>
      </c>
      <c r="P149" s="84">
        <v>79.477460000000022</v>
      </c>
      <c r="Q149" s="85">
        <f t="shared" si="3"/>
        <v>1.1667890061708482E-3</v>
      </c>
      <c r="R149" s="85">
        <f>P149/'סכום נכסי הקרן'!$C$42</f>
        <v>4.3520570316326923E-5</v>
      </c>
    </row>
    <row r="150" spans="2:18">
      <c r="B150" s="77" t="s">
        <v>2821</v>
      </c>
      <c r="C150" s="87" t="s">
        <v>2709</v>
      </c>
      <c r="D150" s="74">
        <v>7272</v>
      </c>
      <c r="E150" s="74"/>
      <c r="F150" s="74" t="s">
        <v>682</v>
      </c>
      <c r="G150" s="97">
        <v>43789</v>
      </c>
      <c r="H150" s="74"/>
      <c r="I150" s="84">
        <v>0.62000000000000011</v>
      </c>
      <c r="J150" s="87" t="s">
        <v>2713</v>
      </c>
      <c r="K150" s="87" t="s">
        <v>162</v>
      </c>
      <c r="L150" s="88">
        <v>2.6563E-2</v>
      </c>
      <c r="M150" s="88">
        <v>2.6199999999999998E-2</v>
      </c>
      <c r="N150" s="84">
        <v>35716.670000000006</v>
      </c>
      <c r="O150" s="86">
        <v>100.12</v>
      </c>
      <c r="P150" s="84">
        <v>123.04854000000002</v>
      </c>
      <c r="Q150" s="85">
        <f t="shared" si="3"/>
        <v>1.8064452952745826E-3</v>
      </c>
      <c r="R150" s="85">
        <f>P150/'סכום נכסי הקרן'!$C$42</f>
        <v>6.7379388286834604E-5</v>
      </c>
    </row>
    <row r="151" spans="2:18">
      <c r="B151" s="77" t="s">
        <v>2821</v>
      </c>
      <c r="C151" s="87" t="s">
        <v>2709</v>
      </c>
      <c r="D151" s="74">
        <v>7313</v>
      </c>
      <c r="E151" s="74"/>
      <c r="F151" s="74" t="s">
        <v>682</v>
      </c>
      <c r="G151" s="97">
        <v>43819</v>
      </c>
      <c r="H151" s="74"/>
      <c r="I151" s="84">
        <v>0.62000000000000011</v>
      </c>
      <c r="J151" s="87" t="s">
        <v>2713</v>
      </c>
      <c r="K151" s="87" t="s">
        <v>162</v>
      </c>
      <c r="L151" s="88">
        <v>2.6563E-2</v>
      </c>
      <c r="M151" s="88">
        <v>2.6200000000000005E-2</v>
      </c>
      <c r="N151" s="84">
        <v>34552.570000000007</v>
      </c>
      <c r="O151" s="86">
        <v>100.12</v>
      </c>
      <c r="P151" s="84">
        <v>119.03806000000002</v>
      </c>
      <c r="Q151" s="85">
        <f t="shared" si="3"/>
        <v>1.7475684266193934E-3</v>
      </c>
      <c r="R151" s="85">
        <f>P151/'סכום נכסי הקרן'!$C$42</f>
        <v>6.518331437050382E-5</v>
      </c>
    </row>
    <row r="152" spans="2:18">
      <c r="B152" s="77" t="s">
        <v>2822</v>
      </c>
      <c r="C152" s="87" t="s">
        <v>2709</v>
      </c>
      <c r="D152" s="74">
        <v>7889</v>
      </c>
      <c r="E152" s="74"/>
      <c r="F152" s="74" t="s">
        <v>682</v>
      </c>
      <c r="G152" s="97">
        <v>44064</v>
      </c>
      <c r="H152" s="74"/>
      <c r="I152" s="84">
        <v>5.1499999999999995</v>
      </c>
      <c r="J152" s="87" t="s">
        <v>910</v>
      </c>
      <c r="K152" s="87" t="s">
        <v>162</v>
      </c>
      <c r="L152" s="88">
        <v>5.7500000000000002E-2</v>
      </c>
      <c r="M152" s="88">
        <v>6.1899999999999997E-2</v>
      </c>
      <c r="N152" s="84">
        <v>145728.1</v>
      </c>
      <c r="O152" s="86">
        <v>97.97</v>
      </c>
      <c r="P152" s="84">
        <v>491.27095000000008</v>
      </c>
      <c r="Q152" s="85">
        <f t="shared" si="3"/>
        <v>7.2122277625770673E-3</v>
      </c>
      <c r="R152" s="85">
        <f>P152/'סכום נכסי הקרן'!$C$42</f>
        <v>2.6901201829856829E-4</v>
      </c>
    </row>
    <row r="153" spans="2:18">
      <c r="B153" s="77" t="s">
        <v>2822</v>
      </c>
      <c r="C153" s="87" t="s">
        <v>2709</v>
      </c>
      <c r="D153" s="74">
        <v>7979</v>
      </c>
      <c r="E153" s="74"/>
      <c r="F153" s="74" t="s">
        <v>682</v>
      </c>
      <c r="G153" s="97">
        <v>44104</v>
      </c>
      <c r="H153" s="74"/>
      <c r="I153" s="84">
        <v>5.16</v>
      </c>
      <c r="J153" s="87" t="s">
        <v>910</v>
      </c>
      <c r="K153" s="87" t="s">
        <v>162</v>
      </c>
      <c r="L153" s="88">
        <v>5.7500000000000002E-2</v>
      </c>
      <c r="M153" s="88">
        <v>6.1600000000000002E-2</v>
      </c>
      <c r="N153" s="84">
        <v>12133.480000000003</v>
      </c>
      <c r="O153" s="86">
        <v>97.61</v>
      </c>
      <c r="P153" s="84">
        <v>40.753450000000001</v>
      </c>
      <c r="Q153" s="85">
        <f t="shared" si="3"/>
        <v>5.9829135736765287E-4</v>
      </c>
      <c r="R153" s="85">
        <f>P153/'סכום נכסי הקרן'!$C$42</f>
        <v>2.2315929401341124E-5</v>
      </c>
    </row>
    <row r="154" spans="2:18">
      <c r="B154" s="77" t="s">
        <v>2823</v>
      </c>
      <c r="C154" s="87" t="s">
        <v>2709</v>
      </c>
      <c r="D154" s="74">
        <v>7903</v>
      </c>
      <c r="E154" s="74"/>
      <c r="F154" s="74" t="s">
        <v>682</v>
      </c>
      <c r="G154" s="97">
        <v>44070</v>
      </c>
      <c r="H154" s="74"/>
      <c r="I154" s="84">
        <v>3.9299999999999993</v>
      </c>
      <c r="J154" s="87" t="s">
        <v>971</v>
      </c>
      <c r="K154" s="87" t="s">
        <v>162</v>
      </c>
      <c r="L154" s="88">
        <v>2.802E-2</v>
      </c>
      <c r="M154" s="88">
        <v>3.3000000000000002E-2</v>
      </c>
      <c r="N154" s="84">
        <v>277941.78000000009</v>
      </c>
      <c r="O154" s="86">
        <v>98.36</v>
      </c>
      <c r="P154" s="84">
        <v>940.75547000000017</v>
      </c>
      <c r="Q154" s="85">
        <f t="shared" si="3"/>
        <v>1.3810999242943711E-2</v>
      </c>
      <c r="R154" s="85">
        <f>P154/'סכום נכסי הקרן'!$C$42</f>
        <v>5.1514246407225622E-4</v>
      </c>
    </row>
    <row r="155" spans="2:18">
      <c r="B155" s="77" t="s">
        <v>2824</v>
      </c>
      <c r="C155" s="87" t="s">
        <v>2709</v>
      </c>
      <c r="D155" s="74">
        <v>7364</v>
      </c>
      <c r="E155" s="74"/>
      <c r="F155" s="74" t="s">
        <v>682</v>
      </c>
      <c r="G155" s="97">
        <v>43846</v>
      </c>
      <c r="H155" s="74"/>
      <c r="I155" s="84">
        <v>2.39</v>
      </c>
      <c r="J155" s="87" t="s">
        <v>2713</v>
      </c>
      <c r="K155" s="87" t="s">
        <v>164</v>
      </c>
      <c r="L155" s="88">
        <v>1.7500000000000002E-2</v>
      </c>
      <c r="M155" s="88">
        <v>1.9500000000000003E-2</v>
      </c>
      <c r="N155" s="84">
        <v>662100.55000000016</v>
      </c>
      <c r="O155" s="86">
        <v>99.61</v>
      </c>
      <c r="P155" s="84">
        <v>2655.0890500000005</v>
      </c>
      <c r="Q155" s="85">
        <f t="shared" si="3"/>
        <v>3.8978708100945864E-2</v>
      </c>
      <c r="R155" s="85">
        <f>P155/'סכום נכסי הקרן'!$C$42</f>
        <v>1.4538837765655148E-3</v>
      </c>
    </row>
    <row r="156" spans="2:18">
      <c r="B156" s="77" t="s">
        <v>2825</v>
      </c>
      <c r="C156" s="87" t="s">
        <v>2709</v>
      </c>
      <c r="D156" s="74">
        <v>7384</v>
      </c>
      <c r="E156" s="74"/>
      <c r="F156" s="74" t="s">
        <v>682</v>
      </c>
      <c r="G156" s="97">
        <v>43861</v>
      </c>
      <c r="H156" s="74"/>
      <c r="I156" s="84">
        <v>5.6899999999999995</v>
      </c>
      <c r="J156" s="87" t="s">
        <v>2713</v>
      </c>
      <c r="K156" s="87" t="s">
        <v>164</v>
      </c>
      <c r="L156" s="88">
        <v>2.6249999999999999E-2</v>
      </c>
      <c r="M156" s="88">
        <v>2.3599999999999999E-2</v>
      </c>
      <c r="N156" s="84">
        <v>2555.9899999999998</v>
      </c>
      <c r="O156" s="86">
        <v>101.81</v>
      </c>
      <c r="P156" s="84">
        <v>10.476170000000002</v>
      </c>
      <c r="Q156" s="85">
        <f t="shared" si="3"/>
        <v>1.537980703305925E-4</v>
      </c>
      <c r="R156" s="85">
        <f>P156/'סכום נכסי הקרן'!$C$42</f>
        <v>5.7365810775884712E-6</v>
      </c>
    </row>
    <row r="157" spans="2:18">
      <c r="B157" s="77" t="s">
        <v>2825</v>
      </c>
      <c r="C157" s="87" t="s">
        <v>2709</v>
      </c>
      <c r="D157" s="74">
        <v>76091</v>
      </c>
      <c r="E157" s="74"/>
      <c r="F157" s="74" t="s">
        <v>682</v>
      </c>
      <c r="G157" s="97">
        <v>43937</v>
      </c>
      <c r="H157" s="74"/>
      <c r="I157" s="84">
        <v>5.6899999999999995</v>
      </c>
      <c r="J157" s="87" t="s">
        <v>2713</v>
      </c>
      <c r="K157" s="87" t="s">
        <v>164</v>
      </c>
      <c r="L157" s="88">
        <v>2.6249999999999999E-2</v>
      </c>
      <c r="M157" s="88">
        <v>2.3899999999999998E-2</v>
      </c>
      <c r="N157" s="84">
        <v>9041.8300000000017</v>
      </c>
      <c r="O157" s="86">
        <v>101.68</v>
      </c>
      <c r="P157" s="84">
        <v>37.01212000000001</v>
      </c>
      <c r="Q157" s="85">
        <f t="shared" si="3"/>
        <v>5.4336581354104895E-4</v>
      </c>
      <c r="R157" s="85">
        <f>P157/'סכום נכסי הקרן'!$C$42</f>
        <v>2.026723766733776E-5</v>
      </c>
    </row>
    <row r="158" spans="2:18">
      <c r="B158" s="77" t="s">
        <v>2825</v>
      </c>
      <c r="C158" s="87" t="s">
        <v>2709</v>
      </c>
      <c r="D158" s="74">
        <v>7824</v>
      </c>
      <c r="E158" s="74"/>
      <c r="F158" s="74" t="s">
        <v>682</v>
      </c>
      <c r="G158" s="97">
        <v>44027</v>
      </c>
      <c r="H158" s="74"/>
      <c r="I158" s="84">
        <v>5.6899999999999995</v>
      </c>
      <c r="J158" s="87" t="s">
        <v>2713</v>
      </c>
      <c r="K158" s="87" t="s">
        <v>164</v>
      </c>
      <c r="L158" s="88">
        <v>2.6249999999999999E-2</v>
      </c>
      <c r="M158" s="88">
        <v>2.3799999999999998E-2</v>
      </c>
      <c r="N158" s="84">
        <v>681.92</v>
      </c>
      <c r="O158" s="86">
        <v>101.71</v>
      </c>
      <c r="P158" s="84">
        <v>2.7922100000000003</v>
      </c>
      <c r="Q158" s="85">
        <f t="shared" si="3"/>
        <v>4.099174697983936E-5</v>
      </c>
      <c r="R158" s="85">
        <f>P158/'סכום נכסי הקרן'!$C$42</f>
        <v>1.5289689887290206E-6</v>
      </c>
    </row>
    <row r="159" spans="2:18">
      <c r="B159" s="77" t="s">
        <v>2825</v>
      </c>
      <c r="C159" s="87" t="s">
        <v>2709</v>
      </c>
      <c r="D159" s="74">
        <v>7385</v>
      </c>
      <c r="E159" s="74"/>
      <c r="F159" s="74" t="s">
        <v>682</v>
      </c>
      <c r="G159" s="97">
        <v>43861</v>
      </c>
      <c r="H159" s="74"/>
      <c r="I159" s="84">
        <v>5.6399999999999988</v>
      </c>
      <c r="J159" s="87" t="s">
        <v>2713</v>
      </c>
      <c r="K159" s="87" t="s">
        <v>165</v>
      </c>
      <c r="L159" s="88">
        <v>2.9359000000000003E-2</v>
      </c>
      <c r="M159" s="88">
        <v>2.8999999999999995E-2</v>
      </c>
      <c r="N159" s="84">
        <v>8333.1400000000012</v>
      </c>
      <c r="O159" s="86">
        <v>100.4</v>
      </c>
      <c r="P159" s="84">
        <v>36.902830000000009</v>
      </c>
      <c r="Q159" s="85">
        <f t="shared" si="3"/>
        <v>5.4176135398126409E-4</v>
      </c>
      <c r="R159" s="85">
        <f>P159/'סכום נכסי הקרן'!$C$42</f>
        <v>2.0207392232797309E-5</v>
      </c>
    </row>
    <row r="160" spans="2:18">
      <c r="B160" s="77" t="s">
        <v>2825</v>
      </c>
      <c r="C160" s="87" t="s">
        <v>2709</v>
      </c>
      <c r="D160" s="74">
        <v>7610</v>
      </c>
      <c r="E160" s="74"/>
      <c r="F160" s="74" t="s">
        <v>682</v>
      </c>
      <c r="G160" s="97">
        <v>43937</v>
      </c>
      <c r="H160" s="74"/>
      <c r="I160" s="84">
        <v>5.6400000000000006</v>
      </c>
      <c r="J160" s="87" t="s">
        <v>2713</v>
      </c>
      <c r="K160" s="87" t="s">
        <v>165</v>
      </c>
      <c r="L160" s="88">
        <v>2.9359000000000003E-2</v>
      </c>
      <c r="M160" s="88">
        <v>2.8999999999999998E-2</v>
      </c>
      <c r="N160" s="84">
        <v>12906.660000000002</v>
      </c>
      <c r="O160" s="86">
        <v>100.4</v>
      </c>
      <c r="P160" s="84">
        <v>57.156430000000007</v>
      </c>
      <c r="Q160" s="85">
        <f t="shared" si="3"/>
        <v>8.3909946487939653E-4</v>
      </c>
      <c r="R160" s="85">
        <f>P160/'סכום נכסי הקרן'!$C$42</f>
        <v>3.1297935676922961E-5</v>
      </c>
    </row>
    <row r="161" spans="2:18">
      <c r="B161" s="77" t="s">
        <v>2825</v>
      </c>
      <c r="C161" s="87" t="s">
        <v>2709</v>
      </c>
      <c r="D161" s="74">
        <v>7828</v>
      </c>
      <c r="E161" s="74"/>
      <c r="F161" s="74" t="s">
        <v>682</v>
      </c>
      <c r="G161" s="97">
        <v>44027</v>
      </c>
      <c r="H161" s="74"/>
      <c r="I161" s="84">
        <v>5.6400000000000015</v>
      </c>
      <c r="J161" s="87" t="s">
        <v>2713</v>
      </c>
      <c r="K161" s="87" t="s">
        <v>165</v>
      </c>
      <c r="L161" s="88">
        <v>2.9365000000000002E-2</v>
      </c>
      <c r="M161" s="88">
        <v>2.9000000000000005E-2</v>
      </c>
      <c r="N161" s="84">
        <v>8570.8700000000026</v>
      </c>
      <c r="O161" s="86">
        <v>100.4</v>
      </c>
      <c r="P161" s="84">
        <v>37.955589999999994</v>
      </c>
      <c r="Q161" s="85">
        <f t="shared" si="3"/>
        <v>5.5721666413003344E-4</v>
      </c>
      <c r="R161" s="85">
        <f>P161/'סכום נכסי הקרן'!$C$42</f>
        <v>2.0783866564088415E-5</v>
      </c>
    </row>
    <row r="162" spans="2:18">
      <c r="B162" s="77" t="s">
        <v>2825</v>
      </c>
      <c r="C162" s="87" t="s">
        <v>2709</v>
      </c>
      <c r="D162" s="74">
        <v>7276</v>
      </c>
      <c r="E162" s="74"/>
      <c r="F162" s="74" t="s">
        <v>682</v>
      </c>
      <c r="G162" s="97">
        <v>43788</v>
      </c>
      <c r="H162" s="74"/>
      <c r="I162" s="84">
        <v>5.6899999999999995</v>
      </c>
      <c r="J162" s="87" t="s">
        <v>2713</v>
      </c>
      <c r="K162" s="87" t="s">
        <v>164</v>
      </c>
      <c r="L162" s="88">
        <v>2.6249999999999999E-2</v>
      </c>
      <c r="M162" s="88">
        <v>2.3599999999999999E-2</v>
      </c>
      <c r="N162" s="84">
        <v>111456.83000000002</v>
      </c>
      <c r="O162" s="86">
        <v>101.81</v>
      </c>
      <c r="P162" s="84">
        <v>456.82443000000006</v>
      </c>
      <c r="Q162" s="85">
        <f t="shared" si="3"/>
        <v>6.7065268904449651E-3</v>
      </c>
      <c r="R162" s="85">
        <f>P162/'סכום נכסי הקרן'!$C$42</f>
        <v>2.5014966165288831E-4</v>
      </c>
    </row>
    <row r="163" spans="2:18">
      <c r="B163" s="77" t="s">
        <v>2825</v>
      </c>
      <c r="C163" s="87" t="s">
        <v>2709</v>
      </c>
      <c r="D163" s="74">
        <v>7275</v>
      </c>
      <c r="E163" s="74"/>
      <c r="F163" s="74" t="s">
        <v>682</v>
      </c>
      <c r="G163" s="97">
        <v>43788</v>
      </c>
      <c r="H163" s="74"/>
      <c r="I163" s="84">
        <v>5.6400000000000006</v>
      </c>
      <c r="J163" s="87" t="s">
        <v>2713</v>
      </c>
      <c r="K163" s="87" t="s">
        <v>165</v>
      </c>
      <c r="L163" s="88">
        <v>2.9359000000000003E-2</v>
      </c>
      <c r="M163" s="88">
        <v>2.9000000000000005E-2</v>
      </c>
      <c r="N163" s="84">
        <v>104735.72000000002</v>
      </c>
      <c r="O163" s="86">
        <v>100.4</v>
      </c>
      <c r="P163" s="84">
        <v>463.81618000000003</v>
      </c>
      <c r="Q163" s="85">
        <f t="shared" si="3"/>
        <v>6.8091710493536047E-3</v>
      </c>
      <c r="R163" s="85">
        <f>P163/'סכום נכסי הקרן'!$C$42</f>
        <v>2.5397823075297253E-4</v>
      </c>
    </row>
    <row r="164" spans="2:18">
      <c r="B164" s="77" t="s">
        <v>2826</v>
      </c>
      <c r="C164" s="87" t="s">
        <v>2709</v>
      </c>
      <c r="D164" s="74">
        <v>72808</v>
      </c>
      <c r="E164" s="74"/>
      <c r="F164" s="74" t="s">
        <v>682</v>
      </c>
      <c r="G164" s="97">
        <v>43797</v>
      </c>
      <c r="H164" s="74"/>
      <c r="I164" s="84">
        <v>5.7900000000000009</v>
      </c>
      <c r="J164" s="87" t="s">
        <v>910</v>
      </c>
      <c r="K164" s="87" t="s">
        <v>162</v>
      </c>
      <c r="L164" s="88">
        <v>3.1600000000000003E-2</v>
      </c>
      <c r="M164" s="88">
        <v>2.7699999999999995E-2</v>
      </c>
      <c r="N164" s="84">
        <v>10131.950000000003</v>
      </c>
      <c r="O164" s="86">
        <v>103.69</v>
      </c>
      <c r="P164" s="84">
        <v>36.150530000000003</v>
      </c>
      <c r="Q164" s="85">
        <f t="shared" si="3"/>
        <v>5.307170230559636E-4</v>
      </c>
      <c r="R164" s="85">
        <f>P164/'סכום נכסי הקרן'!$C$42</f>
        <v>1.9795444932909102E-5</v>
      </c>
    </row>
    <row r="165" spans="2:18">
      <c r="B165" s="77" t="s">
        <v>2826</v>
      </c>
      <c r="C165" s="87" t="s">
        <v>2709</v>
      </c>
      <c r="D165" s="74">
        <v>7847</v>
      </c>
      <c r="E165" s="74"/>
      <c r="F165" s="74" t="s">
        <v>682</v>
      </c>
      <c r="G165" s="97">
        <v>44043</v>
      </c>
      <c r="H165" s="74"/>
      <c r="I165" s="84">
        <v>5.7899999999999991</v>
      </c>
      <c r="J165" s="87" t="s">
        <v>910</v>
      </c>
      <c r="K165" s="87" t="s">
        <v>162</v>
      </c>
      <c r="L165" s="88">
        <v>3.1600000000000003E-2</v>
      </c>
      <c r="M165" s="88">
        <v>2.7699999999999999E-2</v>
      </c>
      <c r="N165" s="84">
        <v>41552.180000000008</v>
      </c>
      <c r="O165" s="86">
        <v>103.69</v>
      </c>
      <c r="P165" s="84">
        <v>148.25707000000003</v>
      </c>
      <c r="Q165" s="85">
        <f t="shared" si="3"/>
        <v>2.1765255125554069E-3</v>
      </c>
      <c r="R165" s="85">
        <f>P165/'סכום נכסי הקרן'!$C$42</f>
        <v>8.1183171176175012E-5</v>
      </c>
    </row>
    <row r="166" spans="2:18">
      <c r="B166" s="77" t="s">
        <v>2826</v>
      </c>
      <c r="C166" s="87" t="s">
        <v>2709</v>
      </c>
      <c r="D166" s="74">
        <v>7906</v>
      </c>
      <c r="E166" s="74"/>
      <c r="F166" s="74" t="s">
        <v>682</v>
      </c>
      <c r="G166" s="97">
        <v>44071</v>
      </c>
      <c r="H166" s="74"/>
      <c r="I166" s="84">
        <v>5.7899999999999991</v>
      </c>
      <c r="J166" s="87" t="s">
        <v>910</v>
      </c>
      <c r="K166" s="87" t="s">
        <v>162</v>
      </c>
      <c r="L166" s="88">
        <v>3.1600000000000003E-2</v>
      </c>
      <c r="M166" s="88">
        <v>2.7699999999999999E-2</v>
      </c>
      <c r="N166" s="84">
        <v>47495.780000000006</v>
      </c>
      <c r="O166" s="86">
        <v>103.69</v>
      </c>
      <c r="P166" s="84">
        <v>169.46364000000005</v>
      </c>
      <c r="Q166" s="85">
        <f t="shared" si="3"/>
        <v>2.4878539412016235E-3</v>
      </c>
      <c r="R166" s="85">
        <f>P166/'סכום נכסי הקרן'!$C$42</f>
        <v>9.2795545563241618E-5</v>
      </c>
    </row>
    <row r="167" spans="2:18">
      <c r="B167" s="77" t="s">
        <v>2826</v>
      </c>
      <c r="C167" s="87" t="s">
        <v>2709</v>
      </c>
      <c r="D167" s="74">
        <v>7977</v>
      </c>
      <c r="E167" s="74"/>
      <c r="F167" s="74" t="s">
        <v>682</v>
      </c>
      <c r="G167" s="97">
        <v>44104</v>
      </c>
      <c r="H167" s="74"/>
      <c r="I167" s="84">
        <v>5.7900000000000009</v>
      </c>
      <c r="J167" s="87" t="s">
        <v>910</v>
      </c>
      <c r="K167" s="87" t="s">
        <v>162</v>
      </c>
      <c r="L167" s="88">
        <v>3.1489999999999997E-2</v>
      </c>
      <c r="M167" s="88">
        <v>2.8400000000000002E-2</v>
      </c>
      <c r="N167" s="84">
        <v>39007.430000000008</v>
      </c>
      <c r="O167" s="86">
        <v>103.29</v>
      </c>
      <c r="P167" s="84">
        <v>138.64054000000002</v>
      </c>
      <c r="Q167" s="85">
        <f t="shared" si="3"/>
        <v>2.0353476052404002E-3</v>
      </c>
      <c r="R167" s="85">
        <f>P167/'סכום נכסי הקרן'!$C$42</f>
        <v>7.5917315044586662E-5</v>
      </c>
    </row>
    <row r="168" spans="2:18">
      <c r="B168" s="77" t="s">
        <v>2826</v>
      </c>
      <c r="C168" s="87" t="s">
        <v>2709</v>
      </c>
      <c r="D168" s="74">
        <v>7386</v>
      </c>
      <c r="E168" s="74"/>
      <c r="F168" s="74" t="s">
        <v>682</v>
      </c>
      <c r="G168" s="97">
        <v>43861</v>
      </c>
      <c r="H168" s="74"/>
      <c r="I168" s="84">
        <v>5.7900000000000009</v>
      </c>
      <c r="J168" s="87" t="s">
        <v>910</v>
      </c>
      <c r="K168" s="87" t="s">
        <v>162</v>
      </c>
      <c r="L168" s="88">
        <v>3.1600000000000003E-2</v>
      </c>
      <c r="M168" s="88">
        <v>2.7699999999999999E-2</v>
      </c>
      <c r="N168" s="84">
        <v>27242.780000000006</v>
      </c>
      <c r="O168" s="86">
        <v>103.69</v>
      </c>
      <c r="P168" s="84">
        <v>97.201509999999999</v>
      </c>
      <c r="Q168" s="85">
        <f t="shared" si="3"/>
        <v>1.4269914168269309E-3</v>
      </c>
      <c r="R168" s="85">
        <f>P168/'סכום נכסי הקרן'!$C$42</f>
        <v>5.3225973135127289E-5</v>
      </c>
    </row>
    <row r="169" spans="2:18">
      <c r="B169" s="77" t="s">
        <v>2826</v>
      </c>
      <c r="C169" s="87" t="s">
        <v>2709</v>
      </c>
      <c r="D169" s="74">
        <v>7535</v>
      </c>
      <c r="E169" s="74"/>
      <c r="F169" s="74" t="s">
        <v>682</v>
      </c>
      <c r="G169" s="97">
        <v>43921</v>
      </c>
      <c r="H169" s="74"/>
      <c r="I169" s="84">
        <v>5.7899999999999991</v>
      </c>
      <c r="J169" s="87" t="s">
        <v>910</v>
      </c>
      <c r="K169" s="87" t="s">
        <v>162</v>
      </c>
      <c r="L169" s="88">
        <v>3.1600000000000003E-2</v>
      </c>
      <c r="M169" s="88">
        <v>2.7699999999999999E-2</v>
      </c>
      <c r="N169" s="84">
        <v>30142.090000000004</v>
      </c>
      <c r="O169" s="86">
        <v>103.69</v>
      </c>
      <c r="P169" s="84">
        <v>107.54615000000003</v>
      </c>
      <c r="Q169" s="85">
        <f t="shared" si="3"/>
        <v>1.5788585276379108E-3</v>
      </c>
      <c r="R169" s="85">
        <f>P169/'סכום נכסי הקרן'!$C$42</f>
        <v>5.8890530514252002E-5</v>
      </c>
    </row>
    <row r="170" spans="2:18">
      <c r="B170" s="77" t="s">
        <v>2826</v>
      </c>
      <c r="C170" s="87" t="s">
        <v>2709</v>
      </c>
      <c r="D170" s="74">
        <v>7645</v>
      </c>
      <c r="E170" s="74"/>
      <c r="F170" s="74" t="s">
        <v>682</v>
      </c>
      <c r="G170" s="97">
        <v>43951</v>
      </c>
      <c r="H170" s="74"/>
      <c r="I170" s="84">
        <v>5.7899999999999991</v>
      </c>
      <c r="J170" s="87" t="s">
        <v>910</v>
      </c>
      <c r="K170" s="87" t="s">
        <v>162</v>
      </c>
      <c r="L170" s="88">
        <v>3.1600000000000003E-2</v>
      </c>
      <c r="M170" s="88">
        <v>2.7699999999999995E-2</v>
      </c>
      <c r="N170" s="84">
        <v>25834.300000000003</v>
      </c>
      <c r="O170" s="86">
        <v>103.69</v>
      </c>
      <c r="P170" s="84">
        <v>92.176100000000019</v>
      </c>
      <c r="Q170" s="85">
        <f t="shared" si="3"/>
        <v>1.3532146109312591E-3</v>
      </c>
      <c r="R170" s="85">
        <f>P170/'סכום נכסי הקרן'!$C$42</f>
        <v>5.0474139983018861E-5</v>
      </c>
    </row>
    <row r="171" spans="2:18">
      <c r="B171" s="77" t="s">
        <v>2826</v>
      </c>
      <c r="C171" s="87" t="s">
        <v>2709</v>
      </c>
      <c r="D171" s="74">
        <v>7778</v>
      </c>
      <c r="E171" s="74"/>
      <c r="F171" s="74" t="s">
        <v>682</v>
      </c>
      <c r="G171" s="97">
        <v>44012</v>
      </c>
      <c r="H171" s="74"/>
      <c r="I171" s="84">
        <v>5.7899999999999983</v>
      </c>
      <c r="J171" s="87" t="s">
        <v>910</v>
      </c>
      <c r="K171" s="87" t="s">
        <v>162</v>
      </c>
      <c r="L171" s="88">
        <v>3.1600000000000003E-2</v>
      </c>
      <c r="M171" s="88">
        <v>2.7699999999999995E-2</v>
      </c>
      <c r="N171" s="84">
        <v>39554.22</v>
      </c>
      <c r="O171" s="86">
        <v>103.69</v>
      </c>
      <c r="P171" s="84">
        <v>141.12839000000005</v>
      </c>
      <c r="Q171" s="85">
        <f t="shared" si="3"/>
        <v>2.0718711180577722E-3</v>
      </c>
      <c r="R171" s="85">
        <f>P171/'סכום נכסי הקרן'!$C$42</f>
        <v>7.7279621425055745E-5</v>
      </c>
    </row>
    <row r="172" spans="2:18">
      <c r="B172" s="77" t="s">
        <v>2826</v>
      </c>
      <c r="C172" s="87" t="s">
        <v>2709</v>
      </c>
      <c r="D172" s="74">
        <v>7125</v>
      </c>
      <c r="E172" s="74"/>
      <c r="F172" s="74" t="s">
        <v>682</v>
      </c>
      <c r="G172" s="97">
        <v>43706</v>
      </c>
      <c r="H172" s="74"/>
      <c r="I172" s="84">
        <v>5.7899999999999991</v>
      </c>
      <c r="J172" s="87" t="s">
        <v>910</v>
      </c>
      <c r="K172" s="87" t="s">
        <v>162</v>
      </c>
      <c r="L172" s="88">
        <v>3.1600000000000003E-2</v>
      </c>
      <c r="M172" s="88">
        <v>2.7699999999999999E-2</v>
      </c>
      <c r="N172" s="84">
        <v>23656.340000000004</v>
      </c>
      <c r="O172" s="86">
        <v>103.69</v>
      </c>
      <c r="P172" s="84">
        <v>84.405190000000019</v>
      </c>
      <c r="Q172" s="85">
        <f t="shared" si="3"/>
        <v>1.2391317960559083E-3</v>
      </c>
      <c r="R172" s="85">
        <f>P172/'סכום נכסי הקרן'!$C$42</f>
        <v>4.6218915481923231E-5</v>
      </c>
    </row>
    <row r="173" spans="2:18">
      <c r="B173" s="77" t="s">
        <v>2826</v>
      </c>
      <c r="C173" s="87" t="s">
        <v>2709</v>
      </c>
      <c r="D173" s="74">
        <v>7204</v>
      </c>
      <c r="E173" s="74"/>
      <c r="F173" s="74" t="s">
        <v>682</v>
      </c>
      <c r="G173" s="97">
        <v>43738</v>
      </c>
      <c r="H173" s="74"/>
      <c r="I173" s="84">
        <v>5.79</v>
      </c>
      <c r="J173" s="87" t="s">
        <v>910</v>
      </c>
      <c r="K173" s="87" t="s">
        <v>162</v>
      </c>
      <c r="L173" s="88">
        <v>3.1600000000000003E-2</v>
      </c>
      <c r="M173" s="88">
        <v>2.7699999999999999E-2</v>
      </c>
      <c r="N173" s="84">
        <v>11646.71</v>
      </c>
      <c r="O173" s="86">
        <v>103.69</v>
      </c>
      <c r="P173" s="84">
        <v>41.555130000000005</v>
      </c>
      <c r="Q173" s="85">
        <f t="shared" si="3"/>
        <v>6.1006062390519763E-4</v>
      </c>
      <c r="R173" s="85">
        <f>P173/'סכום נכסי הקרן'!$C$42</f>
        <v>2.2754916389742531E-5</v>
      </c>
    </row>
    <row r="174" spans="2:18">
      <c r="B174" s="77" t="s">
        <v>2826</v>
      </c>
      <c r="C174" s="87" t="s">
        <v>2709</v>
      </c>
      <c r="D174" s="74">
        <v>7246</v>
      </c>
      <c r="E174" s="74"/>
      <c r="F174" s="74" t="s">
        <v>682</v>
      </c>
      <c r="G174" s="97">
        <v>43769</v>
      </c>
      <c r="H174" s="74"/>
      <c r="I174" s="84">
        <v>5.7900000000000009</v>
      </c>
      <c r="J174" s="87" t="s">
        <v>910</v>
      </c>
      <c r="K174" s="87" t="s">
        <v>162</v>
      </c>
      <c r="L174" s="88">
        <v>3.1600000000000003E-2</v>
      </c>
      <c r="M174" s="88">
        <v>2.7700000000000009E-2</v>
      </c>
      <c r="N174" s="84">
        <v>22046.250000000004</v>
      </c>
      <c r="O174" s="86">
        <v>103.69</v>
      </c>
      <c r="P174" s="84">
        <v>78.660429999999991</v>
      </c>
      <c r="Q174" s="85">
        <f t="shared" si="3"/>
        <v>1.1547943900657059E-3</v>
      </c>
      <c r="R174" s="85">
        <f>P174/'סכום נכסי הקרן'!$C$42</f>
        <v>4.3073177916449652E-5</v>
      </c>
    </row>
    <row r="175" spans="2:18">
      <c r="B175" s="77" t="s">
        <v>2826</v>
      </c>
      <c r="C175" s="87" t="s">
        <v>2709</v>
      </c>
      <c r="D175" s="74">
        <v>7280</v>
      </c>
      <c r="E175" s="74"/>
      <c r="F175" s="74" t="s">
        <v>682</v>
      </c>
      <c r="G175" s="97">
        <v>43798</v>
      </c>
      <c r="H175" s="74"/>
      <c r="I175" s="84">
        <v>5.79</v>
      </c>
      <c r="J175" s="87" t="s">
        <v>910</v>
      </c>
      <c r="K175" s="87" t="s">
        <v>162</v>
      </c>
      <c r="L175" s="88">
        <v>3.1600000000000003E-2</v>
      </c>
      <c r="M175" s="88">
        <v>2.7700000000000006E-2</v>
      </c>
      <c r="N175" s="84">
        <v>3984.7300000000005</v>
      </c>
      <c r="O175" s="86">
        <v>103.69</v>
      </c>
      <c r="P175" s="84">
        <v>14.217420000000002</v>
      </c>
      <c r="Q175" s="85">
        <f t="shared" si="3"/>
        <v>2.0872243969690952E-4</v>
      </c>
      <c r="R175" s="85">
        <f>P175/'סכום נכסי הקרן'!$C$42</f>
        <v>7.7852290048870792E-6</v>
      </c>
    </row>
    <row r="176" spans="2:18">
      <c r="B176" s="77" t="s">
        <v>2826</v>
      </c>
      <c r="C176" s="87" t="s">
        <v>2709</v>
      </c>
      <c r="D176" s="74">
        <v>7337</v>
      </c>
      <c r="E176" s="74"/>
      <c r="F176" s="74" t="s">
        <v>682</v>
      </c>
      <c r="G176" s="97">
        <v>43830</v>
      </c>
      <c r="H176" s="74"/>
      <c r="I176" s="84">
        <v>5.7900000000000009</v>
      </c>
      <c r="J176" s="87" t="s">
        <v>910</v>
      </c>
      <c r="K176" s="87" t="s">
        <v>162</v>
      </c>
      <c r="L176" s="88">
        <v>3.1600000000000003E-2</v>
      </c>
      <c r="M176" s="88">
        <v>2.7700000000000009E-2</v>
      </c>
      <c r="N176" s="84">
        <v>26737.360000000004</v>
      </c>
      <c r="O176" s="86">
        <v>103.69</v>
      </c>
      <c r="P176" s="84">
        <v>95.398179999999996</v>
      </c>
      <c r="Q176" s="85">
        <f t="shared" si="3"/>
        <v>1.4005171734565705E-3</v>
      </c>
      <c r="R176" s="85">
        <f>P176/'סכום נכסי הקרן'!$C$42</f>
        <v>5.2238498823938403E-5</v>
      </c>
    </row>
    <row r="177" spans="2:18">
      <c r="B177" s="77" t="s">
        <v>2827</v>
      </c>
      <c r="C177" s="87" t="s">
        <v>2709</v>
      </c>
      <c r="D177" s="74">
        <v>7533</v>
      </c>
      <c r="E177" s="74"/>
      <c r="F177" s="74" t="s">
        <v>682</v>
      </c>
      <c r="G177" s="97">
        <v>43921</v>
      </c>
      <c r="H177" s="74"/>
      <c r="I177" s="84">
        <v>5.4299999999999988</v>
      </c>
      <c r="J177" s="87" t="s">
        <v>910</v>
      </c>
      <c r="K177" s="87" t="s">
        <v>162</v>
      </c>
      <c r="L177" s="88">
        <v>3.2178999999999999E-2</v>
      </c>
      <c r="M177" s="88">
        <v>2.6600000000000002E-2</v>
      </c>
      <c r="N177" s="84">
        <v>7338.630000000001</v>
      </c>
      <c r="O177" s="86">
        <v>103.41</v>
      </c>
      <c r="P177" s="84">
        <v>26.113340000000004</v>
      </c>
      <c r="Q177" s="85">
        <f t="shared" si="3"/>
        <v>3.8336350993604289E-4</v>
      </c>
      <c r="R177" s="85">
        <f>P177/'סכום נכסי הקרן'!$C$42</f>
        <v>1.4299242196015732E-5</v>
      </c>
    </row>
    <row r="178" spans="2:18">
      <c r="B178" s="77" t="s">
        <v>2827</v>
      </c>
      <c r="C178" s="87" t="s">
        <v>2709</v>
      </c>
      <c r="D178" s="74">
        <v>7647</v>
      </c>
      <c r="E178" s="74"/>
      <c r="F178" s="74" t="s">
        <v>682</v>
      </c>
      <c r="G178" s="97">
        <v>43955</v>
      </c>
      <c r="H178" s="74"/>
      <c r="I178" s="84">
        <v>5.4200000000000008</v>
      </c>
      <c r="J178" s="87" t="s">
        <v>910</v>
      </c>
      <c r="K178" s="87" t="s">
        <v>162</v>
      </c>
      <c r="L178" s="88">
        <v>3.1600000000000003E-2</v>
      </c>
      <c r="M178" s="88">
        <v>2.63E-2</v>
      </c>
      <c r="N178" s="84">
        <v>27886.800000000003</v>
      </c>
      <c r="O178" s="86">
        <v>103.41</v>
      </c>
      <c r="P178" s="84">
        <v>99.230670000000018</v>
      </c>
      <c r="Q178" s="85">
        <f t="shared" si="3"/>
        <v>1.456781014780384E-3</v>
      </c>
      <c r="R178" s="85">
        <f>P178/'סכום נכסי הקרן'!$C$42</f>
        <v>5.4337108298015973E-5</v>
      </c>
    </row>
    <row r="179" spans="2:18">
      <c r="B179" s="77" t="s">
        <v>2827</v>
      </c>
      <c r="C179" s="87" t="s">
        <v>2709</v>
      </c>
      <c r="D179" s="74">
        <v>7713</v>
      </c>
      <c r="E179" s="74"/>
      <c r="F179" s="74" t="s">
        <v>682</v>
      </c>
      <c r="G179" s="97">
        <v>43987</v>
      </c>
      <c r="H179" s="74"/>
      <c r="I179" s="84">
        <v>5.419999999999999</v>
      </c>
      <c r="J179" s="87" t="s">
        <v>910</v>
      </c>
      <c r="K179" s="87" t="s">
        <v>162</v>
      </c>
      <c r="L179" s="88">
        <v>3.1600000000000003E-2</v>
      </c>
      <c r="M179" s="88">
        <v>2.6299999999999994E-2</v>
      </c>
      <c r="N179" s="84">
        <v>42747.530000000006</v>
      </c>
      <c r="O179" s="86">
        <v>103.41</v>
      </c>
      <c r="P179" s="84">
        <v>152.11017000000004</v>
      </c>
      <c r="Q179" s="85">
        <f t="shared" si="3"/>
        <v>2.2330919242106975E-3</v>
      </c>
      <c r="R179" s="85">
        <f>P179/'סכום נכסי הקרן'!$C$42</f>
        <v>8.3293066352566403E-5</v>
      </c>
    </row>
    <row r="180" spans="2:18">
      <c r="B180" s="77" t="s">
        <v>2827</v>
      </c>
      <c r="C180" s="87" t="s">
        <v>2709</v>
      </c>
      <c r="D180" s="74">
        <v>7859</v>
      </c>
      <c r="E180" s="74"/>
      <c r="F180" s="74" t="s">
        <v>682</v>
      </c>
      <c r="G180" s="97">
        <v>44048</v>
      </c>
      <c r="H180" s="74"/>
      <c r="I180" s="84">
        <v>5.42</v>
      </c>
      <c r="J180" s="87" t="s">
        <v>910</v>
      </c>
      <c r="K180" s="87" t="s">
        <v>162</v>
      </c>
      <c r="L180" s="88">
        <v>3.1600000000000003E-2</v>
      </c>
      <c r="M180" s="88">
        <v>2.63E-2</v>
      </c>
      <c r="N180" s="84">
        <v>50636.55000000001</v>
      </c>
      <c r="O180" s="86">
        <v>103.41</v>
      </c>
      <c r="P180" s="84">
        <v>180.18197000000004</v>
      </c>
      <c r="Q180" s="85">
        <f t="shared" si="3"/>
        <v>2.6452071028214234E-3</v>
      </c>
      <c r="R180" s="85">
        <f>P180/'סכום נכסי הקרן'!$C$42</f>
        <v>9.8664729536139021E-5</v>
      </c>
    </row>
    <row r="181" spans="2:18">
      <c r="B181" s="77" t="s">
        <v>2827</v>
      </c>
      <c r="C181" s="87" t="s">
        <v>2709</v>
      </c>
      <c r="D181" s="74">
        <v>7872</v>
      </c>
      <c r="E181" s="74"/>
      <c r="F181" s="74" t="s">
        <v>682</v>
      </c>
      <c r="G181" s="97">
        <v>44053</v>
      </c>
      <c r="H181" s="74"/>
      <c r="I181" s="84">
        <v>5.42</v>
      </c>
      <c r="J181" s="87" t="s">
        <v>910</v>
      </c>
      <c r="K181" s="87" t="s">
        <v>162</v>
      </c>
      <c r="L181" s="88">
        <v>3.1600000000000003E-2</v>
      </c>
      <c r="M181" s="88">
        <v>2.63E-2</v>
      </c>
      <c r="N181" s="84">
        <v>28070.260000000006</v>
      </c>
      <c r="O181" s="86">
        <v>103.41</v>
      </c>
      <c r="P181" s="84">
        <v>99.883460000000028</v>
      </c>
      <c r="Q181" s="85">
        <f t="shared" si="3"/>
        <v>1.4663644639160041E-3</v>
      </c>
      <c r="R181" s="85">
        <f>P181/'סכום נכסי הקרן'!$C$42</f>
        <v>5.4694565533020657E-5</v>
      </c>
    </row>
    <row r="182" spans="2:18">
      <c r="B182" s="77" t="s">
        <v>2827</v>
      </c>
      <c r="C182" s="87" t="s">
        <v>2709</v>
      </c>
      <c r="D182" s="74">
        <v>7921</v>
      </c>
      <c r="E182" s="74"/>
      <c r="F182" s="74" t="s">
        <v>682</v>
      </c>
      <c r="G182" s="97">
        <v>44078</v>
      </c>
      <c r="H182" s="74"/>
      <c r="I182" s="84">
        <v>5.419999999999999</v>
      </c>
      <c r="J182" s="87" t="s">
        <v>910</v>
      </c>
      <c r="K182" s="87" t="s">
        <v>162</v>
      </c>
      <c r="L182" s="88">
        <v>3.1600000000000003E-2</v>
      </c>
      <c r="M182" s="88">
        <v>2.63E-2</v>
      </c>
      <c r="N182" s="84">
        <v>69900.460000000021</v>
      </c>
      <c r="O182" s="86">
        <v>103.42</v>
      </c>
      <c r="P182" s="84">
        <v>248.75354000000004</v>
      </c>
      <c r="Q182" s="85">
        <f t="shared" si="3"/>
        <v>3.6518894252292448E-3</v>
      </c>
      <c r="R182" s="85">
        <f>P182/'סכום נכסי הקרן'!$C$42</f>
        <v>1.3621341106025836E-4</v>
      </c>
    </row>
    <row r="183" spans="2:18">
      <c r="B183" s="77" t="s">
        <v>2827</v>
      </c>
      <c r="C183" s="87" t="s">
        <v>2709</v>
      </c>
      <c r="D183" s="74">
        <v>7973</v>
      </c>
      <c r="E183" s="74"/>
      <c r="F183" s="74" t="s">
        <v>682</v>
      </c>
      <c r="G183" s="97">
        <v>44103</v>
      </c>
      <c r="H183" s="74"/>
      <c r="I183" s="84">
        <v>5.410000000000001</v>
      </c>
      <c r="J183" s="87" t="s">
        <v>910</v>
      </c>
      <c r="K183" s="87" t="s">
        <v>162</v>
      </c>
      <c r="L183" s="88">
        <v>3.2178999999999999E-2</v>
      </c>
      <c r="M183" s="88">
        <v>3.2300000000000002E-2</v>
      </c>
      <c r="N183" s="84">
        <v>6604.7700000000013</v>
      </c>
      <c r="O183" s="86">
        <v>100</v>
      </c>
      <c r="P183" s="84">
        <v>22.72701</v>
      </c>
      <c r="Q183" s="85">
        <f t="shared" si="3"/>
        <v>3.3364963363367324E-4</v>
      </c>
      <c r="R183" s="85">
        <f>P183/'סכום נכסי הקרן'!$C$42</f>
        <v>1.2444942714385499E-5</v>
      </c>
    </row>
    <row r="184" spans="2:18">
      <c r="B184" s="77" t="s">
        <v>2827</v>
      </c>
      <c r="C184" s="87" t="s">
        <v>2709</v>
      </c>
      <c r="D184" s="74">
        <v>6954</v>
      </c>
      <c r="E184" s="74"/>
      <c r="F184" s="74" t="s">
        <v>682</v>
      </c>
      <c r="G184" s="97">
        <v>43593</v>
      </c>
      <c r="H184" s="74"/>
      <c r="I184" s="84">
        <v>5.43</v>
      </c>
      <c r="J184" s="87" t="s">
        <v>910</v>
      </c>
      <c r="K184" s="87" t="s">
        <v>162</v>
      </c>
      <c r="L184" s="88">
        <v>3.2178999999999999E-2</v>
      </c>
      <c r="M184" s="88">
        <v>2.6799999999999997E-2</v>
      </c>
      <c r="N184" s="84">
        <v>34124.640000000007</v>
      </c>
      <c r="O184" s="86">
        <v>103.41</v>
      </c>
      <c r="P184" s="84">
        <v>121.42701000000002</v>
      </c>
      <c r="Q184" s="85">
        <f t="shared" si="3"/>
        <v>1.7826400129067742E-3</v>
      </c>
      <c r="R184" s="85">
        <f>P184/'סכום נכסי הקרן'!$C$42</f>
        <v>6.6491464712213153E-5</v>
      </c>
    </row>
    <row r="185" spans="2:18">
      <c r="B185" s="77" t="s">
        <v>2827</v>
      </c>
      <c r="C185" s="87" t="s">
        <v>2709</v>
      </c>
      <c r="D185" s="74">
        <v>7347</v>
      </c>
      <c r="E185" s="74"/>
      <c r="F185" s="74" t="s">
        <v>682</v>
      </c>
      <c r="G185" s="97">
        <v>43836</v>
      </c>
      <c r="H185" s="74"/>
      <c r="I185" s="84">
        <v>5.37</v>
      </c>
      <c r="J185" s="87" t="s">
        <v>910</v>
      </c>
      <c r="K185" s="87" t="s">
        <v>162</v>
      </c>
      <c r="L185" s="88">
        <v>4.2099999999999999E-2</v>
      </c>
      <c r="M185" s="88">
        <v>2.8400000000000002E-2</v>
      </c>
      <c r="N185" s="84">
        <v>130260.67000000001</v>
      </c>
      <c r="O185" s="86">
        <v>103.41</v>
      </c>
      <c r="P185" s="84">
        <v>463.51151000000004</v>
      </c>
      <c r="Q185" s="85">
        <f t="shared" si="3"/>
        <v>6.8046982641575236E-3</v>
      </c>
      <c r="R185" s="85">
        <f>P185/'סכום נכסי הקרן'!$C$42</f>
        <v>2.5381139839373158E-4</v>
      </c>
    </row>
    <row r="186" spans="2:18">
      <c r="B186" s="77" t="s">
        <v>2827</v>
      </c>
      <c r="C186" s="87" t="s">
        <v>2709</v>
      </c>
      <c r="D186" s="74">
        <v>7399</v>
      </c>
      <c r="E186" s="74"/>
      <c r="F186" s="74" t="s">
        <v>682</v>
      </c>
      <c r="G186" s="97">
        <v>43866</v>
      </c>
      <c r="H186" s="74"/>
      <c r="I186" s="84">
        <v>5.370000000000001</v>
      </c>
      <c r="J186" s="87" t="s">
        <v>910</v>
      </c>
      <c r="K186" s="87" t="s">
        <v>162</v>
      </c>
      <c r="L186" s="88">
        <v>4.2099999999999999E-2</v>
      </c>
      <c r="M186" s="88">
        <v>2.8399999999999998E-2</v>
      </c>
      <c r="N186" s="84">
        <v>73569.770000000019</v>
      </c>
      <c r="O186" s="86">
        <v>103.41</v>
      </c>
      <c r="P186" s="84">
        <v>261.78615000000002</v>
      </c>
      <c r="Q186" s="85">
        <f t="shared" si="3"/>
        <v>3.8432179612659053E-3</v>
      </c>
      <c r="R186" s="85">
        <f>P186/'סכום נכסי הקרן'!$C$42</f>
        <v>1.4334985729180959E-4</v>
      </c>
    </row>
    <row r="187" spans="2:18">
      <c r="B187" s="77" t="s">
        <v>2827</v>
      </c>
      <c r="C187" s="87" t="s">
        <v>2709</v>
      </c>
      <c r="D187" s="74">
        <v>7471</v>
      </c>
      <c r="E187" s="74"/>
      <c r="F187" s="74" t="s">
        <v>682</v>
      </c>
      <c r="G187" s="97">
        <v>43895</v>
      </c>
      <c r="H187" s="74"/>
      <c r="I187" s="84">
        <v>5.3699999999999992</v>
      </c>
      <c r="J187" s="87" t="s">
        <v>910</v>
      </c>
      <c r="K187" s="87" t="s">
        <v>162</v>
      </c>
      <c r="L187" s="88">
        <v>4.2099999999999999E-2</v>
      </c>
      <c r="M187" s="88">
        <v>2.8400000000000002E-2</v>
      </c>
      <c r="N187" s="84">
        <v>29171.060000000005</v>
      </c>
      <c r="O187" s="86">
        <v>103.41</v>
      </c>
      <c r="P187" s="84">
        <v>103.80048000000002</v>
      </c>
      <c r="Q187" s="85">
        <f t="shared" si="3"/>
        <v>1.5238692693407287E-3</v>
      </c>
      <c r="R187" s="85">
        <f>P187/'סכום נכסי הקרן'!$C$42</f>
        <v>5.6839462266515393E-5</v>
      </c>
    </row>
    <row r="188" spans="2:18">
      <c r="B188" s="77" t="s">
        <v>2827</v>
      </c>
      <c r="C188" s="87" t="s">
        <v>2709</v>
      </c>
      <c r="D188" s="74">
        <v>7587</v>
      </c>
      <c r="E188" s="74"/>
      <c r="F188" s="74" t="s">
        <v>682</v>
      </c>
      <c r="G188" s="97">
        <v>43927</v>
      </c>
      <c r="H188" s="74"/>
      <c r="I188" s="84">
        <v>5.370000000000001</v>
      </c>
      <c r="J188" s="87" t="s">
        <v>910</v>
      </c>
      <c r="K188" s="87" t="s">
        <v>162</v>
      </c>
      <c r="L188" s="88">
        <v>4.2099999999999999E-2</v>
      </c>
      <c r="M188" s="88">
        <v>2.8400000000000002E-2</v>
      </c>
      <c r="N188" s="84">
        <v>31923.040000000005</v>
      </c>
      <c r="O188" s="86">
        <v>103.41</v>
      </c>
      <c r="P188" s="84">
        <v>113.59295000000002</v>
      </c>
      <c r="Q188" s="85">
        <f t="shared" si="3"/>
        <v>1.667630108442253E-3</v>
      </c>
      <c r="R188" s="85">
        <f>P188/'סכום נכסי הקרן'!$C$42</f>
        <v>6.2201660293547482E-5</v>
      </c>
    </row>
    <row r="189" spans="2:18">
      <c r="B189" s="77" t="s">
        <v>2827</v>
      </c>
      <c r="C189" s="87" t="s">
        <v>2709</v>
      </c>
      <c r="D189" s="74">
        <v>7779</v>
      </c>
      <c r="E189" s="74"/>
      <c r="F189" s="74" t="s">
        <v>682</v>
      </c>
      <c r="G189" s="97">
        <v>44012</v>
      </c>
      <c r="H189" s="74"/>
      <c r="I189" s="84">
        <v>5.43</v>
      </c>
      <c r="J189" s="87" t="s">
        <v>910</v>
      </c>
      <c r="K189" s="87" t="s">
        <v>162</v>
      </c>
      <c r="L189" s="88">
        <v>3.2178999999999999E-2</v>
      </c>
      <c r="M189" s="88">
        <v>2.6899999999999993E-2</v>
      </c>
      <c r="N189" s="84">
        <v>6421.3000000000011</v>
      </c>
      <c r="O189" s="86">
        <v>103.39</v>
      </c>
      <c r="P189" s="84">
        <v>22.844740000000005</v>
      </c>
      <c r="Q189" s="85">
        <f t="shared" si="3"/>
        <v>3.3537799875375259E-4</v>
      </c>
      <c r="R189" s="85">
        <f>P189/'סכום נכסי הקרן'!$C$42</f>
        <v>1.250940975627815E-5</v>
      </c>
    </row>
    <row r="190" spans="2:18">
      <c r="B190" s="77" t="s">
        <v>2827</v>
      </c>
      <c r="C190" s="87" t="s">
        <v>2709</v>
      </c>
      <c r="D190" s="74">
        <v>7802</v>
      </c>
      <c r="E190" s="74"/>
      <c r="F190" s="74" t="s">
        <v>682</v>
      </c>
      <c r="G190" s="97">
        <v>44018</v>
      </c>
      <c r="H190" s="74"/>
      <c r="I190" s="84">
        <v>5.42</v>
      </c>
      <c r="J190" s="87" t="s">
        <v>910</v>
      </c>
      <c r="K190" s="87" t="s">
        <v>162</v>
      </c>
      <c r="L190" s="88">
        <v>3.1600000000000003E-2</v>
      </c>
      <c r="M190" s="88">
        <v>2.63E-2</v>
      </c>
      <c r="N190" s="84">
        <v>41646.73000000001</v>
      </c>
      <c r="O190" s="86">
        <v>103.41</v>
      </c>
      <c r="P190" s="84">
        <v>148.19316000000003</v>
      </c>
      <c r="Q190" s="85">
        <f t="shared" si="3"/>
        <v>2.1755872655935091E-3</v>
      </c>
      <c r="R190" s="85">
        <f>P190/'סכום נכסי הקרן'!$C$42</f>
        <v>8.1148175094909752E-5</v>
      </c>
    </row>
    <row r="191" spans="2:18">
      <c r="B191" s="77" t="s">
        <v>2827</v>
      </c>
      <c r="C191" s="87" t="s">
        <v>2709</v>
      </c>
      <c r="D191" s="74">
        <v>7020</v>
      </c>
      <c r="E191" s="74"/>
      <c r="F191" s="74" t="s">
        <v>682</v>
      </c>
      <c r="G191" s="97">
        <v>43643</v>
      </c>
      <c r="H191" s="74"/>
      <c r="I191" s="84">
        <v>5.38</v>
      </c>
      <c r="J191" s="87" t="s">
        <v>910</v>
      </c>
      <c r="K191" s="87" t="s">
        <v>162</v>
      </c>
      <c r="L191" s="88">
        <v>4.2099999999999999E-2</v>
      </c>
      <c r="M191" s="88">
        <v>2.7600000000000003E-2</v>
      </c>
      <c r="N191" s="84">
        <v>4036.2500000000005</v>
      </c>
      <c r="O191" s="86">
        <v>103.41</v>
      </c>
      <c r="P191" s="84">
        <v>14.362330000000002</v>
      </c>
      <c r="Q191" s="85">
        <f t="shared" si="3"/>
        <v>2.1084982769954845E-4</v>
      </c>
      <c r="R191" s="85">
        <f>P191/'סכום נכסי הקרן'!$C$42</f>
        <v>7.8645793747219855E-6</v>
      </c>
    </row>
    <row r="192" spans="2:18">
      <c r="B192" s="77" t="s">
        <v>2827</v>
      </c>
      <c r="C192" s="87" t="s">
        <v>2709</v>
      </c>
      <c r="D192" s="74">
        <v>7301</v>
      </c>
      <c r="E192" s="74"/>
      <c r="F192" s="74" t="s">
        <v>682</v>
      </c>
      <c r="G192" s="97">
        <v>43804</v>
      </c>
      <c r="H192" s="74"/>
      <c r="I192" s="84">
        <v>5.3599999999999994</v>
      </c>
      <c r="J192" s="87" t="s">
        <v>910</v>
      </c>
      <c r="K192" s="87" t="s">
        <v>162</v>
      </c>
      <c r="L192" s="88">
        <v>4.2099999999999999E-2</v>
      </c>
      <c r="M192" s="88">
        <v>2.8500000000000001E-2</v>
      </c>
      <c r="N192" s="84">
        <v>55039.73000000001</v>
      </c>
      <c r="O192" s="86">
        <v>103.41</v>
      </c>
      <c r="P192" s="84">
        <v>195.84995000000004</v>
      </c>
      <c r="Q192" s="85">
        <f t="shared" ref="Q192:Q248" si="4">P192/$P$10</f>
        <v>2.8752248564449627E-3</v>
      </c>
      <c r="R192" s="85">
        <f>P192/'סכום נכסי הקרן'!$C$42</f>
        <v>1.0724426171173703E-4</v>
      </c>
    </row>
    <row r="193" spans="2:18">
      <c r="B193" s="77" t="s">
        <v>2827</v>
      </c>
      <c r="C193" s="87" t="s">
        <v>2709</v>
      </c>
      <c r="D193" s="74">
        <v>7336</v>
      </c>
      <c r="E193" s="74"/>
      <c r="F193" s="74" t="s">
        <v>682</v>
      </c>
      <c r="G193" s="97">
        <v>43830</v>
      </c>
      <c r="H193" s="74"/>
      <c r="I193" s="84">
        <v>5.3699999999999992</v>
      </c>
      <c r="J193" s="87" t="s">
        <v>910</v>
      </c>
      <c r="K193" s="87" t="s">
        <v>162</v>
      </c>
      <c r="L193" s="88">
        <v>4.2099999999999999E-2</v>
      </c>
      <c r="M193" s="88">
        <v>2.8399999999999998E-2</v>
      </c>
      <c r="N193" s="84">
        <v>3669.3500000000004</v>
      </c>
      <c r="O193" s="86">
        <v>103.41</v>
      </c>
      <c r="P193" s="84">
        <v>13.056770000000002</v>
      </c>
      <c r="Q193" s="85">
        <f t="shared" si="4"/>
        <v>1.916832230433804E-4</v>
      </c>
      <c r="R193" s="85">
        <f>P193/'סכום נכסי הקרן'!$C$42</f>
        <v>7.1496758563888161E-6</v>
      </c>
    </row>
    <row r="194" spans="2:18">
      <c r="B194" s="77" t="s">
        <v>2828</v>
      </c>
      <c r="C194" s="87" t="s">
        <v>2709</v>
      </c>
      <c r="D194" s="74">
        <v>7952</v>
      </c>
      <c r="E194" s="74"/>
      <c r="F194" s="74" t="s">
        <v>682</v>
      </c>
      <c r="G194" s="97">
        <v>44095</v>
      </c>
      <c r="H194" s="74"/>
      <c r="I194" s="84">
        <v>2.3699999999999997</v>
      </c>
      <c r="J194" s="87" t="s">
        <v>971</v>
      </c>
      <c r="K194" s="87" t="s">
        <v>162</v>
      </c>
      <c r="L194" s="88">
        <v>3.6562999999999998E-2</v>
      </c>
      <c r="M194" s="88">
        <v>4.2299999999999997E-2</v>
      </c>
      <c r="N194" s="84">
        <v>10036.000000000002</v>
      </c>
      <c r="O194" s="86">
        <v>99.02</v>
      </c>
      <c r="P194" s="84">
        <v>34.19541000000001</v>
      </c>
      <c r="Q194" s="85">
        <f t="shared" si="4"/>
        <v>5.020143880982694E-4</v>
      </c>
      <c r="R194" s="85">
        <f>P194/'סכום נכסי הקרן'!$C$42</f>
        <v>1.8724852875275946E-5</v>
      </c>
    </row>
    <row r="195" spans="2:18">
      <c r="B195" s="77" t="s">
        <v>2828</v>
      </c>
      <c r="C195" s="87" t="s">
        <v>2709</v>
      </c>
      <c r="D195" s="74">
        <v>7902</v>
      </c>
      <c r="E195" s="74"/>
      <c r="F195" s="74" t="s">
        <v>682</v>
      </c>
      <c r="G195" s="97">
        <v>44063</v>
      </c>
      <c r="H195" s="74"/>
      <c r="I195" s="84">
        <v>2.37</v>
      </c>
      <c r="J195" s="87" t="s">
        <v>971</v>
      </c>
      <c r="K195" s="87" t="s">
        <v>162</v>
      </c>
      <c r="L195" s="88">
        <v>3.6562999999999998E-2</v>
      </c>
      <c r="M195" s="88">
        <v>4.2200000000000008E-2</v>
      </c>
      <c r="N195" s="84">
        <v>22311.300000000003</v>
      </c>
      <c r="O195" s="86">
        <v>99.04</v>
      </c>
      <c r="P195" s="84">
        <v>76.036150000000006</v>
      </c>
      <c r="Q195" s="85">
        <f t="shared" si="4"/>
        <v>1.1162679820361334E-3</v>
      </c>
      <c r="R195" s="85">
        <f>P195/'סכום נכסי הקרן'!$C$42</f>
        <v>4.163616467685028E-5</v>
      </c>
    </row>
    <row r="196" spans="2:18">
      <c r="B196" s="77" t="s">
        <v>2829</v>
      </c>
      <c r="C196" s="87" t="s">
        <v>2709</v>
      </c>
      <c r="D196" s="74">
        <v>7319</v>
      </c>
      <c r="E196" s="74"/>
      <c r="F196" s="74" t="s">
        <v>682</v>
      </c>
      <c r="G196" s="97">
        <v>43818</v>
      </c>
      <c r="H196" s="74"/>
      <c r="I196" s="84">
        <v>1.92</v>
      </c>
      <c r="J196" s="87" t="s">
        <v>966</v>
      </c>
      <c r="K196" s="87" t="s">
        <v>162</v>
      </c>
      <c r="L196" s="88">
        <v>2.1560000000000003E-2</v>
      </c>
      <c r="M196" s="88">
        <v>2.9899999999999996E-2</v>
      </c>
      <c r="N196" s="84">
        <v>968308.2300000001</v>
      </c>
      <c r="O196" s="86">
        <v>98.68</v>
      </c>
      <c r="P196" s="84">
        <v>3287.9667900000004</v>
      </c>
      <c r="Q196" s="85">
        <f t="shared" si="4"/>
        <v>4.8269830254097867E-2</v>
      </c>
      <c r="R196" s="85">
        <f>P196/'סכום נכסי הקרן'!$C$42</f>
        <v>1.8004373803836044E-3</v>
      </c>
    </row>
    <row r="197" spans="2:18">
      <c r="B197" s="77" t="s">
        <v>2829</v>
      </c>
      <c r="C197" s="87" t="s">
        <v>2709</v>
      </c>
      <c r="D197" s="74">
        <v>7320</v>
      </c>
      <c r="E197" s="74"/>
      <c r="F197" s="74" t="s">
        <v>682</v>
      </c>
      <c r="G197" s="97">
        <v>43819</v>
      </c>
      <c r="H197" s="74"/>
      <c r="I197" s="84">
        <v>1.92</v>
      </c>
      <c r="J197" s="87" t="s">
        <v>966</v>
      </c>
      <c r="K197" s="87" t="s">
        <v>162</v>
      </c>
      <c r="L197" s="88">
        <v>2.1568E-2</v>
      </c>
      <c r="M197" s="88">
        <v>2.9900000000000003E-2</v>
      </c>
      <c r="N197" s="84">
        <v>29557.770000000004</v>
      </c>
      <c r="O197" s="86">
        <v>98.68</v>
      </c>
      <c r="P197" s="84">
        <v>100.36572000000001</v>
      </c>
      <c r="Q197" s="85">
        <f t="shared" si="4"/>
        <v>1.4734444041420247E-3</v>
      </c>
      <c r="R197" s="85">
        <f>P197/'סכום נכסי הקרן'!$C$42</f>
        <v>5.4958643300990986E-5</v>
      </c>
    </row>
    <row r="198" spans="2:18">
      <c r="B198" s="77" t="s">
        <v>2829</v>
      </c>
      <c r="C198" s="87" t="s">
        <v>2709</v>
      </c>
      <c r="D198" s="74">
        <v>7441</v>
      </c>
      <c r="E198" s="74"/>
      <c r="F198" s="74" t="s">
        <v>682</v>
      </c>
      <c r="G198" s="97">
        <v>43885</v>
      </c>
      <c r="H198" s="74"/>
      <c r="I198" s="84">
        <v>1.92</v>
      </c>
      <c r="J198" s="87" t="s">
        <v>966</v>
      </c>
      <c r="K198" s="87" t="s">
        <v>162</v>
      </c>
      <c r="L198" s="88">
        <v>2.1568E-2</v>
      </c>
      <c r="M198" s="88">
        <v>2.9900000000000003E-2</v>
      </c>
      <c r="N198" s="84">
        <v>8236.5400000000027</v>
      </c>
      <c r="O198" s="86">
        <v>98.68</v>
      </c>
      <c r="P198" s="84">
        <v>27.967790000000004</v>
      </c>
      <c r="Q198" s="85">
        <f t="shared" si="4"/>
        <v>4.1058823342989296E-4</v>
      </c>
      <c r="R198" s="85">
        <f>P198/'סכום נכסי הקרן'!$C$42</f>
        <v>1.5314708991546342E-5</v>
      </c>
    </row>
    <row r="199" spans="2:18">
      <c r="B199" s="77" t="s">
        <v>2829</v>
      </c>
      <c r="C199" s="87" t="s">
        <v>2709</v>
      </c>
      <c r="D199" s="74">
        <v>7568</v>
      </c>
      <c r="E199" s="74"/>
      <c r="F199" s="74" t="s">
        <v>682</v>
      </c>
      <c r="G199" s="97">
        <v>43922</v>
      </c>
      <c r="H199" s="74"/>
      <c r="I199" s="84">
        <v>1.92</v>
      </c>
      <c r="J199" s="87" t="s">
        <v>966</v>
      </c>
      <c r="K199" s="87" t="s">
        <v>162</v>
      </c>
      <c r="L199" s="88">
        <v>2.1568E-2</v>
      </c>
      <c r="M199" s="88">
        <v>2.9899999999999996E-2</v>
      </c>
      <c r="N199" s="84">
        <v>2719.2300000000005</v>
      </c>
      <c r="O199" s="86">
        <v>98.68</v>
      </c>
      <c r="P199" s="84">
        <v>9.2333700000000025</v>
      </c>
      <c r="Q199" s="85">
        <f t="shared" si="4"/>
        <v>1.3555282976969476E-4</v>
      </c>
      <c r="R199" s="85">
        <f>P199/'סכום נכסי הקרן'!$C$42</f>
        <v>5.0560439191396344E-6</v>
      </c>
    </row>
    <row r="200" spans="2:18">
      <c r="B200" s="77" t="s">
        <v>2829</v>
      </c>
      <c r="C200" s="87" t="s">
        <v>2709</v>
      </c>
      <c r="D200" s="74">
        <v>7639</v>
      </c>
      <c r="E200" s="74"/>
      <c r="F200" s="74" t="s">
        <v>682</v>
      </c>
      <c r="G200" s="97">
        <v>43949</v>
      </c>
      <c r="H200" s="74"/>
      <c r="I200" s="84">
        <v>1.92</v>
      </c>
      <c r="J200" s="87" t="s">
        <v>966</v>
      </c>
      <c r="K200" s="87" t="s">
        <v>162</v>
      </c>
      <c r="L200" s="88">
        <v>2.1568E-2</v>
      </c>
      <c r="M200" s="88">
        <v>2.9899999999999996E-2</v>
      </c>
      <c r="N200" s="84">
        <v>4123.8599999999997</v>
      </c>
      <c r="O200" s="86">
        <v>98.68</v>
      </c>
      <c r="P200" s="84">
        <v>14.002880000000003</v>
      </c>
      <c r="Q200" s="85">
        <f t="shared" si="4"/>
        <v>2.0557283082184112E-4</v>
      </c>
      <c r="R200" s="85">
        <f>P200/'סכום נכסי הקרן'!$C$42</f>
        <v>7.6677503743965633E-6</v>
      </c>
    </row>
    <row r="201" spans="2:18">
      <c r="B201" s="77" t="s">
        <v>2829</v>
      </c>
      <c r="C201" s="87" t="s">
        <v>2709</v>
      </c>
      <c r="D201" s="74">
        <v>7829</v>
      </c>
      <c r="E201" s="74"/>
      <c r="F201" s="74" t="s">
        <v>682</v>
      </c>
      <c r="G201" s="97">
        <v>44027</v>
      </c>
      <c r="H201" s="74"/>
      <c r="I201" s="84">
        <v>1.9200000000000004</v>
      </c>
      <c r="J201" s="87" t="s">
        <v>966</v>
      </c>
      <c r="K201" s="87" t="s">
        <v>162</v>
      </c>
      <c r="L201" s="88">
        <v>2.1568E-2</v>
      </c>
      <c r="M201" s="88">
        <v>2.9899999999999996E-2</v>
      </c>
      <c r="N201" s="84">
        <v>43954.45</v>
      </c>
      <c r="O201" s="86">
        <v>98.68</v>
      </c>
      <c r="P201" s="84">
        <v>149.25080000000003</v>
      </c>
      <c r="Q201" s="85">
        <f t="shared" si="4"/>
        <v>2.1911142178197944E-3</v>
      </c>
      <c r="R201" s="85">
        <f>P201/'סכום נכסי הקרן'!$C$42</f>
        <v>8.1727321635191244E-5</v>
      </c>
    </row>
    <row r="202" spans="2:18">
      <c r="B202" s="77" t="s">
        <v>2829</v>
      </c>
      <c r="C202" s="87" t="s">
        <v>2709</v>
      </c>
      <c r="D202" s="74">
        <v>7876</v>
      </c>
      <c r="E202" s="74"/>
      <c r="F202" s="74" t="s">
        <v>682</v>
      </c>
      <c r="G202" s="97">
        <v>44055</v>
      </c>
      <c r="H202" s="74"/>
      <c r="I202" s="84">
        <v>1.9199999999999997</v>
      </c>
      <c r="J202" s="87" t="s">
        <v>966</v>
      </c>
      <c r="K202" s="87" t="s">
        <v>162</v>
      </c>
      <c r="L202" s="88">
        <v>2.1568E-2</v>
      </c>
      <c r="M202" s="88">
        <v>2.9899999999999996E-2</v>
      </c>
      <c r="N202" s="84">
        <v>12816.140000000003</v>
      </c>
      <c r="O202" s="86">
        <v>98.68</v>
      </c>
      <c r="P202" s="84">
        <v>43.518190000000011</v>
      </c>
      <c r="Q202" s="85">
        <f t="shared" si="4"/>
        <v>6.3887982404639174E-4</v>
      </c>
      <c r="R202" s="85">
        <f>P202/'סכום נכסי הקרן'!$C$42</f>
        <v>2.3829856262823136E-5</v>
      </c>
    </row>
    <row r="203" spans="2:18">
      <c r="B203" s="77" t="s">
        <v>2830</v>
      </c>
      <c r="C203" s="87" t="s">
        <v>2709</v>
      </c>
      <c r="D203" s="74">
        <v>7407</v>
      </c>
      <c r="E203" s="74"/>
      <c r="F203" s="74" t="s">
        <v>682</v>
      </c>
      <c r="G203" s="97">
        <v>43866</v>
      </c>
      <c r="H203" s="74"/>
      <c r="I203" s="84">
        <v>3.8999999999999995</v>
      </c>
      <c r="J203" s="87" t="s">
        <v>966</v>
      </c>
      <c r="K203" s="87" t="s">
        <v>162</v>
      </c>
      <c r="L203" s="88">
        <v>2.41E-2</v>
      </c>
      <c r="M203" s="88">
        <v>3.78E-2</v>
      </c>
      <c r="N203" s="84">
        <v>851326.35000000009</v>
      </c>
      <c r="O203" s="86">
        <v>95.22</v>
      </c>
      <c r="P203" s="84">
        <v>2789.3880600000007</v>
      </c>
      <c r="Q203" s="85">
        <f t="shared" si="4"/>
        <v>4.0950318774055312E-2</v>
      </c>
      <c r="R203" s="85">
        <f>P203/'סכום נכסי הקרן'!$C$42</f>
        <v>1.5274237400736354E-3</v>
      </c>
    </row>
    <row r="204" spans="2:18">
      <c r="B204" s="77" t="s">
        <v>2830</v>
      </c>
      <c r="C204" s="87" t="s">
        <v>2709</v>
      </c>
      <c r="D204" s="74">
        <v>7803</v>
      </c>
      <c r="E204" s="74"/>
      <c r="F204" s="74" t="s">
        <v>682</v>
      </c>
      <c r="G204" s="97">
        <v>44019</v>
      </c>
      <c r="H204" s="74"/>
      <c r="I204" s="84">
        <v>3.9</v>
      </c>
      <c r="J204" s="87" t="s">
        <v>966</v>
      </c>
      <c r="K204" s="87" t="s">
        <v>162</v>
      </c>
      <c r="L204" s="88">
        <v>2.41E-2</v>
      </c>
      <c r="M204" s="88">
        <v>3.78E-2</v>
      </c>
      <c r="N204" s="84">
        <v>1985.5300000000002</v>
      </c>
      <c r="O204" s="86">
        <v>95.22</v>
      </c>
      <c r="P204" s="84">
        <v>6.5056200000000004</v>
      </c>
      <c r="Q204" s="85">
        <f t="shared" si="4"/>
        <v>9.5507404166227659E-5</v>
      </c>
      <c r="R204" s="85">
        <f>P204/'סכום נכסי הקרן'!$C$42</f>
        <v>3.5623721827710991E-6</v>
      </c>
    </row>
    <row r="205" spans="2:18">
      <c r="B205" s="77" t="s">
        <v>2830</v>
      </c>
      <c r="C205" s="87" t="s">
        <v>2709</v>
      </c>
      <c r="D205" s="74">
        <v>7819</v>
      </c>
      <c r="E205" s="74"/>
      <c r="F205" s="74" t="s">
        <v>682</v>
      </c>
      <c r="G205" s="97">
        <v>44021</v>
      </c>
      <c r="H205" s="74"/>
      <c r="I205" s="84">
        <v>3.9</v>
      </c>
      <c r="J205" s="87" t="s">
        <v>966</v>
      </c>
      <c r="K205" s="87" t="s">
        <v>162</v>
      </c>
      <c r="L205" s="88">
        <v>2.41E-2</v>
      </c>
      <c r="M205" s="88">
        <v>3.78E-2</v>
      </c>
      <c r="N205" s="84">
        <v>1175.7300000000002</v>
      </c>
      <c r="O205" s="86">
        <v>95.22</v>
      </c>
      <c r="P205" s="84">
        <v>3.8523000000000005</v>
      </c>
      <c r="Q205" s="85">
        <f t="shared" si="4"/>
        <v>5.6554667052419107E-5</v>
      </c>
      <c r="R205" s="85">
        <f>P205/'סכום נכסי הקרן'!$C$42</f>
        <v>2.1094571093437836E-6</v>
      </c>
    </row>
    <row r="206" spans="2:18">
      <c r="B206" s="77" t="s">
        <v>2830</v>
      </c>
      <c r="C206" s="87" t="s">
        <v>2709</v>
      </c>
      <c r="D206" s="74">
        <v>7871</v>
      </c>
      <c r="E206" s="74"/>
      <c r="F206" s="74" t="s">
        <v>682</v>
      </c>
      <c r="G206" s="97">
        <v>44050</v>
      </c>
      <c r="H206" s="74"/>
      <c r="I206" s="84">
        <v>3.8999999999999995</v>
      </c>
      <c r="J206" s="87" t="s">
        <v>966</v>
      </c>
      <c r="K206" s="87" t="s">
        <v>162</v>
      </c>
      <c r="L206" s="88">
        <v>2.41E-2</v>
      </c>
      <c r="M206" s="88">
        <v>3.78E-2</v>
      </c>
      <c r="N206" s="84">
        <v>2072.5300000000007</v>
      </c>
      <c r="O206" s="86">
        <v>95.22</v>
      </c>
      <c r="P206" s="84">
        <v>6.7906700000000013</v>
      </c>
      <c r="Q206" s="85">
        <f t="shared" si="4"/>
        <v>9.9692152976884178E-5</v>
      </c>
      <c r="R206" s="85">
        <f>P206/'סכום נכסי הקרן'!$C$42</f>
        <v>3.7184609476695875E-6</v>
      </c>
    </row>
    <row r="207" spans="2:18">
      <c r="B207" s="77" t="s">
        <v>2830</v>
      </c>
      <c r="C207" s="87" t="s">
        <v>2709</v>
      </c>
      <c r="D207" s="74">
        <v>7885</v>
      </c>
      <c r="E207" s="74"/>
      <c r="F207" s="74" t="s">
        <v>682</v>
      </c>
      <c r="G207" s="97">
        <v>44061</v>
      </c>
      <c r="H207" s="74"/>
      <c r="I207" s="84">
        <v>3.8899999999999997</v>
      </c>
      <c r="J207" s="87" t="s">
        <v>966</v>
      </c>
      <c r="K207" s="87" t="s">
        <v>162</v>
      </c>
      <c r="L207" s="88">
        <v>2.41E-2</v>
      </c>
      <c r="M207" s="88">
        <v>3.8200000000000005E-2</v>
      </c>
      <c r="N207" s="84">
        <v>2680.95</v>
      </c>
      <c r="O207" s="86">
        <v>95.22</v>
      </c>
      <c r="P207" s="84">
        <v>8.7841500000000021</v>
      </c>
      <c r="Q207" s="85">
        <f t="shared" si="4"/>
        <v>1.2895794164226757E-4</v>
      </c>
      <c r="R207" s="85">
        <f>P207/'סכום נכסי הקרן'!$C$42</f>
        <v>4.8100583202352358E-6</v>
      </c>
    </row>
    <row r="208" spans="2:18">
      <c r="B208" s="77" t="s">
        <v>2830</v>
      </c>
      <c r="C208" s="87" t="s">
        <v>2709</v>
      </c>
      <c r="D208" s="74">
        <v>7489</v>
      </c>
      <c r="E208" s="74"/>
      <c r="F208" s="74" t="s">
        <v>682</v>
      </c>
      <c r="G208" s="97">
        <v>43903</v>
      </c>
      <c r="H208" s="74"/>
      <c r="I208" s="84">
        <v>3.9</v>
      </c>
      <c r="J208" s="87" t="s">
        <v>966</v>
      </c>
      <c r="K208" s="87" t="s">
        <v>162</v>
      </c>
      <c r="L208" s="88">
        <v>2.41E-2</v>
      </c>
      <c r="M208" s="88">
        <v>3.78E-2</v>
      </c>
      <c r="N208" s="84">
        <v>7664.9800000000014</v>
      </c>
      <c r="O208" s="86">
        <v>95.22</v>
      </c>
      <c r="P208" s="84">
        <v>25.114490000000004</v>
      </c>
      <c r="Q208" s="85">
        <f t="shared" si="4"/>
        <v>3.6869963921327758E-4</v>
      </c>
      <c r="R208" s="85">
        <f>P208/'סכום נכסי הקרן'!$C$42</f>
        <v>1.3752288107894858E-5</v>
      </c>
    </row>
    <row r="209" spans="2:18">
      <c r="B209" s="77" t="s">
        <v>2830</v>
      </c>
      <c r="C209" s="87" t="s">
        <v>2709</v>
      </c>
      <c r="D209" s="74">
        <v>7590</v>
      </c>
      <c r="E209" s="74"/>
      <c r="F209" s="74" t="s">
        <v>682</v>
      </c>
      <c r="G209" s="97">
        <v>43927</v>
      </c>
      <c r="H209" s="74"/>
      <c r="I209" s="84">
        <v>3.9</v>
      </c>
      <c r="J209" s="87" t="s">
        <v>966</v>
      </c>
      <c r="K209" s="87" t="s">
        <v>162</v>
      </c>
      <c r="L209" s="88">
        <v>2.41E-2</v>
      </c>
      <c r="M209" s="88">
        <v>3.78E-2</v>
      </c>
      <c r="N209" s="84">
        <v>4769.3300000000008</v>
      </c>
      <c r="O209" s="86">
        <v>95.22</v>
      </c>
      <c r="P209" s="84">
        <v>15.626820000000002</v>
      </c>
      <c r="Q209" s="85">
        <f t="shared" si="4"/>
        <v>2.2941349380580019E-4</v>
      </c>
      <c r="R209" s="85">
        <f>P209/'סכום נכסי הקרן'!$C$42</f>
        <v>8.5569936259989157E-6</v>
      </c>
    </row>
    <row r="210" spans="2:18">
      <c r="B210" s="77" t="s">
        <v>2830</v>
      </c>
      <c r="C210" s="87" t="s">
        <v>2709</v>
      </c>
      <c r="D210" s="74">
        <v>7594</v>
      </c>
      <c r="E210" s="74"/>
      <c r="F210" s="74" t="s">
        <v>682</v>
      </c>
      <c r="G210" s="97">
        <v>43929</v>
      </c>
      <c r="H210" s="74"/>
      <c r="I210" s="84">
        <v>3.9</v>
      </c>
      <c r="J210" s="87" t="s">
        <v>966</v>
      </c>
      <c r="K210" s="87" t="s">
        <v>162</v>
      </c>
      <c r="L210" s="88">
        <v>2.41E-2</v>
      </c>
      <c r="M210" s="88">
        <v>3.78E-2</v>
      </c>
      <c r="N210" s="84">
        <v>1149.2400000000002</v>
      </c>
      <c r="O210" s="86">
        <v>95.22</v>
      </c>
      <c r="P210" s="84">
        <v>3.7655200000000004</v>
      </c>
      <c r="Q210" s="85">
        <f t="shared" si="4"/>
        <v>5.5280671255931576E-5</v>
      </c>
      <c r="R210" s="85">
        <f>P210/'סכום נכסי הקרן'!$C$42</f>
        <v>2.0619377863552174E-6</v>
      </c>
    </row>
    <row r="211" spans="2:18">
      <c r="B211" s="77" t="s">
        <v>2830</v>
      </c>
      <c r="C211" s="87" t="s">
        <v>2709</v>
      </c>
      <c r="D211" s="74">
        <v>7651</v>
      </c>
      <c r="E211" s="74"/>
      <c r="F211" s="74" t="s">
        <v>682</v>
      </c>
      <c r="G211" s="97">
        <v>43955</v>
      </c>
      <c r="H211" s="74"/>
      <c r="I211" s="84">
        <v>3.9</v>
      </c>
      <c r="J211" s="87" t="s">
        <v>966</v>
      </c>
      <c r="K211" s="87" t="s">
        <v>162</v>
      </c>
      <c r="L211" s="88">
        <v>2.41E-2</v>
      </c>
      <c r="M211" s="88">
        <v>3.78E-2</v>
      </c>
      <c r="N211" s="84">
        <v>3934.1500000000005</v>
      </c>
      <c r="O211" s="86">
        <v>95.22</v>
      </c>
      <c r="P211" s="84">
        <v>12.890320000000001</v>
      </c>
      <c r="Q211" s="85">
        <f t="shared" si="4"/>
        <v>1.8923961160842589E-4</v>
      </c>
      <c r="R211" s="85">
        <f>P211/'סכום נכסי הקרן'!$C$42</f>
        <v>7.058530531297241E-6</v>
      </c>
    </row>
    <row r="212" spans="2:18">
      <c r="B212" s="77" t="s">
        <v>2830</v>
      </c>
      <c r="C212" s="87" t="s">
        <v>2709</v>
      </c>
      <c r="D212" s="74">
        <v>7715</v>
      </c>
      <c r="E212" s="74"/>
      <c r="F212" s="74" t="s">
        <v>682</v>
      </c>
      <c r="G212" s="97">
        <v>43986</v>
      </c>
      <c r="H212" s="74"/>
      <c r="I212" s="84">
        <v>3.8999999999999995</v>
      </c>
      <c r="J212" s="87" t="s">
        <v>966</v>
      </c>
      <c r="K212" s="87" t="s">
        <v>162</v>
      </c>
      <c r="L212" s="88">
        <v>2.41E-2</v>
      </c>
      <c r="M212" s="88">
        <v>3.78E-2</v>
      </c>
      <c r="N212" s="84">
        <v>3861.8100000000004</v>
      </c>
      <c r="O212" s="86">
        <v>95.22</v>
      </c>
      <c r="P212" s="84">
        <v>12.653310000000003</v>
      </c>
      <c r="Q212" s="85">
        <f t="shared" si="4"/>
        <v>1.8576012620020386E-4</v>
      </c>
      <c r="R212" s="85">
        <f>P212/'סכום נכסי הקרן'!$C$42</f>
        <v>6.9287476926072202E-6</v>
      </c>
    </row>
    <row r="213" spans="2:18">
      <c r="B213" s="77" t="s">
        <v>2830</v>
      </c>
      <c r="C213" s="87" t="s">
        <v>2709</v>
      </c>
      <c r="D213" s="74">
        <v>7738</v>
      </c>
      <c r="E213" s="74"/>
      <c r="F213" s="74" t="s">
        <v>682</v>
      </c>
      <c r="G213" s="97">
        <v>43991</v>
      </c>
      <c r="H213" s="74"/>
      <c r="I213" s="84">
        <v>3.9000000000000004</v>
      </c>
      <c r="J213" s="87" t="s">
        <v>966</v>
      </c>
      <c r="K213" s="87" t="s">
        <v>162</v>
      </c>
      <c r="L213" s="88">
        <v>2.41E-2</v>
      </c>
      <c r="M213" s="88">
        <v>3.78E-2</v>
      </c>
      <c r="N213" s="84">
        <v>790.05</v>
      </c>
      <c r="O213" s="86">
        <v>95.22</v>
      </c>
      <c r="P213" s="84">
        <v>2.5886000000000005</v>
      </c>
      <c r="Q213" s="85">
        <f t="shared" si="4"/>
        <v>3.8002598741503025E-5</v>
      </c>
      <c r="R213" s="85">
        <f>P213/'סכום נכסי הקרן'!$C$42</f>
        <v>1.4174754492763593E-6</v>
      </c>
    </row>
    <row r="214" spans="2:18">
      <c r="B214" s="77" t="s">
        <v>2831</v>
      </c>
      <c r="C214" s="87" t="s">
        <v>2709</v>
      </c>
      <c r="D214" s="74">
        <v>7323</v>
      </c>
      <c r="E214" s="74"/>
      <c r="F214" s="74" t="s">
        <v>682</v>
      </c>
      <c r="G214" s="97">
        <v>43822</v>
      </c>
      <c r="H214" s="74"/>
      <c r="I214" s="84">
        <v>3.2800000000000002</v>
      </c>
      <c r="J214" s="87" t="s">
        <v>910</v>
      </c>
      <c r="K214" s="87" t="s">
        <v>162</v>
      </c>
      <c r="L214" s="88">
        <v>4.2203999999999998E-2</v>
      </c>
      <c r="M214" s="88">
        <v>3.0200000000000005E-2</v>
      </c>
      <c r="N214" s="84">
        <v>74673.23000000001</v>
      </c>
      <c r="O214" s="86">
        <v>104.39</v>
      </c>
      <c r="P214" s="84">
        <v>268.23070000000001</v>
      </c>
      <c r="Q214" s="85">
        <f t="shared" si="4"/>
        <v>3.9378288118104288E-3</v>
      </c>
      <c r="R214" s="85">
        <f>P214/'סכום נכסי הקרן'!$C$42</f>
        <v>1.4687878853133441E-4</v>
      </c>
    </row>
    <row r="215" spans="2:18">
      <c r="B215" s="77" t="s">
        <v>2831</v>
      </c>
      <c r="C215" s="87" t="s">
        <v>2709</v>
      </c>
      <c r="D215" s="74">
        <v>7324</v>
      </c>
      <c r="E215" s="74"/>
      <c r="F215" s="74" t="s">
        <v>682</v>
      </c>
      <c r="G215" s="97">
        <v>43822</v>
      </c>
      <c r="H215" s="74"/>
      <c r="I215" s="84">
        <v>3.2699999999999996</v>
      </c>
      <c r="J215" s="87" t="s">
        <v>910</v>
      </c>
      <c r="K215" s="87" t="s">
        <v>162</v>
      </c>
      <c r="L215" s="88">
        <v>4.2558999999999993E-2</v>
      </c>
      <c r="M215" s="88">
        <v>2.9499999999999998E-2</v>
      </c>
      <c r="N215" s="84">
        <v>75980.110000000015</v>
      </c>
      <c r="O215" s="86">
        <v>104.74</v>
      </c>
      <c r="P215" s="84">
        <v>273.84019000000006</v>
      </c>
      <c r="Q215" s="85">
        <f t="shared" si="4"/>
        <v>4.020180352262594E-3</v>
      </c>
      <c r="R215" s="85">
        <f>P215/'סכום נכסי הקרן'!$C$42</f>
        <v>1.4995045443489671E-4</v>
      </c>
    </row>
    <row r="216" spans="2:18">
      <c r="B216" s="77" t="s">
        <v>2831</v>
      </c>
      <c r="C216" s="87" t="s">
        <v>2709</v>
      </c>
      <c r="D216" s="74">
        <v>7325</v>
      </c>
      <c r="E216" s="74"/>
      <c r="F216" s="74" t="s">
        <v>682</v>
      </c>
      <c r="G216" s="97">
        <v>43822</v>
      </c>
      <c r="H216" s="74"/>
      <c r="I216" s="84">
        <v>3.2499999999999987</v>
      </c>
      <c r="J216" s="87" t="s">
        <v>910</v>
      </c>
      <c r="K216" s="87" t="s">
        <v>162</v>
      </c>
      <c r="L216" s="88">
        <v>4.2606000000000005E-2</v>
      </c>
      <c r="M216" s="88">
        <v>3.0399999999999996E-2</v>
      </c>
      <c r="N216" s="84">
        <v>75980.110000000015</v>
      </c>
      <c r="O216" s="86">
        <v>105.11</v>
      </c>
      <c r="P216" s="84">
        <v>274.80752000000007</v>
      </c>
      <c r="Q216" s="85">
        <f t="shared" si="4"/>
        <v>4.034381485632222E-3</v>
      </c>
      <c r="R216" s="85">
        <f>P216/'סכום נכסי הקרן'!$C$42</f>
        <v>1.5048014868134207E-4</v>
      </c>
    </row>
    <row r="217" spans="2:18">
      <c r="B217" s="77" t="s">
        <v>2831</v>
      </c>
      <c r="C217" s="87" t="s">
        <v>2709</v>
      </c>
      <c r="D217" s="74">
        <v>7552</v>
      </c>
      <c r="E217" s="74"/>
      <c r="F217" s="74" t="s">
        <v>682</v>
      </c>
      <c r="G217" s="97">
        <v>43921</v>
      </c>
      <c r="H217" s="74"/>
      <c r="I217" s="84">
        <v>3.28</v>
      </c>
      <c r="J217" s="87" t="s">
        <v>910</v>
      </c>
      <c r="K217" s="87" t="s">
        <v>162</v>
      </c>
      <c r="L217" s="88">
        <v>4.2203999999999998E-2</v>
      </c>
      <c r="M217" s="88">
        <v>2.81E-2</v>
      </c>
      <c r="N217" s="84">
        <v>1672.0600000000004</v>
      </c>
      <c r="O217" s="86">
        <v>105.11</v>
      </c>
      <c r="P217" s="84">
        <v>6.047600000000001</v>
      </c>
      <c r="Q217" s="85">
        <f t="shared" si="4"/>
        <v>8.8783325407213823E-5</v>
      </c>
      <c r="R217" s="85">
        <f>P217/'סכום נכסי הקרן'!$C$42</f>
        <v>3.311567846343085E-6</v>
      </c>
    </row>
    <row r="218" spans="2:18">
      <c r="B218" s="77" t="s">
        <v>2832</v>
      </c>
      <c r="C218" s="87" t="s">
        <v>2709</v>
      </c>
      <c r="D218" s="74">
        <v>7056</v>
      </c>
      <c r="E218" s="74"/>
      <c r="F218" s="74" t="s">
        <v>682</v>
      </c>
      <c r="G218" s="97">
        <v>43664</v>
      </c>
      <c r="H218" s="74"/>
      <c r="I218" s="84">
        <v>0.41</v>
      </c>
      <c r="J218" s="87" t="s">
        <v>966</v>
      </c>
      <c r="K218" s="87" t="s">
        <v>162</v>
      </c>
      <c r="L218" s="88">
        <v>2.1309999999999999E-2</v>
      </c>
      <c r="M218" s="88">
        <v>2.3399999999999997E-2</v>
      </c>
      <c r="N218" s="84">
        <v>526508.87000000011</v>
      </c>
      <c r="O218" s="86">
        <v>100.1</v>
      </c>
      <c r="P218" s="84">
        <v>1813.5275300000003</v>
      </c>
      <c r="Q218" s="85">
        <f t="shared" si="4"/>
        <v>2.6623950795510738E-2</v>
      </c>
      <c r="R218" s="85">
        <f>P218/'סכום נכסי הקרן'!$C$42</f>
        <v>9.930583135137898E-4</v>
      </c>
    </row>
    <row r="219" spans="2:18">
      <c r="B219" s="77" t="s">
        <v>2832</v>
      </c>
      <c r="C219" s="87" t="s">
        <v>2709</v>
      </c>
      <c r="D219" s="74">
        <v>7504</v>
      </c>
      <c r="E219" s="74"/>
      <c r="F219" s="74" t="s">
        <v>682</v>
      </c>
      <c r="G219" s="97">
        <v>43914</v>
      </c>
      <c r="H219" s="74"/>
      <c r="I219" s="84">
        <v>0.41</v>
      </c>
      <c r="J219" s="87" t="s">
        <v>966</v>
      </c>
      <c r="K219" s="87" t="s">
        <v>162</v>
      </c>
      <c r="L219" s="88">
        <v>2.1316999999999999E-2</v>
      </c>
      <c r="M219" s="88">
        <v>2.35E-2</v>
      </c>
      <c r="N219" s="84">
        <v>523.45000000000016</v>
      </c>
      <c r="O219" s="86">
        <v>100.1</v>
      </c>
      <c r="P219" s="84">
        <v>1.8029800000000002</v>
      </c>
      <c r="Q219" s="85">
        <f t="shared" si="4"/>
        <v>2.6469105106604003E-5</v>
      </c>
      <c r="R219" s="85">
        <f>P219/'סכום נכסי הקרן'!$C$42</f>
        <v>9.8728265685555519E-7</v>
      </c>
    </row>
    <row r="220" spans="2:18">
      <c r="B220" s="77" t="s">
        <v>2832</v>
      </c>
      <c r="C220" s="87" t="s">
        <v>2709</v>
      </c>
      <c r="D220" s="74">
        <v>7820</v>
      </c>
      <c r="E220" s="74"/>
      <c r="F220" s="74" t="s">
        <v>682</v>
      </c>
      <c r="G220" s="97">
        <v>44022</v>
      </c>
      <c r="H220" s="74"/>
      <c r="I220" s="84">
        <v>0.41</v>
      </c>
      <c r="J220" s="87" t="s">
        <v>966</v>
      </c>
      <c r="K220" s="87" t="s">
        <v>162</v>
      </c>
      <c r="L220" s="88">
        <v>2.1309999999999999E-2</v>
      </c>
      <c r="M220" s="88">
        <v>2.3400000000000004E-2</v>
      </c>
      <c r="N220" s="84">
        <v>1099.4800000000002</v>
      </c>
      <c r="O220" s="86">
        <v>100.1</v>
      </c>
      <c r="P220" s="84">
        <v>3.7870900000000005</v>
      </c>
      <c r="Q220" s="85">
        <f t="shared" si="4"/>
        <v>5.5597335110854786E-5</v>
      </c>
      <c r="R220" s="85">
        <f>P220/'סכום נכסי הקרן'!$C$42</f>
        <v>2.0737491691261712E-6</v>
      </c>
    </row>
    <row r="221" spans="2:18">
      <c r="B221" s="77" t="s">
        <v>2832</v>
      </c>
      <c r="C221" s="87" t="s">
        <v>2709</v>
      </c>
      <c r="D221" s="74">
        <v>7954</v>
      </c>
      <c r="E221" s="74"/>
      <c r="F221" s="74" t="s">
        <v>682</v>
      </c>
      <c r="G221" s="97">
        <v>44095</v>
      </c>
      <c r="H221" s="74"/>
      <c r="I221" s="84">
        <v>0.4200000000000001</v>
      </c>
      <c r="J221" s="87" t="s">
        <v>966</v>
      </c>
      <c r="K221" s="87" t="s">
        <v>162</v>
      </c>
      <c r="L221" s="88">
        <v>2.1309999999999999E-2</v>
      </c>
      <c r="M221" s="88">
        <v>2.3500000000000007E-2</v>
      </c>
      <c r="N221" s="84">
        <v>904.71000000000015</v>
      </c>
      <c r="O221" s="86">
        <v>99.98</v>
      </c>
      <c r="P221" s="84">
        <v>3.1124899999999998</v>
      </c>
      <c r="Q221" s="85">
        <f t="shared" si="4"/>
        <v>4.5693698739450175E-5</v>
      </c>
      <c r="R221" s="85">
        <f>P221/'סכום נכסי הקרן'!$C$42</f>
        <v>1.7043491312362567E-6</v>
      </c>
    </row>
    <row r="222" spans="2:18">
      <c r="B222" s="77" t="s">
        <v>2832</v>
      </c>
      <c r="C222" s="87" t="s">
        <v>2709</v>
      </c>
      <c r="D222" s="74">
        <v>7296</v>
      </c>
      <c r="E222" s="74"/>
      <c r="F222" s="74" t="s">
        <v>682</v>
      </c>
      <c r="G222" s="97">
        <v>43801</v>
      </c>
      <c r="H222" s="74"/>
      <c r="I222" s="84">
        <v>0.41</v>
      </c>
      <c r="J222" s="87" t="s">
        <v>966</v>
      </c>
      <c r="K222" s="87" t="s">
        <v>162</v>
      </c>
      <c r="L222" s="88">
        <v>2.1316999999999999E-2</v>
      </c>
      <c r="M222" s="88">
        <v>2.3400000000000004E-2</v>
      </c>
      <c r="N222" s="84">
        <v>2248.5200000000004</v>
      </c>
      <c r="O222" s="86">
        <v>100.1</v>
      </c>
      <c r="P222" s="84">
        <v>7.7448700000000006</v>
      </c>
      <c r="Q222" s="85">
        <f t="shared" si="4"/>
        <v>1.1370052805188308E-4</v>
      </c>
      <c r="R222" s="85">
        <f>P222/'סכום נכסי הקרן'!$C$42</f>
        <v>4.2409654186962046E-6</v>
      </c>
    </row>
    <row r="223" spans="2:18">
      <c r="B223" s="77" t="s">
        <v>2833</v>
      </c>
      <c r="C223" s="87" t="s">
        <v>2709</v>
      </c>
      <c r="D223" s="74">
        <v>7373</v>
      </c>
      <c r="E223" s="74"/>
      <c r="F223" s="74" t="s">
        <v>682</v>
      </c>
      <c r="G223" s="97">
        <v>43857</v>
      </c>
      <c r="H223" s="74"/>
      <c r="I223" s="84">
        <v>4.5400000000000009</v>
      </c>
      <c r="J223" s="87" t="s">
        <v>2713</v>
      </c>
      <c r="K223" s="87" t="s">
        <v>162</v>
      </c>
      <c r="L223" s="88">
        <v>2.6466E-2</v>
      </c>
      <c r="M223" s="88">
        <v>3.1200000000000002E-2</v>
      </c>
      <c r="N223" s="84">
        <v>76763.140000000014</v>
      </c>
      <c r="O223" s="86">
        <v>98.22</v>
      </c>
      <c r="P223" s="84">
        <v>259.44022000000001</v>
      </c>
      <c r="Q223" s="85">
        <f t="shared" si="4"/>
        <v>3.8087779409979399E-3</v>
      </c>
      <c r="R223" s="85">
        <f>P223/'סכום נכסי הקרן'!$C$42</f>
        <v>1.4206526400558503E-4</v>
      </c>
    </row>
    <row r="224" spans="2:18">
      <c r="B224" s="77" t="s">
        <v>2834</v>
      </c>
      <c r="C224" s="87" t="s">
        <v>2709</v>
      </c>
      <c r="D224" s="74">
        <v>7646</v>
      </c>
      <c r="E224" s="74"/>
      <c r="F224" s="74" t="s">
        <v>682</v>
      </c>
      <c r="G224" s="97">
        <v>43951</v>
      </c>
      <c r="H224" s="74"/>
      <c r="I224" s="84">
        <v>11.02</v>
      </c>
      <c r="J224" s="87" t="s">
        <v>910</v>
      </c>
      <c r="K224" s="87" t="s">
        <v>165</v>
      </c>
      <c r="L224" s="88">
        <v>2.9559000000000002E-2</v>
      </c>
      <c r="M224" s="88">
        <v>2.8700000000000007E-2</v>
      </c>
      <c r="N224" s="84">
        <v>2775.39</v>
      </c>
      <c r="O224" s="86">
        <v>101.43</v>
      </c>
      <c r="P224" s="84">
        <v>12.416750000000002</v>
      </c>
      <c r="Q224" s="85">
        <f t="shared" si="4"/>
        <v>1.8228724713109702E-4</v>
      </c>
      <c r="R224" s="85">
        <f>P224/'סכום נכסי הקרן'!$C$42</f>
        <v>6.7992112666314741E-6</v>
      </c>
    </row>
    <row r="225" spans="2:18">
      <c r="B225" s="77" t="s">
        <v>2834</v>
      </c>
      <c r="C225" s="87" t="s">
        <v>2709</v>
      </c>
      <c r="D225" s="74">
        <v>7701</v>
      </c>
      <c r="E225" s="74"/>
      <c r="F225" s="74" t="s">
        <v>682</v>
      </c>
      <c r="G225" s="97">
        <v>43979</v>
      </c>
      <c r="H225" s="74"/>
      <c r="I225" s="84">
        <v>11.020000000000003</v>
      </c>
      <c r="J225" s="87" t="s">
        <v>910</v>
      </c>
      <c r="K225" s="87" t="s">
        <v>165</v>
      </c>
      <c r="L225" s="88">
        <v>2.9559000000000002E-2</v>
      </c>
      <c r="M225" s="88">
        <v>2.8700000000000007E-2</v>
      </c>
      <c r="N225" s="84">
        <v>167.76</v>
      </c>
      <c r="O225" s="86">
        <v>101.43</v>
      </c>
      <c r="P225" s="84">
        <v>0.75053999999999998</v>
      </c>
      <c r="Q225" s="85">
        <f t="shared" si="4"/>
        <v>1.1018492798983109E-5</v>
      </c>
      <c r="R225" s="85">
        <f>P225/'סכום נכסי הקרן'!$C$42</f>
        <v>4.1098355238348084E-7</v>
      </c>
    </row>
    <row r="226" spans="2:18">
      <c r="B226" s="77" t="s">
        <v>2834</v>
      </c>
      <c r="C226" s="87" t="s">
        <v>2709</v>
      </c>
      <c r="D226" s="74">
        <v>77801</v>
      </c>
      <c r="E226" s="74"/>
      <c r="F226" s="74" t="s">
        <v>682</v>
      </c>
      <c r="G226" s="97">
        <v>44012</v>
      </c>
      <c r="H226" s="74"/>
      <c r="I226" s="84">
        <v>11.019999999999998</v>
      </c>
      <c r="J226" s="87" t="s">
        <v>910</v>
      </c>
      <c r="K226" s="87" t="s">
        <v>165</v>
      </c>
      <c r="L226" s="88">
        <v>2.9544000000000001E-2</v>
      </c>
      <c r="M226" s="88">
        <v>2.87E-2</v>
      </c>
      <c r="N226" s="84">
        <v>10503.410000000002</v>
      </c>
      <c r="O226" s="86">
        <v>101.43</v>
      </c>
      <c r="P226" s="84">
        <v>46.990940000000009</v>
      </c>
      <c r="Q226" s="85">
        <f t="shared" si="4"/>
        <v>6.8986241107395674E-4</v>
      </c>
      <c r="R226" s="85">
        <f>P226/'סכום נכסי הקרן'!$C$42</f>
        <v>2.5731477937270511E-5</v>
      </c>
    </row>
    <row r="227" spans="2:18">
      <c r="B227" s="77" t="s">
        <v>2834</v>
      </c>
      <c r="C227" s="87" t="s">
        <v>2709</v>
      </c>
      <c r="D227" s="74">
        <v>7846</v>
      </c>
      <c r="E227" s="74"/>
      <c r="F227" s="74" t="s">
        <v>682</v>
      </c>
      <c r="G227" s="97">
        <v>44043</v>
      </c>
      <c r="H227" s="74"/>
      <c r="I227" s="84">
        <v>11.020000000000001</v>
      </c>
      <c r="J227" s="87" t="s">
        <v>910</v>
      </c>
      <c r="K227" s="87" t="s">
        <v>165</v>
      </c>
      <c r="L227" s="88">
        <v>2.9559000000000002E-2</v>
      </c>
      <c r="M227" s="88">
        <v>2.8699999999999996E-2</v>
      </c>
      <c r="N227" s="84">
        <v>6626.4600000000009</v>
      </c>
      <c r="O227" s="86">
        <v>101.43</v>
      </c>
      <c r="P227" s="84">
        <v>29.645950000000003</v>
      </c>
      <c r="Q227" s="85">
        <f t="shared" si="4"/>
        <v>4.3522488687346888E-4</v>
      </c>
      <c r="R227" s="85">
        <f>P227/'סכום נכסי הקרן'!$C$42</f>
        <v>1.6233642237299883E-5</v>
      </c>
    </row>
    <row r="228" spans="2:18">
      <c r="B228" s="77" t="s">
        <v>2834</v>
      </c>
      <c r="C228" s="87" t="s">
        <v>2709</v>
      </c>
      <c r="D228" s="74">
        <v>7916</v>
      </c>
      <c r="E228" s="74"/>
      <c r="F228" s="74" t="s">
        <v>682</v>
      </c>
      <c r="G228" s="97">
        <v>44075</v>
      </c>
      <c r="H228" s="74"/>
      <c r="I228" s="84">
        <v>11.02</v>
      </c>
      <c r="J228" s="87" t="s">
        <v>910</v>
      </c>
      <c r="K228" s="87" t="s">
        <v>165</v>
      </c>
      <c r="L228" s="88">
        <v>3.2497999999999999E-2</v>
      </c>
      <c r="M228" s="88">
        <v>2.8699999999999996E-2</v>
      </c>
      <c r="N228" s="84">
        <v>7989.7500000000009</v>
      </c>
      <c r="O228" s="86">
        <v>101.43</v>
      </c>
      <c r="P228" s="84">
        <v>35.745120000000007</v>
      </c>
      <c r="Q228" s="85">
        <f t="shared" si="4"/>
        <v>5.2476529874328777E-4</v>
      </c>
      <c r="R228" s="85">
        <f>P228/'סכום נכסי הקרן'!$C$42</f>
        <v>1.9573448980698977E-5</v>
      </c>
    </row>
    <row r="229" spans="2:18">
      <c r="B229" s="77" t="s">
        <v>2834</v>
      </c>
      <c r="C229" s="87" t="s">
        <v>2709</v>
      </c>
      <c r="D229" s="74">
        <v>7978</v>
      </c>
      <c r="E229" s="74"/>
      <c r="F229" s="74" t="s">
        <v>682</v>
      </c>
      <c r="G229" s="97">
        <v>44104</v>
      </c>
      <c r="H229" s="74"/>
      <c r="I229" s="84">
        <v>10.98</v>
      </c>
      <c r="J229" s="87" t="s">
        <v>910</v>
      </c>
      <c r="K229" s="87" t="s">
        <v>165</v>
      </c>
      <c r="L229" s="88">
        <v>2.9453999999999998E-2</v>
      </c>
      <c r="M229" s="88">
        <v>3.0099999999999998E-2</v>
      </c>
      <c r="N229" s="84">
        <v>8905.0499999999993</v>
      </c>
      <c r="O229" s="86">
        <v>100</v>
      </c>
      <c r="P229" s="84">
        <v>39.278390000000009</v>
      </c>
      <c r="Q229" s="85">
        <f t="shared" si="4"/>
        <v>5.7663636497808286E-4</v>
      </c>
      <c r="R229" s="85">
        <f>P229/'סכום נכסי הקרן'!$C$42</f>
        <v>2.1508210427297404E-5</v>
      </c>
    </row>
    <row r="230" spans="2:18">
      <c r="B230" s="77" t="s">
        <v>2834</v>
      </c>
      <c r="C230" s="87" t="s">
        <v>2709</v>
      </c>
      <c r="D230" s="74">
        <v>7436</v>
      </c>
      <c r="E230" s="74"/>
      <c r="F230" s="74" t="s">
        <v>682</v>
      </c>
      <c r="G230" s="97">
        <v>43871</v>
      </c>
      <c r="H230" s="74"/>
      <c r="I230" s="84">
        <v>11.02</v>
      </c>
      <c r="J230" s="87" t="s">
        <v>910</v>
      </c>
      <c r="K230" s="87" t="s">
        <v>165</v>
      </c>
      <c r="L230" s="88">
        <v>2.9559000000000002E-2</v>
      </c>
      <c r="M230" s="88">
        <v>2.87E-2</v>
      </c>
      <c r="N230" s="84">
        <v>21062.660000000003</v>
      </c>
      <c r="O230" s="86">
        <v>101.43</v>
      </c>
      <c r="P230" s="84">
        <v>94.231710000000021</v>
      </c>
      <c r="Q230" s="85">
        <f t="shared" si="4"/>
        <v>1.3833925148171516E-3</v>
      </c>
      <c r="R230" s="85">
        <f>P230/'סכום נכסי הקרן'!$C$42</f>
        <v>5.1599758737668856E-5</v>
      </c>
    </row>
    <row r="231" spans="2:18">
      <c r="B231" s="77" t="s">
        <v>2834</v>
      </c>
      <c r="C231" s="87" t="s">
        <v>2709</v>
      </c>
      <c r="D231" s="74">
        <v>7455</v>
      </c>
      <c r="E231" s="74"/>
      <c r="F231" s="74" t="s">
        <v>682</v>
      </c>
      <c r="G231" s="97">
        <v>43889</v>
      </c>
      <c r="H231" s="74"/>
      <c r="I231" s="84">
        <v>11.02</v>
      </c>
      <c r="J231" s="87" t="s">
        <v>910</v>
      </c>
      <c r="K231" s="87" t="s">
        <v>165</v>
      </c>
      <c r="L231" s="88">
        <v>2.9544000000000001E-2</v>
      </c>
      <c r="M231" s="88">
        <v>2.87E-2</v>
      </c>
      <c r="N231" s="84">
        <v>14449.720000000003</v>
      </c>
      <c r="O231" s="86">
        <v>101.43</v>
      </c>
      <c r="P231" s="84">
        <v>64.646230000000017</v>
      </c>
      <c r="Q231" s="85">
        <f t="shared" si="4"/>
        <v>9.4905537311323321E-4</v>
      </c>
      <c r="R231" s="85">
        <f>P231/'סכום נכסי הקרן'!$C$42</f>
        <v>3.5399228893329547E-5</v>
      </c>
    </row>
    <row r="232" spans="2:18">
      <c r="B232" s="77" t="s">
        <v>2834</v>
      </c>
      <c r="C232" s="87" t="s">
        <v>2709</v>
      </c>
      <c r="D232" s="74">
        <v>7536</v>
      </c>
      <c r="E232" s="74"/>
      <c r="F232" s="74" t="s">
        <v>682</v>
      </c>
      <c r="G232" s="97">
        <v>43921</v>
      </c>
      <c r="H232" s="74"/>
      <c r="I232" s="84">
        <v>11.02</v>
      </c>
      <c r="J232" s="87" t="s">
        <v>910</v>
      </c>
      <c r="K232" s="87" t="s">
        <v>165</v>
      </c>
      <c r="L232" s="88">
        <v>2.9559000000000002E-2</v>
      </c>
      <c r="M232" s="88">
        <v>2.8699999999999996E-2</v>
      </c>
      <c r="N232" s="84">
        <v>2237.5400000000004</v>
      </c>
      <c r="O232" s="86">
        <v>101.43</v>
      </c>
      <c r="P232" s="84">
        <v>10.010490000000001</v>
      </c>
      <c r="Q232" s="85">
        <f t="shared" si="4"/>
        <v>1.469615369990839E-4</v>
      </c>
      <c r="R232" s="85">
        <f>P232/'סכום נכסי הקרן'!$C$42</f>
        <v>5.4815822491796723E-6</v>
      </c>
    </row>
    <row r="233" spans="2:18">
      <c r="B233" s="77" t="s">
        <v>2835</v>
      </c>
      <c r="C233" s="87" t="s">
        <v>2709</v>
      </c>
      <c r="D233" s="74">
        <v>7770</v>
      </c>
      <c r="E233" s="74"/>
      <c r="F233" s="74" t="s">
        <v>682</v>
      </c>
      <c r="G233" s="97">
        <v>44004</v>
      </c>
      <c r="H233" s="74"/>
      <c r="I233" s="84">
        <v>4.26</v>
      </c>
      <c r="J233" s="87" t="s">
        <v>2713</v>
      </c>
      <c r="K233" s="87" t="s">
        <v>166</v>
      </c>
      <c r="L233" s="88">
        <v>4.6524000000000003E-2</v>
      </c>
      <c r="M233" s="88">
        <v>0.04</v>
      </c>
      <c r="N233" s="84">
        <v>1176407.1600000001</v>
      </c>
      <c r="O233" s="86">
        <v>101.07</v>
      </c>
      <c r="P233" s="84">
        <v>2911.0156500000003</v>
      </c>
      <c r="Q233" s="85">
        <f t="shared" si="4"/>
        <v>4.2735903452517043E-2</v>
      </c>
      <c r="R233" s="85">
        <f>P233/'סכום נכסי הקרן'!$C$42</f>
        <v>1.594025039146358E-3</v>
      </c>
    </row>
    <row r="234" spans="2:18">
      <c r="B234" s="77" t="s">
        <v>2835</v>
      </c>
      <c r="C234" s="87" t="s">
        <v>2709</v>
      </c>
      <c r="D234" s="74">
        <v>7771</v>
      </c>
      <c r="E234" s="74"/>
      <c r="F234" s="74" t="s">
        <v>682</v>
      </c>
      <c r="G234" s="97">
        <v>44004</v>
      </c>
      <c r="H234" s="74"/>
      <c r="I234" s="84">
        <v>4.26</v>
      </c>
      <c r="J234" s="87" t="s">
        <v>2713</v>
      </c>
      <c r="K234" s="87" t="s">
        <v>166</v>
      </c>
      <c r="L234" s="88">
        <v>4.6524000000000003E-2</v>
      </c>
      <c r="M234" s="88">
        <v>0.04</v>
      </c>
      <c r="N234" s="84">
        <v>71232.280000000013</v>
      </c>
      <c r="O234" s="86">
        <v>101.07</v>
      </c>
      <c r="P234" s="84">
        <v>176.26404000000005</v>
      </c>
      <c r="Q234" s="85">
        <f t="shared" si="4"/>
        <v>2.5876889379109324E-3</v>
      </c>
      <c r="R234" s="85">
        <f>P234/'סכום נכסי הקרן'!$C$42</f>
        <v>9.6519334501377649E-5</v>
      </c>
    </row>
    <row r="235" spans="2:18">
      <c r="B235" s="77" t="s">
        <v>2836</v>
      </c>
      <c r="C235" s="87" t="s">
        <v>2709</v>
      </c>
      <c r="D235" s="74">
        <v>7382</v>
      </c>
      <c r="E235" s="74"/>
      <c r="F235" s="74" t="s">
        <v>682</v>
      </c>
      <c r="G235" s="97">
        <v>43860</v>
      </c>
      <c r="H235" s="74"/>
      <c r="I235" s="84">
        <v>4.7199999999999989</v>
      </c>
      <c r="J235" s="87" t="s">
        <v>910</v>
      </c>
      <c r="K235" s="87" t="s">
        <v>162</v>
      </c>
      <c r="L235" s="88">
        <v>2.8965999999999999E-2</v>
      </c>
      <c r="M235" s="88">
        <v>2.3799999999999998E-2</v>
      </c>
      <c r="N235" s="84">
        <v>742216.77000000014</v>
      </c>
      <c r="O235" s="86">
        <v>103.09</v>
      </c>
      <c r="P235" s="84">
        <v>2632.8854200000005</v>
      </c>
      <c r="Q235" s="85">
        <f t="shared" si="4"/>
        <v>3.8652742080125813E-2</v>
      </c>
      <c r="R235" s="85">
        <f>P235/'סכום נכסי הקרן'!$C$42</f>
        <v>1.4417254282653464E-3</v>
      </c>
    </row>
    <row r="236" spans="2:18">
      <c r="B236" s="77" t="s">
        <v>2837</v>
      </c>
      <c r="C236" s="87" t="s">
        <v>2709</v>
      </c>
      <c r="D236" s="74">
        <v>7901</v>
      </c>
      <c r="E236" s="74"/>
      <c r="F236" s="74" t="s">
        <v>682</v>
      </c>
      <c r="G236" s="97">
        <v>44070</v>
      </c>
      <c r="H236" s="74"/>
      <c r="I236" s="84">
        <v>4.5599999999999996</v>
      </c>
      <c r="J236" s="87" t="s">
        <v>971</v>
      </c>
      <c r="K236" s="87" t="s">
        <v>165</v>
      </c>
      <c r="L236" s="88">
        <v>3.0735999999999999E-2</v>
      </c>
      <c r="M236" s="88">
        <v>3.1400000000000004E-2</v>
      </c>
      <c r="N236" s="84">
        <v>148843.26000000004</v>
      </c>
      <c r="O236" s="86">
        <v>100.09</v>
      </c>
      <c r="P236" s="84">
        <v>657.10868000000016</v>
      </c>
      <c r="Q236" s="85">
        <f t="shared" si="4"/>
        <v>9.6468506125313748E-3</v>
      </c>
      <c r="R236" s="85">
        <f>P236/'סכום נכסי הקרן'!$C$42</f>
        <v>3.5982207425109923E-4</v>
      </c>
    </row>
    <row r="237" spans="2:18">
      <c r="B237" s="77" t="s">
        <v>2837</v>
      </c>
      <c r="C237" s="87" t="s">
        <v>2709</v>
      </c>
      <c r="D237" s="74">
        <v>7948</v>
      </c>
      <c r="E237" s="74"/>
      <c r="F237" s="74" t="s">
        <v>682</v>
      </c>
      <c r="G237" s="97">
        <v>44091</v>
      </c>
      <c r="H237" s="74"/>
      <c r="I237" s="84">
        <v>4.5599999999999996</v>
      </c>
      <c r="J237" s="87" t="s">
        <v>971</v>
      </c>
      <c r="K237" s="87" t="s">
        <v>165</v>
      </c>
      <c r="L237" s="88">
        <v>3.0748999999999999E-2</v>
      </c>
      <c r="M237" s="88">
        <v>3.1099999999999999E-2</v>
      </c>
      <c r="N237" s="84">
        <v>38273.98000000001</v>
      </c>
      <c r="O237" s="86">
        <v>100.09</v>
      </c>
      <c r="P237" s="84">
        <v>168.97082000000003</v>
      </c>
      <c r="Q237" s="85">
        <f t="shared" si="4"/>
        <v>2.4806189722176987E-3</v>
      </c>
      <c r="R237" s="85">
        <f>P237/'סכום נכסי הקרן'!$C$42</f>
        <v>9.252568531024292E-5</v>
      </c>
    </row>
    <row r="238" spans="2:18">
      <c r="B238" s="77" t="s">
        <v>2837</v>
      </c>
      <c r="C238" s="87" t="s">
        <v>2709</v>
      </c>
      <c r="D238" s="74">
        <v>7900</v>
      </c>
      <c r="E238" s="74"/>
      <c r="F238" s="74" t="s">
        <v>682</v>
      </c>
      <c r="G238" s="97">
        <v>44070</v>
      </c>
      <c r="H238" s="74"/>
      <c r="I238" s="84">
        <v>4.5600000000000005</v>
      </c>
      <c r="J238" s="87" t="s">
        <v>971</v>
      </c>
      <c r="K238" s="87" t="s">
        <v>165</v>
      </c>
      <c r="L238" s="88">
        <v>3.0748999999999999E-2</v>
      </c>
      <c r="M238" s="88">
        <v>3.1200000000000006E-2</v>
      </c>
      <c r="N238" s="84">
        <v>241628.66000000003</v>
      </c>
      <c r="O238" s="86">
        <v>100.16</v>
      </c>
      <c r="P238" s="84">
        <v>1067.48091</v>
      </c>
      <c r="Q238" s="85">
        <f t="shared" si="4"/>
        <v>1.567142420109113E-2</v>
      </c>
      <c r="R238" s="85">
        <f>P238/'סכום נכסי הקרן'!$C$42</f>
        <v>5.8453526326824787E-4</v>
      </c>
    </row>
    <row r="239" spans="2:18">
      <c r="B239" s="77" t="s">
        <v>2838</v>
      </c>
      <c r="C239" s="87" t="s">
        <v>2709</v>
      </c>
      <c r="D239" s="74">
        <v>7482</v>
      </c>
      <c r="E239" s="74"/>
      <c r="F239" s="74" t="s">
        <v>682</v>
      </c>
      <c r="G239" s="97">
        <v>43896</v>
      </c>
      <c r="H239" s="74"/>
      <c r="I239" s="84">
        <v>3.7500000000000009</v>
      </c>
      <c r="J239" s="87" t="s">
        <v>910</v>
      </c>
      <c r="K239" s="87" t="s">
        <v>162</v>
      </c>
      <c r="L239" s="88">
        <v>2.5306000000000002E-2</v>
      </c>
      <c r="M239" s="88">
        <v>2.1300000000000003E-2</v>
      </c>
      <c r="N239" s="84">
        <v>25135.030000000006</v>
      </c>
      <c r="O239" s="86">
        <v>101.76</v>
      </c>
      <c r="P239" s="84">
        <v>88.011870000000002</v>
      </c>
      <c r="Q239" s="85">
        <f t="shared" si="4"/>
        <v>1.2920805764117004E-3</v>
      </c>
      <c r="R239" s="85">
        <f>P239/'סכום נכסי הקרן'!$C$42</f>
        <v>4.8193875055977173E-5</v>
      </c>
    </row>
    <row r="240" spans="2:18">
      <c r="B240" s="77" t="s">
        <v>2838</v>
      </c>
      <c r="C240" s="87" t="s">
        <v>2709</v>
      </c>
      <c r="D240" s="74">
        <v>7505</v>
      </c>
      <c r="E240" s="74"/>
      <c r="F240" s="74" t="s">
        <v>682</v>
      </c>
      <c r="G240" s="97">
        <v>43914</v>
      </c>
      <c r="H240" s="74"/>
      <c r="I240" s="84">
        <v>3.75</v>
      </c>
      <c r="J240" s="87" t="s">
        <v>910</v>
      </c>
      <c r="K240" s="87" t="s">
        <v>162</v>
      </c>
      <c r="L240" s="88">
        <v>2.5306000000000002E-2</v>
      </c>
      <c r="M240" s="88">
        <v>2.1299999999999999E-2</v>
      </c>
      <c r="N240" s="84">
        <v>68247.429999999993</v>
      </c>
      <c r="O240" s="86">
        <v>101.76</v>
      </c>
      <c r="P240" s="84">
        <v>238.97256000000002</v>
      </c>
      <c r="Q240" s="85">
        <f t="shared" si="4"/>
        <v>3.5082972679864621E-3</v>
      </c>
      <c r="R240" s="85">
        <f>P240/'סכום נכסי הקרן'!$C$42</f>
        <v>1.3085750477119743E-4</v>
      </c>
    </row>
    <row r="241" spans="2:18">
      <c r="B241" s="77" t="s">
        <v>2838</v>
      </c>
      <c r="C241" s="87" t="s">
        <v>2709</v>
      </c>
      <c r="D241" s="74">
        <v>7615</v>
      </c>
      <c r="E241" s="74"/>
      <c r="F241" s="74" t="s">
        <v>682</v>
      </c>
      <c r="G241" s="97">
        <v>43943</v>
      </c>
      <c r="H241" s="74"/>
      <c r="I241" s="84">
        <v>3.75</v>
      </c>
      <c r="J241" s="87" t="s">
        <v>910</v>
      </c>
      <c r="K241" s="87" t="s">
        <v>162</v>
      </c>
      <c r="L241" s="88">
        <v>2.5306000000000002E-2</v>
      </c>
      <c r="M241" s="88">
        <v>2.1300000000000003E-2</v>
      </c>
      <c r="N241" s="84">
        <v>74073.429999999993</v>
      </c>
      <c r="O241" s="86">
        <v>101.76</v>
      </c>
      <c r="P241" s="84">
        <v>259.37270000000007</v>
      </c>
      <c r="Q241" s="85">
        <f t="shared" si="4"/>
        <v>3.8077866965155849E-3</v>
      </c>
      <c r="R241" s="85">
        <f>P241/'סכום נכסי הקרן'!$C$42</f>
        <v>1.4202829114676752E-4</v>
      </c>
    </row>
    <row r="242" spans="2:18">
      <c r="B242" s="77" t="s">
        <v>2838</v>
      </c>
      <c r="C242" s="87" t="s">
        <v>2709</v>
      </c>
      <c r="D242" s="74">
        <v>7697</v>
      </c>
      <c r="E242" s="74"/>
      <c r="F242" s="74" t="s">
        <v>682</v>
      </c>
      <c r="G242" s="97">
        <v>43979</v>
      </c>
      <c r="H242" s="74"/>
      <c r="I242" s="84">
        <v>3.7500000000000004</v>
      </c>
      <c r="J242" s="87" t="s">
        <v>910</v>
      </c>
      <c r="K242" s="87" t="s">
        <v>162</v>
      </c>
      <c r="L242" s="88">
        <v>2.5306000000000002E-2</v>
      </c>
      <c r="M242" s="88">
        <v>2.1300000000000003E-2</v>
      </c>
      <c r="N242" s="84">
        <v>10819.72</v>
      </c>
      <c r="O242" s="86">
        <v>101.76</v>
      </c>
      <c r="P242" s="84">
        <v>37.885920000000006</v>
      </c>
      <c r="Q242" s="85">
        <f t="shared" si="4"/>
        <v>5.5619385602746058E-4</v>
      </c>
      <c r="R242" s="85">
        <f>P242/'סכום נכסי הקרן'!$C$42</f>
        <v>2.0745716400080431E-5</v>
      </c>
    </row>
    <row r="243" spans="2:18">
      <c r="B243" s="77" t="s">
        <v>2838</v>
      </c>
      <c r="C243" s="87" t="s">
        <v>2709</v>
      </c>
      <c r="D243" s="74">
        <v>7754</v>
      </c>
      <c r="E243" s="74"/>
      <c r="F243" s="74" t="s">
        <v>682</v>
      </c>
      <c r="G243" s="97">
        <v>44000</v>
      </c>
      <c r="H243" s="74"/>
      <c r="I243" s="84">
        <v>3.75</v>
      </c>
      <c r="J243" s="87" t="s">
        <v>910</v>
      </c>
      <c r="K243" s="87" t="s">
        <v>162</v>
      </c>
      <c r="L243" s="88">
        <v>2.5306000000000002E-2</v>
      </c>
      <c r="M243" s="88">
        <v>2.1299999999999999E-2</v>
      </c>
      <c r="N243" s="84">
        <v>47440.290000000008</v>
      </c>
      <c r="O243" s="86">
        <v>101.76</v>
      </c>
      <c r="P243" s="84">
        <v>166.11510000000004</v>
      </c>
      <c r="Q243" s="85">
        <f t="shared" si="4"/>
        <v>2.4386948505773971E-3</v>
      </c>
      <c r="R243" s="85">
        <f>P243/'סכום נכסי הקרן'!$C$42</f>
        <v>9.0961939273772447E-5</v>
      </c>
    </row>
    <row r="244" spans="2:18">
      <c r="B244" s="77" t="s">
        <v>2838</v>
      </c>
      <c r="C244" s="87" t="s">
        <v>2709</v>
      </c>
      <c r="D244" s="74">
        <v>7836</v>
      </c>
      <c r="E244" s="74"/>
      <c r="F244" s="74" t="s">
        <v>682</v>
      </c>
      <c r="G244" s="97">
        <v>44032</v>
      </c>
      <c r="H244" s="74"/>
      <c r="I244" s="84">
        <v>3.75</v>
      </c>
      <c r="J244" s="87" t="s">
        <v>910</v>
      </c>
      <c r="K244" s="87" t="s">
        <v>162</v>
      </c>
      <c r="L244" s="88">
        <v>2.5306000000000002E-2</v>
      </c>
      <c r="M244" s="88">
        <v>2.1299999999999999E-2</v>
      </c>
      <c r="N244" s="84">
        <v>43778.23000000001</v>
      </c>
      <c r="O244" s="86">
        <v>101.76</v>
      </c>
      <c r="P244" s="84">
        <v>153.29215000000002</v>
      </c>
      <c r="Q244" s="85">
        <f t="shared" si="4"/>
        <v>2.2504442813382885E-3</v>
      </c>
      <c r="R244" s="85">
        <f>P244/'סכום נכסי הקרן'!$C$42</f>
        <v>8.394029946372133E-5</v>
      </c>
    </row>
    <row r="245" spans="2:18">
      <c r="B245" s="77" t="s">
        <v>2838</v>
      </c>
      <c r="C245" s="87" t="s">
        <v>2709</v>
      </c>
      <c r="D245" s="74">
        <v>7951</v>
      </c>
      <c r="E245" s="74"/>
      <c r="F245" s="74" t="s">
        <v>682</v>
      </c>
      <c r="G245" s="97">
        <v>44095</v>
      </c>
      <c r="H245" s="74"/>
      <c r="I245" s="84">
        <v>3.75</v>
      </c>
      <c r="J245" s="87" t="s">
        <v>910</v>
      </c>
      <c r="K245" s="87" t="s">
        <v>162</v>
      </c>
      <c r="L245" s="88">
        <v>2.5312999999999999E-2</v>
      </c>
      <c r="M245" s="88">
        <v>2.0799999999999996E-2</v>
      </c>
      <c r="N245" s="84">
        <v>33624.350000000006</v>
      </c>
      <c r="O245" s="86">
        <v>101.76</v>
      </c>
      <c r="P245" s="84">
        <v>117.73774000000002</v>
      </c>
      <c r="Q245" s="85">
        <f t="shared" si="4"/>
        <v>1.7284787491120338E-3</v>
      </c>
      <c r="R245" s="85">
        <f>P245/'סכום נכסי הקרן'!$C$42</f>
        <v>6.4471280191332443E-5</v>
      </c>
    </row>
    <row r="246" spans="2:18">
      <c r="B246" s="77" t="s">
        <v>2838</v>
      </c>
      <c r="C246" s="87" t="s">
        <v>2709</v>
      </c>
      <c r="D246" s="74">
        <v>7210</v>
      </c>
      <c r="E246" s="74"/>
      <c r="F246" s="74" t="s">
        <v>682</v>
      </c>
      <c r="G246" s="97">
        <v>43741</v>
      </c>
      <c r="H246" s="74"/>
      <c r="I246" s="84">
        <v>3.75</v>
      </c>
      <c r="J246" s="87" t="s">
        <v>910</v>
      </c>
      <c r="K246" s="87" t="s">
        <v>162</v>
      </c>
      <c r="L246" s="88">
        <v>2.5306000000000002E-2</v>
      </c>
      <c r="M246" s="88">
        <v>2.1299999999999996E-2</v>
      </c>
      <c r="N246" s="84">
        <v>12484.290000000003</v>
      </c>
      <c r="O246" s="86">
        <v>101.76</v>
      </c>
      <c r="P246" s="84">
        <v>43.714500000000008</v>
      </c>
      <c r="Q246" s="85">
        <f t="shared" si="4"/>
        <v>6.4176180278352555E-4</v>
      </c>
      <c r="R246" s="85">
        <f>P246/'סכום נכסי הקרן'!$C$42</f>
        <v>2.3937352440466431E-5</v>
      </c>
    </row>
    <row r="247" spans="2:18">
      <c r="B247" s="77" t="s">
        <v>2838</v>
      </c>
      <c r="C247" s="87" t="s">
        <v>2709</v>
      </c>
      <c r="D247" s="74">
        <v>7888</v>
      </c>
      <c r="E247" s="74"/>
      <c r="F247" s="74" t="s">
        <v>682</v>
      </c>
      <c r="G247" s="97">
        <v>44063</v>
      </c>
      <c r="H247" s="74"/>
      <c r="I247" s="84">
        <v>3.7499999999999987</v>
      </c>
      <c r="J247" s="87" t="s">
        <v>910</v>
      </c>
      <c r="K247" s="87" t="s">
        <v>162</v>
      </c>
      <c r="L247" s="88">
        <v>2.5306000000000002E-2</v>
      </c>
      <c r="M247" s="88">
        <v>2.1099999999999994E-2</v>
      </c>
      <c r="N247" s="84">
        <v>44111.150000000009</v>
      </c>
      <c r="O247" s="86">
        <v>101.76</v>
      </c>
      <c r="P247" s="84">
        <v>154.45792000000003</v>
      </c>
      <c r="Q247" s="85">
        <f t="shared" si="4"/>
        <v>2.2675586634501952E-3</v>
      </c>
      <c r="R247" s="85">
        <f>P247/'סכום נכסי הקרן'!$C$42</f>
        <v>8.4578656241324251E-5</v>
      </c>
    </row>
    <row r="248" spans="2:18">
      <c r="B248" s="77" t="s">
        <v>2839</v>
      </c>
      <c r="C248" s="87" t="s">
        <v>2709</v>
      </c>
      <c r="D248" s="74">
        <v>7823</v>
      </c>
      <c r="E248" s="74"/>
      <c r="F248" s="74" t="s">
        <v>682</v>
      </c>
      <c r="G248" s="97">
        <v>44027</v>
      </c>
      <c r="H248" s="74"/>
      <c r="I248" s="84">
        <v>6.05</v>
      </c>
      <c r="J248" s="87" t="s">
        <v>2713</v>
      </c>
      <c r="K248" s="87" t="s">
        <v>164</v>
      </c>
      <c r="L248" s="88">
        <v>2.35E-2</v>
      </c>
      <c r="M248" s="88">
        <v>2.0099999999999996E-2</v>
      </c>
      <c r="N248" s="84">
        <v>374415.27000000008</v>
      </c>
      <c r="O248" s="86">
        <v>102.33</v>
      </c>
      <c r="P248" s="84">
        <v>1542.4415400000003</v>
      </c>
      <c r="Q248" s="85">
        <f t="shared" si="4"/>
        <v>2.2644204174784049E-2</v>
      </c>
      <c r="R248" s="85">
        <f>P248/'סכום נכסי הקרן'!$C$42</f>
        <v>8.4461601440702285E-4</v>
      </c>
    </row>
    <row r="252" spans="2:18">
      <c r="B252" s="89" t="s">
        <v>255</v>
      </c>
    </row>
    <row r="253" spans="2:18">
      <c r="B253" s="89" t="s">
        <v>111</v>
      </c>
    </row>
    <row r="254" spans="2:18">
      <c r="B254" s="89" t="s">
        <v>238</v>
      </c>
    </row>
    <row r="255" spans="2:18">
      <c r="B255" s="89" t="s">
        <v>246</v>
      </c>
    </row>
  </sheetData>
  <sheetProtection sheet="1" objects="1" scenarios="1"/>
  <mergeCells count="1">
    <mergeCell ref="B6:R6"/>
  </mergeCells>
  <phoneticPr fontId="3" type="noConversion"/>
  <conditionalFormatting sqref="B127:B129">
    <cfRule type="cellIs" dxfId="11" priority="27" operator="equal">
      <formula>2958465</formula>
    </cfRule>
    <cfRule type="cellIs" dxfId="10" priority="28" operator="equal">
      <formula>"NR3"</formula>
    </cfRule>
    <cfRule type="cellIs" dxfId="9" priority="29" operator="equal">
      <formula>"דירוג פנימי"</formula>
    </cfRule>
  </conditionalFormatting>
  <conditionalFormatting sqref="B127:B129">
    <cfRule type="cellIs" dxfId="8" priority="26" operator="equal">
      <formula>2958465</formula>
    </cfRule>
  </conditionalFormatting>
  <conditionalFormatting sqref="B11:B125">
    <cfRule type="cellIs" dxfId="7" priority="25" operator="equal">
      <formula>"NR3"</formula>
    </cfRule>
  </conditionalFormatting>
  <conditionalFormatting sqref="B126">
    <cfRule type="cellIs" dxfId="6" priority="5" operator="equal">
      <formula>"NR3"</formula>
    </cfRule>
  </conditionalFormatting>
  <conditionalFormatting sqref="B130:B184">
    <cfRule type="cellIs" dxfId="5" priority="4" operator="equal">
      <formula>"NR3"</formula>
    </cfRule>
  </conditionalFormatting>
  <conditionalFormatting sqref="B185:B204">
    <cfRule type="cellIs" dxfId="4" priority="3" operator="equal">
      <formula>"NR3"</formula>
    </cfRule>
  </conditionalFormatting>
  <conditionalFormatting sqref="B205:B235">
    <cfRule type="cellIs" dxfId="3" priority="2" operator="equal">
      <formula>"NR3"</formula>
    </cfRule>
  </conditionalFormatting>
  <conditionalFormatting sqref="B236:B248">
    <cfRule type="cellIs" dxfId="2" priority="1" operator="equal">
      <formula>"NR3"</formula>
    </cfRule>
  </conditionalFormatting>
  <dataValidations count="1">
    <dataValidation allowBlank="1" showInputMessage="1" showErrorMessage="1" sqref="C5 D1:R5 C7:R9 B1:B9 B249:R1048576 S1:XFD52 AF53:XFD56 A1:A1048576 S57:XFD1048576 S53:A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178</v>
      </c>
      <c r="C1" s="68" t="s" vm="1">
        <v>264</v>
      </c>
    </row>
    <row r="2" spans="2:64">
      <c r="B2" s="47" t="s">
        <v>177</v>
      </c>
      <c r="C2" s="68" t="s">
        <v>265</v>
      </c>
    </row>
    <row r="3" spans="2:64">
      <c r="B3" s="47" t="s">
        <v>179</v>
      </c>
      <c r="C3" s="68" t="s">
        <v>266</v>
      </c>
    </row>
    <row r="4" spans="2:64">
      <c r="B4" s="47" t="s">
        <v>180</v>
      </c>
      <c r="C4" s="68">
        <v>8802</v>
      </c>
    </row>
    <row r="6" spans="2:64" ht="26.25" customHeight="1">
      <c r="B6" s="120" t="s">
        <v>211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64" s="3" customFormat="1" ht="78.75">
      <c r="B7" s="48" t="s">
        <v>115</v>
      </c>
      <c r="C7" s="49" t="s">
        <v>45</v>
      </c>
      <c r="D7" s="49" t="s">
        <v>116</v>
      </c>
      <c r="E7" s="49" t="s">
        <v>14</v>
      </c>
      <c r="F7" s="49" t="s">
        <v>67</v>
      </c>
      <c r="G7" s="49" t="s">
        <v>17</v>
      </c>
      <c r="H7" s="49" t="s">
        <v>102</v>
      </c>
      <c r="I7" s="49" t="s">
        <v>53</v>
      </c>
      <c r="J7" s="49" t="s">
        <v>18</v>
      </c>
      <c r="K7" s="49" t="s">
        <v>240</v>
      </c>
      <c r="L7" s="49" t="s">
        <v>239</v>
      </c>
      <c r="M7" s="49" t="s">
        <v>110</v>
      </c>
      <c r="N7" s="49" t="s">
        <v>181</v>
      </c>
      <c r="O7" s="51" t="s">
        <v>183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247</v>
      </c>
      <c r="L8" s="32"/>
      <c r="M8" s="32" t="s">
        <v>243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109" t="s">
        <v>2730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10">
        <v>0</v>
      </c>
      <c r="N10" s="91"/>
      <c r="O10" s="91"/>
      <c r="P10" s="1"/>
      <c r="Q10" s="1"/>
      <c r="R10" s="1"/>
      <c r="S10" s="1"/>
      <c r="T10" s="1"/>
      <c r="U10" s="1"/>
      <c r="BL10" s="1"/>
    </row>
    <row r="11" spans="2:64" ht="20.25" customHeight="1">
      <c r="B11" s="89" t="s">
        <v>255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64">
      <c r="B12" s="89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64">
      <c r="B13" s="89" t="s">
        <v>238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64">
      <c r="B14" s="89" t="s">
        <v>246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64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4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58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3.85546875" style="1" bestFit="1" customWidth="1"/>
    <col min="10" max="10" width="40.710937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7" t="s">
        <v>178</v>
      </c>
      <c r="C1" s="68" t="s" vm="1">
        <v>264</v>
      </c>
    </row>
    <row r="2" spans="2:56">
      <c r="B2" s="47" t="s">
        <v>177</v>
      </c>
      <c r="C2" s="68" t="s">
        <v>265</v>
      </c>
    </row>
    <row r="3" spans="2:56">
      <c r="B3" s="47" t="s">
        <v>179</v>
      </c>
      <c r="C3" s="68" t="s">
        <v>266</v>
      </c>
    </row>
    <row r="4" spans="2:56">
      <c r="B4" s="47" t="s">
        <v>180</v>
      </c>
      <c r="C4" s="68">
        <v>8802</v>
      </c>
    </row>
    <row r="6" spans="2:56" ht="26.25" customHeight="1">
      <c r="B6" s="120" t="s">
        <v>212</v>
      </c>
      <c r="C6" s="121"/>
      <c r="D6" s="121"/>
      <c r="E6" s="121"/>
      <c r="F6" s="121"/>
      <c r="G6" s="121"/>
      <c r="H6" s="121"/>
      <c r="I6" s="121"/>
      <c r="J6" s="122"/>
    </row>
    <row r="7" spans="2:56" s="3" customFormat="1" ht="78.75">
      <c r="B7" s="48" t="s">
        <v>115</v>
      </c>
      <c r="C7" s="50" t="s">
        <v>55</v>
      </c>
      <c r="D7" s="50" t="s">
        <v>85</v>
      </c>
      <c r="E7" s="50" t="s">
        <v>56</v>
      </c>
      <c r="F7" s="50" t="s">
        <v>102</v>
      </c>
      <c r="G7" s="50" t="s">
        <v>223</v>
      </c>
      <c r="H7" s="50" t="s">
        <v>181</v>
      </c>
      <c r="I7" s="50" t="s">
        <v>182</v>
      </c>
      <c r="J7" s="65" t="s">
        <v>250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244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91" t="s">
        <v>41</v>
      </c>
      <c r="C10" s="91"/>
      <c r="D10" s="91"/>
      <c r="E10" s="114">
        <v>2.6915352810484315E-2</v>
      </c>
      <c r="F10" s="74"/>
      <c r="G10" s="84">
        <v>12893.577980000002</v>
      </c>
      <c r="H10" s="85">
        <f>G10/$G$10</f>
        <v>1</v>
      </c>
      <c r="I10" s="85">
        <f>G10/'סכום נכסי הקרן'!$C$42</f>
        <v>7.0603145483969214E-3</v>
      </c>
      <c r="J10" s="7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95" t="s">
        <v>237</v>
      </c>
      <c r="C11" s="91"/>
      <c r="D11" s="91"/>
      <c r="E11" s="114">
        <v>2.6915352810484315E-2</v>
      </c>
      <c r="F11" s="87" t="s">
        <v>163</v>
      </c>
      <c r="G11" s="84">
        <v>12893.577980000002</v>
      </c>
      <c r="H11" s="85">
        <f t="shared" ref="H11:H15" si="0">G11/$G$10</f>
        <v>1</v>
      </c>
      <c r="I11" s="85">
        <f>G11/'סכום נכסי הקרן'!$C$42</f>
        <v>7.0603145483969214E-3</v>
      </c>
      <c r="J11" s="74"/>
    </row>
    <row r="12" spans="2:56">
      <c r="B12" s="92" t="s">
        <v>86</v>
      </c>
      <c r="C12" s="96"/>
      <c r="D12" s="96"/>
      <c r="E12" s="115">
        <v>5.3935299814436288E-2</v>
      </c>
      <c r="F12" s="108" t="s">
        <v>163</v>
      </c>
      <c r="G12" s="81">
        <v>6422.9395000000013</v>
      </c>
      <c r="H12" s="82">
        <f t="shared" si="0"/>
        <v>0.49815028147834572</v>
      </c>
      <c r="I12" s="82">
        <f>G12/'סכום נכסי הקרן'!$C$42</f>
        <v>3.5170976796095859E-3</v>
      </c>
      <c r="J12" s="72"/>
    </row>
    <row r="13" spans="2:56">
      <c r="B13" s="77" t="s">
        <v>2714</v>
      </c>
      <c r="C13" s="97">
        <v>43830</v>
      </c>
      <c r="D13" s="91" t="s">
        <v>2715</v>
      </c>
      <c r="E13" s="114">
        <v>2.1129613042875275E-2</v>
      </c>
      <c r="F13" s="87" t="s">
        <v>163</v>
      </c>
      <c r="G13" s="84">
        <v>1573.5045100000002</v>
      </c>
      <c r="H13" s="85">
        <f t="shared" si="0"/>
        <v>0.12203784802331494</v>
      </c>
      <c r="I13" s="85">
        <f>G13/'סכום נכסי הקרן'!$C$42</f>
        <v>8.6162559385406302E-4</v>
      </c>
      <c r="J13" s="74" t="s">
        <v>2716</v>
      </c>
    </row>
    <row r="14" spans="2:56">
      <c r="B14" s="77" t="s">
        <v>2717</v>
      </c>
      <c r="C14" s="97">
        <v>43646</v>
      </c>
      <c r="D14" s="91" t="s">
        <v>2718</v>
      </c>
      <c r="E14" s="114">
        <v>6.6199430283628161E-3</v>
      </c>
      <c r="F14" s="87" t="s">
        <v>163</v>
      </c>
      <c r="G14" s="84">
        <v>622.00799000000006</v>
      </c>
      <c r="H14" s="85">
        <f t="shared" si="0"/>
        <v>4.8241689852485767E-2</v>
      </c>
      <c r="I14" s="85">
        <f>G14/'סכום נכסי הקרן'!$C$42</f>
        <v>3.4060150470475743E-4</v>
      </c>
      <c r="J14" s="74" t="s">
        <v>2719</v>
      </c>
    </row>
    <row r="15" spans="2:56">
      <c r="B15" s="77" t="s">
        <v>2720</v>
      </c>
      <c r="C15" s="97">
        <v>43738</v>
      </c>
      <c r="D15" s="91" t="s">
        <v>2718</v>
      </c>
      <c r="E15" s="114">
        <v>7.1999999999999995E-2</v>
      </c>
      <c r="F15" s="87" t="s">
        <v>163</v>
      </c>
      <c r="G15" s="84">
        <v>4227.4270000000006</v>
      </c>
      <c r="H15" s="85">
        <f t="shared" si="0"/>
        <v>0.32787074360254498</v>
      </c>
      <c r="I15" s="85">
        <f>G15/'סכום נכסי הקרן'!$C$42</f>
        <v>2.3148705810507654E-3</v>
      </c>
      <c r="J15" s="74" t="s">
        <v>2721</v>
      </c>
    </row>
    <row r="16" spans="2:56">
      <c r="B16" s="95"/>
      <c r="C16" s="91"/>
      <c r="D16" s="91"/>
      <c r="E16" s="74"/>
      <c r="F16" s="74"/>
      <c r="G16" s="74"/>
      <c r="H16" s="85"/>
      <c r="I16" s="74"/>
      <c r="J16" s="74"/>
    </row>
    <row r="17" spans="2:10">
      <c r="B17" s="92" t="s">
        <v>87</v>
      </c>
      <c r="C17" s="96"/>
      <c r="D17" s="96"/>
      <c r="E17" s="116">
        <v>0</v>
      </c>
      <c r="F17" s="108" t="s">
        <v>163</v>
      </c>
      <c r="G17" s="81">
        <v>6470.6384800000014</v>
      </c>
      <c r="H17" s="82">
        <f t="shared" ref="H17:H19" si="1">G17/$G$10</f>
        <v>0.50184971852165439</v>
      </c>
      <c r="I17" s="82">
        <f>G17/'סכום נכסי הקרן'!$C$42</f>
        <v>3.5432168687873364E-3</v>
      </c>
      <c r="J17" s="72"/>
    </row>
    <row r="18" spans="2:10">
      <c r="B18" s="77" t="s">
        <v>2722</v>
      </c>
      <c r="C18" s="97">
        <v>43738</v>
      </c>
      <c r="D18" s="91" t="s">
        <v>28</v>
      </c>
      <c r="E18" s="114">
        <v>0</v>
      </c>
      <c r="F18" s="87" t="s">
        <v>163</v>
      </c>
      <c r="G18" s="84">
        <v>4455.9474800000016</v>
      </c>
      <c r="H18" s="85">
        <f t="shared" si="1"/>
        <v>0.34559433284631214</v>
      </c>
      <c r="I18" s="85">
        <f>G18/'סכום נכסי הקרן'!$C$42</f>
        <v>2.4400046960383458E-3</v>
      </c>
      <c r="J18" s="74" t="s">
        <v>2723</v>
      </c>
    </row>
    <row r="19" spans="2:10">
      <c r="B19" s="77" t="s">
        <v>2724</v>
      </c>
      <c r="C19" s="97">
        <v>43738</v>
      </c>
      <c r="D19" s="91" t="s">
        <v>28</v>
      </c>
      <c r="E19" s="114">
        <v>0</v>
      </c>
      <c r="F19" s="87" t="s">
        <v>163</v>
      </c>
      <c r="G19" s="84">
        <v>2014.6910000000003</v>
      </c>
      <c r="H19" s="85">
        <f t="shared" si="1"/>
        <v>0.15625538567534222</v>
      </c>
      <c r="I19" s="85">
        <f>G19/'סכום נכסי הקרן'!$C$42</f>
        <v>1.1032121727489908E-3</v>
      </c>
      <c r="J19" s="74" t="s">
        <v>2725</v>
      </c>
    </row>
    <row r="20" spans="2:10">
      <c r="B20" s="95"/>
      <c r="C20" s="91"/>
      <c r="D20" s="91"/>
      <c r="E20" s="74"/>
      <c r="F20" s="74"/>
      <c r="G20" s="74"/>
      <c r="H20" s="85"/>
      <c r="I20" s="74"/>
      <c r="J20" s="74"/>
    </row>
    <row r="21" spans="2:10">
      <c r="B21" s="91"/>
      <c r="C21" s="91"/>
      <c r="D21" s="91"/>
      <c r="E21" s="91"/>
      <c r="F21" s="91"/>
      <c r="G21" s="91"/>
      <c r="H21" s="91"/>
      <c r="I21" s="91"/>
      <c r="J21" s="91"/>
    </row>
    <row r="22" spans="2:10">
      <c r="B22" s="91"/>
      <c r="C22" s="91"/>
      <c r="D22" s="91"/>
      <c r="E22" s="91"/>
      <c r="F22" s="91"/>
      <c r="G22" s="91"/>
      <c r="H22" s="91"/>
      <c r="I22" s="91"/>
      <c r="J22" s="91"/>
    </row>
    <row r="23" spans="2:10">
      <c r="B23" s="103"/>
      <c r="C23" s="91"/>
      <c r="D23" s="91"/>
      <c r="E23" s="91"/>
      <c r="F23" s="91"/>
      <c r="G23" s="91"/>
      <c r="H23" s="91"/>
      <c r="I23" s="91"/>
      <c r="J23" s="91"/>
    </row>
    <row r="24" spans="2:10">
      <c r="B24" s="103"/>
      <c r="C24" s="91"/>
      <c r="D24" s="91"/>
      <c r="E24" s="91"/>
      <c r="F24" s="91"/>
      <c r="G24" s="91"/>
      <c r="H24" s="91"/>
      <c r="I24" s="91"/>
      <c r="J24" s="91"/>
    </row>
    <row r="25" spans="2:10">
      <c r="B25" s="91"/>
      <c r="C25" s="91"/>
      <c r="D25" s="91"/>
      <c r="E25" s="91"/>
      <c r="F25" s="91"/>
      <c r="G25" s="91"/>
      <c r="H25" s="91"/>
      <c r="I25" s="91"/>
      <c r="J25" s="91"/>
    </row>
    <row r="26" spans="2:10">
      <c r="B26" s="91"/>
      <c r="C26" s="91"/>
      <c r="D26" s="91"/>
      <c r="E26" s="91"/>
      <c r="F26" s="91"/>
      <c r="G26" s="91"/>
      <c r="H26" s="91"/>
      <c r="I26" s="91"/>
      <c r="J26" s="91"/>
    </row>
    <row r="27" spans="2:10">
      <c r="B27" s="91"/>
      <c r="C27" s="91"/>
      <c r="D27" s="91"/>
      <c r="E27" s="91"/>
      <c r="F27" s="91"/>
      <c r="G27" s="91"/>
      <c r="H27" s="91"/>
      <c r="I27" s="91"/>
      <c r="J27" s="91"/>
    </row>
    <row r="28" spans="2:10">
      <c r="B28" s="91"/>
      <c r="C28" s="91"/>
      <c r="D28" s="91"/>
      <c r="E28" s="91"/>
      <c r="F28" s="91"/>
      <c r="G28" s="91"/>
      <c r="H28" s="91"/>
      <c r="I28" s="91"/>
      <c r="J28" s="91"/>
    </row>
    <row r="29" spans="2:10">
      <c r="B29" s="91"/>
      <c r="C29" s="91"/>
      <c r="D29" s="91"/>
      <c r="E29" s="91"/>
      <c r="F29" s="91"/>
      <c r="G29" s="91"/>
      <c r="H29" s="91"/>
      <c r="I29" s="91"/>
      <c r="J29" s="91"/>
    </row>
    <row r="30" spans="2:10">
      <c r="B30" s="91"/>
      <c r="C30" s="91"/>
      <c r="D30" s="91"/>
      <c r="E30" s="91"/>
      <c r="F30" s="91"/>
      <c r="G30" s="91"/>
      <c r="H30" s="91"/>
      <c r="I30" s="91"/>
      <c r="J30" s="91"/>
    </row>
    <row r="31" spans="2:10">
      <c r="B31" s="91"/>
      <c r="C31" s="91"/>
      <c r="D31" s="91"/>
      <c r="E31" s="91"/>
      <c r="F31" s="91"/>
      <c r="G31" s="91"/>
      <c r="H31" s="91"/>
      <c r="I31" s="91"/>
      <c r="J31" s="91"/>
    </row>
    <row r="32" spans="2:10">
      <c r="B32" s="91"/>
      <c r="C32" s="91"/>
      <c r="D32" s="91"/>
      <c r="E32" s="91"/>
      <c r="F32" s="91"/>
      <c r="G32" s="91"/>
      <c r="H32" s="91"/>
      <c r="I32" s="91"/>
      <c r="J32" s="91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  <row r="38" spans="2:10">
      <c r="B38" s="91"/>
      <c r="C38" s="91"/>
      <c r="D38" s="91"/>
      <c r="E38" s="91"/>
      <c r="F38" s="91"/>
      <c r="G38" s="91"/>
      <c r="H38" s="91"/>
      <c r="I38" s="91"/>
      <c r="J38" s="91"/>
    </row>
    <row r="39" spans="2:10">
      <c r="B39" s="91"/>
      <c r="C39" s="91"/>
      <c r="D39" s="91"/>
      <c r="E39" s="91"/>
      <c r="F39" s="91"/>
      <c r="G39" s="91"/>
      <c r="H39" s="91"/>
      <c r="I39" s="91"/>
      <c r="J39" s="91"/>
    </row>
    <row r="40" spans="2:10">
      <c r="B40" s="91"/>
      <c r="C40" s="91"/>
      <c r="D40" s="91"/>
      <c r="E40" s="91"/>
      <c r="F40" s="91"/>
      <c r="G40" s="91"/>
      <c r="H40" s="91"/>
      <c r="I40" s="91"/>
      <c r="J40" s="91"/>
    </row>
    <row r="41" spans="2:10">
      <c r="B41" s="91"/>
      <c r="C41" s="91"/>
      <c r="D41" s="91"/>
      <c r="E41" s="91"/>
      <c r="F41" s="91"/>
      <c r="G41" s="91"/>
      <c r="H41" s="91"/>
      <c r="I41" s="91"/>
      <c r="J41" s="91"/>
    </row>
    <row r="42" spans="2:10">
      <c r="B42" s="91"/>
      <c r="C42" s="91"/>
      <c r="D42" s="91"/>
      <c r="E42" s="91"/>
      <c r="F42" s="91"/>
      <c r="G42" s="91"/>
      <c r="H42" s="91"/>
      <c r="I42" s="91"/>
      <c r="J42" s="91"/>
    </row>
    <row r="43" spans="2:10">
      <c r="B43" s="91"/>
      <c r="C43" s="91"/>
      <c r="D43" s="91"/>
      <c r="E43" s="91"/>
      <c r="F43" s="91"/>
      <c r="G43" s="91"/>
      <c r="H43" s="91"/>
      <c r="I43" s="91"/>
      <c r="J43" s="91"/>
    </row>
    <row r="44" spans="2:10">
      <c r="B44" s="91"/>
      <c r="C44" s="91"/>
      <c r="D44" s="91"/>
      <c r="E44" s="91"/>
      <c r="F44" s="91"/>
      <c r="G44" s="91"/>
      <c r="H44" s="91"/>
      <c r="I44" s="91"/>
      <c r="J44" s="91"/>
    </row>
    <row r="45" spans="2:10">
      <c r="B45" s="91"/>
      <c r="C45" s="91"/>
      <c r="D45" s="91"/>
      <c r="E45" s="91"/>
      <c r="F45" s="91"/>
      <c r="G45" s="91"/>
      <c r="H45" s="91"/>
      <c r="I45" s="91"/>
      <c r="J45" s="91"/>
    </row>
    <row r="46" spans="2:10">
      <c r="B46" s="91"/>
      <c r="C46" s="91"/>
      <c r="D46" s="91"/>
      <c r="E46" s="91"/>
      <c r="F46" s="91"/>
      <c r="G46" s="91"/>
      <c r="H46" s="91"/>
      <c r="I46" s="91"/>
      <c r="J46" s="91"/>
    </row>
    <row r="47" spans="2:10">
      <c r="B47" s="91"/>
      <c r="C47" s="91"/>
      <c r="D47" s="91"/>
      <c r="E47" s="91"/>
      <c r="F47" s="91"/>
      <c r="G47" s="91"/>
      <c r="H47" s="91"/>
      <c r="I47" s="91"/>
      <c r="J47" s="91"/>
    </row>
    <row r="48" spans="2:10">
      <c r="B48" s="91"/>
      <c r="C48" s="91"/>
      <c r="D48" s="91"/>
      <c r="E48" s="91"/>
      <c r="F48" s="91"/>
      <c r="G48" s="91"/>
      <c r="H48" s="91"/>
      <c r="I48" s="91"/>
      <c r="J48" s="91"/>
    </row>
    <row r="49" spans="2:10">
      <c r="B49" s="91"/>
      <c r="C49" s="91"/>
      <c r="D49" s="91"/>
      <c r="E49" s="91"/>
      <c r="F49" s="91"/>
      <c r="G49" s="91"/>
      <c r="H49" s="91"/>
      <c r="I49" s="91"/>
      <c r="J49" s="91"/>
    </row>
    <row r="50" spans="2:10">
      <c r="B50" s="91"/>
      <c r="C50" s="91"/>
      <c r="D50" s="91"/>
      <c r="E50" s="91"/>
      <c r="F50" s="91"/>
      <c r="G50" s="91"/>
      <c r="H50" s="91"/>
      <c r="I50" s="91"/>
      <c r="J50" s="91"/>
    </row>
    <row r="51" spans="2:10">
      <c r="B51" s="91"/>
      <c r="C51" s="91"/>
      <c r="D51" s="91"/>
      <c r="E51" s="91"/>
      <c r="F51" s="91"/>
      <c r="G51" s="91"/>
      <c r="H51" s="91"/>
      <c r="I51" s="91"/>
      <c r="J51" s="91"/>
    </row>
    <row r="52" spans="2:10">
      <c r="B52" s="91"/>
      <c r="C52" s="91"/>
      <c r="D52" s="91"/>
      <c r="E52" s="91"/>
      <c r="F52" s="91"/>
      <c r="G52" s="91"/>
      <c r="H52" s="91"/>
      <c r="I52" s="91"/>
      <c r="J52" s="91"/>
    </row>
    <row r="53" spans="2:10">
      <c r="B53" s="91"/>
      <c r="C53" s="91"/>
      <c r="D53" s="91"/>
      <c r="E53" s="91"/>
      <c r="F53" s="91"/>
      <c r="G53" s="91"/>
      <c r="H53" s="91"/>
      <c r="I53" s="91"/>
      <c r="J53" s="91"/>
    </row>
    <row r="54" spans="2:10">
      <c r="B54" s="91"/>
      <c r="C54" s="91"/>
      <c r="D54" s="91"/>
      <c r="E54" s="91"/>
      <c r="F54" s="91"/>
      <c r="G54" s="91"/>
      <c r="H54" s="91"/>
      <c r="I54" s="91"/>
      <c r="J54" s="91"/>
    </row>
    <row r="55" spans="2:10">
      <c r="B55" s="91"/>
      <c r="C55" s="91"/>
      <c r="D55" s="91"/>
      <c r="E55" s="91"/>
      <c r="F55" s="91"/>
      <c r="G55" s="91"/>
      <c r="H55" s="91"/>
      <c r="I55" s="91"/>
      <c r="J55" s="91"/>
    </row>
    <row r="56" spans="2:10">
      <c r="B56" s="91"/>
      <c r="C56" s="91"/>
      <c r="D56" s="91"/>
      <c r="E56" s="91"/>
      <c r="F56" s="91"/>
      <c r="G56" s="91"/>
      <c r="H56" s="91"/>
      <c r="I56" s="91"/>
      <c r="J56" s="91"/>
    </row>
    <row r="57" spans="2:10">
      <c r="B57" s="91"/>
      <c r="C57" s="91"/>
      <c r="D57" s="91"/>
      <c r="E57" s="91"/>
      <c r="F57" s="91"/>
      <c r="G57" s="91"/>
      <c r="H57" s="91"/>
      <c r="I57" s="91"/>
      <c r="J57" s="91"/>
    </row>
    <row r="58" spans="2:10">
      <c r="B58" s="91"/>
      <c r="C58" s="91"/>
      <c r="D58" s="91"/>
      <c r="E58" s="91"/>
      <c r="F58" s="91"/>
      <c r="G58" s="91"/>
      <c r="H58" s="91"/>
      <c r="I58" s="91"/>
      <c r="J58" s="91"/>
    </row>
    <row r="59" spans="2:10">
      <c r="B59" s="91"/>
      <c r="C59" s="91"/>
      <c r="D59" s="91"/>
      <c r="E59" s="91"/>
      <c r="F59" s="91"/>
      <c r="G59" s="91"/>
      <c r="H59" s="91"/>
      <c r="I59" s="91"/>
      <c r="J59" s="91"/>
    </row>
    <row r="60" spans="2:10">
      <c r="B60" s="91"/>
      <c r="C60" s="91"/>
      <c r="D60" s="91"/>
      <c r="E60" s="91"/>
      <c r="F60" s="91"/>
      <c r="G60" s="91"/>
      <c r="H60" s="91"/>
      <c r="I60" s="91"/>
      <c r="J60" s="91"/>
    </row>
    <row r="61" spans="2:10">
      <c r="B61" s="91"/>
      <c r="C61" s="91"/>
      <c r="D61" s="91"/>
      <c r="E61" s="91"/>
      <c r="F61" s="91"/>
      <c r="G61" s="91"/>
      <c r="H61" s="91"/>
      <c r="I61" s="91"/>
      <c r="J61" s="91"/>
    </row>
    <row r="62" spans="2:10">
      <c r="B62" s="91"/>
      <c r="C62" s="91"/>
      <c r="D62" s="91"/>
      <c r="E62" s="91"/>
      <c r="F62" s="91"/>
      <c r="G62" s="91"/>
      <c r="H62" s="91"/>
      <c r="I62" s="91"/>
      <c r="J62" s="91"/>
    </row>
    <row r="63" spans="2:10">
      <c r="B63" s="91"/>
      <c r="C63" s="91"/>
      <c r="D63" s="91"/>
      <c r="E63" s="91"/>
      <c r="F63" s="91"/>
      <c r="G63" s="91"/>
      <c r="H63" s="91"/>
      <c r="I63" s="91"/>
      <c r="J63" s="91"/>
    </row>
    <row r="64" spans="2:10">
      <c r="B64" s="91"/>
      <c r="C64" s="91"/>
      <c r="D64" s="91"/>
      <c r="E64" s="91"/>
      <c r="F64" s="91"/>
      <c r="G64" s="91"/>
      <c r="H64" s="91"/>
      <c r="I64" s="91"/>
      <c r="J64" s="91"/>
    </row>
    <row r="65" spans="2:10">
      <c r="B65" s="91"/>
      <c r="C65" s="91"/>
      <c r="D65" s="91"/>
      <c r="E65" s="91"/>
      <c r="F65" s="91"/>
      <c r="G65" s="91"/>
      <c r="H65" s="91"/>
      <c r="I65" s="91"/>
      <c r="J65" s="91"/>
    </row>
    <row r="66" spans="2:10">
      <c r="B66" s="91"/>
      <c r="C66" s="91"/>
      <c r="D66" s="91"/>
      <c r="E66" s="91"/>
      <c r="F66" s="91"/>
      <c r="G66" s="91"/>
      <c r="H66" s="91"/>
      <c r="I66" s="91"/>
      <c r="J66" s="91"/>
    </row>
    <row r="67" spans="2:10">
      <c r="B67" s="91"/>
      <c r="C67" s="91"/>
      <c r="D67" s="91"/>
      <c r="E67" s="91"/>
      <c r="F67" s="91"/>
      <c r="G67" s="91"/>
      <c r="H67" s="91"/>
      <c r="I67" s="91"/>
      <c r="J67" s="91"/>
    </row>
    <row r="68" spans="2:10">
      <c r="B68" s="91"/>
      <c r="C68" s="91"/>
      <c r="D68" s="91"/>
      <c r="E68" s="91"/>
      <c r="F68" s="91"/>
      <c r="G68" s="91"/>
      <c r="H68" s="91"/>
      <c r="I68" s="91"/>
      <c r="J68" s="91"/>
    </row>
    <row r="69" spans="2:10">
      <c r="B69" s="91"/>
      <c r="C69" s="91"/>
      <c r="D69" s="91"/>
      <c r="E69" s="91"/>
      <c r="F69" s="91"/>
      <c r="G69" s="91"/>
      <c r="H69" s="91"/>
      <c r="I69" s="91"/>
      <c r="J69" s="91"/>
    </row>
    <row r="70" spans="2:10">
      <c r="B70" s="91"/>
      <c r="C70" s="91"/>
      <c r="D70" s="91"/>
      <c r="E70" s="91"/>
      <c r="F70" s="91"/>
      <c r="G70" s="91"/>
      <c r="H70" s="91"/>
      <c r="I70" s="91"/>
      <c r="J70" s="91"/>
    </row>
    <row r="71" spans="2:10">
      <c r="B71" s="91"/>
      <c r="C71" s="91"/>
      <c r="D71" s="91"/>
      <c r="E71" s="91"/>
      <c r="F71" s="91"/>
      <c r="G71" s="91"/>
      <c r="H71" s="91"/>
      <c r="I71" s="91"/>
      <c r="J71" s="91"/>
    </row>
    <row r="72" spans="2:10">
      <c r="B72" s="91"/>
      <c r="C72" s="91"/>
      <c r="D72" s="91"/>
      <c r="E72" s="91"/>
      <c r="F72" s="91"/>
      <c r="G72" s="91"/>
      <c r="H72" s="91"/>
      <c r="I72" s="91"/>
      <c r="J72" s="91"/>
    </row>
    <row r="73" spans="2:10">
      <c r="B73" s="91"/>
      <c r="C73" s="91"/>
      <c r="D73" s="91"/>
      <c r="E73" s="91"/>
      <c r="F73" s="91"/>
      <c r="G73" s="91"/>
      <c r="H73" s="91"/>
      <c r="I73" s="91"/>
      <c r="J73" s="91"/>
    </row>
    <row r="74" spans="2:10">
      <c r="B74" s="91"/>
      <c r="C74" s="91"/>
      <c r="D74" s="91"/>
      <c r="E74" s="91"/>
      <c r="F74" s="91"/>
      <c r="G74" s="91"/>
      <c r="H74" s="91"/>
      <c r="I74" s="91"/>
      <c r="J74" s="91"/>
    </row>
    <row r="75" spans="2:10">
      <c r="B75" s="91"/>
      <c r="C75" s="91"/>
      <c r="D75" s="91"/>
      <c r="E75" s="91"/>
      <c r="F75" s="91"/>
      <c r="G75" s="91"/>
      <c r="H75" s="91"/>
      <c r="I75" s="91"/>
      <c r="J75" s="91"/>
    </row>
    <row r="76" spans="2:10">
      <c r="B76" s="91"/>
      <c r="C76" s="91"/>
      <c r="D76" s="91"/>
      <c r="E76" s="91"/>
      <c r="F76" s="91"/>
      <c r="G76" s="91"/>
      <c r="H76" s="91"/>
      <c r="I76" s="91"/>
      <c r="J76" s="91"/>
    </row>
    <row r="77" spans="2:10">
      <c r="B77" s="91"/>
      <c r="C77" s="91"/>
      <c r="D77" s="91"/>
      <c r="E77" s="91"/>
      <c r="F77" s="91"/>
      <c r="G77" s="91"/>
      <c r="H77" s="91"/>
      <c r="I77" s="91"/>
      <c r="J77" s="91"/>
    </row>
    <row r="78" spans="2:10">
      <c r="B78" s="91"/>
      <c r="C78" s="91"/>
      <c r="D78" s="91"/>
      <c r="E78" s="91"/>
      <c r="F78" s="91"/>
      <c r="G78" s="91"/>
      <c r="H78" s="91"/>
      <c r="I78" s="91"/>
      <c r="J78" s="91"/>
    </row>
    <row r="79" spans="2:10">
      <c r="B79" s="91"/>
      <c r="C79" s="91"/>
      <c r="D79" s="91"/>
      <c r="E79" s="91"/>
      <c r="F79" s="91"/>
      <c r="G79" s="91"/>
      <c r="H79" s="91"/>
      <c r="I79" s="91"/>
      <c r="J79" s="91"/>
    </row>
    <row r="80" spans="2:10">
      <c r="B80" s="91"/>
      <c r="C80" s="91"/>
      <c r="D80" s="91"/>
      <c r="E80" s="91"/>
      <c r="F80" s="91"/>
      <c r="G80" s="91"/>
      <c r="H80" s="91"/>
      <c r="I80" s="91"/>
      <c r="J80" s="91"/>
    </row>
    <row r="81" spans="2:10">
      <c r="B81" s="91"/>
      <c r="C81" s="91"/>
      <c r="D81" s="91"/>
      <c r="E81" s="91"/>
      <c r="F81" s="91"/>
      <c r="G81" s="91"/>
      <c r="H81" s="91"/>
      <c r="I81" s="91"/>
      <c r="J81" s="91"/>
    </row>
    <row r="82" spans="2:10">
      <c r="B82" s="91"/>
      <c r="C82" s="91"/>
      <c r="D82" s="91"/>
      <c r="E82" s="91"/>
      <c r="F82" s="91"/>
      <c r="G82" s="91"/>
      <c r="H82" s="91"/>
      <c r="I82" s="91"/>
      <c r="J82" s="91"/>
    </row>
    <row r="83" spans="2:10">
      <c r="B83" s="91"/>
      <c r="C83" s="91"/>
      <c r="D83" s="91"/>
      <c r="E83" s="91"/>
      <c r="F83" s="91"/>
      <c r="G83" s="91"/>
      <c r="H83" s="91"/>
      <c r="I83" s="91"/>
      <c r="J83" s="91"/>
    </row>
    <row r="84" spans="2:10">
      <c r="B84" s="91"/>
      <c r="C84" s="91"/>
      <c r="D84" s="91"/>
      <c r="E84" s="91"/>
      <c r="F84" s="91"/>
      <c r="G84" s="91"/>
      <c r="H84" s="91"/>
      <c r="I84" s="91"/>
      <c r="J84" s="91"/>
    </row>
    <row r="85" spans="2:10">
      <c r="B85" s="91"/>
      <c r="C85" s="91"/>
      <c r="D85" s="91"/>
      <c r="E85" s="91"/>
      <c r="F85" s="91"/>
      <c r="G85" s="91"/>
      <c r="H85" s="91"/>
      <c r="I85" s="91"/>
      <c r="J85" s="91"/>
    </row>
    <row r="86" spans="2:10">
      <c r="B86" s="91"/>
      <c r="C86" s="91"/>
      <c r="D86" s="91"/>
      <c r="E86" s="91"/>
      <c r="F86" s="91"/>
      <c r="G86" s="91"/>
      <c r="H86" s="91"/>
      <c r="I86" s="91"/>
      <c r="J86" s="91"/>
    </row>
    <row r="87" spans="2:10">
      <c r="B87" s="91"/>
      <c r="C87" s="91"/>
      <c r="D87" s="91"/>
      <c r="E87" s="91"/>
      <c r="F87" s="91"/>
      <c r="G87" s="91"/>
      <c r="H87" s="91"/>
      <c r="I87" s="91"/>
      <c r="J87" s="91"/>
    </row>
    <row r="88" spans="2:10">
      <c r="B88" s="91"/>
      <c r="C88" s="91"/>
      <c r="D88" s="91"/>
      <c r="E88" s="91"/>
      <c r="F88" s="91"/>
      <c r="G88" s="91"/>
      <c r="H88" s="91"/>
      <c r="I88" s="91"/>
      <c r="J88" s="91"/>
    </row>
    <row r="89" spans="2:10">
      <c r="B89" s="91"/>
      <c r="C89" s="91"/>
      <c r="D89" s="91"/>
      <c r="E89" s="91"/>
      <c r="F89" s="91"/>
      <c r="G89" s="91"/>
      <c r="H89" s="91"/>
      <c r="I89" s="91"/>
      <c r="J89" s="91"/>
    </row>
    <row r="90" spans="2:10">
      <c r="B90" s="91"/>
      <c r="C90" s="91"/>
      <c r="D90" s="91"/>
      <c r="E90" s="91"/>
      <c r="F90" s="91"/>
      <c r="G90" s="91"/>
      <c r="H90" s="91"/>
      <c r="I90" s="91"/>
      <c r="J90" s="91"/>
    </row>
    <row r="91" spans="2:10">
      <c r="B91" s="91"/>
      <c r="C91" s="91"/>
      <c r="D91" s="91"/>
      <c r="E91" s="91"/>
      <c r="F91" s="91"/>
      <c r="G91" s="91"/>
      <c r="H91" s="91"/>
      <c r="I91" s="91"/>
      <c r="J91" s="91"/>
    </row>
    <row r="92" spans="2:10">
      <c r="B92" s="91"/>
      <c r="C92" s="91"/>
      <c r="D92" s="91"/>
      <c r="E92" s="91"/>
      <c r="F92" s="91"/>
      <c r="G92" s="91"/>
      <c r="H92" s="91"/>
      <c r="I92" s="91"/>
      <c r="J92" s="91"/>
    </row>
    <row r="93" spans="2:10">
      <c r="B93" s="91"/>
      <c r="C93" s="91"/>
      <c r="D93" s="91"/>
      <c r="E93" s="91"/>
      <c r="F93" s="91"/>
      <c r="G93" s="91"/>
      <c r="H93" s="91"/>
      <c r="I93" s="91"/>
      <c r="J93" s="91"/>
    </row>
    <row r="94" spans="2:10">
      <c r="B94" s="91"/>
      <c r="C94" s="91"/>
      <c r="D94" s="91"/>
      <c r="E94" s="91"/>
      <c r="F94" s="91"/>
      <c r="G94" s="91"/>
      <c r="H94" s="91"/>
      <c r="I94" s="91"/>
      <c r="J94" s="91"/>
    </row>
    <row r="95" spans="2:10">
      <c r="B95" s="91"/>
      <c r="C95" s="91"/>
      <c r="D95" s="91"/>
      <c r="E95" s="91"/>
      <c r="F95" s="91"/>
      <c r="G95" s="91"/>
      <c r="H95" s="91"/>
      <c r="I95" s="91"/>
      <c r="J95" s="91"/>
    </row>
    <row r="96" spans="2:10">
      <c r="B96" s="91"/>
      <c r="C96" s="91"/>
      <c r="D96" s="91"/>
      <c r="E96" s="91"/>
      <c r="F96" s="91"/>
      <c r="G96" s="91"/>
      <c r="H96" s="91"/>
      <c r="I96" s="91"/>
      <c r="J96" s="91"/>
    </row>
    <row r="97" spans="2:10">
      <c r="B97" s="91"/>
      <c r="C97" s="91"/>
      <c r="D97" s="91"/>
      <c r="E97" s="91"/>
      <c r="F97" s="91"/>
      <c r="G97" s="91"/>
      <c r="H97" s="91"/>
      <c r="I97" s="91"/>
      <c r="J97" s="91"/>
    </row>
    <row r="98" spans="2:10">
      <c r="B98" s="91"/>
      <c r="C98" s="91"/>
      <c r="D98" s="91"/>
      <c r="E98" s="91"/>
      <c r="F98" s="91"/>
      <c r="G98" s="91"/>
      <c r="H98" s="91"/>
      <c r="I98" s="91"/>
      <c r="J98" s="91"/>
    </row>
    <row r="99" spans="2:10">
      <c r="B99" s="91"/>
      <c r="C99" s="91"/>
      <c r="D99" s="91"/>
      <c r="E99" s="91"/>
      <c r="F99" s="91"/>
      <c r="G99" s="91"/>
      <c r="H99" s="91"/>
      <c r="I99" s="91"/>
      <c r="J99" s="91"/>
    </row>
    <row r="100" spans="2:10"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2:10"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2:10"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2:10"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2:10"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2:10"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2:10"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2:10"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2:10"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2:10"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2:10"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2:10"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2:10"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2:10">
      <c r="B113" s="91"/>
      <c r="C113" s="91"/>
      <c r="D113" s="91"/>
      <c r="E113" s="91"/>
      <c r="F113" s="91"/>
      <c r="G113" s="91"/>
      <c r="H113" s="91"/>
      <c r="I113" s="91"/>
      <c r="J113" s="91"/>
    </row>
    <row r="114" spans="2:10"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2:10">
      <c r="B115" s="91"/>
      <c r="C115" s="91"/>
      <c r="D115" s="91"/>
      <c r="E115" s="91"/>
      <c r="F115" s="91"/>
      <c r="G115" s="91"/>
      <c r="H115" s="91"/>
      <c r="I115" s="91"/>
      <c r="J115" s="91"/>
    </row>
    <row r="116" spans="2:10"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2:10"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2:10">
      <c r="B118" s="91"/>
      <c r="C118" s="91"/>
      <c r="D118" s="91"/>
      <c r="E118" s="91"/>
      <c r="F118" s="91"/>
      <c r="G118" s="91"/>
      <c r="H118" s="91"/>
      <c r="I118" s="91"/>
      <c r="J118" s="91"/>
    </row>
    <row r="119" spans="2:10">
      <c r="B119" s="91"/>
      <c r="C119" s="91"/>
      <c r="D119" s="91"/>
      <c r="E119" s="91"/>
      <c r="F119" s="91"/>
      <c r="G119" s="91"/>
      <c r="H119" s="91"/>
      <c r="I119" s="91"/>
      <c r="J119" s="91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0:J1048576 B23:B24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178</v>
      </c>
      <c r="C1" s="68" t="s" vm="1">
        <v>264</v>
      </c>
    </row>
    <row r="2" spans="2:60">
      <c r="B2" s="47" t="s">
        <v>177</v>
      </c>
      <c r="C2" s="68" t="s">
        <v>265</v>
      </c>
    </row>
    <row r="3" spans="2:60">
      <c r="B3" s="47" t="s">
        <v>179</v>
      </c>
      <c r="C3" s="68" t="s">
        <v>266</v>
      </c>
    </row>
    <row r="4" spans="2:60">
      <c r="B4" s="47" t="s">
        <v>180</v>
      </c>
      <c r="C4" s="68">
        <v>8802</v>
      </c>
    </row>
    <row r="6" spans="2:60" ht="26.25" customHeight="1">
      <c r="B6" s="120" t="s">
        <v>213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60" s="3" customFormat="1" ht="63">
      <c r="B7" s="48" t="s">
        <v>115</v>
      </c>
      <c r="C7" s="50" t="s">
        <v>116</v>
      </c>
      <c r="D7" s="50" t="s">
        <v>14</v>
      </c>
      <c r="E7" s="50" t="s">
        <v>15</v>
      </c>
      <c r="F7" s="50" t="s">
        <v>58</v>
      </c>
      <c r="G7" s="50" t="s">
        <v>102</v>
      </c>
      <c r="H7" s="50" t="s">
        <v>54</v>
      </c>
      <c r="I7" s="50" t="s">
        <v>110</v>
      </c>
      <c r="J7" s="50" t="s">
        <v>181</v>
      </c>
      <c r="K7" s="65" t="s">
        <v>182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243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9" t="s">
        <v>2731</v>
      </c>
      <c r="C10" s="91"/>
      <c r="D10" s="91"/>
      <c r="E10" s="91"/>
      <c r="F10" s="91"/>
      <c r="G10" s="91"/>
      <c r="H10" s="91"/>
      <c r="I10" s="110">
        <v>0</v>
      </c>
      <c r="J10" s="91"/>
      <c r="K10" s="9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3"/>
      <c r="C11" s="91"/>
      <c r="D11" s="91"/>
      <c r="E11" s="91"/>
      <c r="F11" s="91"/>
      <c r="G11" s="91"/>
      <c r="H11" s="91"/>
      <c r="I11" s="91"/>
      <c r="J11" s="91"/>
      <c r="K11" s="91"/>
    </row>
    <row r="12" spans="2:60">
      <c r="B12" s="103"/>
      <c r="C12" s="91"/>
      <c r="D12" s="91"/>
      <c r="E12" s="91"/>
      <c r="F12" s="91"/>
      <c r="G12" s="91"/>
      <c r="H12" s="91"/>
      <c r="I12" s="91"/>
      <c r="J12" s="91"/>
      <c r="K12" s="9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1"/>
      <c r="C13" s="91"/>
      <c r="D13" s="91"/>
      <c r="E13" s="91"/>
      <c r="F13" s="91"/>
      <c r="G13" s="91"/>
      <c r="H13" s="91"/>
      <c r="I13" s="91"/>
      <c r="J13" s="91"/>
      <c r="K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F13" sqref="F13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58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178</v>
      </c>
      <c r="C1" s="68" t="s" vm="1">
        <v>264</v>
      </c>
    </row>
    <row r="2" spans="2:60">
      <c r="B2" s="47" t="s">
        <v>177</v>
      </c>
      <c r="C2" s="68" t="s">
        <v>265</v>
      </c>
    </row>
    <row r="3" spans="2:60">
      <c r="B3" s="47" t="s">
        <v>179</v>
      </c>
      <c r="C3" s="68" t="s">
        <v>266</v>
      </c>
    </row>
    <row r="4" spans="2:60">
      <c r="B4" s="47" t="s">
        <v>180</v>
      </c>
      <c r="C4" s="68">
        <v>8802</v>
      </c>
    </row>
    <row r="6" spans="2:60" ht="26.25" customHeight="1">
      <c r="B6" s="120" t="s">
        <v>214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60" s="3" customFormat="1" ht="63">
      <c r="B7" s="48" t="s">
        <v>115</v>
      </c>
      <c r="C7" s="50" t="s">
        <v>45</v>
      </c>
      <c r="D7" s="50" t="s">
        <v>14</v>
      </c>
      <c r="E7" s="50" t="s">
        <v>15</v>
      </c>
      <c r="F7" s="50" t="s">
        <v>58</v>
      </c>
      <c r="G7" s="50" t="s">
        <v>102</v>
      </c>
      <c r="H7" s="50" t="s">
        <v>54</v>
      </c>
      <c r="I7" s="50" t="s">
        <v>110</v>
      </c>
      <c r="J7" s="50" t="s">
        <v>181</v>
      </c>
      <c r="K7" s="52" t="s">
        <v>182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243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1" t="s">
        <v>57</v>
      </c>
      <c r="C10" s="74"/>
      <c r="D10" s="74"/>
      <c r="E10" s="74"/>
      <c r="F10" s="74"/>
      <c r="G10" s="74"/>
      <c r="H10" s="85">
        <v>0</v>
      </c>
      <c r="I10" s="84">
        <f>I11</f>
        <v>-262.12471567300003</v>
      </c>
      <c r="J10" s="85">
        <f>I10/$I$10</f>
        <v>1</v>
      </c>
      <c r="K10" s="85">
        <f>I10/'סכום נכסי הקרן'!$C$42</f>
        <v>-1.4353525037279747E-4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5" t="s">
        <v>233</v>
      </c>
      <c r="C11" s="74"/>
      <c r="D11" s="74"/>
      <c r="E11" s="74"/>
      <c r="F11" s="74"/>
      <c r="G11" s="74"/>
      <c r="H11" s="85">
        <v>0</v>
      </c>
      <c r="I11" s="84">
        <f>I12+I13+I14</f>
        <v>-262.12471567300003</v>
      </c>
      <c r="J11" s="85">
        <f t="shared" ref="J11:J14" si="0">I11/$I$10</f>
        <v>1</v>
      </c>
      <c r="K11" s="85">
        <f>I11/'סכום נכסי הקרן'!$C$42</f>
        <v>-1.4353525037279747E-4</v>
      </c>
    </row>
    <row r="12" spans="2:60">
      <c r="B12" s="73" t="s">
        <v>2726</v>
      </c>
      <c r="C12" s="74" t="s">
        <v>2727</v>
      </c>
      <c r="D12" s="74" t="s">
        <v>682</v>
      </c>
      <c r="E12" s="74"/>
      <c r="F12" s="88">
        <v>0</v>
      </c>
      <c r="G12" s="87" t="s">
        <v>163</v>
      </c>
      <c r="H12" s="85">
        <v>0</v>
      </c>
      <c r="I12" s="84">
        <v>20.700340618000002</v>
      </c>
      <c r="J12" s="85">
        <f t="shared" si="0"/>
        <v>-7.8971342190499991E-2</v>
      </c>
      <c r="K12" s="85">
        <f>I12/'סכום נכסי הקרן'!$C$42</f>
        <v>1.1335171373589282E-5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7" t="s">
        <v>679</v>
      </c>
      <c r="C13" s="74" t="s">
        <v>680</v>
      </c>
      <c r="D13" s="74" t="s">
        <v>682</v>
      </c>
      <c r="E13" s="74"/>
      <c r="F13" s="88">
        <v>0</v>
      </c>
      <c r="G13" s="87" t="s">
        <v>163</v>
      </c>
      <c r="H13" s="85">
        <v>0</v>
      </c>
      <c r="I13" s="113">
        <v>-119.64473362900003</v>
      </c>
      <c r="J13" s="85">
        <f t="shared" si="0"/>
        <v>0.45644201586185623</v>
      </c>
      <c r="K13" s="85">
        <f>I13/'סכום נכסי הקרן'!$C$42</f>
        <v>-6.5515519027395931E-5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7" t="s">
        <v>1427</v>
      </c>
      <c r="C14" s="74" t="s">
        <v>1428</v>
      </c>
      <c r="D14" s="74" t="s">
        <v>682</v>
      </c>
      <c r="E14" s="91"/>
      <c r="F14" s="88">
        <v>0</v>
      </c>
      <c r="G14" s="87" t="s">
        <v>163</v>
      </c>
      <c r="H14" s="85">
        <v>0</v>
      </c>
      <c r="I14" s="113">
        <v>-163.18032266200001</v>
      </c>
      <c r="J14" s="85">
        <f t="shared" si="0"/>
        <v>0.62252932632864377</v>
      </c>
      <c r="K14" s="85">
        <f>I14/'סכום נכסי הקרן'!$C$42</f>
        <v>-8.9354902718990838E-5</v>
      </c>
    </row>
    <row r="15" spans="2:60">
      <c r="D15" s="87"/>
      <c r="E15" s="87"/>
      <c r="F15" s="74"/>
      <c r="G15" s="87"/>
      <c r="H15" s="74"/>
      <c r="I15" s="74"/>
      <c r="J15" s="74"/>
      <c r="K15" s="74"/>
      <c r="L15" s="87"/>
      <c r="M15" s="88"/>
      <c r="N15" s="74"/>
      <c r="O15" s="84"/>
      <c r="P15" s="86"/>
      <c r="Q15" s="74"/>
      <c r="S15" s="74"/>
      <c r="T15" s="85"/>
      <c r="U15" s="85"/>
      <c r="V15" s="1"/>
      <c r="W15" s="1"/>
      <c r="X15" s="1"/>
      <c r="Y15" s="1"/>
      <c r="Z15" s="1"/>
    </row>
    <row r="16" spans="2:60">
      <c r="B16" s="103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26">
      <c r="B17" s="103"/>
      <c r="C17" s="91"/>
      <c r="D17" s="91"/>
      <c r="E17" s="91"/>
      <c r="F17" s="91"/>
      <c r="G17" s="91"/>
      <c r="H17" s="91"/>
      <c r="I17" s="91"/>
      <c r="J17" s="91"/>
      <c r="K17" s="91"/>
    </row>
    <row r="18" spans="2:26">
      <c r="D18" s="87"/>
      <c r="E18" s="87"/>
      <c r="F18" s="74"/>
      <c r="G18" s="87"/>
      <c r="H18" s="87"/>
      <c r="I18" s="84"/>
      <c r="J18" s="86"/>
      <c r="K18" s="74"/>
      <c r="M18" s="74"/>
      <c r="N18" s="85"/>
      <c r="O18" s="8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26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26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26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26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26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26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26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26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26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26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26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26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26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conditionalFormatting sqref="B13">
    <cfRule type="cellIs" dxfId="1" priority="2" operator="equal">
      <formula>"NR3"</formula>
    </cfRule>
  </conditionalFormatting>
  <conditionalFormatting sqref="B13">
    <cfRule type="containsText" dxfId="0" priority="1" operator="containsText" text="הפרשה ">
      <formula>NOT(ISERROR(SEARCH("הפרשה ",B13)))</formula>
    </cfRule>
  </conditionalFormatting>
  <dataValidations count="8">
    <dataValidation allowBlank="1" showInputMessage="1" showErrorMessage="1" sqref="A19:C1048576 AH28:XFD29 D30:XFD1048576 D28:AF29 D19:XFD27 B1:B12 A1:A14 A16:XFD17 C5:C12 D1:H14 I1:I12 J1:XFD14"/>
    <dataValidation type="list" allowBlank="1" showInputMessage="1" showErrorMessage="1" sqref="L15">
      <formula1>$BN$7:$BN$20</formula1>
    </dataValidation>
    <dataValidation type="list" allowBlank="1" showInputMessage="1" showErrorMessage="1" sqref="G15">
      <formula1>$BK$7:$BK$29</formula1>
    </dataValidation>
    <dataValidation type="list" allowBlank="1" showInputMessage="1" showErrorMessage="1" sqref="E15">
      <formula1>$BI$7:$BI$24</formula1>
    </dataValidation>
    <dataValidation type="list" allowBlank="1" showInputMessage="1" showErrorMessage="1" sqref="I15">
      <formula1>$BM$7:$BM$10</formula1>
    </dataValidation>
    <dataValidation type="list" allowBlank="1" showInputMessage="1" showErrorMessage="1" sqref="G18">
      <formula1>$BH$6:$BH$29</formula1>
    </dataValidation>
    <dataValidation type="list" allowBlank="1" showInputMessage="1" showErrorMessage="1" sqref="H18">
      <formula1>$BJ$6:$BJ$19</formula1>
    </dataValidation>
    <dataValidation type="list" allowBlank="1" showInputMessage="1" showErrorMessage="1" sqref="E18">
      <formula1>$BF$6:$BF$23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38"/>
  <sheetViews>
    <sheetView rightToLeft="1" workbookViewId="0">
      <selection activeCell="C23" sqref="C2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178</v>
      </c>
      <c r="C1" s="68" t="s" vm="1">
        <v>264</v>
      </c>
    </row>
    <row r="2" spans="2:47">
      <c r="B2" s="47" t="s">
        <v>177</v>
      </c>
      <c r="C2" s="68" t="s">
        <v>265</v>
      </c>
    </row>
    <row r="3" spans="2:47">
      <c r="B3" s="47" t="s">
        <v>179</v>
      </c>
      <c r="C3" s="68" t="s">
        <v>266</v>
      </c>
    </row>
    <row r="4" spans="2:47">
      <c r="B4" s="47" t="s">
        <v>180</v>
      </c>
      <c r="C4" s="68">
        <v>8802</v>
      </c>
    </row>
    <row r="6" spans="2:47" ht="26.25" customHeight="1">
      <c r="B6" s="120" t="s">
        <v>215</v>
      </c>
      <c r="C6" s="121"/>
      <c r="D6" s="122"/>
    </row>
    <row r="7" spans="2:47" s="3" customFormat="1" ht="33">
      <c r="B7" s="48" t="s">
        <v>115</v>
      </c>
      <c r="C7" s="53" t="s">
        <v>107</v>
      </c>
      <c r="D7" s="54" t="s">
        <v>106</v>
      </c>
    </row>
    <row r="8" spans="2:47" s="3" customFormat="1">
      <c r="B8" s="15"/>
      <c r="C8" s="32" t="s">
        <v>243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6" t="s">
        <v>2732</v>
      </c>
      <c r="C10" s="81">
        <v>159793.5188996045</v>
      </c>
      <c r="D10" s="9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71" t="s">
        <v>26</v>
      </c>
      <c r="C11" s="81">
        <v>26511.202075298519</v>
      </c>
      <c r="D11" s="112"/>
    </row>
    <row r="12" spans="2:47">
      <c r="B12" s="77" t="s">
        <v>2736</v>
      </c>
      <c r="C12" s="84">
        <v>2794.5902223899998</v>
      </c>
      <c r="D12" s="97">
        <v>47201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7" t="s">
        <v>2737</v>
      </c>
      <c r="C13" s="84">
        <v>1796.954455225876</v>
      </c>
      <c r="D13" s="97">
        <v>46772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7" t="s">
        <v>2144</v>
      </c>
      <c r="C14" s="84">
        <v>1792.1457147899998</v>
      </c>
      <c r="D14" s="97">
        <v>47209</v>
      </c>
    </row>
    <row r="15" spans="2:47">
      <c r="B15" s="77" t="s">
        <v>2840</v>
      </c>
      <c r="C15" s="84">
        <v>2612.2151200000003</v>
      </c>
      <c r="D15" s="97">
        <v>44926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7" t="s">
        <v>2841</v>
      </c>
      <c r="C16" s="84">
        <v>640.26064999999994</v>
      </c>
      <c r="D16" s="97">
        <v>44255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77" t="s">
        <v>2145</v>
      </c>
      <c r="C17" s="84">
        <v>1088.8758208799998</v>
      </c>
      <c r="D17" s="97">
        <v>47209</v>
      </c>
    </row>
    <row r="18" spans="2:4">
      <c r="B18" s="77" t="s">
        <v>2738</v>
      </c>
      <c r="C18" s="84">
        <v>4753.09238</v>
      </c>
      <c r="D18" s="97">
        <v>50257</v>
      </c>
    </row>
    <row r="19" spans="2:4">
      <c r="B19" s="77" t="s">
        <v>2739</v>
      </c>
      <c r="C19" s="84">
        <v>265.43385172021101</v>
      </c>
      <c r="D19" s="97">
        <v>46631</v>
      </c>
    </row>
    <row r="20" spans="2:4">
      <c r="B20" s="77" t="s">
        <v>2740</v>
      </c>
      <c r="C20" s="84">
        <v>147.32507301000001</v>
      </c>
      <c r="D20" s="97">
        <v>48214</v>
      </c>
    </row>
    <row r="21" spans="2:4">
      <c r="B21" s="77" t="s">
        <v>2741</v>
      </c>
      <c r="C21" s="84">
        <v>120.42044457</v>
      </c>
      <c r="D21" s="97">
        <v>48214</v>
      </c>
    </row>
    <row r="22" spans="2:4">
      <c r="B22" s="77" t="s">
        <v>2742</v>
      </c>
      <c r="C22" s="84">
        <v>87.049572652506313</v>
      </c>
      <c r="D22" s="97">
        <v>48214</v>
      </c>
    </row>
    <row r="23" spans="2:4">
      <c r="B23" s="77" t="s">
        <v>2743</v>
      </c>
      <c r="C23" s="84">
        <v>68.537906820000003</v>
      </c>
      <c r="D23" s="97">
        <v>48214</v>
      </c>
    </row>
    <row r="24" spans="2:4">
      <c r="B24" s="77" t="s">
        <v>2744</v>
      </c>
      <c r="C24" s="84">
        <v>143.56710478510905</v>
      </c>
      <c r="D24" s="97">
        <v>48214</v>
      </c>
    </row>
    <row r="25" spans="2:4">
      <c r="B25" s="77" t="s">
        <v>2157</v>
      </c>
      <c r="C25" s="84">
        <v>586.21740807232572</v>
      </c>
      <c r="D25" s="97">
        <v>48214</v>
      </c>
    </row>
    <row r="26" spans="2:4">
      <c r="B26" s="77" t="s">
        <v>2152</v>
      </c>
      <c r="C26" s="84">
        <v>4273.0172000000002</v>
      </c>
      <c r="D26" s="97">
        <v>46661</v>
      </c>
    </row>
    <row r="27" spans="2:4">
      <c r="B27" s="77" t="s">
        <v>2842</v>
      </c>
      <c r="C27" s="84">
        <v>194.45917193585805</v>
      </c>
      <c r="D27" s="97">
        <v>44196</v>
      </c>
    </row>
    <row r="28" spans="2:4">
      <c r="B28" s="77" t="s">
        <v>2843</v>
      </c>
      <c r="C28" s="84">
        <v>3343.8552100000002</v>
      </c>
      <c r="D28" s="97">
        <v>51774</v>
      </c>
    </row>
    <row r="29" spans="2:4">
      <c r="B29" s="77" t="s">
        <v>2844</v>
      </c>
      <c r="C29" s="84">
        <v>553.63532026153075</v>
      </c>
      <c r="D29" s="97">
        <v>46100</v>
      </c>
    </row>
    <row r="30" spans="2:4">
      <c r="B30" s="77" t="s">
        <v>2845</v>
      </c>
      <c r="C30" s="84">
        <v>810.47798818510205</v>
      </c>
      <c r="D30" s="97">
        <v>44545</v>
      </c>
    </row>
    <row r="31" spans="2:4">
      <c r="B31" s="77" t="s">
        <v>2846</v>
      </c>
      <c r="C31" s="84">
        <v>270.44612000000001</v>
      </c>
      <c r="D31" s="97">
        <v>44196</v>
      </c>
    </row>
    <row r="32" spans="2:4">
      <c r="B32" s="77" t="s">
        <v>2847</v>
      </c>
      <c r="C32" s="84">
        <v>168.62533999999999</v>
      </c>
      <c r="D32" s="97">
        <v>44739</v>
      </c>
    </row>
    <row r="33" spans="2:4">
      <c r="B33" s="71" t="s">
        <v>2745</v>
      </c>
      <c r="C33" s="81">
        <v>133282.31682430598</v>
      </c>
      <c r="D33" s="112"/>
    </row>
    <row r="34" spans="2:4">
      <c r="B34" s="77" t="s">
        <v>2746</v>
      </c>
      <c r="C34" s="84">
        <v>703.56819127348615</v>
      </c>
      <c r="D34" s="97">
        <v>45778</v>
      </c>
    </row>
    <row r="35" spans="2:4">
      <c r="B35" s="77" t="s">
        <v>2747</v>
      </c>
      <c r="C35" s="84">
        <v>12900.390992844001</v>
      </c>
      <c r="D35" s="97">
        <v>46997</v>
      </c>
    </row>
    <row r="36" spans="2:4">
      <c r="B36" s="77" t="s">
        <v>2748</v>
      </c>
      <c r="C36" s="84">
        <v>1924.6116875045673</v>
      </c>
      <c r="D36" s="97">
        <v>46326</v>
      </c>
    </row>
    <row r="37" spans="2:4">
      <c r="B37" s="77" t="s">
        <v>2749</v>
      </c>
      <c r="C37" s="84">
        <v>1234.4247348246961</v>
      </c>
      <c r="D37" s="97">
        <v>46326</v>
      </c>
    </row>
    <row r="38" spans="2:4">
      <c r="B38" s="77" t="s">
        <v>2167</v>
      </c>
      <c r="C38" s="84">
        <v>992.27514166528613</v>
      </c>
      <c r="D38" s="97">
        <v>47270</v>
      </c>
    </row>
    <row r="39" spans="2:4">
      <c r="B39" s="77" t="s">
        <v>2750</v>
      </c>
      <c r="C39" s="84">
        <v>543.34274056830884</v>
      </c>
      <c r="D39" s="97">
        <v>46601</v>
      </c>
    </row>
    <row r="40" spans="2:4">
      <c r="B40" s="77" t="s">
        <v>2170</v>
      </c>
      <c r="C40" s="84">
        <v>2739.2196117599997</v>
      </c>
      <c r="D40" s="97">
        <v>47209</v>
      </c>
    </row>
    <row r="41" spans="2:4">
      <c r="B41" s="77" t="s">
        <v>2751</v>
      </c>
      <c r="C41" s="84">
        <v>8959.928542939082</v>
      </c>
      <c r="D41" s="97">
        <v>46465</v>
      </c>
    </row>
    <row r="42" spans="2:4">
      <c r="B42" s="77" t="s">
        <v>2752</v>
      </c>
      <c r="C42" s="84">
        <v>275.06003532380561</v>
      </c>
      <c r="D42" s="97">
        <v>45382</v>
      </c>
    </row>
    <row r="43" spans="2:4">
      <c r="B43" s="77" t="s">
        <v>2172</v>
      </c>
      <c r="C43" s="84">
        <v>2461.5235817630241</v>
      </c>
      <c r="D43" s="97">
        <v>47119</v>
      </c>
    </row>
    <row r="44" spans="2:4">
      <c r="B44" s="77" t="s">
        <v>2753</v>
      </c>
      <c r="C44" s="84">
        <v>89.939878247671061</v>
      </c>
      <c r="D44" s="97">
        <v>47119</v>
      </c>
    </row>
    <row r="45" spans="2:4">
      <c r="B45" s="77" t="s">
        <v>2159</v>
      </c>
      <c r="C45" s="84">
        <v>1217.9428990657682</v>
      </c>
      <c r="D45" s="97">
        <v>47119</v>
      </c>
    </row>
    <row r="46" spans="2:4">
      <c r="B46" s="77" t="s">
        <v>2848</v>
      </c>
      <c r="C46" s="84">
        <v>151.35603</v>
      </c>
      <c r="D46" s="97">
        <v>44332</v>
      </c>
    </row>
    <row r="47" spans="2:4">
      <c r="B47" s="77" t="s">
        <v>2176</v>
      </c>
      <c r="C47" s="84">
        <v>2349.8839642701309</v>
      </c>
      <c r="D47" s="97">
        <v>47119</v>
      </c>
    </row>
    <row r="48" spans="2:4">
      <c r="B48" s="77" t="s">
        <v>2754</v>
      </c>
      <c r="C48" s="84">
        <v>103.48742120999999</v>
      </c>
      <c r="D48" s="97">
        <v>47119</v>
      </c>
    </row>
    <row r="49" spans="2:4">
      <c r="B49" s="77" t="s">
        <v>2755</v>
      </c>
      <c r="C49" s="84">
        <v>1166.660991070934</v>
      </c>
      <c r="D49" s="97">
        <v>46742</v>
      </c>
    </row>
    <row r="50" spans="2:4">
      <c r="B50" s="77" t="s">
        <v>2756</v>
      </c>
      <c r="C50" s="84">
        <v>4096.7148609899996</v>
      </c>
      <c r="D50" s="97">
        <v>47715</v>
      </c>
    </row>
    <row r="51" spans="2:4">
      <c r="B51" s="77" t="s">
        <v>2757</v>
      </c>
      <c r="C51" s="84">
        <v>5120.8935848399997</v>
      </c>
      <c r="D51" s="97">
        <v>47715</v>
      </c>
    </row>
    <row r="52" spans="2:4">
      <c r="B52" s="77" t="s">
        <v>2179</v>
      </c>
      <c r="C52" s="84">
        <v>572.62099651054336</v>
      </c>
      <c r="D52" s="97">
        <v>45557</v>
      </c>
    </row>
    <row r="53" spans="2:4">
      <c r="B53" s="77" t="s">
        <v>2758</v>
      </c>
      <c r="C53" s="84">
        <v>162.54358752025763</v>
      </c>
      <c r="D53" s="97">
        <v>46742</v>
      </c>
    </row>
    <row r="54" spans="2:4">
      <c r="B54" s="77" t="s">
        <v>2181</v>
      </c>
      <c r="C54" s="84">
        <v>2026.1430956378524</v>
      </c>
      <c r="D54" s="97">
        <v>50041</v>
      </c>
    </row>
    <row r="55" spans="2:4">
      <c r="B55" s="77" t="s">
        <v>2182</v>
      </c>
      <c r="C55" s="84">
        <v>431.86872886211893</v>
      </c>
      <c r="D55" s="97">
        <v>46971</v>
      </c>
    </row>
    <row r="56" spans="2:4">
      <c r="B56" s="77" t="s">
        <v>2849</v>
      </c>
      <c r="C56" s="84">
        <v>2283.70867</v>
      </c>
      <c r="D56" s="97">
        <v>46934</v>
      </c>
    </row>
    <row r="57" spans="2:4">
      <c r="B57" s="77" t="s">
        <v>2759</v>
      </c>
      <c r="C57" s="84">
        <v>229.53284698880921</v>
      </c>
      <c r="D57" s="97">
        <v>46012</v>
      </c>
    </row>
    <row r="58" spans="2:4">
      <c r="B58" s="77" t="s">
        <v>2760</v>
      </c>
      <c r="C58" s="84">
        <v>5980.9507444179999</v>
      </c>
      <c r="D58" s="97">
        <v>47849</v>
      </c>
    </row>
    <row r="59" spans="2:4">
      <c r="B59" s="77" t="s">
        <v>2761</v>
      </c>
      <c r="C59" s="84">
        <v>8.2954086894948933</v>
      </c>
      <c r="D59" s="97">
        <v>46326</v>
      </c>
    </row>
    <row r="60" spans="2:4">
      <c r="B60" s="77" t="s">
        <v>2762</v>
      </c>
      <c r="C60" s="84">
        <v>1.7034849894948534</v>
      </c>
      <c r="D60" s="97">
        <v>46326</v>
      </c>
    </row>
    <row r="61" spans="2:4">
      <c r="B61" s="77" t="s">
        <v>2850</v>
      </c>
      <c r="C61" s="84">
        <v>318.79921999999999</v>
      </c>
      <c r="D61" s="97">
        <v>45531</v>
      </c>
    </row>
    <row r="62" spans="2:4">
      <c r="B62" s="77" t="s">
        <v>2851</v>
      </c>
      <c r="C62" s="84">
        <v>2465.9128899999996</v>
      </c>
      <c r="D62" s="97">
        <v>45615</v>
      </c>
    </row>
    <row r="63" spans="2:4">
      <c r="B63" s="77" t="s">
        <v>2763</v>
      </c>
      <c r="C63" s="84">
        <v>5881.0231821299994</v>
      </c>
      <c r="D63" s="97">
        <v>47392</v>
      </c>
    </row>
    <row r="64" spans="2:4">
      <c r="B64" s="77" t="s">
        <v>2188</v>
      </c>
      <c r="C64" s="84">
        <v>19.750984802774994</v>
      </c>
      <c r="D64" s="97">
        <v>46199</v>
      </c>
    </row>
    <row r="65" spans="2:4">
      <c r="B65" s="77" t="s">
        <v>2852</v>
      </c>
      <c r="C65" s="84">
        <v>1123.24883</v>
      </c>
      <c r="D65" s="97">
        <v>46626</v>
      </c>
    </row>
    <row r="66" spans="2:4">
      <c r="B66" s="77" t="s">
        <v>2764</v>
      </c>
      <c r="C66" s="84">
        <v>82.312135858104838</v>
      </c>
      <c r="D66" s="97">
        <v>46201</v>
      </c>
    </row>
    <row r="67" spans="2:4">
      <c r="B67" s="77" t="s">
        <v>2190</v>
      </c>
      <c r="C67" s="84">
        <v>130.52423087904501</v>
      </c>
      <c r="D67" s="97">
        <v>46201</v>
      </c>
    </row>
    <row r="68" spans="2:4">
      <c r="B68" s="77" t="s">
        <v>2154</v>
      </c>
      <c r="C68" s="84">
        <v>189.22416972816967</v>
      </c>
      <c r="D68" s="97">
        <v>47262</v>
      </c>
    </row>
    <row r="69" spans="2:4">
      <c r="B69" s="77" t="s">
        <v>2765</v>
      </c>
      <c r="C69" s="84">
        <v>462.35170675868329</v>
      </c>
      <c r="D69" s="97">
        <v>45485</v>
      </c>
    </row>
    <row r="70" spans="2:4">
      <c r="B70" s="77" t="s">
        <v>2766</v>
      </c>
      <c r="C70" s="84">
        <v>7838.2432110559739</v>
      </c>
      <c r="D70" s="97">
        <v>46417</v>
      </c>
    </row>
    <row r="71" spans="2:4">
      <c r="B71" s="77" t="s">
        <v>2767</v>
      </c>
      <c r="C71" s="84">
        <v>1025.9622237089529</v>
      </c>
      <c r="D71" s="97">
        <v>45777</v>
      </c>
    </row>
    <row r="72" spans="2:4">
      <c r="B72" s="77" t="s">
        <v>2193</v>
      </c>
      <c r="C72" s="84">
        <v>46.649837218678051</v>
      </c>
      <c r="D72" s="97">
        <v>46734</v>
      </c>
    </row>
    <row r="73" spans="2:4">
      <c r="B73" s="77" t="s">
        <v>2853</v>
      </c>
      <c r="C73" s="84">
        <v>547.34208000000001</v>
      </c>
      <c r="D73" s="97">
        <v>44819</v>
      </c>
    </row>
    <row r="74" spans="2:4">
      <c r="B74" s="77" t="s">
        <v>2768</v>
      </c>
      <c r="C74" s="84">
        <v>1072.9378580448365</v>
      </c>
      <c r="D74" s="97">
        <v>47178</v>
      </c>
    </row>
    <row r="75" spans="2:4">
      <c r="B75" s="77" t="s">
        <v>2195</v>
      </c>
      <c r="C75" s="84">
        <v>8.9026928400000287</v>
      </c>
      <c r="D75" s="97">
        <v>46201</v>
      </c>
    </row>
    <row r="76" spans="2:4">
      <c r="B76" s="77" t="s">
        <v>2196</v>
      </c>
      <c r="C76" s="84">
        <v>2311.4901784792301</v>
      </c>
      <c r="D76" s="97">
        <v>47447</v>
      </c>
    </row>
    <row r="77" spans="2:4">
      <c r="B77" s="77" t="s">
        <v>2197</v>
      </c>
      <c r="C77" s="84">
        <v>105.48406719989352</v>
      </c>
      <c r="D77" s="97">
        <v>47363</v>
      </c>
    </row>
    <row r="78" spans="2:4">
      <c r="B78" s="77" t="s">
        <v>2854</v>
      </c>
      <c r="C78" s="84">
        <v>1385.29258</v>
      </c>
      <c r="D78" s="97">
        <v>45008</v>
      </c>
    </row>
    <row r="79" spans="2:4">
      <c r="B79" s="77" t="s">
        <v>2769</v>
      </c>
      <c r="C79" s="84">
        <v>161.32280832050526</v>
      </c>
      <c r="D79" s="97">
        <v>45047</v>
      </c>
    </row>
    <row r="80" spans="2:4">
      <c r="B80" s="77" t="s">
        <v>2770</v>
      </c>
      <c r="C80" s="84">
        <v>228.47277766702013</v>
      </c>
      <c r="D80" s="97">
        <v>45710</v>
      </c>
    </row>
    <row r="81" spans="2:4">
      <c r="B81" s="77" t="s">
        <v>2771</v>
      </c>
      <c r="C81" s="84">
        <v>2897.5114979639998</v>
      </c>
      <c r="D81" s="97">
        <v>46573</v>
      </c>
    </row>
    <row r="82" spans="2:4">
      <c r="B82" s="77" t="s">
        <v>2199</v>
      </c>
      <c r="C82" s="84">
        <v>914.89513562600007</v>
      </c>
      <c r="D82" s="97">
        <v>47255</v>
      </c>
    </row>
    <row r="83" spans="2:4">
      <c r="B83" s="77" t="s">
        <v>2772</v>
      </c>
      <c r="C83" s="84">
        <v>97.616716212775458</v>
      </c>
      <c r="D83" s="97">
        <v>46734</v>
      </c>
    </row>
    <row r="84" spans="2:4">
      <c r="B84" s="77" t="s">
        <v>2773</v>
      </c>
      <c r="C84" s="84">
        <v>1027.8668700000001</v>
      </c>
      <c r="D84" s="97">
        <v>46572</v>
      </c>
    </row>
    <row r="85" spans="2:4">
      <c r="B85" s="77" t="s">
        <v>2774</v>
      </c>
      <c r="C85" s="84">
        <v>1288.1815227</v>
      </c>
      <c r="D85" s="97">
        <v>46524</v>
      </c>
    </row>
    <row r="86" spans="2:4">
      <c r="B86" s="77" t="s">
        <v>2855</v>
      </c>
      <c r="C86" s="84">
        <v>957.21304000000009</v>
      </c>
      <c r="D86" s="97">
        <v>44821</v>
      </c>
    </row>
    <row r="87" spans="2:4">
      <c r="B87" s="77" t="s">
        <v>2205</v>
      </c>
      <c r="C87" s="84">
        <v>1656.1226035647019</v>
      </c>
      <c r="D87" s="97">
        <v>46844</v>
      </c>
    </row>
    <row r="88" spans="2:4">
      <c r="B88" s="77" t="s">
        <v>2208</v>
      </c>
      <c r="C88" s="84">
        <v>825.28885575697507</v>
      </c>
      <c r="D88" s="97">
        <v>45869</v>
      </c>
    </row>
    <row r="89" spans="2:4">
      <c r="B89" s="77" t="s">
        <v>2856</v>
      </c>
      <c r="C89" s="84">
        <v>155.61195999999998</v>
      </c>
      <c r="D89" s="97">
        <v>46059</v>
      </c>
    </row>
    <row r="90" spans="2:4">
      <c r="B90" s="77" t="s">
        <v>2857</v>
      </c>
      <c r="C90" s="84">
        <v>226.17604</v>
      </c>
      <c r="D90" s="97">
        <v>44256</v>
      </c>
    </row>
    <row r="91" spans="2:4">
      <c r="B91" s="77" t="s">
        <v>2209</v>
      </c>
      <c r="C91" s="84">
        <v>525.33946577999984</v>
      </c>
      <c r="D91" s="97">
        <v>47992</v>
      </c>
    </row>
    <row r="92" spans="2:4">
      <c r="B92" s="77" t="s">
        <v>2210</v>
      </c>
      <c r="C92" s="84">
        <v>53.163004058664981</v>
      </c>
      <c r="D92" s="97">
        <v>47212</v>
      </c>
    </row>
    <row r="93" spans="2:4">
      <c r="B93" s="77" t="s">
        <v>2775</v>
      </c>
      <c r="C93" s="84">
        <v>1229.1595987144899</v>
      </c>
      <c r="D93" s="97">
        <v>46601</v>
      </c>
    </row>
    <row r="94" spans="2:4">
      <c r="B94" s="77" t="s">
        <v>2776</v>
      </c>
      <c r="C94" s="84">
        <v>2193.2880622912071</v>
      </c>
      <c r="D94" s="97">
        <v>46794</v>
      </c>
    </row>
    <row r="95" spans="2:4">
      <c r="B95" s="77" t="s">
        <v>2212</v>
      </c>
      <c r="C95" s="84">
        <v>3878.8583000000003</v>
      </c>
      <c r="D95" s="97">
        <v>47407</v>
      </c>
    </row>
    <row r="96" spans="2:4">
      <c r="B96" s="77" t="s">
        <v>2777</v>
      </c>
      <c r="C96" s="84">
        <v>242.3015386997055</v>
      </c>
      <c r="D96" s="97">
        <v>48213</v>
      </c>
    </row>
    <row r="97" spans="2:4">
      <c r="B97" s="77" t="s">
        <v>2162</v>
      </c>
      <c r="C97" s="84">
        <v>16.73086460999999</v>
      </c>
      <c r="D97" s="97">
        <v>45939</v>
      </c>
    </row>
    <row r="98" spans="2:4">
      <c r="B98" s="77" t="s">
        <v>2778</v>
      </c>
      <c r="C98" s="84">
        <v>2987.1572404438798</v>
      </c>
      <c r="D98" s="97">
        <v>46539</v>
      </c>
    </row>
    <row r="99" spans="2:4">
      <c r="B99" s="77" t="s">
        <v>2858</v>
      </c>
      <c r="C99" s="84">
        <v>265.13301000000001</v>
      </c>
      <c r="D99" s="97">
        <v>44611</v>
      </c>
    </row>
    <row r="100" spans="2:4">
      <c r="B100" s="77" t="s">
        <v>2859</v>
      </c>
      <c r="C100" s="84">
        <v>157.36440999999999</v>
      </c>
      <c r="D100" s="97">
        <v>45648</v>
      </c>
    </row>
    <row r="101" spans="2:4">
      <c r="B101" s="77" t="s">
        <v>2779</v>
      </c>
      <c r="C101" s="84">
        <v>3105.7941255739729</v>
      </c>
      <c r="D101" s="97">
        <v>48446</v>
      </c>
    </row>
    <row r="102" spans="2:4">
      <c r="B102" s="77" t="s">
        <v>2780</v>
      </c>
      <c r="C102" s="84">
        <v>1938.6239835733072</v>
      </c>
      <c r="D102" s="97">
        <v>48446</v>
      </c>
    </row>
    <row r="103" spans="2:4">
      <c r="B103" s="77" t="s">
        <v>2781</v>
      </c>
      <c r="C103" s="84">
        <v>12.29015088000005</v>
      </c>
      <c r="D103" s="97">
        <v>47741</v>
      </c>
    </row>
    <row r="104" spans="2:4">
      <c r="B104" s="77" t="s">
        <v>2156</v>
      </c>
      <c r="C104" s="84">
        <v>3196.3337167500003</v>
      </c>
      <c r="D104" s="97">
        <v>48268</v>
      </c>
    </row>
    <row r="105" spans="2:4">
      <c r="B105" s="77" t="s">
        <v>2218</v>
      </c>
      <c r="C105" s="84">
        <v>88.306637633999983</v>
      </c>
      <c r="D105" s="97">
        <v>46827</v>
      </c>
    </row>
    <row r="106" spans="2:4">
      <c r="B106" s="77" t="s">
        <v>2782</v>
      </c>
      <c r="C106" s="84">
        <v>550.41948579502002</v>
      </c>
      <c r="D106" s="97">
        <v>48723</v>
      </c>
    </row>
    <row r="107" spans="2:4">
      <c r="B107" s="77" t="s">
        <v>2783</v>
      </c>
      <c r="C107" s="84">
        <v>385.13476521887588</v>
      </c>
      <c r="D107" s="97">
        <v>45869</v>
      </c>
    </row>
    <row r="108" spans="2:4">
      <c r="B108" s="77" t="s">
        <v>2860</v>
      </c>
      <c r="C108" s="84">
        <v>832.15472</v>
      </c>
      <c r="D108" s="97">
        <v>45602</v>
      </c>
    </row>
    <row r="109" spans="2:4">
      <c r="B109" s="77" t="s">
        <v>2220</v>
      </c>
      <c r="C109" s="84">
        <v>907.37545486937381</v>
      </c>
      <c r="D109" s="97">
        <v>47107</v>
      </c>
    </row>
    <row r="110" spans="2:4">
      <c r="B110" s="77" t="s">
        <v>2221</v>
      </c>
      <c r="C110" s="84">
        <v>46.433748659999985</v>
      </c>
      <c r="D110" s="97">
        <v>46734</v>
      </c>
    </row>
    <row r="111" spans="2:4">
      <c r="B111" s="77" t="s">
        <v>2784</v>
      </c>
      <c r="C111" s="84">
        <v>735.08131952999997</v>
      </c>
      <c r="D111" s="97">
        <v>46637</v>
      </c>
    </row>
    <row r="112" spans="2:4">
      <c r="B112" s="77" t="s">
        <v>2785</v>
      </c>
      <c r="C112" s="84">
        <v>2955.4927201420005</v>
      </c>
      <c r="D112" s="97">
        <v>47574</v>
      </c>
    </row>
    <row r="113" spans="2:4">
      <c r="B113" s="77" t="s">
        <v>2861</v>
      </c>
      <c r="C113" s="84">
        <v>1519.3698400000001</v>
      </c>
      <c r="D113" s="97">
        <v>45165</v>
      </c>
    </row>
    <row r="114" spans="2:4">
      <c r="B114" s="77" t="s">
        <v>2862</v>
      </c>
      <c r="C114" s="84">
        <v>1899.59538</v>
      </c>
      <c r="D114" s="97">
        <v>46325</v>
      </c>
    </row>
    <row r="115" spans="2:4">
      <c r="B115" s="77" t="s">
        <v>2786</v>
      </c>
      <c r="C115" s="84">
        <v>74.652426180000006</v>
      </c>
      <c r="D115" s="97">
        <v>48214</v>
      </c>
    </row>
    <row r="116" spans="2:4">
      <c r="B116" s="77" t="s">
        <v>2787</v>
      </c>
      <c r="C116" s="84">
        <v>116.04156560999998</v>
      </c>
      <c r="D116" s="97">
        <v>48214</v>
      </c>
    </row>
    <row r="117" spans="2:4">
      <c r="B117" s="77" t="s">
        <v>2788</v>
      </c>
      <c r="C117" s="84">
        <v>849.80050578963937</v>
      </c>
      <c r="D117" s="97">
        <v>48069</v>
      </c>
    </row>
    <row r="118" spans="2:4">
      <c r="B118" s="77" t="s">
        <v>2863</v>
      </c>
      <c r="C118" s="84">
        <v>3014.6419500000002</v>
      </c>
      <c r="D118" s="97">
        <v>44286</v>
      </c>
    </row>
    <row r="119" spans="2:4">
      <c r="B119" s="77" t="s">
        <v>2223</v>
      </c>
      <c r="C119" s="84">
        <v>1771.3410158700001</v>
      </c>
      <c r="D119" s="97">
        <v>48004</v>
      </c>
    </row>
    <row r="120" spans="2:4">
      <c r="B120" s="77" t="s">
        <v>2789</v>
      </c>
      <c r="C120" s="84">
        <v>90.099481502059362</v>
      </c>
      <c r="D120" s="97">
        <v>46482</v>
      </c>
    </row>
    <row r="121" spans="2:4">
      <c r="B121" s="77" t="s">
        <v>2790</v>
      </c>
      <c r="C121" s="84">
        <v>3464.5139758361561</v>
      </c>
      <c r="D121" s="97">
        <v>46643</v>
      </c>
    </row>
    <row r="122" spans="2:4">
      <c r="B122" s="77"/>
      <c r="C122" s="84"/>
      <c r="D122" s="97"/>
    </row>
    <row r="123" spans="2:4">
      <c r="B123" s="77"/>
      <c r="C123" s="84"/>
      <c r="D123" s="97"/>
    </row>
    <row r="124" spans="2:4">
      <c r="B124" s="77"/>
      <c r="C124" s="84"/>
      <c r="D124" s="97"/>
    </row>
    <row r="125" spans="2:4">
      <c r="B125" s="77"/>
      <c r="C125" s="84"/>
      <c r="D125" s="97"/>
    </row>
    <row r="126" spans="2:4">
      <c r="B126" s="77"/>
      <c r="C126" s="84"/>
      <c r="D126" s="97"/>
    </row>
    <row r="127" spans="2:4">
      <c r="B127" s="77"/>
      <c r="C127" s="84"/>
      <c r="D127" s="97"/>
    </row>
    <row r="128" spans="2:4">
      <c r="B128" s="77"/>
      <c r="C128" s="84"/>
      <c r="D128" s="97"/>
    </row>
    <row r="129" spans="2:4">
      <c r="B129" s="77"/>
      <c r="C129" s="84"/>
      <c r="D129" s="97"/>
    </row>
    <row r="130" spans="2:4">
      <c r="B130" s="77"/>
      <c r="C130" s="84"/>
      <c r="D130" s="97"/>
    </row>
    <row r="131" spans="2:4">
      <c r="B131" s="77"/>
      <c r="C131" s="84"/>
      <c r="D131" s="97"/>
    </row>
    <row r="132" spans="2:4">
      <c r="B132" s="77"/>
      <c r="C132" s="84"/>
      <c r="D132" s="97"/>
    </row>
    <row r="133" spans="2:4">
      <c r="B133" s="77"/>
      <c r="C133" s="84"/>
      <c r="D133" s="97"/>
    </row>
    <row r="134" spans="2:4">
      <c r="B134" s="77"/>
      <c r="C134" s="84"/>
      <c r="D134" s="97"/>
    </row>
    <row r="135" spans="2:4">
      <c r="B135" s="77"/>
      <c r="C135" s="84"/>
      <c r="D135" s="97"/>
    </row>
    <row r="136" spans="2:4">
      <c r="B136" s="77"/>
      <c r="C136" s="84"/>
      <c r="D136" s="97"/>
    </row>
    <row r="137" spans="2:4">
      <c r="B137" s="77"/>
      <c r="C137" s="84"/>
      <c r="D137" s="97"/>
    </row>
    <row r="138" spans="2:4">
      <c r="B138" s="77"/>
      <c r="C138" s="84"/>
      <c r="D138" s="9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178</v>
      </c>
      <c r="C1" s="68" t="s" vm="1">
        <v>264</v>
      </c>
    </row>
    <row r="2" spans="2:18">
      <c r="B2" s="47" t="s">
        <v>177</v>
      </c>
      <c r="C2" s="68" t="s">
        <v>265</v>
      </c>
    </row>
    <row r="3" spans="2:18">
      <c r="B3" s="47" t="s">
        <v>179</v>
      </c>
      <c r="C3" s="68" t="s">
        <v>266</v>
      </c>
    </row>
    <row r="4" spans="2:18">
      <c r="B4" s="47" t="s">
        <v>180</v>
      </c>
      <c r="C4" s="68">
        <v>8802</v>
      </c>
    </row>
    <row r="6" spans="2:18" ht="26.25" customHeight="1">
      <c r="B6" s="120" t="s">
        <v>218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8" s="3" customFormat="1" ht="78.75">
      <c r="B7" s="22" t="s">
        <v>115</v>
      </c>
      <c r="C7" s="30" t="s">
        <v>45</v>
      </c>
      <c r="D7" s="30" t="s">
        <v>66</v>
      </c>
      <c r="E7" s="30" t="s">
        <v>14</v>
      </c>
      <c r="F7" s="30" t="s">
        <v>67</v>
      </c>
      <c r="G7" s="30" t="s">
        <v>103</v>
      </c>
      <c r="H7" s="30" t="s">
        <v>17</v>
      </c>
      <c r="I7" s="30" t="s">
        <v>102</v>
      </c>
      <c r="J7" s="30" t="s">
        <v>16</v>
      </c>
      <c r="K7" s="30" t="s">
        <v>216</v>
      </c>
      <c r="L7" s="30" t="s">
        <v>245</v>
      </c>
      <c r="M7" s="30" t="s">
        <v>217</v>
      </c>
      <c r="N7" s="30" t="s">
        <v>59</v>
      </c>
      <c r="O7" s="30" t="s">
        <v>181</v>
      </c>
      <c r="P7" s="31" t="s">
        <v>183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247</v>
      </c>
      <c r="M8" s="32" t="s">
        <v>243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09" t="s">
        <v>2733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10">
        <v>0</v>
      </c>
      <c r="N10" s="91"/>
      <c r="O10" s="91"/>
      <c r="P10" s="91"/>
      <c r="Q10" s="5"/>
    </row>
    <row r="11" spans="2:18" ht="20.25" customHeight="1">
      <c r="B11" s="89" t="s">
        <v>255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246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178</v>
      </c>
      <c r="C1" s="68" t="s" vm="1">
        <v>264</v>
      </c>
    </row>
    <row r="2" spans="2:18">
      <c r="B2" s="47" t="s">
        <v>177</v>
      </c>
      <c r="C2" s="68" t="s">
        <v>265</v>
      </c>
    </row>
    <row r="3" spans="2:18">
      <c r="B3" s="47" t="s">
        <v>179</v>
      </c>
      <c r="C3" s="68" t="s">
        <v>266</v>
      </c>
    </row>
    <row r="4" spans="2:18">
      <c r="B4" s="47" t="s">
        <v>180</v>
      </c>
      <c r="C4" s="68">
        <v>8802</v>
      </c>
    </row>
    <row r="6" spans="2:18" ht="26.25" customHeight="1">
      <c r="B6" s="120" t="s">
        <v>219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8" s="3" customFormat="1" ht="78.75">
      <c r="B7" s="22" t="s">
        <v>115</v>
      </c>
      <c r="C7" s="30" t="s">
        <v>45</v>
      </c>
      <c r="D7" s="30" t="s">
        <v>66</v>
      </c>
      <c r="E7" s="30" t="s">
        <v>14</v>
      </c>
      <c r="F7" s="30" t="s">
        <v>67</v>
      </c>
      <c r="G7" s="30" t="s">
        <v>103</v>
      </c>
      <c r="H7" s="30" t="s">
        <v>17</v>
      </c>
      <c r="I7" s="30" t="s">
        <v>102</v>
      </c>
      <c r="J7" s="30" t="s">
        <v>16</v>
      </c>
      <c r="K7" s="30" t="s">
        <v>216</v>
      </c>
      <c r="L7" s="30" t="s">
        <v>240</v>
      </c>
      <c r="M7" s="30" t="s">
        <v>217</v>
      </c>
      <c r="N7" s="30" t="s">
        <v>59</v>
      </c>
      <c r="O7" s="30" t="s">
        <v>181</v>
      </c>
      <c r="P7" s="31" t="s">
        <v>183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247</v>
      </c>
      <c r="M8" s="32" t="s">
        <v>243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09" t="s">
        <v>2734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10">
        <v>0</v>
      </c>
      <c r="N10" s="91"/>
      <c r="O10" s="91"/>
      <c r="P10" s="91"/>
      <c r="Q10" s="5"/>
    </row>
    <row r="11" spans="2:18" ht="20.25" customHeight="1">
      <c r="B11" s="89" t="s">
        <v>255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246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7"/>
  <sheetViews>
    <sheetView rightToLeft="1" zoomScale="80" zoomScaleNormal="80" workbookViewId="0">
      <selection activeCell="K47" sqref="K47"/>
    </sheetView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58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7109375" style="1" bestFit="1" customWidth="1"/>
    <col min="9" max="9" width="12.7109375" style="1" bestFit="1" customWidth="1"/>
    <col min="10" max="10" width="7.42578125" style="1" bestFit="1" customWidth="1"/>
    <col min="11" max="11" width="8.140625" style="1" bestFit="1" customWidth="1"/>
    <col min="12" max="12" width="14.28515625" style="1" bestFit="1" customWidth="1"/>
    <col min="13" max="13" width="8" style="1" bestFit="1" customWidth="1"/>
    <col min="14" max="14" width="8.85546875" style="1" bestFit="1" customWidth="1"/>
    <col min="15" max="15" width="12.28515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178</v>
      </c>
      <c r="C1" s="68" t="s" vm="1">
        <v>264</v>
      </c>
    </row>
    <row r="2" spans="2:53">
      <c r="B2" s="47" t="s">
        <v>177</v>
      </c>
      <c r="C2" s="68" t="s">
        <v>265</v>
      </c>
    </row>
    <row r="3" spans="2:53">
      <c r="B3" s="47" t="s">
        <v>179</v>
      </c>
      <c r="C3" s="68" t="s">
        <v>266</v>
      </c>
    </row>
    <row r="4" spans="2:53">
      <c r="B4" s="47" t="s">
        <v>180</v>
      </c>
      <c r="C4" s="68">
        <v>8802</v>
      </c>
    </row>
    <row r="6" spans="2:53" ht="21.75" customHeight="1">
      <c r="B6" s="123" t="s">
        <v>208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53" ht="27.75" customHeight="1">
      <c r="B7" s="126" t="s">
        <v>88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AU7" s="3"/>
      <c r="AV7" s="3"/>
    </row>
    <row r="8" spans="2:53" s="3" customFormat="1" ht="66" customHeight="1">
      <c r="B8" s="22" t="s">
        <v>114</v>
      </c>
      <c r="C8" s="30" t="s">
        <v>45</v>
      </c>
      <c r="D8" s="30" t="s">
        <v>118</v>
      </c>
      <c r="E8" s="30" t="s">
        <v>14</v>
      </c>
      <c r="F8" s="30" t="s">
        <v>67</v>
      </c>
      <c r="G8" s="30" t="s">
        <v>103</v>
      </c>
      <c r="H8" s="30" t="s">
        <v>17</v>
      </c>
      <c r="I8" s="30" t="s">
        <v>102</v>
      </c>
      <c r="J8" s="30" t="s">
        <v>16</v>
      </c>
      <c r="K8" s="30" t="s">
        <v>18</v>
      </c>
      <c r="L8" s="30" t="s">
        <v>240</v>
      </c>
      <c r="M8" s="30" t="s">
        <v>239</v>
      </c>
      <c r="N8" s="30" t="s">
        <v>254</v>
      </c>
      <c r="O8" s="30" t="s">
        <v>62</v>
      </c>
      <c r="P8" s="30" t="s">
        <v>242</v>
      </c>
      <c r="Q8" s="30" t="s">
        <v>181</v>
      </c>
      <c r="R8" s="60" t="s">
        <v>183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247</v>
      </c>
      <c r="M9" s="32"/>
      <c r="N9" s="16" t="s">
        <v>243</v>
      </c>
      <c r="O9" s="32" t="s">
        <v>248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20" t="s">
        <v>113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69" t="s">
        <v>27</v>
      </c>
      <c r="C11" s="70"/>
      <c r="D11" s="70"/>
      <c r="E11" s="70"/>
      <c r="F11" s="70"/>
      <c r="G11" s="70"/>
      <c r="H11" s="78">
        <v>8.4551824916005263</v>
      </c>
      <c r="I11" s="70"/>
      <c r="J11" s="70"/>
      <c r="K11" s="79">
        <v>4.5580175196952601E-3</v>
      </c>
      <c r="L11" s="78"/>
      <c r="M11" s="80"/>
      <c r="N11" s="70"/>
      <c r="O11" s="78">
        <v>109148.67983572901</v>
      </c>
      <c r="P11" s="70"/>
      <c r="Q11" s="79">
        <f>O11/$O$11</f>
        <v>1</v>
      </c>
      <c r="R11" s="79">
        <f>O11/'סכום נכסי הקרן'!$C$42</f>
        <v>5.976804990654077E-2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1" t="s">
        <v>233</v>
      </c>
      <c r="C12" s="72"/>
      <c r="D12" s="72"/>
      <c r="E12" s="72"/>
      <c r="F12" s="72"/>
      <c r="G12" s="72"/>
      <c r="H12" s="81">
        <v>8.1021243782353007</v>
      </c>
      <c r="I12" s="72"/>
      <c r="J12" s="72"/>
      <c r="K12" s="82">
        <v>3.9268287151778018E-3</v>
      </c>
      <c r="L12" s="81"/>
      <c r="M12" s="83"/>
      <c r="N12" s="72"/>
      <c r="O12" s="81">
        <v>106495.629161597</v>
      </c>
      <c r="P12" s="72"/>
      <c r="Q12" s="82">
        <f t="shared" ref="Q12:Q25" si="0">O12/$O$11</f>
        <v>0.97569324083328435</v>
      </c>
      <c r="R12" s="82">
        <f>O12/'סכום נכסי הקרן'!$C$42</f>
        <v>5.8315282311598243E-2</v>
      </c>
      <c r="AW12" s="4"/>
    </row>
    <row r="13" spans="2:53">
      <c r="B13" s="73" t="s">
        <v>25</v>
      </c>
      <c r="C13" s="74"/>
      <c r="D13" s="74"/>
      <c r="E13" s="74"/>
      <c r="F13" s="74"/>
      <c r="G13" s="74"/>
      <c r="H13" s="84">
        <v>7.4170216480939413</v>
      </c>
      <c r="I13" s="74"/>
      <c r="J13" s="74"/>
      <c r="K13" s="85">
        <v>-8.5776417785197372E-4</v>
      </c>
      <c r="L13" s="84"/>
      <c r="M13" s="86"/>
      <c r="N13" s="74"/>
      <c r="O13" s="84">
        <v>44665.538761390999</v>
      </c>
      <c r="P13" s="74"/>
      <c r="Q13" s="85">
        <f t="shared" si="0"/>
        <v>0.4092173980355378</v>
      </c>
      <c r="R13" s="85">
        <f>O13/'סכום נכסי הקרן'!$C$42</f>
        <v>2.4458125868412783E-2</v>
      </c>
    </row>
    <row r="14" spans="2:53">
      <c r="B14" s="75" t="s">
        <v>24</v>
      </c>
      <c r="C14" s="72"/>
      <c r="D14" s="72"/>
      <c r="E14" s="72"/>
      <c r="F14" s="72"/>
      <c r="G14" s="72"/>
      <c r="H14" s="81">
        <v>7.4170216480939413</v>
      </c>
      <c r="I14" s="72"/>
      <c r="J14" s="72"/>
      <c r="K14" s="82">
        <v>-8.5776417785197372E-4</v>
      </c>
      <c r="L14" s="81"/>
      <c r="M14" s="83"/>
      <c r="N14" s="72"/>
      <c r="O14" s="81">
        <v>44665.538761390999</v>
      </c>
      <c r="P14" s="72"/>
      <c r="Q14" s="82">
        <f t="shared" si="0"/>
        <v>0.4092173980355378</v>
      </c>
      <c r="R14" s="82">
        <f>O14/'סכום נכסי הקרן'!$C$42</f>
        <v>2.4458125868412783E-2</v>
      </c>
    </row>
    <row r="15" spans="2:53">
      <c r="B15" s="76" t="s">
        <v>267</v>
      </c>
      <c r="C15" s="74" t="s">
        <v>268</v>
      </c>
      <c r="D15" s="87" t="s">
        <v>119</v>
      </c>
      <c r="E15" s="74" t="s">
        <v>269</v>
      </c>
      <c r="F15" s="74"/>
      <c r="G15" s="74"/>
      <c r="H15" s="84">
        <v>0.83000000000000196</v>
      </c>
      <c r="I15" s="87" t="s">
        <v>163</v>
      </c>
      <c r="J15" s="88">
        <v>0.04</v>
      </c>
      <c r="K15" s="85">
        <v>7.6999999999985205E-3</v>
      </c>
      <c r="L15" s="84">
        <v>4055923.9360290007</v>
      </c>
      <c r="M15" s="86">
        <v>134.9</v>
      </c>
      <c r="N15" s="74"/>
      <c r="O15" s="84">
        <v>5471.4412574530006</v>
      </c>
      <c r="P15" s="85">
        <v>2.6086791121275176E-4</v>
      </c>
      <c r="Q15" s="85">
        <f t="shared" si="0"/>
        <v>5.0128331975133653E-2</v>
      </c>
      <c r="R15" s="85">
        <f>O15/'סכום נכסי הקרן'!$C$42</f>
        <v>2.9960726472214321E-3</v>
      </c>
    </row>
    <row r="16" spans="2:53" ht="20.25">
      <c r="B16" s="76" t="s">
        <v>270</v>
      </c>
      <c r="C16" s="74" t="s">
        <v>271</v>
      </c>
      <c r="D16" s="87" t="s">
        <v>119</v>
      </c>
      <c r="E16" s="74" t="s">
        <v>269</v>
      </c>
      <c r="F16" s="74"/>
      <c r="G16" s="74"/>
      <c r="H16" s="84">
        <v>3.6299999999996908</v>
      </c>
      <c r="I16" s="87" t="s">
        <v>163</v>
      </c>
      <c r="J16" s="88">
        <v>0.04</v>
      </c>
      <c r="K16" s="85">
        <v>-3.1000000000007254E-3</v>
      </c>
      <c r="L16" s="84">
        <v>2092096.5271230002</v>
      </c>
      <c r="M16" s="86">
        <v>144.97</v>
      </c>
      <c r="N16" s="74"/>
      <c r="O16" s="84">
        <v>3032.9123659379998</v>
      </c>
      <c r="P16" s="85">
        <v>1.6876449816360109E-4</v>
      </c>
      <c r="Q16" s="85">
        <f t="shared" si="0"/>
        <v>2.7786981670347224E-2</v>
      </c>
      <c r="R16" s="85">
        <f>O16/'סכום נכסי הקרן'!$C$42</f>
        <v>1.6607737072254465E-3</v>
      </c>
      <c r="AU16" s="4"/>
    </row>
    <row r="17" spans="2:48" ht="20.25">
      <c r="B17" s="76" t="s">
        <v>272</v>
      </c>
      <c r="C17" s="74" t="s">
        <v>273</v>
      </c>
      <c r="D17" s="87" t="s">
        <v>119</v>
      </c>
      <c r="E17" s="74" t="s">
        <v>269</v>
      </c>
      <c r="F17" s="74"/>
      <c r="G17" s="74"/>
      <c r="H17" s="84">
        <v>6.5200000000005325</v>
      </c>
      <c r="I17" s="87" t="s">
        <v>163</v>
      </c>
      <c r="J17" s="88">
        <v>7.4999999999999997E-3</v>
      </c>
      <c r="K17" s="85">
        <v>-4.499999999999631E-3</v>
      </c>
      <c r="L17" s="84">
        <v>4943881.9485630011</v>
      </c>
      <c r="M17" s="86">
        <v>109.57</v>
      </c>
      <c r="N17" s="74"/>
      <c r="O17" s="84">
        <v>5417.0115765560013</v>
      </c>
      <c r="P17" s="85">
        <v>2.5485553114683952E-4</v>
      </c>
      <c r="Q17" s="85">
        <f t="shared" si="0"/>
        <v>4.9629657314304805E-2</v>
      </c>
      <c r="R17" s="85">
        <f>O17/'סכום נכסי הקרן'!$C$42</f>
        <v>2.9662678352058857E-3</v>
      </c>
      <c r="AV17" s="4"/>
    </row>
    <row r="18" spans="2:48">
      <c r="B18" s="76" t="s">
        <v>274</v>
      </c>
      <c r="C18" s="74" t="s">
        <v>275</v>
      </c>
      <c r="D18" s="87" t="s">
        <v>119</v>
      </c>
      <c r="E18" s="74" t="s">
        <v>269</v>
      </c>
      <c r="F18" s="74"/>
      <c r="G18" s="74"/>
      <c r="H18" s="84">
        <v>12.779999999997676</v>
      </c>
      <c r="I18" s="87" t="s">
        <v>163</v>
      </c>
      <c r="J18" s="88">
        <v>0.04</v>
      </c>
      <c r="K18" s="85">
        <v>-1.8999999999974671E-3</v>
      </c>
      <c r="L18" s="84">
        <v>1046235.6951580001</v>
      </c>
      <c r="M18" s="86">
        <v>200</v>
      </c>
      <c r="N18" s="74"/>
      <c r="O18" s="84">
        <v>2092.4713512870007</v>
      </c>
      <c r="P18" s="85">
        <v>6.3670031258715768E-5</v>
      </c>
      <c r="Q18" s="85">
        <f t="shared" si="0"/>
        <v>1.9170835180381592E-2</v>
      </c>
      <c r="R18" s="85">
        <f>O18/'סכום נכסי הקרן'!$C$42</f>
        <v>1.1458034338111146E-3</v>
      </c>
      <c r="AU18" s="3"/>
    </row>
    <row r="19" spans="2:48">
      <c r="B19" s="76" t="s">
        <v>276</v>
      </c>
      <c r="C19" s="74" t="s">
        <v>277</v>
      </c>
      <c r="D19" s="87" t="s">
        <v>119</v>
      </c>
      <c r="E19" s="74" t="s">
        <v>269</v>
      </c>
      <c r="F19" s="74"/>
      <c r="G19" s="74"/>
      <c r="H19" s="84">
        <v>17.250000000002629</v>
      </c>
      <c r="I19" s="87" t="s">
        <v>163</v>
      </c>
      <c r="J19" s="88">
        <v>2.75E-2</v>
      </c>
      <c r="K19" s="85">
        <v>3.9999999999927957E-4</v>
      </c>
      <c r="L19" s="84">
        <v>1986066.0732300002</v>
      </c>
      <c r="M19" s="86">
        <v>167.72</v>
      </c>
      <c r="N19" s="74"/>
      <c r="O19" s="84">
        <v>3331.0301487810002</v>
      </c>
      <c r="P19" s="85">
        <v>1.1236540564344113E-4</v>
      </c>
      <c r="Q19" s="85">
        <f t="shared" si="0"/>
        <v>3.0518281611781915E-2</v>
      </c>
      <c r="R19" s="85">
        <f>O19/'סכום נכסי הקרן'!$C$42</f>
        <v>1.8240181784348471E-3</v>
      </c>
      <c r="AV19" s="3"/>
    </row>
    <row r="20" spans="2:48">
      <c r="B20" s="76" t="s">
        <v>278</v>
      </c>
      <c r="C20" s="74" t="s">
        <v>279</v>
      </c>
      <c r="D20" s="87" t="s">
        <v>119</v>
      </c>
      <c r="E20" s="74" t="s">
        <v>269</v>
      </c>
      <c r="F20" s="74"/>
      <c r="G20" s="74"/>
      <c r="H20" s="84">
        <v>2.9400000000000821</v>
      </c>
      <c r="I20" s="87" t="s">
        <v>163</v>
      </c>
      <c r="J20" s="88">
        <v>1.7500000000000002E-2</v>
      </c>
      <c r="K20" s="85">
        <v>-2.3999999999991259E-3</v>
      </c>
      <c r="L20" s="84">
        <v>3816184.2889330005</v>
      </c>
      <c r="M20" s="86">
        <v>107.9</v>
      </c>
      <c r="N20" s="74"/>
      <c r="O20" s="84">
        <v>4117.6628657890005</v>
      </c>
      <c r="P20" s="85">
        <v>2.166242997547825E-4</v>
      </c>
      <c r="Q20" s="85">
        <f t="shared" si="0"/>
        <v>3.772526495039763E-2</v>
      </c>
      <c r="R20" s="85">
        <f>O20/'סכום נכסי הקרן'!$C$42</f>
        <v>2.2547655182928394E-3</v>
      </c>
    </row>
    <row r="21" spans="2:48">
      <c r="B21" s="76" t="s">
        <v>280</v>
      </c>
      <c r="C21" s="74" t="s">
        <v>281</v>
      </c>
      <c r="D21" s="87" t="s">
        <v>119</v>
      </c>
      <c r="E21" s="74" t="s">
        <v>269</v>
      </c>
      <c r="F21" s="74"/>
      <c r="G21" s="74"/>
      <c r="H21" s="84">
        <v>8.0000000021061987E-2</v>
      </c>
      <c r="I21" s="87" t="s">
        <v>163</v>
      </c>
      <c r="J21" s="88">
        <v>1E-3</v>
      </c>
      <c r="K21" s="85">
        <v>1.9800000000511506E-2</v>
      </c>
      <c r="L21" s="84">
        <v>13183.365252</v>
      </c>
      <c r="M21" s="86">
        <v>100.84</v>
      </c>
      <c r="N21" s="74"/>
      <c r="O21" s="84">
        <v>13.294105333999999</v>
      </c>
      <c r="P21" s="85">
        <v>2.022096407913297E-6</v>
      </c>
      <c r="Q21" s="85">
        <f t="shared" si="0"/>
        <v>1.2179813218087382E-4</v>
      </c>
      <c r="R21" s="85">
        <f>O21/'סכום נכסי הקרן'!$C$42</f>
        <v>7.2796368427099163E-6</v>
      </c>
    </row>
    <row r="22" spans="2:48">
      <c r="B22" s="76" t="s">
        <v>282</v>
      </c>
      <c r="C22" s="74" t="s">
        <v>283</v>
      </c>
      <c r="D22" s="87" t="s">
        <v>119</v>
      </c>
      <c r="E22" s="74" t="s">
        <v>269</v>
      </c>
      <c r="F22" s="74"/>
      <c r="G22" s="74"/>
      <c r="H22" s="84">
        <v>4.9799999999998672</v>
      </c>
      <c r="I22" s="87" t="s">
        <v>163</v>
      </c>
      <c r="J22" s="88">
        <v>7.4999999999999997E-3</v>
      </c>
      <c r="K22" s="85">
        <v>-4.0999999999992119E-3</v>
      </c>
      <c r="L22" s="84">
        <v>4496416.4993420001</v>
      </c>
      <c r="M22" s="86">
        <v>107.2</v>
      </c>
      <c r="N22" s="74"/>
      <c r="O22" s="84">
        <v>4820.1584491180001</v>
      </c>
      <c r="P22" s="85">
        <v>2.1736421365274158E-4</v>
      </c>
      <c r="Q22" s="85">
        <f t="shared" si="0"/>
        <v>4.4161399444981257E-2</v>
      </c>
      <c r="R22" s="85">
        <f>O22/'סכום נכסי הקרן'!$C$42</f>
        <v>2.6394407259703219E-3</v>
      </c>
    </row>
    <row r="23" spans="2:48">
      <c r="B23" s="76" t="s">
        <v>284</v>
      </c>
      <c r="C23" s="74" t="s">
        <v>285</v>
      </c>
      <c r="D23" s="87" t="s">
        <v>119</v>
      </c>
      <c r="E23" s="74" t="s">
        <v>269</v>
      </c>
      <c r="F23" s="74"/>
      <c r="G23" s="74"/>
      <c r="H23" s="84">
        <v>8.499999999999643</v>
      </c>
      <c r="I23" s="87" t="s">
        <v>163</v>
      </c>
      <c r="J23" s="88">
        <v>5.0000000000000001E-3</v>
      </c>
      <c r="K23" s="85">
        <v>-4.5999999999989296E-3</v>
      </c>
      <c r="L23" s="84">
        <v>5145604.7685510013</v>
      </c>
      <c r="M23" s="86">
        <v>108.8</v>
      </c>
      <c r="N23" s="74"/>
      <c r="O23" s="84">
        <v>5598.4179964599998</v>
      </c>
      <c r="P23" s="85">
        <v>3.2752389520308048E-4</v>
      </c>
      <c r="Q23" s="85">
        <f t="shared" si="0"/>
        <v>5.1291669353085469E-2</v>
      </c>
      <c r="R23" s="85">
        <f>O23/'סכום נכסי הקרן'!$C$42</f>
        <v>3.0656030536850001E-3</v>
      </c>
    </row>
    <row r="24" spans="2:48">
      <c r="B24" s="76" t="s">
        <v>286</v>
      </c>
      <c r="C24" s="74" t="s">
        <v>287</v>
      </c>
      <c r="D24" s="87" t="s">
        <v>119</v>
      </c>
      <c r="E24" s="74" t="s">
        <v>269</v>
      </c>
      <c r="F24" s="74"/>
      <c r="G24" s="74"/>
      <c r="H24" s="84">
        <v>22.19000000000009</v>
      </c>
      <c r="I24" s="87" t="s">
        <v>163</v>
      </c>
      <c r="J24" s="88">
        <v>0.01</v>
      </c>
      <c r="K24" s="85">
        <v>2.5999999999992912E-3</v>
      </c>
      <c r="L24" s="84">
        <v>3790108.3489460004</v>
      </c>
      <c r="M24" s="86">
        <v>119.13</v>
      </c>
      <c r="N24" s="74"/>
      <c r="O24" s="84">
        <v>4515.1559267820012</v>
      </c>
      <c r="P24" s="85">
        <v>2.1619435059503657E-4</v>
      </c>
      <c r="Q24" s="85">
        <f t="shared" si="0"/>
        <v>4.1367022794754849E-2</v>
      </c>
      <c r="R24" s="85">
        <f>O24/'סכום נכסי הקרן'!$C$42</f>
        <v>2.4724262828819178E-3</v>
      </c>
    </row>
    <row r="25" spans="2:48">
      <c r="B25" s="76" t="s">
        <v>288</v>
      </c>
      <c r="C25" s="74" t="s">
        <v>289</v>
      </c>
      <c r="D25" s="87" t="s">
        <v>119</v>
      </c>
      <c r="E25" s="74" t="s">
        <v>269</v>
      </c>
      <c r="F25" s="74"/>
      <c r="G25" s="74"/>
      <c r="H25" s="84">
        <v>1.9699999999999664</v>
      </c>
      <c r="I25" s="87" t="s">
        <v>163</v>
      </c>
      <c r="J25" s="88">
        <v>2.75E-2</v>
      </c>
      <c r="K25" s="85">
        <v>-1.0000000000011189E-4</v>
      </c>
      <c r="L25" s="84">
        <v>5718448.5707150009</v>
      </c>
      <c r="M25" s="86">
        <v>109.4</v>
      </c>
      <c r="N25" s="74"/>
      <c r="O25" s="84">
        <v>6255.9827178930009</v>
      </c>
      <c r="P25" s="85">
        <v>3.3682314171113706E-4</v>
      </c>
      <c r="Q25" s="85">
        <f t="shared" si="0"/>
        <v>5.7316155608188597E-2</v>
      </c>
      <c r="R25" s="85">
        <f>O25/'סכום נכסי הקרן'!$C$42</f>
        <v>3.425674848841273E-3</v>
      </c>
    </row>
    <row r="26" spans="2:48">
      <c r="B26" s="77"/>
      <c r="C26" s="74"/>
      <c r="D26" s="74"/>
      <c r="E26" s="74"/>
      <c r="F26" s="74"/>
      <c r="G26" s="74"/>
      <c r="H26" s="74"/>
      <c r="I26" s="74"/>
      <c r="J26" s="74"/>
      <c r="K26" s="85"/>
      <c r="L26" s="84"/>
      <c r="M26" s="86"/>
      <c r="N26" s="74"/>
      <c r="O26" s="74"/>
      <c r="P26" s="74"/>
      <c r="Q26" s="85"/>
      <c r="R26" s="74"/>
    </row>
    <row r="27" spans="2:48">
      <c r="B27" s="73" t="s">
        <v>46</v>
      </c>
      <c r="C27" s="74"/>
      <c r="D27" s="74"/>
      <c r="E27" s="74"/>
      <c r="F27" s="74"/>
      <c r="G27" s="74"/>
      <c r="H27" s="84">
        <v>8.5970368448125996</v>
      </c>
      <c r="I27" s="74"/>
      <c r="J27" s="74"/>
      <c r="K27" s="85">
        <v>7.3895084272483881E-3</v>
      </c>
      <c r="L27" s="84"/>
      <c r="M27" s="86"/>
      <c r="N27" s="74"/>
      <c r="O27" s="84">
        <v>61830.090400206012</v>
      </c>
      <c r="P27" s="74"/>
      <c r="Q27" s="85">
        <f t="shared" ref="Q27:Q35" si="1">O27/$O$11</f>
        <v>0.56647584279774665</v>
      </c>
      <c r="R27" s="85">
        <f>O27/'סכום נכסי הקרן'!$C$42</f>
        <v>3.3857156443185467E-2</v>
      </c>
    </row>
    <row r="28" spans="2:48">
      <c r="B28" s="75" t="s">
        <v>22</v>
      </c>
      <c r="C28" s="72"/>
      <c r="D28" s="72"/>
      <c r="E28" s="72"/>
      <c r="F28" s="72"/>
      <c r="G28" s="72"/>
      <c r="H28" s="81">
        <v>0.34335496216580991</v>
      </c>
      <c r="I28" s="72"/>
      <c r="J28" s="72"/>
      <c r="K28" s="82">
        <v>1.3271732054901317E-3</v>
      </c>
      <c r="L28" s="81"/>
      <c r="M28" s="83"/>
      <c r="N28" s="72"/>
      <c r="O28" s="81">
        <v>554.05191872000023</v>
      </c>
      <c r="P28" s="72"/>
      <c r="Q28" s="82">
        <f t="shared" si="1"/>
        <v>5.076121118036972E-3</v>
      </c>
      <c r="R28" s="82">
        <f>O28/'סכום נכסי הקרן'!$C$42</f>
        <v>3.0338986031447926E-4</v>
      </c>
    </row>
    <row r="29" spans="2:48">
      <c r="B29" s="76" t="s">
        <v>290</v>
      </c>
      <c r="C29" s="74" t="s">
        <v>291</v>
      </c>
      <c r="D29" s="87" t="s">
        <v>119</v>
      </c>
      <c r="E29" s="74" t="s">
        <v>269</v>
      </c>
      <c r="F29" s="74"/>
      <c r="G29" s="74"/>
      <c r="H29" s="84">
        <v>3.9999999996986016E-2</v>
      </c>
      <c r="I29" s="87" t="s">
        <v>163</v>
      </c>
      <c r="J29" s="88">
        <v>0</v>
      </c>
      <c r="K29" s="85">
        <v>2.7999999999773957E-3</v>
      </c>
      <c r="L29" s="84">
        <v>159273.69215600003</v>
      </c>
      <c r="M29" s="86">
        <v>99.99</v>
      </c>
      <c r="N29" s="74"/>
      <c r="O29" s="84">
        <v>159.25776478700001</v>
      </c>
      <c r="P29" s="85">
        <v>1.4479426559636368E-5</v>
      </c>
      <c r="Q29" s="85">
        <f t="shared" si="1"/>
        <v>1.4590901605652602E-3</v>
      </c>
      <c r="R29" s="85">
        <f>O29/'סכום נכסי הקרן'!$C$42</f>
        <v>8.7206973534807055E-5</v>
      </c>
    </row>
    <row r="30" spans="2:48">
      <c r="B30" s="76" t="s">
        <v>292</v>
      </c>
      <c r="C30" s="74" t="s">
        <v>293</v>
      </c>
      <c r="D30" s="87" t="s">
        <v>119</v>
      </c>
      <c r="E30" s="74" t="s">
        <v>269</v>
      </c>
      <c r="F30" s="74"/>
      <c r="G30" s="74"/>
      <c r="H30" s="84">
        <v>0.26999999999467506</v>
      </c>
      <c r="I30" s="87" t="s">
        <v>163</v>
      </c>
      <c r="J30" s="88">
        <v>0</v>
      </c>
      <c r="K30" s="85">
        <v>3.9999999996176948E-4</v>
      </c>
      <c r="L30" s="84">
        <v>73247.227581000014</v>
      </c>
      <c r="M30" s="86">
        <v>99.99</v>
      </c>
      <c r="N30" s="74"/>
      <c r="O30" s="84">
        <v>73.239902857000004</v>
      </c>
      <c r="P30" s="85">
        <v>9.1559034476250012E-6</v>
      </c>
      <c r="Q30" s="85">
        <f t="shared" si="1"/>
        <v>6.7101043244157928E-4</v>
      </c>
      <c r="R30" s="85">
        <f>O30/'סכום נכסי הקרן'!$C$42</f>
        <v>4.0104985013977814E-5</v>
      </c>
    </row>
    <row r="31" spans="2:48">
      <c r="B31" s="76" t="s">
        <v>294</v>
      </c>
      <c r="C31" s="74" t="s">
        <v>295</v>
      </c>
      <c r="D31" s="87" t="s">
        <v>119</v>
      </c>
      <c r="E31" s="74" t="s">
        <v>269</v>
      </c>
      <c r="F31" s="74"/>
      <c r="G31" s="74"/>
      <c r="H31" s="84">
        <v>9.0000000003800013E-2</v>
      </c>
      <c r="I31" s="87" t="s">
        <v>163</v>
      </c>
      <c r="J31" s="88">
        <v>0</v>
      </c>
      <c r="K31" s="88">
        <v>0</v>
      </c>
      <c r="L31" s="84">
        <v>84210.692651999998</v>
      </c>
      <c r="M31" s="86">
        <v>100</v>
      </c>
      <c r="N31" s="74"/>
      <c r="O31" s="84">
        <v>84.210692651999992</v>
      </c>
      <c r="P31" s="85">
        <v>7.6555175138181814E-6</v>
      </c>
      <c r="Q31" s="85">
        <f t="shared" si="1"/>
        <v>7.7152277772611448E-4</v>
      </c>
      <c r="R31" s="85">
        <f>O31/'סכום נכסי הקרן'!$C$42</f>
        <v>4.6112411883167379E-5</v>
      </c>
    </row>
    <row r="32" spans="2:48">
      <c r="B32" s="76" t="s">
        <v>296</v>
      </c>
      <c r="C32" s="74" t="s">
        <v>297</v>
      </c>
      <c r="D32" s="87" t="s">
        <v>119</v>
      </c>
      <c r="E32" s="74" t="s">
        <v>269</v>
      </c>
      <c r="F32" s="74"/>
      <c r="G32" s="74"/>
      <c r="H32" s="84">
        <v>0.16999999999451507</v>
      </c>
      <c r="I32" s="87" t="s">
        <v>163</v>
      </c>
      <c r="J32" s="88">
        <v>0</v>
      </c>
      <c r="K32" s="85">
        <v>6.0000000004113685E-4</v>
      </c>
      <c r="L32" s="84">
        <v>58347.541351000007</v>
      </c>
      <c r="M32" s="86">
        <v>99.99</v>
      </c>
      <c r="N32" s="74"/>
      <c r="O32" s="84">
        <v>58.341706596000009</v>
      </c>
      <c r="P32" s="85">
        <v>5.3043219410000009E-6</v>
      </c>
      <c r="Q32" s="85">
        <f t="shared" si="1"/>
        <v>5.3451591612290199E-4</v>
      </c>
      <c r="R32" s="85">
        <f>O32/'סכום נכסי הקרן'!$C$42</f>
        <v>3.1946973950673964E-5</v>
      </c>
    </row>
    <row r="33" spans="2:18">
      <c r="B33" s="76" t="s">
        <v>298</v>
      </c>
      <c r="C33" s="74" t="s">
        <v>299</v>
      </c>
      <c r="D33" s="87" t="s">
        <v>119</v>
      </c>
      <c r="E33" s="74" t="s">
        <v>269</v>
      </c>
      <c r="F33" s="74"/>
      <c r="G33" s="74"/>
      <c r="H33" s="84">
        <v>0.34000000001249242</v>
      </c>
      <c r="I33" s="87" t="s">
        <v>163</v>
      </c>
      <c r="J33" s="88">
        <v>0</v>
      </c>
      <c r="K33" s="88">
        <v>0</v>
      </c>
      <c r="L33" s="84">
        <v>28817.463496000004</v>
      </c>
      <c r="M33" s="86">
        <v>100</v>
      </c>
      <c r="N33" s="74"/>
      <c r="O33" s="84">
        <v>28.817463496000006</v>
      </c>
      <c r="P33" s="85">
        <v>4.1167804994285722E-6</v>
      </c>
      <c r="Q33" s="85">
        <f t="shared" si="1"/>
        <v>2.6402026611197567E-4</v>
      </c>
      <c r="R33" s="85">
        <f>O33/'סכום נכסי הקרן'!$C$42</f>
        <v>1.5779976441318737E-5</v>
      </c>
    </row>
    <row r="34" spans="2:18">
      <c r="B34" s="76" t="s">
        <v>300</v>
      </c>
      <c r="C34" s="74" t="s">
        <v>301</v>
      </c>
      <c r="D34" s="87" t="s">
        <v>119</v>
      </c>
      <c r="E34" s="74" t="s">
        <v>269</v>
      </c>
      <c r="F34" s="74"/>
      <c r="G34" s="74"/>
      <c r="H34" s="84">
        <v>0.83999999997203678</v>
      </c>
      <c r="I34" s="87" t="s">
        <v>163</v>
      </c>
      <c r="J34" s="88">
        <v>0</v>
      </c>
      <c r="K34" s="85">
        <v>5.0000000023302617E-4</v>
      </c>
      <c r="L34" s="84">
        <v>17172.320000000003</v>
      </c>
      <c r="M34" s="86">
        <v>99.96</v>
      </c>
      <c r="N34" s="74"/>
      <c r="O34" s="84">
        <v>17.165451072000003</v>
      </c>
      <c r="P34" s="85">
        <v>2.4531885714285718E-6</v>
      </c>
      <c r="Q34" s="85">
        <f t="shared" si="1"/>
        <v>1.5726668520255451E-4</v>
      </c>
      <c r="R34" s="85">
        <f>O34/'סכום נכסי הקרן'!$C$42</f>
        <v>9.3995230898225145E-6</v>
      </c>
    </row>
    <row r="35" spans="2:18">
      <c r="B35" s="76" t="s">
        <v>302</v>
      </c>
      <c r="C35" s="74" t="s">
        <v>303</v>
      </c>
      <c r="D35" s="87" t="s">
        <v>119</v>
      </c>
      <c r="E35" s="74" t="s">
        <v>269</v>
      </c>
      <c r="F35" s="74"/>
      <c r="G35" s="74"/>
      <c r="H35" s="84">
        <v>0.91999999999849658</v>
      </c>
      <c r="I35" s="87" t="s">
        <v>163</v>
      </c>
      <c r="J35" s="88">
        <v>0</v>
      </c>
      <c r="K35" s="85">
        <v>5.0000000000000001E-4</v>
      </c>
      <c r="L35" s="84">
        <v>133085.48000000004</v>
      </c>
      <c r="M35" s="86">
        <v>99.95</v>
      </c>
      <c r="N35" s="74"/>
      <c r="O35" s="84">
        <v>133.01893726</v>
      </c>
      <c r="P35" s="85">
        <v>1.9012211428571435E-5</v>
      </c>
      <c r="Q35" s="85">
        <f t="shared" si="1"/>
        <v>1.2186948798665839E-3</v>
      </c>
      <c r="R35" s="85">
        <f>O35/'סכום נכסי הקרן'!$C$42</f>
        <v>7.2839016400711706E-5</v>
      </c>
    </row>
    <row r="36" spans="2:18">
      <c r="B36" s="77"/>
      <c r="C36" s="74"/>
      <c r="D36" s="74"/>
      <c r="E36" s="74"/>
      <c r="F36" s="74"/>
      <c r="G36" s="74"/>
      <c r="H36" s="74"/>
      <c r="I36" s="74"/>
      <c r="J36" s="74"/>
      <c r="K36" s="85"/>
      <c r="L36" s="84"/>
      <c r="M36" s="86"/>
      <c r="N36" s="74"/>
      <c r="O36" s="74"/>
      <c r="P36" s="74"/>
      <c r="Q36" s="85"/>
      <c r="R36" s="74"/>
    </row>
    <row r="37" spans="2:18">
      <c r="B37" s="75" t="s">
        <v>23</v>
      </c>
      <c r="C37" s="72"/>
      <c r="D37" s="72"/>
      <c r="E37" s="72"/>
      <c r="F37" s="72"/>
      <c r="G37" s="72"/>
      <c r="H37" s="81">
        <v>8.6716658253555678</v>
      </c>
      <c r="I37" s="72"/>
      <c r="J37" s="72"/>
      <c r="K37" s="82">
        <v>7.4331410437772864E-3</v>
      </c>
      <c r="L37" s="81"/>
      <c r="M37" s="83"/>
      <c r="N37" s="72"/>
      <c r="O37" s="81">
        <v>61276.038481486008</v>
      </c>
      <c r="P37" s="72"/>
      <c r="Q37" s="82">
        <f t="shared" ref="Q37:Q54" si="2">O37/$O$11</f>
        <v>0.56139972167970975</v>
      </c>
      <c r="R37" s="82">
        <f>O37/'סכום נכסי הקרן'!$C$42</f>
        <v>3.3553766582870986E-2</v>
      </c>
    </row>
    <row r="38" spans="2:18">
      <c r="B38" s="76" t="s">
        <v>304</v>
      </c>
      <c r="C38" s="74" t="s">
        <v>305</v>
      </c>
      <c r="D38" s="87" t="s">
        <v>119</v>
      </c>
      <c r="E38" s="74" t="s">
        <v>269</v>
      </c>
      <c r="F38" s="74"/>
      <c r="G38" s="74"/>
      <c r="H38" s="84">
        <v>5.1599999999996262</v>
      </c>
      <c r="I38" s="87" t="s">
        <v>163</v>
      </c>
      <c r="J38" s="88">
        <v>6.25E-2</v>
      </c>
      <c r="K38" s="85">
        <v>4.0000000000010383E-3</v>
      </c>
      <c r="L38" s="84">
        <v>2734790.31012</v>
      </c>
      <c r="M38" s="86">
        <v>140.86000000000001</v>
      </c>
      <c r="N38" s="74"/>
      <c r="O38" s="84">
        <v>3852.2257582090006</v>
      </c>
      <c r="P38" s="85">
        <v>1.6606361146667865E-4</v>
      </c>
      <c r="Q38" s="85">
        <f t="shared" si="2"/>
        <v>3.5293379306159993E-2</v>
      </c>
      <c r="R38" s="85">
        <f>O38/'סכום נכסי הקרן'!$C$42</f>
        <v>2.1094164557410437E-3</v>
      </c>
    </row>
    <row r="39" spans="2:18">
      <c r="B39" s="76" t="s">
        <v>306</v>
      </c>
      <c r="C39" s="74" t="s">
        <v>307</v>
      </c>
      <c r="D39" s="87" t="s">
        <v>119</v>
      </c>
      <c r="E39" s="74" t="s">
        <v>269</v>
      </c>
      <c r="F39" s="74"/>
      <c r="G39" s="74"/>
      <c r="H39" s="84">
        <v>3.3000000000003906</v>
      </c>
      <c r="I39" s="87" t="s">
        <v>163</v>
      </c>
      <c r="J39" s="88">
        <v>3.7499999999999999E-2</v>
      </c>
      <c r="K39" s="85">
        <v>2.200000000001129E-3</v>
      </c>
      <c r="L39" s="84">
        <v>2016730.7837290005</v>
      </c>
      <c r="M39" s="86">
        <v>114.16</v>
      </c>
      <c r="N39" s="74"/>
      <c r="O39" s="84">
        <v>2302.2998019670008</v>
      </c>
      <c r="P39" s="85">
        <v>1.0269597824250335E-4</v>
      </c>
      <c r="Q39" s="85">
        <f t="shared" si="2"/>
        <v>2.1093244603892679E-2</v>
      </c>
      <c r="R39" s="85">
        <f>O39/'סכום נכסי הקרן'!$C$42</f>
        <v>1.2607020961763295E-3</v>
      </c>
    </row>
    <row r="40" spans="2:18">
      <c r="B40" s="76" t="s">
        <v>308</v>
      </c>
      <c r="C40" s="74" t="s">
        <v>309</v>
      </c>
      <c r="D40" s="87" t="s">
        <v>119</v>
      </c>
      <c r="E40" s="74" t="s">
        <v>269</v>
      </c>
      <c r="F40" s="74"/>
      <c r="G40" s="74"/>
      <c r="H40" s="84">
        <v>18.649999999999409</v>
      </c>
      <c r="I40" s="87" t="s">
        <v>163</v>
      </c>
      <c r="J40" s="88">
        <v>3.7499999999999999E-2</v>
      </c>
      <c r="K40" s="85">
        <v>1.7099999999999609E-2</v>
      </c>
      <c r="L40" s="84">
        <v>7926833.5272430014</v>
      </c>
      <c r="M40" s="86">
        <v>145.04</v>
      </c>
      <c r="N40" s="74"/>
      <c r="O40" s="84">
        <v>11497.079035195002</v>
      </c>
      <c r="P40" s="85">
        <v>4.0945318629364517E-4</v>
      </c>
      <c r="Q40" s="85">
        <f t="shared" si="2"/>
        <v>0.10533410988111208</v>
      </c>
      <c r="R40" s="85">
        <f>O40/'סכום נכסי הקרן'!$C$42</f>
        <v>6.2956143362353561E-3</v>
      </c>
    </row>
    <row r="41" spans="2:18">
      <c r="B41" s="76" t="s">
        <v>310</v>
      </c>
      <c r="C41" s="74" t="s">
        <v>311</v>
      </c>
      <c r="D41" s="87" t="s">
        <v>119</v>
      </c>
      <c r="E41" s="74" t="s">
        <v>269</v>
      </c>
      <c r="F41" s="74"/>
      <c r="G41" s="74"/>
      <c r="H41" s="84">
        <v>2.8299999999998686</v>
      </c>
      <c r="I41" s="87" t="s">
        <v>163</v>
      </c>
      <c r="J41" s="88">
        <v>1.5E-3</v>
      </c>
      <c r="K41" s="85">
        <v>1.6999999999993542E-3</v>
      </c>
      <c r="L41" s="84">
        <v>5109601.2440850008</v>
      </c>
      <c r="M41" s="86">
        <v>99.98</v>
      </c>
      <c r="N41" s="74"/>
      <c r="O41" s="84">
        <v>5108.5793980490007</v>
      </c>
      <c r="P41" s="85">
        <v>1.1790278293245954E-3</v>
      </c>
      <c r="Q41" s="85">
        <f t="shared" si="2"/>
        <v>4.6803858789107818E-2</v>
      </c>
      <c r="R41" s="85">
        <f>O41/'סכום נכסי הקרן'!$C$42</f>
        <v>2.7973753679260832E-3</v>
      </c>
    </row>
    <row r="42" spans="2:18">
      <c r="B42" s="76" t="s">
        <v>312</v>
      </c>
      <c r="C42" s="74" t="s">
        <v>313</v>
      </c>
      <c r="D42" s="87" t="s">
        <v>119</v>
      </c>
      <c r="E42" s="74" t="s">
        <v>269</v>
      </c>
      <c r="F42" s="74"/>
      <c r="G42" s="74"/>
      <c r="H42" s="84">
        <v>2.1299999999997743</v>
      </c>
      <c r="I42" s="87" t="s">
        <v>163</v>
      </c>
      <c r="J42" s="88">
        <v>1.2500000000000001E-2</v>
      </c>
      <c r="K42" s="85">
        <v>1.0000000000006089E-3</v>
      </c>
      <c r="L42" s="84">
        <v>3172194.8651500004</v>
      </c>
      <c r="M42" s="86">
        <v>103.53</v>
      </c>
      <c r="N42" s="74"/>
      <c r="O42" s="84">
        <v>3284.1733611980012</v>
      </c>
      <c r="P42" s="85">
        <v>2.5368848496626069E-4</v>
      </c>
      <c r="Q42" s="85">
        <f t="shared" si="2"/>
        <v>3.0088988397667743E-2</v>
      </c>
      <c r="R42" s="85">
        <f>O42/'סכום נכסי הקרן'!$C$42</f>
        <v>1.7983601601891319E-3</v>
      </c>
    </row>
    <row r="43" spans="2:18">
      <c r="B43" s="76" t="s">
        <v>314</v>
      </c>
      <c r="C43" s="74" t="s">
        <v>315</v>
      </c>
      <c r="D43" s="87" t="s">
        <v>119</v>
      </c>
      <c r="E43" s="74" t="s">
        <v>269</v>
      </c>
      <c r="F43" s="74"/>
      <c r="G43" s="74"/>
      <c r="H43" s="84">
        <v>3.0799999999997465</v>
      </c>
      <c r="I43" s="87" t="s">
        <v>163</v>
      </c>
      <c r="J43" s="88">
        <v>1.4999999999999999E-2</v>
      </c>
      <c r="K43" s="85">
        <v>1.9000000000012143E-3</v>
      </c>
      <c r="L43" s="84">
        <v>3439494.3532370003</v>
      </c>
      <c r="M43" s="86">
        <v>105.38</v>
      </c>
      <c r="N43" s="74"/>
      <c r="O43" s="84">
        <v>3624.5393097240003</v>
      </c>
      <c r="P43" s="85">
        <v>2.0452286472082124E-4</v>
      </c>
      <c r="Q43" s="85">
        <f t="shared" si="2"/>
        <v>3.3207358212476834E-2</v>
      </c>
      <c r="R43" s="85">
        <f>O43/'סכום נכסי הקרן'!$C$42</f>
        <v>1.9847390429076918E-3</v>
      </c>
    </row>
    <row r="44" spans="2:18">
      <c r="B44" s="76" t="s">
        <v>316</v>
      </c>
      <c r="C44" s="74" t="s">
        <v>317</v>
      </c>
      <c r="D44" s="87" t="s">
        <v>119</v>
      </c>
      <c r="E44" s="74" t="s">
        <v>269</v>
      </c>
      <c r="F44" s="74"/>
      <c r="G44" s="74"/>
      <c r="H44" s="84">
        <v>0.32999999999520868</v>
      </c>
      <c r="I44" s="87" t="s">
        <v>163</v>
      </c>
      <c r="J44" s="88">
        <v>5.0000000000000001E-3</v>
      </c>
      <c r="K44" s="85">
        <v>-3.0000000011179753E-4</v>
      </c>
      <c r="L44" s="84">
        <v>31147.726918000008</v>
      </c>
      <c r="M44" s="86">
        <v>100.51</v>
      </c>
      <c r="N44" s="74"/>
      <c r="O44" s="84">
        <v>31.306579355000004</v>
      </c>
      <c r="P44" s="85">
        <v>4.2008067138208441E-6</v>
      </c>
      <c r="Q44" s="85">
        <f t="shared" si="2"/>
        <v>2.8682508484863988E-4</v>
      </c>
      <c r="R44" s="85">
        <f>O44/'סכום נכסי הקרן'!$C$42</f>
        <v>1.71429759856813E-5</v>
      </c>
    </row>
    <row r="45" spans="2:18">
      <c r="B45" s="76" t="s">
        <v>318</v>
      </c>
      <c r="C45" s="74" t="s">
        <v>319</v>
      </c>
      <c r="D45" s="87" t="s">
        <v>119</v>
      </c>
      <c r="E45" s="74" t="s">
        <v>269</v>
      </c>
      <c r="F45" s="74"/>
      <c r="G45" s="74"/>
      <c r="H45" s="84">
        <v>1.2799999999997396</v>
      </c>
      <c r="I45" s="87" t="s">
        <v>163</v>
      </c>
      <c r="J45" s="88">
        <v>5.5E-2</v>
      </c>
      <c r="K45" s="85">
        <v>4.9999999999953532E-4</v>
      </c>
      <c r="L45" s="84">
        <v>970036.21838200022</v>
      </c>
      <c r="M45" s="86">
        <v>110.94</v>
      </c>
      <c r="N45" s="74"/>
      <c r="O45" s="84">
        <v>1076.1582179010004</v>
      </c>
      <c r="P45" s="85">
        <v>5.4737705492161511E-5</v>
      </c>
      <c r="Q45" s="85">
        <f t="shared" si="2"/>
        <v>9.8595623833530599E-3</v>
      </c>
      <c r="R45" s="85">
        <f>O45/'סכום נכסי הקרן'!$C$42</f>
        <v>5.8928681658489775E-4</v>
      </c>
    </row>
    <row r="46" spans="2:18">
      <c r="B46" s="76" t="s">
        <v>320</v>
      </c>
      <c r="C46" s="74" t="s">
        <v>321</v>
      </c>
      <c r="D46" s="87" t="s">
        <v>119</v>
      </c>
      <c r="E46" s="74" t="s">
        <v>269</v>
      </c>
      <c r="F46" s="74"/>
      <c r="G46" s="74"/>
      <c r="H46" s="84">
        <v>14.859999999999774</v>
      </c>
      <c r="I46" s="87" t="s">
        <v>163</v>
      </c>
      <c r="J46" s="88">
        <v>5.5E-2</v>
      </c>
      <c r="K46" s="85">
        <v>1.4399999999999398E-2</v>
      </c>
      <c r="L46" s="84">
        <v>3361225.1778540001</v>
      </c>
      <c r="M46" s="86">
        <v>177.75</v>
      </c>
      <c r="N46" s="74"/>
      <c r="O46" s="84">
        <v>5974.5778826190008</v>
      </c>
      <c r="P46" s="85">
        <v>1.7278142274627876E-4</v>
      </c>
      <c r="Q46" s="85">
        <f t="shared" si="2"/>
        <v>5.473797659862549E-2</v>
      </c>
      <c r="R46" s="85">
        <f>O46/'סכום נכסי הקרן'!$C$42</f>
        <v>3.2715821171297095E-3</v>
      </c>
    </row>
    <row r="47" spans="2:18">
      <c r="B47" s="76" t="s">
        <v>322</v>
      </c>
      <c r="C47" s="74" t="s">
        <v>323</v>
      </c>
      <c r="D47" s="87" t="s">
        <v>119</v>
      </c>
      <c r="E47" s="74" t="s">
        <v>269</v>
      </c>
      <c r="F47" s="74"/>
      <c r="G47" s="74"/>
      <c r="H47" s="84">
        <v>2.3799999999999208</v>
      </c>
      <c r="I47" s="87" t="s">
        <v>163</v>
      </c>
      <c r="J47" s="88">
        <v>4.2500000000000003E-2</v>
      </c>
      <c r="K47" s="85">
        <v>1.2999999999995723E-3</v>
      </c>
      <c r="L47" s="84">
        <v>6032419.5464670006</v>
      </c>
      <c r="M47" s="86">
        <v>112.39</v>
      </c>
      <c r="N47" s="74"/>
      <c r="O47" s="84">
        <v>6779.8364440330006</v>
      </c>
      <c r="P47" s="85">
        <v>3.2793732275373762E-4</v>
      </c>
      <c r="Q47" s="85">
        <f t="shared" si="2"/>
        <v>6.2115606475834549E-2</v>
      </c>
      <c r="R47" s="85">
        <f>O47/'סכום נכסי הקרן'!$C$42</f>
        <v>3.7125286678227265E-3</v>
      </c>
    </row>
    <row r="48" spans="2:18">
      <c r="B48" s="76" t="s">
        <v>324</v>
      </c>
      <c r="C48" s="74" t="s">
        <v>325</v>
      </c>
      <c r="D48" s="87" t="s">
        <v>119</v>
      </c>
      <c r="E48" s="74" t="s">
        <v>269</v>
      </c>
      <c r="F48" s="74"/>
      <c r="G48" s="74"/>
      <c r="H48" s="84">
        <v>6.1199999999981634</v>
      </c>
      <c r="I48" s="87" t="s">
        <v>163</v>
      </c>
      <c r="J48" s="88">
        <v>0.02</v>
      </c>
      <c r="K48" s="85">
        <v>4.3999999999978926E-3</v>
      </c>
      <c r="L48" s="84">
        <v>1196874.8043470003</v>
      </c>
      <c r="M48" s="86">
        <v>110.98</v>
      </c>
      <c r="N48" s="74"/>
      <c r="O48" s="84">
        <v>1328.2916247120002</v>
      </c>
      <c r="P48" s="85">
        <v>6.392375663820049E-5</v>
      </c>
      <c r="Q48" s="85">
        <f t="shared" si="2"/>
        <v>1.216956198381058E-2</v>
      </c>
      <c r="R48" s="85">
        <f>O48/'סכום נכסי הקרן'!$C$42</f>
        <v>7.2735098798913211E-4</v>
      </c>
    </row>
    <row r="49" spans="2:18">
      <c r="B49" s="76" t="s">
        <v>326</v>
      </c>
      <c r="C49" s="74" t="s">
        <v>327</v>
      </c>
      <c r="D49" s="87" t="s">
        <v>119</v>
      </c>
      <c r="E49" s="74" t="s">
        <v>269</v>
      </c>
      <c r="F49" s="74"/>
      <c r="G49" s="74"/>
      <c r="H49" s="84">
        <v>9.069999999954879</v>
      </c>
      <c r="I49" s="87" t="s">
        <v>163</v>
      </c>
      <c r="J49" s="88">
        <v>0.01</v>
      </c>
      <c r="K49" s="85">
        <v>7.0999999999396476E-3</v>
      </c>
      <c r="L49" s="84">
        <v>67466.006400000013</v>
      </c>
      <c r="M49" s="86">
        <v>103.15</v>
      </c>
      <c r="N49" s="74"/>
      <c r="O49" s="84">
        <v>69.59118560200001</v>
      </c>
      <c r="P49" s="85">
        <v>5.4713578829400729E-6</v>
      </c>
      <c r="Q49" s="85">
        <f t="shared" si="2"/>
        <v>6.3758156037009486E-4</v>
      </c>
      <c r="R49" s="85">
        <f>O49/'סכום נכסי הקרן'!$C$42</f>
        <v>3.8107006519689966E-5</v>
      </c>
    </row>
    <row r="50" spans="2:18">
      <c r="B50" s="76" t="s">
        <v>328</v>
      </c>
      <c r="C50" s="74" t="s">
        <v>329</v>
      </c>
      <c r="D50" s="87" t="s">
        <v>119</v>
      </c>
      <c r="E50" s="74" t="s">
        <v>269</v>
      </c>
      <c r="F50" s="74"/>
      <c r="G50" s="74"/>
      <c r="H50" s="84">
        <v>0.58000000000998542</v>
      </c>
      <c r="I50" s="87" t="s">
        <v>163</v>
      </c>
      <c r="J50" s="88">
        <v>0.01</v>
      </c>
      <c r="K50" s="85">
        <v>2.999999999796592E-4</v>
      </c>
      <c r="L50" s="84">
        <v>53553.82013700001</v>
      </c>
      <c r="M50" s="86">
        <v>100.98</v>
      </c>
      <c r="N50" s="74"/>
      <c r="O50" s="84">
        <v>54.078649937000016</v>
      </c>
      <c r="P50" s="85">
        <v>3.6254651933457056E-6</v>
      </c>
      <c r="Q50" s="85">
        <f t="shared" si="2"/>
        <v>4.9545858015314053E-4</v>
      </c>
      <c r="R50" s="85">
        <f>O50/'סכום נכסי הקרן'!$C$42</f>
        <v>2.9612593145216734E-5</v>
      </c>
    </row>
    <row r="51" spans="2:18">
      <c r="B51" s="76" t="s">
        <v>330</v>
      </c>
      <c r="C51" s="74" t="s">
        <v>331</v>
      </c>
      <c r="D51" s="87" t="s">
        <v>119</v>
      </c>
      <c r="E51" s="74" t="s">
        <v>269</v>
      </c>
      <c r="F51" s="74"/>
      <c r="G51" s="74"/>
      <c r="H51" s="84">
        <v>14.829999999999812</v>
      </c>
      <c r="I51" s="87" t="s">
        <v>163</v>
      </c>
      <c r="J51" s="88">
        <v>1.4999999999999999E-2</v>
      </c>
      <c r="K51" s="85">
        <v>1.3299999999999468E-2</v>
      </c>
      <c r="L51" s="84">
        <v>7288028.075569001</v>
      </c>
      <c r="M51" s="86">
        <v>103.1</v>
      </c>
      <c r="N51" s="74"/>
      <c r="O51" s="84">
        <v>7513.9569059800024</v>
      </c>
      <c r="P51" s="85">
        <v>9.7347479414840795E-4</v>
      </c>
      <c r="Q51" s="85">
        <f t="shared" si="2"/>
        <v>6.8841482254193648E-2</v>
      </c>
      <c r="R51" s="85">
        <f>O51/'סכום נכסי הקרן'!$C$42</f>
        <v>4.1145211470088863E-3</v>
      </c>
    </row>
    <row r="52" spans="2:18">
      <c r="B52" s="76" t="s">
        <v>332</v>
      </c>
      <c r="C52" s="74" t="s">
        <v>333</v>
      </c>
      <c r="D52" s="87" t="s">
        <v>119</v>
      </c>
      <c r="E52" s="74" t="s">
        <v>269</v>
      </c>
      <c r="F52" s="74"/>
      <c r="G52" s="74"/>
      <c r="H52" s="84">
        <v>1.8199999999997012</v>
      </c>
      <c r="I52" s="87" t="s">
        <v>163</v>
      </c>
      <c r="J52" s="88">
        <v>7.4999999999999997E-3</v>
      </c>
      <c r="K52" s="85">
        <v>7.0000000000017748E-4</v>
      </c>
      <c r="L52" s="84">
        <v>3894387.956377001</v>
      </c>
      <c r="M52" s="86">
        <v>101.37</v>
      </c>
      <c r="N52" s="74"/>
      <c r="O52" s="84">
        <v>3947.7411673990005</v>
      </c>
      <c r="P52" s="85">
        <v>2.5173478383650074E-4</v>
      </c>
      <c r="Q52" s="85">
        <f t="shared" si="2"/>
        <v>3.6168473804176392E-2</v>
      </c>
      <c r="R52" s="85">
        <f>O52/'סכום נכסי הקרן'!$C$42</f>
        <v>2.161719147371427E-3</v>
      </c>
    </row>
    <row r="53" spans="2:18">
      <c r="B53" s="76" t="s">
        <v>334</v>
      </c>
      <c r="C53" s="74" t="s">
        <v>335</v>
      </c>
      <c r="D53" s="87" t="s">
        <v>119</v>
      </c>
      <c r="E53" s="74" t="s">
        <v>269</v>
      </c>
      <c r="F53" s="74"/>
      <c r="G53" s="74"/>
      <c r="H53" s="84">
        <v>4.7599999999996561</v>
      </c>
      <c r="I53" s="87" t="s">
        <v>163</v>
      </c>
      <c r="J53" s="88">
        <v>1.7500000000000002E-2</v>
      </c>
      <c r="K53" s="85">
        <v>3.0999999999987652E-3</v>
      </c>
      <c r="L53" s="84">
        <v>4459609.2235300001</v>
      </c>
      <c r="M53" s="86">
        <v>107.17</v>
      </c>
      <c r="N53" s="74"/>
      <c r="O53" s="84">
        <v>4779.3632109890013</v>
      </c>
      <c r="P53" s="85">
        <v>2.2862210015540488E-4</v>
      </c>
      <c r="Q53" s="85">
        <f t="shared" si="2"/>
        <v>4.3787641024903283E-2</v>
      </c>
      <c r="R53" s="85">
        <f>O53/'סכום נכסי הקרן'!$C$42</f>
        <v>2.6171019140661116E-3</v>
      </c>
    </row>
    <row r="54" spans="2:18">
      <c r="B54" s="76" t="s">
        <v>336</v>
      </c>
      <c r="C54" s="74" t="s">
        <v>337</v>
      </c>
      <c r="D54" s="87" t="s">
        <v>119</v>
      </c>
      <c r="E54" s="74" t="s">
        <v>269</v>
      </c>
      <c r="F54" s="74"/>
      <c r="G54" s="74"/>
      <c r="H54" s="84">
        <v>7.4499999999492719</v>
      </c>
      <c r="I54" s="87" t="s">
        <v>163</v>
      </c>
      <c r="J54" s="88">
        <v>2.2499999999999999E-2</v>
      </c>
      <c r="K54" s="85">
        <v>5.6999999998679175E-3</v>
      </c>
      <c r="L54" s="84">
        <v>46189.16762900001</v>
      </c>
      <c r="M54" s="86">
        <v>113.1</v>
      </c>
      <c r="N54" s="74"/>
      <c r="O54" s="84">
        <v>52.23994861700001</v>
      </c>
      <c r="P54" s="85">
        <v>2.7211541783430288E-6</v>
      </c>
      <c r="Q54" s="85">
        <f t="shared" si="2"/>
        <v>4.7861273902370785E-4</v>
      </c>
      <c r="R54" s="85">
        <f>O54/'סכום נכסי הקרן'!$C$42</f>
        <v>2.8605750071875143E-5</v>
      </c>
    </row>
    <row r="55" spans="2:18">
      <c r="B55" s="77"/>
      <c r="C55" s="74"/>
      <c r="D55" s="74"/>
      <c r="E55" s="74"/>
      <c r="F55" s="74"/>
      <c r="G55" s="74"/>
      <c r="H55" s="74"/>
      <c r="I55" s="74"/>
      <c r="J55" s="74"/>
      <c r="K55" s="85"/>
      <c r="L55" s="84"/>
      <c r="M55" s="86"/>
      <c r="N55" s="74"/>
      <c r="O55" s="74"/>
      <c r="P55" s="74"/>
      <c r="Q55" s="85"/>
      <c r="R55" s="74"/>
    </row>
    <row r="56" spans="2:18">
      <c r="B56" s="71" t="s">
        <v>232</v>
      </c>
      <c r="C56" s="72"/>
      <c r="D56" s="72"/>
      <c r="E56" s="72"/>
      <c r="F56" s="72"/>
      <c r="G56" s="72"/>
      <c r="H56" s="81">
        <v>22.627224616554461</v>
      </c>
      <c r="I56" s="72"/>
      <c r="J56" s="72"/>
      <c r="K56" s="82">
        <v>2.9867563019445539E-2</v>
      </c>
      <c r="L56" s="81"/>
      <c r="M56" s="83"/>
      <c r="N56" s="72"/>
      <c r="O56" s="81">
        <v>2653.0506741320005</v>
      </c>
      <c r="P56" s="72"/>
      <c r="Q56" s="82">
        <f t="shared" ref="Q56:Q60" si="3">O56/$O$11</f>
        <v>2.4306759166715493E-2</v>
      </c>
      <c r="R56" s="82">
        <f>O56/'סכום נכסי הקרן'!$C$42</f>
        <v>1.4527675949425189E-3</v>
      </c>
    </row>
    <row r="57" spans="2:18">
      <c r="B57" s="75" t="s">
        <v>63</v>
      </c>
      <c r="C57" s="72"/>
      <c r="D57" s="72"/>
      <c r="E57" s="72"/>
      <c r="F57" s="72"/>
      <c r="G57" s="72"/>
      <c r="H57" s="81">
        <v>22.627224616554461</v>
      </c>
      <c r="I57" s="72"/>
      <c r="J57" s="72"/>
      <c r="K57" s="82">
        <v>2.9867563019445539E-2</v>
      </c>
      <c r="L57" s="81"/>
      <c r="M57" s="83"/>
      <c r="N57" s="72"/>
      <c r="O57" s="81">
        <v>2653.0506741320005</v>
      </c>
      <c r="P57" s="72"/>
      <c r="Q57" s="82">
        <f t="shared" si="3"/>
        <v>2.4306759166715493E-2</v>
      </c>
      <c r="R57" s="82">
        <f>O57/'סכום נכסי הקרן'!$C$42</f>
        <v>1.4527675949425189E-3</v>
      </c>
    </row>
    <row r="58" spans="2:18">
      <c r="B58" s="76" t="s">
        <v>338</v>
      </c>
      <c r="C58" s="74" t="s">
        <v>339</v>
      </c>
      <c r="D58" s="87" t="s">
        <v>28</v>
      </c>
      <c r="E58" s="74" t="s">
        <v>340</v>
      </c>
      <c r="F58" s="74" t="s">
        <v>341</v>
      </c>
      <c r="G58" s="74"/>
      <c r="H58" s="84">
        <v>19.28999999999742</v>
      </c>
      <c r="I58" s="87" t="s">
        <v>162</v>
      </c>
      <c r="J58" s="88">
        <v>3.3750000000000002E-2</v>
      </c>
      <c r="K58" s="85">
        <v>2.8199999999997279E-2</v>
      </c>
      <c r="L58" s="84">
        <v>76902.828800000018</v>
      </c>
      <c r="M58" s="86">
        <v>111.32617999999999</v>
      </c>
      <c r="N58" s="74"/>
      <c r="O58" s="84">
        <v>294.59427514400005</v>
      </c>
      <c r="P58" s="85">
        <v>3.8451414400000007E-5</v>
      </c>
      <c r="Q58" s="85">
        <f t="shared" si="3"/>
        <v>2.6990182161375697E-3</v>
      </c>
      <c r="R58" s="85">
        <f>O58/'סכום נכסי הקרן'!$C$42</f>
        <v>1.6131505544077291E-4</v>
      </c>
    </row>
    <row r="59" spans="2:18">
      <c r="B59" s="76" t="s">
        <v>342</v>
      </c>
      <c r="C59" s="74" t="s">
        <v>343</v>
      </c>
      <c r="D59" s="87" t="s">
        <v>28</v>
      </c>
      <c r="E59" s="74" t="s">
        <v>340</v>
      </c>
      <c r="F59" s="74" t="s">
        <v>341</v>
      </c>
      <c r="G59" s="74"/>
      <c r="H59" s="84">
        <v>22.110000000004675</v>
      </c>
      <c r="I59" s="87" t="s">
        <v>162</v>
      </c>
      <c r="J59" s="88">
        <v>3.7999999999999999E-2</v>
      </c>
      <c r="K59" s="85">
        <v>2.9700000000006058E-2</v>
      </c>
      <c r="L59" s="84">
        <v>490255.53360000008</v>
      </c>
      <c r="M59" s="86">
        <v>120.34265000000001</v>
      </c>
      <c r="N59" s="74"/>
      <c r="O59" s="84">
        <v>2030.1435862410003</v>
      </c>
      <c r="P59" s="85">
        <v>9.8051106720000011E-5</v>
      </c>
      <c r="Q59" s="85">
        <f t="shared" si="3"/>
        <v>1.8599799734604284E-2</v>
      </c>
      <c r="R59" s="85">
        <f>O59/'סכום נכסי הקרן'!$C$42</f>
        <v>1.1116737587894927E-3</v>
      </c>
    </row>
    <row r="60" spans="2:18">
      <c r="B60" s="76" t="s">
        <v>344</v>
      </c>
      <c r="C60" s="74" t="s">
        <v>345</v>
      </c>
      <c r="D60" s="87" t="s">
        <v>28</v>
      </c>
      <c r="E60" s="74" t="s">
        <v>340</v>
      </c>
      <c r="F60" s="74" t="s">
        <v>341</v>
      </c>
      <c r="G60" s="74"/>
      <c r="H60" s="84">
        <v>28.819999999977032</v>
      </c>
      <c r="I60" s="87" t="s">
        <v>162</v>
      </c>
      <c r="J60" s="88">
        <v>4.4999999999999998E-2</v>
      </c>
      <c r="K60" s="85">
        <v>3.2399999999961009E-2</v>
      </c>
      <c r="L60" s="84">
        <v>68663.24000000002</v>
      </c>
      <c r="M60" s="86">
        <v>138.95650000000001</v>
      </c>
      <c r="N60" s="74"/>
      <c r="O60" s="84">
        <v>328.31281274700007</v>
      </c>
      <c r="P60" s="85">
        <v>6.866324000000002E-5</v>
      </c>
      <c r="Q60" s="85">
        <f t="shared" si="3"/>
        <v>3.0079412159736384E-3</v>
      </c>
      <c r="R60" s="85">
        <f>O60/'סכום נכסי הקרן'!$C$42</f>
        <v>1.7977878071225335E-4</v>
      </c>
    </row>
    <row r="61" spans="2:18">
      <c r="C61" s="1"/>
      <c r="D61" s="1"/>
    </row>
    <row r="62" spans="2:18">
      <c r="C62" s="1"/>
      <c r="D62" s="1"/>
    </row>
    <row r="63" spans="2:18">
      <c r="C63" s="1"/>
      <c r="D63" s="1"/>
    </row>
    <row r="64" spans="2:18">
      <c r="B64" s="89" t="s">
        <v>111</v>
      </c>
      <c r="C64" s="90"/>
      <c r="D64" s="90"/>
    </row>
    <row r="65" spans="2:4">
      <c r="B65" s="89" t="s">
        <v>238</v>
      </c>
      <c r="C65" s="90"/>
      <c r="D65" s="90"/>
    </row>
    <row r="66" spans="2:4">
      <c r="B66" s="129" t="s">
        <v>246</v>
      </c>
      <c r="C66" s="129"/>
      <c r="D66" s="129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C5:C29 O1:Q9 C67:D1048576 E1:I30 D1:D29 AG1:AI27 J1:M1048576 C32:D65 E32:I1048576 A1:B1048576 AG31:AI1048576 AJ1:XFD1048576 R1:AF1048576 O11:Q1048576 N32:N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178</v>
      </c>
      <c r="C1" s="68" t="s" vm="1">
        <v>264</v>
      </c>
    </row>
    <row r="2" spans="2:18">
      <c r="B2" s="47" t="s">
        <v>177</v>
      </c>
      <c r="C2" s="68" t="s">
        <v>265</v>
      </c>
    </row>
    <row r="3" spans="2:18">
      <c r="B3" s="47" t="s">
        <v>179</v>
      </c>
      <c r="C3" s="68" t="s">
        <v>266</v>
      </c>
    </row>
    <row r="4" spans="2:18">
      <c r="B4" s="47" t="s">
        <v>180</v>
      </c>
      <c r="C4" s="68">
        <v>8802</v>
      </c>
    </row>
    <row r="6" spans="2:18" ht="26.25" customHeight="1">
      <c r="B6" s="120" t="s">
        <v>221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8" s="3" customFormat="1" ht="78.75">
      <c r="B7" s="22" t="s">
        <v>115</v>
      </c>
      <c r="C7" s="30" t="s">
        <v>45</v>
      </c>
      <c r="D7" s="30" t="s">
        <v>66</v>
      </c>
      <c r="E7" s="30" t="s">
        <v>14</v>
      </c>
      <c r="F7" s="30" t="s">
        <v>67</v>
      </c>
      <c r="G7" s="30" t="s">
        <v>103</v>
      </c>
      <c r="H7" s="30" t="s">
        <v>17</v>
      </c>
      <c r="I7" s="30" t="s">
        <v>102</v>
      </c>
      <c r="J7" s="30" t="s">
        <v>16</v>
      </c>
      <c r="K7" s="30" t="s">
        <v>216</v>
      </c>
      <c r="L7" s="30" t="s">
        <v>240</v>
      </c>
      <c r="M7" s="30" t="s">
        <v>217</v>
      </c>
      <c r="N7" s="30" t="s">
        <v>59</v>
      </c>
      <c r="O7" s="30" t="s">
        <v>181</v>
      </c>
      <c r="P7" s="31" t="s">
        <v>183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247</v>
      </c>
      <c r="M8" s="32" t="s">
        <v>243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09" t="s">
        <v>2735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10">
        <v>0</v>
      </c>
      <c r="N10" s="91"/>
      <c r="O10" s="91"/>
      <c r="P10" s="91"/>
      <c r="Q10" s="5"/>
    </row>
    <row r="11" spans="2:18" ht="20.25" customHeight="1">
      <c r="B11" s="89" t="s">
        <v>255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246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2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23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23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2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2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2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2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2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2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2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2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2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2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2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2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2"/>
      <c r="R31" s="2"/>
      <c r="S31" s="2"/>
      <c r="T31" s="2"/>
      <c r="U31" s="2"/>
      <c r="V31" s="2"/>
      <c r="W31" s="2"/>
    </row>
    <row r="32" spans="2:2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2"/>
      <c r="R32" s="2"/>
      <c r="S32" s="2"/>
      <c r="T32" s="2"/>
      <c r="U32" s="2"/>
      <c r="V32" s="2"/>
      <c r="W32" s="2"/>
    </row>
    <row r="33" spans="2:2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2"/>
      <c r="R33" s="2"/>
      <c r="S33" s="2"/>
      <c r="T33" s="2"/>
      <c r="U33" s="2"/>
      <c r="V33" s="2"/>
      <c r="W33" s="2"/>
    </row>
    <row r="34" spans="2:2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2"/>
      <c r="R34" s="2"/>
      <c r="S34" s="2"/>
      <c r="T34" s="2"/>
      <c r="U34" s="2"/>
      <c r="V34" s="2"/>
      <c r="W34" s="2"/>
    </row>
    <row r="35" spans="2:2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2"/>
      <c r="R35" s="2"/>
      <c r="S35" s="2"/>
      <c r="T35" s="2"/>
      <c r="U35" s="2"/>
      <c r="V35" s="2"/>
      <c r="W35" s="2"/>
    </row>
    <row r="36" spans="2:2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2"/>
      <c r="R36" s="2"/>
      <c r="S36" s="2"/>
      <c r="T36" s="2"/>
      <c r="U36" s="2"/>
      <c r="V36" s="2"/>
      <c r="W36" s="2"/>
    </row>
    <row r="37" spans="2:2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"/>
      <c r="R37" s="2"/>
      <c r="S37" s="2"/>
      <c r="T37" s="2"/>
      <c r="U37" s="2"/>
      <c r="V37" s="2"/>
      <c r="W37" s="2"/>
    </row>
    <row r="38" spans="2:2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2"/>
      <c r="R38" s="2"/>
      <c r="S38" s="2"/>
      <c r="T38" s="2"/>
      <c r="U38" s="2"/>
      <c r="V38" s="2"/>
      <c r="W38" s="2"/>
    </row>
    <row r="39" spans="2:2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2"/>
      <c r="R39" s="2"/>
      <c r="S39" s="2"/>
      <c r="T39" s="2"/>
      <c r="U39" s="2"/>
      <c r="V39" s="2"/>
      <c r="W39" s="2"/>
    </row>
    <row r="40" spans="2:2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2"/>
      <c r="R40" s="2"/>
      <c r="S40" s="2"/>
      <c r="T40" s="2"/>
      <c r="U40" s="2"/>
      <c r="V40" s="2"/>
      <c r="W40" s="2"/>
    </row>
    <row r="41" spans="2:2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2"/>
      <c r="R41" s="2"/>
      <c r="S41" s="2"/>
      <c r="T41" s="2"/>
      <c r="U41" s="2"/>
      <c r="V41" s="2"/>
      <c r="W41" s="2"/>
    </row>
    <row r="42" spans="2:2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2"/>
      <c r="R42" s="2"/>
      <c r="S42" s="2"/>
      <c r="T42" s="2"/>
      <c r="U42" s="2"/>
      <c r="V42" s="2"/>
      <c r="W42" s="2"/>
    </row>
    <row r="43" spans="2:2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2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2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2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2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2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178</v>
      </c>
      <c r="C1" s="68" t="s" vm="1">
        <v>264</v>
      </c>
    </row>
    <row r="2" spans="2:67">
      <c r="B2" s="47" t="s">
        <v>177</v>
      </c>
      <c r="C2" s="68" t="s">
        <v>265</v>
      </c>
    </row>
    <row r="3" spans="2:67">
      <c r="B3" s="47" t="s">
        <v>179</v>
      </c>
      <c r="C3" s="68" t="s">
        <v>266</v>
      </c>
    </row>
    <row r="4" spans="2:67">
      <c r="B4" s="47" t="s">
        <v>180</v>
      </c>
      <c r="C4" s="68">
        <v>8802</v>
      </c>
    </row>
    <row r="6" spans="2:67" ht="26.25" customHeight="1">
      <c r="B6" s="126" t="s">
        <v>208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  <c r="BO6" s="3"/>
    </row>
    <row r="7" spans="2:67" ht="26.25" customHeight="1">
      <c r="B7" s="126" t="s">
        <v>89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1"/>
      <c r="AZ7" s="42"/>
      <c r="BJ7" s="3"/>
      <c r="BO7" s="3"/>
    </row>
    <row r="8" spans="2:67" s="3" customFormat="1" ht="78.75">
      <c r="B8" s="37" t="s">
        <v>114</v>
      </c>
      <c r="C8" s="13" t="s">
        <v>45</v>
      </c>
      <c r="D8" s="13" t="s">
        <v>118</v>
      </c>
      <c r="E8" s="13" t="s">
        <v>224</v>
      </c>
      <c r="F8" s="13" t="s">
        <v>116</v>
      </c>
      <c r="G8" s="13" t="s">
        <v>66</v>
      </c>
      <c r="H8" s="13" t="s">
        <v>14</v>
      </c>
      <c r="I8" s="13" t="s">
        <v>67</v>
      </c>
      <c r="J8" s="13" t="s">
        <v>103</v>
      </c>
      <c r="K8" s="13" t="s">
        <v>17</v>
      </c>
      <c r="L8" s="13" t="s">
        <v>102</v>
      </c>
      <c r="M8" s="13" t="s">
        <v>16</v>
      </c>
      <c r="N8" s="13" t="s">
        <v>18</v>
      </c>
      <c r="O8" s="13" t="s">
        <v>240</v>
      </c>
      <c r="P8" s="13" t="s">
        <v>239</v>
      </c>
      <c r="Q8" s="13" t="s">
        <v>62</v>
      </c>
      <c r="R8" s="13" t="s">
        <v>59</v>
      </c>
      <c r="S8" s="13" t="s">
        <v>181</v>
      </c>
      <c r="T8" s="38" t="s">
        <v>183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247</v>
      </c>
      <c r="P9" s="16"/>
      <c r="Q9" s="16" t="s">
        <v>243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44" t="s">
        <v>184</v>
      </c>
      <c r="T10" s="61" t="s">
        <v>225</v>
      </c>
      <c r="U10" s="5"/>
      <c r="BJ10" s="1"/>
      <c r="BK10" s="3"/>
      <c r="BL10" s="1"/>
      <c r="BO10" s="1"/>
    </row>
    <row r="11" spans="2:67" s="4" customFormat="1" ht="18" customHeight="1">
      <c r="B11" s="109" t="s">
        <v>2728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110">
        <v>0</v>
      </c>
      <c r="R11" s="91"/>
      <c r="S11" s="91"/>
      <c r="T11" s="91"/>
      <c r="U11" s="5"/>
      <c r="BJ11" s="1"/>
      <c r="BK11" s="3"/>
      <c r="BL11" s="1"/>
      <c r="BO11" s="1"/>
    </row>
    <row r="12" spans="2:67" ht="20.25">
      <c r="B12" s="89" t="s">
        <v>255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BK12" s="4"/>
    </row>
    <row r="13" spans="2:67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67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67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67" ht="20.2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BJ16" s="4"/>
    </row>
    <row r="17" spans="2:20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28"/>
  <sheetViews>
    <sheetView rightToLeft="1" zoomScale="70" zoomScaleNormal="70" workbookViewId="0">
      <selection activeCell="E350" sqref="E350"/>
    </sheetView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58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28515625" style="1" bestFit="1" customWidth="1"/>
    <col min="13" max="13" width="7.42578125" style="1" bestFit="1" customWidth="1"/>
    <col min="14" max="14" width="11.42578125" style="1" bestFit="1" customWidth="1"/>
    <col min="15" max="15" width="14.42578125" style="1" bestFit="1" customWidth="1"/>
    <col min="16" max="16" width="13" style="1" bestFit="1" customWidth="1"/>
    <col min="17" max="17" width="8.28515625" style="1" bestFit="1" customWidth="1"/>
    <col min="18" max="18" width="12.5703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7" t="s">
        <v>178</v>
      </c>
      <c r="C1" s="68" t="s" vm="1">
        <v>264</v>
      </c>
    </row>
    <row r="2" spans="2:66">
      <c r="B2" s="47" t="s">
        <v>177</v>
      </c>
      <c r="C2" s="68" t="s">
        <v>265</v>
      </c>
    </row>
    <row r="3" spans="2:66">
      <c r="B3" s="47" t="s">
        <v>179</v>
      </c>
      <c r="C3" s="68" t="s">
        <v>266</v>
      </c>
    </row>
    <row r="4" spans="2:66">
      <c r="B4" s="47" t="s">
        <v>180</v>
      </c>
      <c r="C4" s="68">
        <v>8802</v>
      </c>
    </row>
    <row r="6" spans="2:66" ht="26.25" customHeight="1">
      <c r="B6" s="120" t="s">
        <v>208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</row>
    <row r="7" spans="2:66" ht="26.25" customHeight="1">
      <c r="B7" s="120" t="s">
        <v>90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BN7" s="3"/>
    </row>
    <row r="8" spans="2:66" s="3" customFormat="1" ht="78.75">
      <c r="B8" s="22" t="s">
        <v>114</v>
      </c>
      <c r="C8" s="30" t="s">
        <v>45</v>
      </c>
      <c r="D8" s="30" t="s">
        <v>118</v>
      </c>
      <c r="E8" s="30" t="s">
        <v>224</v>
      </c>
      <c r="F8" s="30" t="s">
        <v>116</v>
      </c>
      <c r="G8" s="30" t="s">
        <v>66</v>
      </c>
      <c r="H8" s="30" t="s">
        <v>14</v>
      </c>
      <c r="I8" s="30" t="s">
        <v>67</v>
      </c>
      <c r="J8" s="30" t="s">
        <v>103</v>
      </c>
      <c r="K8" s="30" t="s">
        <v>17</v>
      </c>
      <c r="L8" s="30" t="s">
        <v>102</v>
      </c>
      <c r="M8" s="30" t="s">
        <v>16</v>
      </c>
      <c r="N8" s="30" t="s">
        <v>18</v>
      </c>
      <c r="O8" s="13" t="s">
        <v>240</v>
      </c>
      <c r="P8" s="30" t="s">
        <v>239</v>
      </c>
      <c r="Q8" s="30" t="s">
        <v>254</v>
      </c>
      <c r="R8" s="30" t="s">
        <v>62</v>
      </c>
      <c r="S8" s="13" t="s">
        <v>59</v>
      </c>
      <c r="T8" s="30" t="s">
        <v>181</v>
      </c>
      <c r="U8" s="14" t="s">
        <v>183</v>
      </c>
      <c r="V8" s="1"/>
      <c r="W8" s="1"/>
      <c r="BJ8" s="1"/>
      <c r="BK8" s="1"/>
    </row>
    <row r="9" spans="2:66" s="3" customFormat="1" ht="20.2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247</v>
      </c>
      <c r="P9" s="32"/>
      <c r="Q9" s="16" t="s">
        <v>243</v>
      </c>
      <c r="R9" s="32" t="s">
        <v>243</v>
      </c>
      <c r="S9" s="16" t="s">
        <v>19</v>
      </c>
      <c r="T9" s="32" t="s">
        <v>243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112</v>
      </c>
      <c r="R10" s="19" t="s">
        <v>113</v>
      </c>
      <c r="S10" s="19" t="s">
        <v>184</v>
      </c>
      <c r="T10" s="19" t="s">
        <v>225</v>
      </c>
      <c r="U10" s="20" t="s">
        <v>249</v>
      </c>
      <c r="V10" s="5"/>
      <c r="BI10" s="1"/>
      <c r="BJ10" s="3"/>
      <c r="BK10" s="1"/>
    </row>
    <row r="11" spans="2:66" s="4" customFormat="1" ht="18" customHeight="1">
      <c r="B11" s="69" t="s">
        <v>33</v>
      </c>
      <c r="C11" s="70"/>
      <c r="D11" s="70"/>
      <c r="E11" s="70"/>
      <c r="F11" s="70"/>
      <c r="G11" s="70"/>
      <c r="H11" s="70"/>
      <c r="I11" s="70"/>
      <c r="J11" s="70"/>
      <c r="K11" s="78">
        <v>5.4617214822737328</v>
      </c>
      <c r="L11" s="70"/>
      <c r="M11" s="70"/>
      <c r="N11" s="93">
        <v>2.052785178284609E-2</v>
      </c>
      <c r="O11" s="78"/>
      <c r="P11" s="80"/>
      <c r="Q11" s="78">
        <f>Q12+Q242</f>
        <v>641.12184702945819</v>
      </c>
      <c r="R11" s="78">
        <f>R12+R242</f>
        <v>288428.51705692103</v>
      </c>
      <c r="S11" s="70"/>
      <c r="T11" s="79">
        <f>R11/$R$11</f>
        <v>1</v>
      </c>
      <c r="U11" s="79">
        <f>R11/'סכום נכסי הקרן'!$C$42</f>
        <v>0.15793878613898366</v>
      </c>
      <c r="V11" s="5"/>
      <c r="BI11" s="1"/>
      <c r="BJ11" s="3"/>
      <c r="BK11" s="1"/>
      <c r="BN11" s="1"/>
    </row>
    <row r="12" spans="2:66">
      <c r="B12" s="71" t="s">
        <v>233</v>
      </c>
      <c r="C12" s="72"/>
      <c r="D12" s="72"/>
      <c r="E12" s="72"/>
      <c r="F12" s="72"/>
      <c r="G12" s="72"/>
      <c r="H12" s="72"/>
      <c r="I12" s="72"/>
      <c r="J12" s="72"/>
      <c r="K12" s="81">
        <v>4.5747950938317761</v>
      </c>
      <c r="L12" s="72"/>
      <c r="M12" s="72"/>
      <c r="N12" s="94">
        <v>1.623194348531868E-2</v>
      </c>
      <c r="O12" s="81"/>
      <c r="P12" s="83"/>
      <c r="Q12" s="81">
        <f>Q13+Q152+Q234</f>
        <v>641.12184702945819</v>
      </c>
      <c r="R12" s="81">
        <f>R13+R152+R234</f>
        <v>220063.59166550101</v>
      </c>
      <c r="S12" s="72"/>
      <c r="T12" s="82">
        <f t="shared" ref="T12:T75" si="0">R12/$R$11</f>
        <v>0.76297445866655311</v>
      </c>
      <c r="U12" s="82">
        <f>R12/'סכום נכסי הקרן'!$C$42</f>
        <v>0.12050325985684357</v>
      </c>
      <c r="BJ12" s="3"/>
    </row>
    <row r="13" spans="2:66" ht="20.25">
      <c r="B13" s="92" t="s">
        <v>32</v>
      </c>
      <c r="C13" s="72"/>
      <c r="D13" s="72"/>
      <c r="E13" s="72"/>
      <c r="F13" s="72"/>
      <c r="G13" s="72"/>
      <c r="H13" s="72"/>
      <c r="I13" s="72"/>
      <c r="J13" s="72"/>
      <c r="K13" s="81">
        <v>4.5416437164334669</v>
      </c>
      <c r="L13" s="72"/>
      <c r="M13" s="72"/>
      <c r="N13" s="94">
        <v>1.1611366181683047E-2</v>
      </c>
      <c r="O13" s="81"/>
      <c r="P13" s="83"/>
      <c r="Q13" s="81">
        <f>SUM(Q14:Q150)</f>
        <v>506.65746496900005</v>
      </c>
      <c r="R13" s="81">
        <f>SUM(R14:R150)</f>
        <v>166524.39859846499</v>
      </c>
      <c r="S13" s="72"/>
      <c r="T13" s="82">
        <f t="shared" si="0"/>
        <v>0.57735067356603165</v>
      </c>
      <c r="U13" s="82">
        <f>R13/'סכום נכסי הקרן'!$C$42</f>
        <v>9.1186064559543631E-2</v>
      </c>
      <c r="BJ13" s="4"/>
    </row>
    <row r="14" spans="2:66">
      <c r="B14" s="77" t="s">
        <v>346</v>
      </c>
      <c r="C14" s="74" t="s">
        <v>347</v>
      </c>
      <c r="D14" s="87" t="s">
        <v>119</v>
      </c>
      <c r="E14" s="87" t="s">
        <v>348</v>
      </c>
      <c r="F14" s="74" t="s">
        <v>349</v>
      </c>
      <c r="G14" s="87" t="s">
        <v>350</v>
      </c>
      <c r="H14" s="74" t="s">
        <v>351</v>
      </c>
      <c r="I14" s="74" t="s">
        <v>352</v>
      </c>
      <c r="J14" s="74"/>
      <c r="K14" s="84">
        <v>2.0700000000003471</v>
      </c>
      <c r="L14" s="87" t="s">
        <v>163</v>
      </c>
      <c r="M14" s="88">
        <v>6.1999999999999998E-3</v>
      </c>
      <c r="N14" s="88">
        <v>7.4000000000020282E-3</v>
      </c>
      <c r="O14" s="84">
        <v>3214315.9671580005</v>
      </c>
      <c r="P14" s="86">
        <v>101.21</v>
      </c>
      <c r="Q14" s="74"/>
      <c r="R14" s="84">
        <v>3253.2093405410005</v>
      </c>
      <c r="S14" s="85">
        <v>6.4904115658466694E-4</v>
      </c>
      <c r="T14" s="85">
        <f t="shared" si="0"/>
        <v>1.1279083544637799E-2</v>
      </c>
      <c r="U14" s="85">
        <f>R14/'סכום נכסי הקרן'!$C$42</f>
        <v>1.781404763800279E-3</v>
      </c>
    </row>
    <row r="15" spans="2:66">
      <c r="B15" s="77" t="s">
        <v>353</v>
      </c>
      <c r="C15" s="74" t="s">
        <v>354</v>
      </c>
      <c r="D15" s="87" t="s">
        <v>119</v>
      </c>
      <c r="E15" s="87" t="s">
        <v>348</v>
      </c>
      <c r="F15" s="74" t="s">
        <v>349</v>
      </c>
      <c r="G15" s="87" t="s">
        <v>350</v>
      </c>
      <c r="H15" s="74" t="s">
        <v>351</v>
      </c>
      <c r="I15" s="74" t="s">
        <v>352</v>
      </c>
      <c r="J15" s="74"/>
      <c r="K15" s="84">
        <v>5.3100000000002021</v>
      </c>
      <c r="L15" s="87" t="s">
        <v>163</v>
      </c>
      <c r="M15" s="88">
        <v>5.0000000000000001E-4</v>
      </c>
      <c r="N15" s="88">
        <v>5.0000000000032605E-3</v>
      </c>
      <c r="O15" s="84">
        <v>1579320.3833820003</v>
      </c>
      <c r="P15" s="86">
        <v>97.1</v>
      </c>
      <c r="Q15" s="74"/>
      <c r="R15" s="84">
        <v>1533.5200677990001</v>
      </c>
      <c r="S15" s="85">
        <v>1.9807811441073997E-3</v>
      </c>
      <c r="T15" s="85">
        <f t="shared" si="0"/>
        <v>5.316811539464947E-3</v>
      </c>
      <c r="U15" s="85">
        <f>R15/'סכום נכסי הקרן'!$C$42</f>
        <v>8.3973076067283485E-4</v>
      </c>
    </row>
    <row r="16" spans="2:66">
      <c r="B16" s="77" t="s">
        <v>355</v>
      </c>
      <c r="C16" s="74" t="s">
        <v>356</v>
      </c>
      <c r="D16" s="87" t="s">
        <v>119</v>
      </c>
      <c r="E16" s="87" t="s">
        <v>348</v>
      </c>
      <c r="F16" s="74" t="s">
        <v>357</v>
      </c>
      <c r="G16" s="87" t="s">
        <v>358</v>
      </c>
      <c r="H16" s="74" t="s">
        <v>351</v>
      </c>
      <c r="I16" s="74" t="s">
        <v>352</v>
      </c>
      <c r="J16" s="74"/>
      <c r="K16" s="84">
        <v>1.8100000000005729</v>
      </c>
      <c r="L16" s="87" t="s">
        <v>163</v>
      </c>
      <c r="M16" s="88">
        <v>3.5499999999999997E-2</v>
      </c>
      <c r="N16" s="88">
        <v>6.1000000000057276E-3</v>
      </c>
      <c r="O16" s="84">
        <v>305520.49837400002</v>
      </c>
      <c r="P16" s="86">
        <v>114.31</v>
      </c>
      <c r="Q16" s="74"/>
      <c r="R16" s="84">
        <v>349.24046288</v>
      </c>
      <c r="S16" s="85">
        <v>1.4288668962942567E-3</v>
      </c>
      <c r="T16" s="85">
        <f t="shared" si="0"/>
        <v>1.2108388811328174E-3</v>
      </c>
      <c r="U16" s="85">
        <f>R16/'סכום נכסי הקרן'!$C$42</f>
        <v>1.9123842309600231E-4</v>
      </c>
    </row>
    <row r="17" spans="2:61" ht="20.25">
      <c r="B17" s="77" t="s">
        <v>359</v>
      </c>
      <c r="C17" s="74" t="s">
        <v>360</v>
      </c>
      <c r="D17" s="87" t="s">
        <v>119</v>
      </c>
      <c r="E17" s="87" t="s">
        <v>348</v>
      </c>
      <c r="F17" s="74" t="s">
        <v>357</v>
      </c>
      <c r="G17" s="87" t="s">
        <v>358</v>
      </c>
      <c r="H17" s="74" t="s">
        <v>351</v>
      </c>
      <c r="I17" s="74" t="s">
        <v>352</v>
      </c>
      <c r="J17" s="74"/>
      <c r="K17" s="84">
        <v>0.18999999999946177</v>
      </c>
      <c r="L17" s="87" t="s">
        <v>163</v>
      </c>
      <c r="M17" s="88">
        <v>4.6500000000000007E-2</v>
      </c>
      <c r="N17" s="88">
        <v>1.4100000000029306E-2</v>
      </c>
      <c r="O17" s="84">
        <v>133115.36576200003</v>
      </c>
      <c r="P17" s="86">
        <v>125.61</v>
      </c>
      <c r="Q17" s="74"/>
      <c r="R17" s="84">
        <v>167.20620021100001</v>
      </c>
      <c r="S17" s="85">
        <v>6.7019439109227091E-4</v>
      </c>
      <c r="T17" s="85">
        <f t="shared" si="0"/>
        <v>5.7971452308927572E-4</v>
      </c>
      <c r="U17" s="85">
        <f>R17/'סכום נכסי הקרן'!$C$42</f>
        <v>9.1559408083860034E-5</v>
      </c>
      <c r="BI17" s="4"/>
    </row>
    <row r="18" spans="2:61">
      <c r="B18" s="77" t="s">
        <v>361</v>
      </c>
      <c r="C18" s="74" t="s">
        <v>362</v>
      </c>
      <c r="D18" s="87" t="s">
        <v>119</v>
      </c>
      <c r="E18" s="87" t="s">
        <v>348</v>
      </c>
      <c r="F18" s="74" t="s">
        <v>357</v>
      </c>
      <c r="G18" s="87" t="s">
        <v>358</v>
      </c>
      <c r="H18" s="74" t="s">
        <v>351</v>
      </c>
      <c r="I18" s="74" t="s">
        <v>352</v>
      </c>
      <c r="J18" s="74"/>
      <c r="K18" s="84">
        <v>4.7100000000019193</v>
      </c>
      <c r="L18" s="87" t="s">
        <v>163</v>
      </c>
      <c r="M18" s="88">
        <v>1.4999999999999999E-2</v>
      </c>
      <c r="N18" s="88">
        <v>2.5999999999988367E-3</v>
      </c>
      <c r="O18" s="84">
        <v>1125196.7374240002</v>
      </c>
      <c r="P18" s="86">
        <v>106.95</v>
      </c>
      <c r="Q18" s="74"/>
      <c r="R18" s="84">
        <v>1203.3979105390003</v>
      </c>
      <c r="S18" s="85">
        <v>2.4209809492194228E-3</v>
      </c>
      <c r="T18" s="85">
        <f t="shared" si="0"/>
        <v>4.1722570389997569E-3</v>
      </c>
      <c r="U18" s="85">
        <f>R18/'סכום נכסי הקרן'!$C$42</f>
        <v>6.5896121219945192E-4</v>
      </c>
    </row>
    <row r="19" spans="2:61">
      <c r="B19" s="77" t="s">
        <v>363</v>
      </c>
      <c r="C19" s="74" t="s">
        <v>364</v>
      </c>
      <c r="D19" s="87" t="s">
        <v>119</v>
      </c>
      <c r="E19" s="87" t="s">
        <v>348</v>
      </c>
      <c r="F19" s="74" t="s">
        <v>365</v>
      </c>
      <c r="G19" s="87" t="s">
        <v>358</v>
      </c>
      <c r="H19" s="74" t="s">
        <v>366</v>
      </c>
      <c r="I19" s="74" t="s">
        <v>159</v>
      </c>
      <c r="J19" s="74"/>
      <c r="K19" s="84">
        <v>4.9400000000012927</v>
      </c>
      <c r="L19" s="87" t="s">
        <v>163</v>
      </c>
      <c r="M19" s="88">
        <v>1E-3</v>
      </c>
      <c r="N19" s="88">
        <v>1.7000000000010774E-3</v>
      </c>
      <c r="O19" s="84">
        <v>1873579.9712130001</v>
      </c>
      <c r="P19" s="86">
        <v>99.06</v>
      </c>
      <c r="Q19" s="74"/>
      <c r="R19" s="84">
        <v>1855.9683011400007</v>
      </c>
      <c r="S19" s="85">
        <v>1.2490533141420001E-3</v>
      </c>
      <c r="T19" s="85">
        <f t="shared" si="0"/>
        <v>6.4347600579790368E-3</v>
      </c>
      <c r="U19" s="85">
        <f>R19/'סכום נכסי הקרן'!$C$42</f>
        <v>1.0162981926528252E-3</v>
      </c>
      <c r="BI19" s="3"/>
    </row>
    <row r="20" spans="2:61">
      <c r="B20" s="77" t="s">
        <v>367</v>
      </c>
      <c r="C20" s="74" t="s">
        <v>368</v>
      </c>
      <c r="D20" s="87" t="s">
        <v>119</v>
      </c>
      <c r="E20" s="87" t="s">
        <v>348</v>
      </c>
      <c r="F20" s="74" t="s">
        <v>365</v>
      </c>
      <c r="G20" s="87" t="s">
        <v>358</v>
      </c>
      <c r="H20" s="74" t="s">
        <v>366</v>
      </c>
      <c r="I20" s="74" t="s">
        <v>159</v>
      </c>
      <c r="J20" s="74"/>
      <c r="K20" s="84">
        <v>0.48999999999904209</v>
      </c>
      <c r="L20" s="87" t="s">
        <v>163</v>
      </c>
      <c r="M20" s="88">
        <v>8.0000000000000002E-3</v>
      </c>
      <c r="N20" s="88">
        <v>1.739999999999042E-2</v>
      </c>
      <c r="O20" s="84">
        <v>493417.79447000014</v>
      </c>
      <c r="P20" s="86">
        <v>101.56</v>
      </c>
      <c r="Q20" s="74"/>
      <c r="R20" s="84">
        <v>501.1151141520001</v>
      </c>
      <c r="S20" s="85">
        <v>2.2965997849465937E-3</v>
      </c>
      <c r="T20" s="85">
        <f t="shared" si="0"/>
        <v>1.7373979496386122E-3</v>
      </c>
      <c r="U20" s="85">
        <f>R20/'סכום נכסי הקרן'!$C$42</f>
        <v>2.744025232062815E-4</v>
      </c>
    </row>
    <row r="21" spans="2:61">
      <c r="B21" s="77" t="s">
        <v>369</v>
      </c>
      <c r="C21" s="74" t="s">
        <v>370</v>
      </c>
      <c r="D21" s="87" t="s">
        <v>119</v>
      </c>
      <c r="E21" s="87" t="s">
        <v>348</v>
      </c>
      <c r="F21" s="74" t="s">
        <v>371</v>
      </c>
      <c r="G21" s="87" t="s">
        <v>358</v>
      </c>
      <c r="H21" s="74" t="s">
        <v>366</v>
      </c>
      <c r="I21" s="74" t="s">
        <v>159</v>
      </c>
      <c r="J21" s="74"/>
      <c r="K21" s="84">
        <v>4.6700000000003339</v>
      </c>
      <c r="L21" s="87" t="s">
        <v>163</v>
      </c>
      <c r="M21" s="88">
        <v>8.3000000000000001E-3</v>
      </c>
      <c r="N21" s="88">
        <v>9.9999999999814669E-4</v>
      </c>
      <c r="O21" s="84">
        <v>1041007.9900950001</v>
      </c>
      <c r="P21" s="86">
        <v>103.67</v>
      </c>
      <c r="Q21" s="74"/>
      <c r="R21" s="84">
        <v>1079.2130300920003</v>
      </c>
      <c r="S21" s="85">
        <v>8.0951187826698925E-4</v>
      </c>
      <c r="T21" s="85">
        <f t="shared" si="0"/>
        <v>3.7417001657953915E-3</v>
      </c>
      <c r="U21" s="85">
        <f>R21/'סכום נכסי הקרן'!$C$42</f>
        <v>5.9095958228175803E-4</v>
      </c>
    </row>
    <row r="22" spans="2:61">
      <c r="B22" s="77" t="s">
        <v>372</v>
      </c>
      <c r="C22" s="74" t="s">
        <v>373</v>
      </c>
      <c r="D22" s="87" t="s">
        <v>119</v>
      </c>
      <c r="E22" s="87" t="s">
        <v>348</v>
      </c>
      <c r="F22" s="74" t="s">
        <v>374</v>
      </c>
      <c r="G22" s="87" t="s">
        <v>358</v>
      </c>
      <c r="H22" s="74" t="s">
        <v>366</v>
      </c>
      <c r="I22" s="74" t="s">
        <v>159</v>
      </c>
      <c r="J22" s="74"/>
      <c r="K22" s="84">
        <v>1.9699999999999231</v>
      </c>
      <c r="L22" s="87" t="s">
        <v>163</v>
      </c>
      <c r="M22" s="88">
        <v>9.8999999999999991E-3</v>
      </c>
      <c r="N22" s="88">
        <v>7.7000000000014331E-3</v>
      </c>
      <c r="O22" s="84">
        <v>894960.97479500016</v>
      </c>
      <c r="P22" s="86">
        <v>101.35</v>
      </c>
      <c r="Q22" s="74"/>
      <c r="R22" s="84">
        <v>907.04293173100007</v>
      </c>
      <c r="S22" s="85">
        <v>2.9694704383627189E-4</v>
      </c>
      <c r="T22" s="85">
        <f t="shared" si="0"/>
        <v>3.1447754923345397E-3</v>
      </c>
      <c r="U22" s="85">
        <f>R22/'סכום נכסי הקרן'!$C$42</f>
        <v>4.96682023938942E-4</v>
      </c>
    </row>
    <row r="23" spans="2:61">
      <c r="B23" s="77" t="s">
        <v>375</v>
      </c>
      <c r="C23" s="74" t="s">
        <v>376</v>
      </c>
      <c r="D23" s="87" t="s">
        <v>119</v>
      </c>
      <c r="E23" s="87" t="s">
        <v>348</v>
      </c>
      <c r="F23" s="74" t="s">
        <v>374</v>
      </c>
      <c r="G23" s="87" t="s">
        <v>358</v>
      </c>
      <c r="H23" s="74" t="s">
        <v>366</v>
      </c>
      <c r="I23" s="74" t="s">
        <v>159</v>
      </c>
      <c r="J23" s="74"/>
      <c r="K23" s="84">
        <v>3.9499999999994553</v>
      </c>
      <c r="L23" s="87" t="s">
        <v>163</v>
      </c>
      <c r="M23" s="88">
        <v>8.6E-3</v>
      </c>
      <c r="N23" s="88">
        <v>3.0999999999987565E-3</v>
      </c>
      <c r="O23" s="84">
        <v>2493271.5823600003</v>
      </c>
      <c r="P23" s="86">
        <v>103.2</v>
      </c>
      <c r="Q23" s="74"/>
      <c r="R23" s="84">
        <v>2573.0561713720008</v>
      </c>
      <c r="S23" s="85">
        <v>9.9676997844764712E-4</v>
      </c>
      <c r="T23" s="85">
        <f t="shared" si="0"/>
        <v>8.9209492793121108E-3</v>
      </c>
      <c r="U23" s="85">
        <f>R23/'סכום נכסי הקרן'!$C$42</f>
        <v>1.408963900381996E-3</v>
      </c>
    </row>
    <row r="24" spans="2:61">
      <c r="B24" s="77" t="s">
        <v>377</v>
      </c>
      <c r="C24" s="74" t="s">
        <v>378</v>
      </c>
      <c r="D24" s="87" t="s">
        <v>119</v>
      </c>
      <c r="E24" s="87" t="s">
        <v>348</v>
      </c>
      <c r="F24" s="74" t="s">
        <v>374</v>
      </c>
      <c r="G24" s="87" t="s">
        <v>358</v>
      </c>
      <c r="H24" s="74" t="s">
        <v>366</v>
      </c>
      <c r="I24" s="74" t="s">
        <v>159</v>
      </c>
      <c r="J24" s="74"/>
      <c r="K24" s="84">
        <v>5.670000000000269</v>
      </c>
      <c r="L24" s="87" t="s">
        <v>163</v>
      </c>
      <c r="M24" s="88">
        <v>3.8E-3</v>
      </c>
      <c r="N24" s="88">
        <v>2.800000000000193E-3</v>
      </c>
      <c r="O24" s="84">
        <v>4187078.4445320005</v>
      </c>
      <c r="P24" s="86">
        <v>99.16</v>
      </c>
      <c r="Q24" s="74"/>
      <c r="R24" s="84">
        <v>4151.906947464</v>
      </c>
      <c r="S24" s="85">
        <v>1.3956928148440002E-3</v>
      </c>
      <c r="T24" s="85">
        <f t="shared" si="0"/>
        <v>1.4394925265467514E-2</v>
      </c>
      <c r="U24" s="85">
        <f>R24/'סכום נכסי הקרן'!$C$42</f>
        <v>2.2735170229893262E-3</v>
      </c>
    </row>
    <row r="25" spans="2:61">
      <c r="B25" s="77" t="s">
        <v>379</v>
      </c>
      <c r="C25" s="74" t="s">
        <v>380</v>
      </c>
      <c r="D25" s="87" t="s">
        <v>119</v>
      </c>
      <c r="E25" s="87" t="s">
        <v>348</v>
      </c>
      <c r="F25" s="74" t="s">
        <v>374</v>
      </c>
      <c r="G25" s="87" t="s">
        <v>358</v>
      </c>
      <c r="H25" s="74" t="s">
        <v>366</v>
      </c>
      <c r="I25" s="74" t="s">
        <v>159</v>
      </c>
      <c r="J25" s="74"/>
      <c r="K25" s="84">
        <v>3.0700000000000003</v>
      </c>
      <c r="L25" s="87" t="s">
        <v>163</v>
      </c>
      <c r="M25" s="88">
        <v>1E-3</v>
      </c>
      <c r="N25" s="88">
        <v>4.2999999999999991E-3</v>
      </c>
      <c r="O25" s="84">
        <v>642829.61179100012</v>
      </c>
      <c r="P25" s="86">
        <v>98.49</v>
      </c>
      <c r="Q25" s="74"/>
      <c r="R25" s="84">
        <v>633.12290360000009</v>
      </c>
      <c r="S25" s="85">
        <v>2.5268141744718624E-4</v>
      </c>
      <c r="T25" s="85">
        <f t="shared" si="0"/>
        <v>2.195077345542272E-3</v>
      </c>
      <c r="U25" s="85">
        <f>R25/'סכום נכסי הקרן'!$C$42</f>
        <v>3.4668785143612883E-4</v>
      </c>
    </row>
    <row r="26" spans="2:61">
      <c r="B26" s="77" t="s">
        <v>381</v>
      </c>
      <c r="C26" s="74" t="s">
        <v>382</v>
      </c>
      <c r="D26" s="87" t="s">
        <v>119</v>
      </c>
      <c r="E26" s="87" t="s">
        <v>348</v>
      </c>
      <c r="F26" s="74" t="s">
        <v>383</v>
      </c>
      <c r="G26" s="87" t="s">
        <v>155</v>
      </c>
      <c r="H26" s="74" t="s">
        <v>351</v>
      </c>
      <c r="I26" s="74" t="s">
        <v>352</v>
      </c>
      <c r="J26" s="74"/>
      <c r="K26" s="84">
        <v>15.339999999999231</v>
      </c>
      <c r="L26" s="87" t="s">
        <v>163</v>
      </c>
      <c r="M26" s="88">
        <v>2.07E-2</v>
      </c>
      <c r="N26" s="88">
        <v>5.2999999999985828E-3</v>
      </c>
      <c r="O26" s="84">
        <v>2900657.1234410005</v>
      </c>
      <c r="P26" s="86">
        <v>124</v>
      </c>
      <c r="Q26" s="74"/>
      <c r="R26" s="84">
        <v>3596.8148330670006</v>
      </c>
      <c r="S26" s="85">
        <v>1.9618785963172384E-3</v>
      </c>
      <c r="T26" s="85">
        <f t="shared" si="0"/>
        <v>1.2470385625417106E-2</v>
      </c>
      <c r="U26" s="85">
        <f>R26/'סכום נכסי הקרן'!$C$42</f>
        <v>1.9695575683634082E-3</v>
      </c>
    </row>
    <row r="27" spans="2:61">
      <c r="B27" s="77" t="s">
        <v>384</v>
      </c>
      <c r="C27" s="74" t="s">
        <v>385</v>
      </c>
      <c r="D27" s="87" t="s">
        <v>119</v>
      </c>
      <c r="E27" s="87" t="s">
        <v>348</v>
      </c>
      <c r="F27" s="74" t="s">
        <v>386</v>
      </c>
      <c r="G27" s="87" t="s">
        <v>358</v>
      </c>
      <c r="H27" s="74" t="s">
        <v>366</v>
      </c>
      <c r="I27" s="74" t="s">
        <v>159</v>
      </c>
      <c r="J27" s="74"/>
      <c r="K27" s="84">
        <v>1.789999999999655</v>
      </c>
      <c r="L27" s="87" t="s">
        <v>163</v>
      </c>
      <c r="M27" s="88">
        <v>0.05</v>
      </c>
      <c r="N27" s="88">
        <v>8.1999999999999001E-3</v>
      </c>
      <c r="O27" s="84">
        <v>1786645.9936640004</v>
      </c>
      <c r="P27" s="86">
        <v>111.95</v>
      </c>
      <c r="Q27" s="74"/>
      <c r="R27" s="84">
        <v>2000.1502178110004</v>
      </c>
      <c r="S27" s="85">
        <v>5.6689999535602009E-4</v>
      </c>
      <c r="T27" s="85">
        <f t="shared" si="0"/>
        <v>6.9346479267037003E-3</v>
      </c>
      <c r="U27" s="85">
        <f>R27/'סכום נכסי הקרן'!$C$42</f>
        <v>1.0952498758448022E-3</v>
      </c>
    </row>
    <row r="28" spans="2:61">
      <c r="B28" s="77" t="s">
        <v>387</v>
      </c>
      <c r="C28" s="74" t="s">
        <v>388</v>
      </c>
      <c r="D28" s="87" t="s">
        <v>119</v>
      </c>
      <c r="E28" s="87" t="s">
        <v>348</v>
      </c>
      <c r="F28" s="74" t="s">
        <v>386</v>
      </c>
      <c r="G28" s="87" t="s">
        <v>358</v>
      </c>
      <c r="H28" s="74" t="s">
        <v>366</v>
      </c>
      <c r="I28" s="74" t="s">
        <v>159</v>
      </c>
      <c r="J28" s="74"/>
      <c r="K28" s="84">
        <v>1.4700000000002689</v>
      </c>
      <c r="L28" s="87" t="s">
        <v>163</v>
      </c>
      <c r="M28" s="88">
        <v>6.9999999999999993E-3</v>
      </c>
      <c r="N28" s="88">
        <v>1.1499999999993642E-2</v>
      </c>
      <c r="O28" s="84">
        <v>698465.77079300012</v>
      </c>
      <c r="P28" s="86">
        <v>101.32</v>
      </c>
      <c r="Q28" s="74"/>
      <c r="R28" s="84">
        <v>707.68555182299997</v>
      </c>
      <c r="S28" s="85">
        <v>3.2758526550262024E-4</v>
      </c>
      <c r="T28" s="85">
        <f t="shared" si="0"/>
        <v>2.453590785835296E-3</v>
      </c>
      <c r="U28" s="85">
        <f>R28/'סכום נכסי הקרן'!$C$42</f>
        <v>3.8751715039662168E-4</v>
      </c>
    </row>
    <row r="29" spans="2:61">
      <c r="B29" s="77" t="s">
        <v>389</v>
      </c>
      <c r="C29" s="74" t="s">
        <v>390</v>
      </c>
      <c r="D29" s="87" t="s">
        <v>119</v>
      </c>
      <c r="E29" s="87" t="s">
        <v>348</v>
      </c>
      <c r="F29" s="74" t="s">
        <v>386</v>
      </c>
      <c r="G29" s="87" t="s">
        <v>358</v>
      </c>
      <c r="H29" s="74" t="s">
        <v>366</v>
      </c>
      <c r="I29" s="74" t="s">
        <v>159</v>
      </c>
      <c r="J29" s="74"/>
      <c r="K29" s="84">
        <v>4.0299999999985667</v>
      </c>
      <c r="L29" s="87" t="s">
        <v>163</v>
      </c>
      <c r="M29" s="88">
        <v>6.0000000000000001E-3</v>
      </c>
      <c r="N29" s="88">
        <v>3.0999999999995653E-3</v>
      </c>
      <c r="O29" s="84">
        <v>1125711.9567600002</v>
      </c>
      <c r="P29" s="86">
        <v>102.35</v>
      </c>
      <c r="Q29" s="74"/>
      <c r="R29" s="84">
        <v>1152.1661880550002</v>
      </c>
      <c r="S29" s="85">
        <v>6.3266556180015254E-4</v>
      </c>
      <c r="T29" s="85">
        <f t="shared" si="0"/>
        <v>3.9946334010642287E-3</v>
      </c>
      <c r="U29" s="85">
        <f>R29/'סכום נכסי הקרן'!$C$42</f>
        <v>6.3090755043432409E-4</v>
      </c>
    </row>
    <row r="30" spans="2:61">
      <c r="B30" s="77" t="s">
        <v>391</v>
      </c>
      <c r="C30" s="74" t="s">
        <v>392</v>
      </c>
      <c r="D30" s="87" t="s">
        <v>119</v>
      </c>
      <c r="E30" s="87" t="s">
        <v>348</v>
      </c>
      <c r="F30" s="74" t="s">
        <v>386</v>
      </c>
      <c r="G30" s="87" t="s">
        <v>358</v>
      </c>
      <c r="H30" s="74" t="s">
        <v>366</v>
      </c>
      <c r="I30" s="74" t="s">
        <v>159</v>
      </c>
      <c r="J30" s="74"/>
      <c r="K30" s="84">
        <v>4.9899999999998794</v>
      </c>
      <c r="L30" s="87" t="s">
        <v>163</v>
      </c>
      <c r="M30" s="88">
        <v>1.7500000000000002E-2</v>
      </c>
      <c r="N30" s="88">
        <v>2.5000000000000001E-3</v>
      </c>
      <c r="O30" s="84">
        <v>4579226.5397340013</v>
      </c>
      <c r="P30" s="86">
        <v>108.47</v>
      </c>
      <c r="Q30" s="74"/>
      <c r="R30" s="84">
        <v>4967.0871448400012</v>
      </c>
      <c r="S30" s="85">
        <v>1.0087693530198194E-3</v>
      </c>
      <c r="T30" s="85">
        <f t="shared" si="0"/>
        <v>1.7221206819365065E-2</v>
      </c>
      <c r="U30" s="85">
        <f>R30/'סכום נכסי הקרן'!$C$42</f>
        <v>2.719896500898906E-3</v>
      </c>
    </row>
    <row r="31" spans="2:61">
      <c r="B31" s="77" t="s">
        <v>393</v>
      </c>
      <c r="C31" s="74" t="s">
        <v>394</v>
      </c>
      <c r="D31" s="87" t="s">
        <v>119</v>
      </c>
      <c r="E31" s="87" t="s">
        <v>348</v>
      </c>
      <c r="F31" s="74" t="s">
        <v>365</v>
      </c>
      <c r="G31" s="87" t="s">
        <v>358</v>
      </c>
      <c r="H31" s="74" t="s">
        <v>395</v>
      </c>
      <c r="I31" s="74" t="s">
        <v>159</v>
      </c>
      <c r="J31" s="74"/>
      <c r="K31" s="84">
        <v>0.32999999999943647</v>
      </c>
      <c r="L31" s="87" t="s">
        <v>163</v>
      </c>
      <c r="M31" s="88">
        <v>3.1E-2</v>
      </c>
      <c r="N31" s="88">
        <v>1.1200000000015026E-2</v>
      </c>
      <c r="O31" s="84">
        <v>293622.14165300009</v>
      </c>
      <c r="P31" s="86">
        <v>108.79</v>
      </c>
      <c r="Q31" s="74"/>
      <c r="R31" s="84">
        <v>319.43150384600006</v>
      </c>
      <c r="S31" s="85">
        <v>1.706932796641503E-3</v>
      </c>
      <c r="T31" s="85">
        <f t="shared" si="0"/>
        <v>1.107489325623654E-3</v>
      </c>
      <c r="U31" s="85">
        <f>R31/'סכום נכסי הקרן'!$C$42</f>
        <v>1.7491551975088154E-4</v>
      </c>
    </row>
    <row r="32" spans="2:61">
      <c r="B32" s="77" t="s">
        <v>396</v>
      </c>
      <c r="C32" s="74" t="s">
        <v>397</v>
      </c>
      <c r="D32" s="87" t="s">
        <v>119</v>
      </c>
      <c r="E32" s="87" t="s">
        <v>348</v>
      </c>
      <c r="F32" s="74" t="s">
        <v>365</v>
      </c>
      <c r="G32" s="87" t="s">
        <v>358</v>
      </c>
      <c r="H32" s="74" t="s">
        <v>395</v>
      </c>
      <c r="I32" s="74" t="s">
        <v>159</v>
      </c>
      <c r="J32" s="74"/>
      <c r="K32" s="84">
        <v>0.46999999998513164</v>
      </c>
      <c r="L32" s="87" t="s">
        <v>163</v>
      </c>
      <c r="M32" s="88">
        <v>4.2000000000000003E-2</v>
      </c>
      <c r="N32" s="88">
        <v>2.4600000000201443E-2</v>
      </c>
      <c r="O32" s="84">
        <v>17021.486519000002</v>
      </c>
      <c r="P32" s="86">
        <v>122.49</v>
      </c>
      <c r="Q32" s="74"/>
      <c r="R32" s="84">
        <v>20.849617573000003</v>
      </c>
      <c r="S32" s="85">
        <v>6.5258929260437841E-4</v>
      </c>
      <c r="T32" s="85">
        <f t="shared" si="0"/>
        <v>7.228694924394509E-5</v>
      </c>
      <c r="U32" s="85">
        <f>R32/'סכום נכסי הקרן'!$C$42</f>
        <v>1.1416913017279011E-5</v>
      </c>
    </row>
    <row r="33" spans="2:21">
      <c r="B33" s="77" t="s">
        <v>398</v>
      </c>
      <c r="C33" s="74" t="s">
        <v>399</v>
      </c>
      <c r="D33" s="87" t="s">
        <v>119</v>
      </c>
      <c r="E33" s="87" t="s">
        <v>348</v>
      </c>
      <c r="F33" s="74" t="s">
        <v>400</v>
      </c>
      <c r="G33" s="87" t="s">
        <v>358</v>
      </c>
      <c r="H33" s="74" t="s">
        <v>395</v>
      </c>
      <c r="I33" s="74" t="s">
        <v>159</v>
      </c>
      <c r="J33" s="74"/>
      <c r="K33" s="84">
        <v>1.1700000000010902</v>
      </c>
      <c r="L33" s="87" t="s">
        <v>163</v>
      </c>
      <c r="M33" s="88">
        <v>3.85E-2</v>
      </c>
      <c r="N33" s="88">
        <v>2.4999999999899074E-3</v>
      </c>
      <c r="O33" s="84">
        <v>217641.27547600004</v>
      </c>
      <c r="P33" s="86">
        <v>113.81</v>
      </c>
      <c r="Q33" s="74"/>
      <c r="R33" s="84">
        <v>247.69754696900003</v>
      </c>
      <c r="S33" s="85">
        <v>1.0219507550530249E-3</v>
      </c>
      <c r="T33" s="85">
        <f t="shared" si="0"/>
        <v>8.5878313800752653E-4</v>
      </c>
      <c r="U33" s="85">
        <f>R33/'סכום נכסי הקרן'!$C$42</f>
        <v>1.3563516637353601E-4</v>
      </c>
    </row>
    <row r="34" spans="2:21">
      <c r="B34" s="77" t="s">
        <v>401</v>
      </c>
      <c r="C34" s="74" t="s">
        <v>402</v>
      </c>
      <c r="D34" s="87" t="s">
        <v>119</v>
      </c>
      <c r="E34" s="87" t="s">
        <v>348</v>
      </c>
      <c r="F34" s="74" t="s">
        <v>403</v>
      </c>
      <c r="G34" s="87" t="s">
        <v>404</v>
      </c>
      <c r="H34" s="74" t="s">
        <v>405</v>
      </c>
      <c r="I34" s="74" t="s">
        <v>352</v>
      </c>
      <c r="J34" s="74"/>
      <c r="K34" s="84">
        <v>1.4000000000154305</v>
      </c>
      <c r="L34" s="87" t="s">
        <v>163</v>
      </c>
      <c r="M34" s="88">
        <v>3.6400000000000002E-2</v>
      </c>
      <c r="N34" s="88">
        <v>1.0500000000051435E-2</v>
      </c>
      <c r="O34" s="84">
        <v>34313.791488000003</v>
      </c>
      <c r="P34" s="86">
        <v>113.32</v>
      </c>
      <c r="Q34" s="74"/>
      <c r="R34" s="84">
        <v>38.884389916000011</v>
      </c>
      <c r="S34" s="85">
        <v>9.3370861191836743E-4</v>
      </c>
      <c r="T34" s="85">
        <f t="shared" si="0"/>
        <v>1.3481465117516872E-4</v>
      </c>
      <c r="U34" s="85">
        <f>R34/'סכום נכסי הקרן'!$C$42</f>
        <v>2.1292462360356655E-5</v>
      </c>
    </row>
    <row r="35" spans="2:21">
      <c r="B35" s="77" t="s">
        <v>406</v>
      </c>
      <c r="C35" s="74" t="s">
        <v>407</v>
      </c>
      <c r="D35" s="87" t="s">
        <v>119</v>
      </c>
      <c r="E35" s="87" t="s">
        <v>348</v>
      </c>
      <c r="F35" s="74" t="s">
        <v>371</v>
      </c>
      <c r="G35" s="87" t="s">
        <v>358</v>
      </c>
      <c r="H35" s="74" t="s">
        <v>395</v>
      </c>
      <c r="I35" s="74" t="s">
        <v>159</v>
      </c>
      <c r="J35" s="74"/>
      <c r="K35" s="84">
        <v>0.11000000000032809</v>
      </c>
      <c r="L35" s="87" t="s">
        <v>163</v>
      </c>
      <c r="M35" s="88">
        <v>3.4000000000000002E-2</v>
      </c>
      <c r="N35" s="88">
        <v>5.9100000000008993E-2</v>
      </c>
      <c r="O35" s="84">
        <v>660668.0853090001</v>
      </c>
      <c r="P35" s="86">
        <v>106.11</v>
      </c>
      <c r="Q35" s="74"/>
      <c r="R35" s="84">
        <v>701.03488030700009</v>
      </c>
      <c r="S35" s="85">
        <v>7.3913139118474721E-4</v>
      </c>
      <c r="T35" s="85">
        <f t="shared" si="0"/>
        <v>2.4305324849992265E-3</v>
      </c>
      <c r="U35" s="85">
        <f>R35/'סכום נכסי הקרן'!$C$42</f>
        <v>3.8387535035214535E-4</v>
      </c>
    </row>
    <row r="36" spans="2:21">
      <c r="B36" s="77" t="s">
        <v>408</v>
      </c>
      <c r="C36" s="74" t="s">
        <v>409</v>
      </c>
      <c r="D36" s="87" t="s">
        <v>119</v>
      </c>
      <c r="E36" s="87" t="s">
        <v>348</v>
      </c>
      <c r="F36" s="74" t="s">
        <v>410</v>
      </c>
      <c r="G36" s="87" t="s">
        <v>404</v>
      </c>
      <c r="H36" s="74" t="s">
        <v>395</v>
      </c>
      <c r="I36" s="74" t="s">
        <v>159</v>
      </c>
      <c r="J36" s="74"/>
      <c r="K36" s="84">
        <v>4.7900000000001404</v>
      </c>
      <c r="L36" s="87" t="s">
        <v>163</v>
      </c>
      <c r="M36" s="88">
        <v>8.3000000000000001E-3</v>
      </c>
      <c r="N36" s="88">
        <v>3.999999999980014E-4</v>
      </c>
      <c r="O36" s="84">
        <v>2096754.8368400002</v>
      </c>
      <c r="P36" s="86">
        <v>105</v>
      </c>
      <c r="Q36" s="74"/>
      <c r="R36" s="84">
        <v>2201.5925021110006</v>
      </c>
      <c r="S36" s="85">
        <v>1.3691554887157167E-3</v>
      </c>
      <c r="T36" s="85">
        <f t="shared" si="0"/>
        <v>7.6330611292381983E-3</v>
      </c>
      <c r="U36" s="85">
        <f>R36/'סכום נכסי הקרן'!$C$42</f>
        <v>1.205556409276541E-3</v>
      </c>
    </row>
    <row r="37" spans="2:21">
      <c r="B37" s="77" t="s">
        <v>411</v>
      </c>
      <c r="C37" s="74" t="s">
        <v>412</v>
      </c>
      <c r="D37" s="87" t="s">
        <v>119</v>
      </c>
      <c r="E37" s="87" t="s">
        <v>348</v>
      </c>
      <c r="F37" s="74" t="s">
        <v>410</v>
      </c>
      <c r="G37" s="87" t="s">
        <v>404</v>
      </c>
      <c r="H37" s="74" t="s">
        <v>395</v>
      </c>
      <c r="I37" s="74" t="s">
        <v>159</v>
      </c>
      <c r="J37" s="74"/>
      <c r="K37" s="84">
        <v>8.6499999999994479</v>
      </c>
      <c r="L37" s="87" t="s">
        <v>163</v>
      </c>
      <c r="M37" s="88">
        <v>1.6500000000000001E-2</v>
      </c>
      <c r="N37" s="88">
        <v>1.9999999999987727E-3</v>
      </c>
      <c r="O37" s="84">
        <v>1420739.6791810002</v>
      </c>
      <c r="P37" s="86">
        <v>114.68</v>
      </c>
      <c r="Q37" s="74"/>
      <c r="R37" s="84">
        <v>1629.3042572060001</v>
      </c>
      <c r="S37" s="85">
        <v>9.7308937431491154E-4</v>
      </c>
      <c r="T37" s="85">
        <f t="shared" si="0"/>
        <v>5.6489014117992323E-3</v>
      </c>
      <c r="U37" s="85">
        <f>R37/'סכום נכסי הקרן'!$C$42</f>
        <v>8.9218063199836175E-4</v>
      </c>
    </row>
    <row r="38" spans="2:21">
      <c r="B38" s="77" t="s">
        <v>413</v>
      </c>
      <c r="C38" s="74" t="s">
        <v>414</v>
      </c>
      <c r="D38" s="87" t="s">
        <v>119</v>
      </c>
      <c r="E38" s="87" t="s">
        <v>348</v>
      </c>
      <c r="F38" s="74" t="s">
        <v>415</v>
      </c>
      <c r="G38" s="87" t="s">
        <v>155</v>
      </c>
      <c r="H38" s="74" t="s">
        <v>395</v>
      </c>
      <c r="I38" s="74" t="s">
        <v>159</v>
      </c>
      <c r="J38" s="74"/>
      <c r="K38" s="84">
        <v>8.6099999999909809</v>
      </c>
      <c r="L38" s="87" t="s">
        <v>163</v>
      </c>
      <c r="M38" s="88">
        <v>2.6499999999999999E-2</v>
      </c>
      <c r="N38" s="88">
        <v>3.3999999999909077E-3</v>
      </c>
      <c r="O38" s="84">
        <v>339789.82384900004</v>
      </c>
      <c r="P38" s="86">
        <v>123</v>
      </c>
      <c r="Q38" s="74"/>
      <c r="R38" s="84">
        <v>417.94150085700005</v>
      </c>
      <c r="S38" s="85">
        <v>2.1729179011667745E-4</v>
      </c>
      <c r="T38" s="85">
        <f t="shared" si="0"/>
        <v>1.4490297461624427E-3</v>
      </c>
      <c r="U38" s="85">
        <f>R38/'סכום נכסי הקרן'!$C$42</f>
        <v>2.2885799918817581E-4</v>
      </c>
    </row>
    <row r="39" spans="2:21">
      <c r="B39" s="77" t="s">
        <v>416</v>
      </c>
      <c r="C39" s="74" t="s">
        <v>417</v>
      </c>
      <c r="D39" s="87" t="s">
        <v>119</v>
      </c>
      <c r="E39" s="87" t="s">
        <v>348</v>
      </c>
      <c r="F39" s="74" t="s">
        <v>418</v>
      </c>
      <c r="G39" s="87" t="s">
        <v>404</v>
      </c>
      <c r="H39" s="74" t="s">
        <v>405</v>
      </c>
      <c r="I39" s="74" t="s">
        <v>352</v>
      </c>
      <c r="J39" s="74"/>
      <c r="K39" s="84">
        <v>2.479999999996831</v>
      </c>
      <c r="L39" s="87" t="s">
        <v>163</v>
      </c>
      <c r="M39" s="88">
        <v>6.5000000000000006E-3</v>
      </c>
      <c r="N39" s="88">
        <v>4.0000000000000001E-3</v>
      </c>
      <c r="O39" s="84">
        <v>250139.06949400005</v>
      </c>
      <c r="P39" s="86">
        <v>100.6</v>
      </c>
      <c r="Q39" s="84">
        <v>0.81295200700000025</v>
      </c>
      <c r="R39" s="84">
        <v>252.45285588500005</v>
      </c>
      <c r="S39" s="85">
        <v>3.3138980078184391E-4</v>
      </c>
      <c r="T39" s="85">
        <f t="shared" si="0"/>
        <v>8.7527009624772565E-4</v>
      </c>
      <c r="U39" s="85">
        <f>R39/'סכום נכסי הקרן'!$C$42</f>
        <v>1.3823909654511719E-4</v>
      </c>
    </row>
    <row r="40" spans="2:21">
      <c r="B40" s="77" t="s">
        <v>419</v>
      </c>
      <c r="C40" s="74" t="s">
        <v>420</v>
      </c>
      <c r="D40" s="87" t="s">
        <v>119</v>
      </c>
      <c r="E40" s="87" t="s">
        <v>348</v>
      </c>
      <c r="F40" s="74" t="s">
        <v>418</v>
      </c>
      <c r="G40" s="87" t="s">
        <v>404</v>
      </c>
      <c r="H40" s="74" t="s">
        <v>395</v>
      </c>
      <c r="I40" s="74" t="s">
        <v>159</v>
      </c>
      <c r="J40" s="74"/>
      <c r="K40" s="84">
        <v>4.8400000000002663</v>
      </c>
      <c r="L40" s="87" t="s">
        <v>163</v>
      </c>
      <c r="M40" s="88">
        <v>1.34E-2</v>
      </c>
      <c r="N40" s="88">
        <v>8.2000000000000944E-3</v>
      </c>
      <c r="O40" s="84">
        <v>6187993.3350610007</v>
      </c>
      <c r="P40" s="86">
        <v>104.18</v>
      </c>
      <c r="Q40" s="74"/>
      <c r="R40" s="84">
        <v>6446.6512618170009</v>
      </c>
      <c r="S40" s="85">
        <v>1.7019687083433222E-3</v>
      </c>
      <c r="T40" s="85">
        <f t="shared" si="0"/>
        <v>2.2350949648105571E-2</v>
      </c>
      <c r="U40" s="85">
        <f>R40/'סכום נכסי הקרן'!$C$42</f>
        <v>3.5300818564753382E-3</v>
      </c>
    </row>
    <row r="41" spans="2:21">
      <c r="B41" s="77" t="s">
        <v>421</v>
      </c>
      <c r="C41" s="74" t="s">
        <v>422</v>
      </c>
      <c r="D41" s="87" t="s">
        <v>119</v>
      </c>
      <c r="E41" s="87" t="s">
        <v>348</v>
      </c>
      <c r="F41" s="74" t="s">
        <v>418</v>
      </c>
      <c r="G41" s="87" t="s">
        <v>404</v>
      </c>
      <c r="H41" s="74" t="s">
        <v>395</v>
      </c>
      <c r="I41" s="74" t="s">
        <v>159</v>
      </c>
      <c r="J41" s="74"/>
      <c r="K41" s="84">
        <v>5.5500000000006056</v>
      </c>
      <c r="L41" s="87" t="s">
        <v>163</v>
      </c>
      <c r="M41" s="88">
        <v>1.77E-2</v>
      </c>
      <c r="N41" s="88">
        <v>8.1000000000017603E-3</v>
      </c>
      <c r="O41" s="84">
        <v>3432291.1898980006</v>
      </c>
      <c r="P41" s="86">
        <v>105.9</v>
      </c>
      <c r="Q41" s="74"/>
      <c r="R41" s="84">
        <v>3634.7963480560006</v>
      </c>
      <c r="S41" s="85">
        <v>1.0582415718296068E-3</v>
      </c>
      <c r="T41" s="85">
        <f t="shared" si="0"/>
        <v>1.2602069951837245E-2</v>
      </c>
      <c r="U41" s="85">
        <f>R41/'סכום נכסי הקרן'!$C$42</f>
        <v>1.9903556310317348E-3</v>
      </c>
    </row>
    <row r="42" spans="2:21">
      <c r="B42" s="77" t="s">
        <v>423</v>
      </c>
      <c r="C42" s="74" t="s">
        <v>424</v>
      </c>
      <c r="D42" s="87" t="s">
        <v>119</v>
      </c>
      <c r="E42" s="87" t="s">
        <v>348</v>
      </c>
      <c r="F42" s="74" t="s">
        <v>418</v>
      </c>
      <c r="G42" s="87" t="s">
        <v>404</v>
      </c>
      <c r="H42" s="74" t="s">
        <v>395</v>
      </c>
      <c r="I42" s="74" t="s">
        <v>159</v>
      </c>
      <c r="J42" s="74"/>
      <c r="K42" s="84">
        <v>8.9100000000007178</v>
      </c>
      <c r="L42" s="87" t="s">
        <v>163</v>
      </c>
      <c r="M42" s="88">
        <v>2.4799999999999999E-2</v>
      </c>
      <c r="N42" s="88">
        <v>1.1600000000000275E-2</v>
      </c>
      <c r="O42" s="84">
        <v>2560310.9727230007</v>
      </c>
      <c r="P42" s="86">
        <v>113</v>
      </c>
      <c r="Q42" s="74"/>
      <c r="R42" s="84">
        <v>2893.1514608120006</v>
      </c>
      <c r="S42" s="85">
        <v>1.3076240918468819E-3</v>
      </c>
      <c r="T42" s="85">
        <f t="shared" si="0"/>
        <v>1.0030739991777721E-2</v>
      </c>
      <c r="U42" s="85">
        <f>R42/'סכום נכסי הקרן'!$C$42</f>
        <v>1.5842428983771323E-3</v>
      </c>
    </row>
    <row r="43" spans="2:21">
      <c r="B43" s="77" t="s">
        <v>425</v>
      </c>
      <c r="C43" s="74" t="s">
        <v>426</v>
      </c>
      <c r="D43" s="87" t="s">
        <v>119</v>
      </c>
      <c r="E43" s="87" t="s">
        <v>348</v>
      </c>
      <c r="F43" s="74" t="s">
        <v>386</v>
      </c>
      <c r="G43" s="87" t="s">
        <v>358</v>
      </c>
      <c r="H43" s="74" t="s">
        <v>395</v>
      </c>
      <c r="I43" s="74" t="s">
        <v>159</v>
      </c>
      <c r="J43" s="74"/>
      <c r="K43" s="84">
        <v>0.49000000000012878</v>
      </c>
      <c r="L43" s="87" t="s">
        <v>163</v>
      </c>
      <c r="M43" s="88">
        <v>4.0999999999999995E-2</v>
      </c>
      <c r="N43" s="88">
        <v>2.8299999999957505E-2</v>
      </c>
      <c r="O43" s="84">
        <v>186977.94851700004</v>
      </c>
      <c r="P43" s="86">
        <v>124.6</v>
      </c>
      <c r="Q43" s="74"/>
      <c r="R43" s="84">
        <v>232.97452085300003</v>
      </c>
      <c r="S43" s="85">
        <v>2.3998872114693745E-4</v>
      </c>
      <c r="T43" s="85">
        <f t="shared" si="0"/>
        <v>8.0773747072666457E-4</v>
      </c>
      <c r="U43" s="85">
        <f>R43/'סכום נכסי הקרן'!$C$42</f>
        <v>1.2757307564554226E-4</v>
      </c>
    </row>
    <row r="44" spans="2:21">
      <c r="B44" s="77" t="s">
        <v>427</v>
      </c>
      <c r="C44" s="74" t="s">
        <v>428</v>
      </c>
      <c r="D44" s="87" t="s">
        <v>119</v>
      </c>
      <c r="E44" s="87" t="s">
        <v>348</v>
      </c>
      <c r="F44" s="74" t="s">
        <v>386</v>
      </c>
      <c r="G44" s="87" t="s">
        <v>358</v>
      </c>
      <c r="H44" s="74" t="s">
        <v>395</v>
      </c>
      <c r="I44" s="74" t="s">
        <v>159</v>
      </c>
      <c r="J44" s="74"/>
      <c r="K44" s="84">
        <v>1.6300000000007593</v>
      </c>
      <c r="L44" s="87" t="s">
        <v>163</v>
      </c>
      <c r="M44" s="88">
        <v>4.2000000000000003E-2</v>
      </c>
      <c r="N44" s="88">
        <v>5.7999999999848095E-3</v>
      </c>
      <c r="O44" s="84">
        <v>300560.79435300006</v>
      </c>
      <c r="P44" s="86">
        <v>109.52</v>
      </c>
      <c r="Q44" s="74"/>
      <c r="R44" s="84">
        <v>329.17418282500006</v>
      </c>
      <c r="S44" s="85">
        <v>3.0124341192442082E-4</v>
      </c>
      <c r="T44" s="85">
        <f t="shared" si="0"/>
        <v>1.14126781284958E-3</v>
      </c>
      <c r="U44" s="85">
        <f>R44/'סכום נכסי הקרן'!$C$42</f>
        <v>1.8025045302095546E-4</v>
      </c>
    </row>
    <row r="45" spans="2:21">
      <c r="B45" s="77" t="s">
        <v>429</v>
      </c>
      <c r="C45" s="74" t="s">
        <v>430</v>
      </c>
      <c r="D45" s="87" t="s">
        <v>119</v>
      </c>
      <c r="E45" s="87" t="s">
        <v>348</v>
      </c>
      <c r="F45" s="74" t="s">
        <v>386</v>
      </c>
      <c r="G45" s="87" t="s">
        <v>358</v>
      </c>
      <c r="H45" s="74" t="s">
        <v>395</v>
      </c>
      <c r="I45" s="74" t="s">
        <v>159</v>
      </c>
      <c r="J45" s="74"/>
      <c r="K45" s="84">
        <v>1.1600000000005646</v>
      </c>
      <c r="L45" s="87" t="s">
        <v>163</v>
      </c>
      <c r="M45" s="88">
        <v>0.04</v>
      </c>
      <c r="N45" s="88">
        <v>1.0499999999992939E-2</v>
      </c>
      <c r="O45" s="84">
        <v>127613.59455300002</v>
      </c>
      <c r="P45" s="86">
        <v>111</v>
      </c>
      <c r="Q45" s="74"/>
      <c r="R45" s="84">
        <v>141.65109136200005</v>
      </c>
      <c r="S45" s="85">
        <v>5.8578686149349416E-5</v>
      </c>
      <c r="T45" s="85">
        <f t="shared" si="0"/>
        <v>4.9111333652922175E-4</v>
      </c>
      <c r="U45" s="85">
        <f>R45/'סכום נכסי הקרן'!$C$42</f>
        <v>7.7565844228091467E-5</v>
      </c>
    </row>
    <row r="46" spans="2:21">
      <c r="B46" s="77" t="s">
        <v>431</v>
      </c>
      <c r="C46" s="74" t="s">
        <v>432</v>
      </c>
      <c r="D46" s="87" t="s">
        <v>119</v>
      </c>
      <c r="E46" s="87" t="s">
        <v>348</v>
      </c>
      <c r="F46" s="74" t="s">
        <v>433</v>
      </c>
      <c r="G46" s="87" t="s">
        <v>404</v>
      </c>
      <c r="H46" s="74" t="s">
        <v>434</v>
      </c>
      <c r="I46" s="74" t="s">
        <v>352</v>
      </c>
      <c r="J46" s="74"/>
      <c r="K46" s="84">
        <v>3.9699999999994171</v>
      </c>
      <c r="L46" s="87" t="s">
        <v>163</v>
      </c>
      <c r="M46" s="88">
        <v>2.3399999999999997E-2</v>
      </c>
      <c r="N46" s="88">
        <v>1.0299999999997842E-2</v>
      </c>
      <c r="O46" s="84">
        <v>3527439.5826530005</v>
      </c>
      <c r="P46" s="86">
        <v>106.4</v>
      </c>
      <c r="Q46" s="74"/>
      <c r="R46" s="84">
        <v>3753.1955806270003</v>
      </c>
      <c r="S46" s="85">
        <v>9.9519848741464021E-4</v>
      </c>
      <c r="T46" s="85">
        <f t="shared" si="0"/>
        <v>1.3012567616142863E-2</v>
      </c>
      <c r="U46" s="85">
        <f>R46/'סכום נכסי הקרן'!$C$42</f>
        <v>2.055189133845052E-3</v>
      </c>
    </row>
    <row r="47" spans="2:21">
      <c r="B47" s="77" t="s">
        <v>435</v>
      </c>
      <c r="C47" s="74" t="s">
        <v>436</v>
      </c>
      <c r="D47" s="87" t="s">
        <v>119</v>
      </c>
      <c r="E47" s="87" t="s">
        <v>348</v>
      </c>
      <c r="F47" s="74" t="s">
        <v>433</v>
      </c>
      <c r="G47" s="87" t="s">
        <v>404</v>
      </c>
      <c r="H47" s="74" t="s">
        <v>434</v>
      </c>
      <c r="I47" s="74" t="s">
        <v>352</v>
      </c>
      <c r="J47" s="74"/>
      <c r="K47" s="84">
        <v>8.0999999999991097</v>
      </c>
      <c r="L47" s="87" t="s">
        <v>163</v>
      </c>
      <c r="M47" s="88">
        <v>6.5000000000000006E-3</v>
      </c>
      <c r="N47" s="88">
        <v>1.1500000000004456E-2</v>
      </c>
      <c r="O47" s="84">
        <v>587171.74494200014</v>
      </c>
      <c r="P47" s="86">
        <v>95.57</v>
      </c>
      <c r="Q47" s="74"/>
      <c r="R47" s="84">
        <v>561.16002696500004</v>
      </c>
      <c r="S47" s="85">
        <v>2.0602517366385968E-3</v>
      </c>
      <c r="T47" s="85">
        <f t="shared" si="0"/>
        <v>1.9455774785759334E-3</v>
      </c>
      <c r="U47" s="85">
        <f>R47/'סכום נכסי הקרן'!$C$42</f>
        <v>3.0728214530562742E-4</v>
      </c>
    </row>
    <row r="48" spans="2:21">
      <c r="B48" s="77" t="s">
        <v>437</v>
      </c>
      <c r="C48" s="74" t="s">
        <v>438</v>
      </c>
      <c r="D48" s="87" t="s">
        <v>119</v>
      </c>
      <c r="E48" s="87" t="s">
        <v>348</v>
      </c>
      <c r="F48" s="74" t="s">
        <v>439</v>
      </c>
      <c r="G48" s="87" t="s">
        <v>404</v>
      </c>
      <c r="H48" s="74" t="s">
        <v>440</v>
      </c>
      <c r="I48" s="74" t="s">
        <v>159</v>
      </c>
      <c r="J48" s="74"/>
      <c r="K48" s="84">
        <v>1.2400000000001277</v>
      </c>
      <c r="L48" s="87" t="s">
        <v>163</v>
      </c>
      <c r="M48" s="88">
        <v>4.8000000000000001E-2</v>
      </c>
      <c r="N48" s="88">
        <v>7.7999999999988313E-3</v>
      </c>
      <c r="O48" s="84">
        <v>1739103.3049490002</v>
      </c>
      <c r="P48" s="86">
        <v>108.29</v>
      </c>
      <c r="Q48" s="74"/>
      <c r="R48" s="84">
        <v>1883.2749312990002</v>
      </c>
      <c r="S48" s="85">
        <v>2.1319657505140198E-3</v>
      </c>
      <c r="T48" s="85">
        <f t="shared" si="0"/>
        <v>6.5294338802405517E-3</v>
      </c>
      <c r="U48" s="85">
        <f>R48/'סכום נכסי הקרן'!$C$42</f>
        <v>1.0312508612199468E-3</v>
      </c>
    </row>
    <row r="49" spans="2:21">
      <c r="B49" s="77" t="s">
        <v>441</v>
      </c>
      <c r="C49" s="74" t="s">
        <v>442</v>
      </c>
      <c r="D49" s="87" t="s">
        <v>119</v>
      </c>
      <c r="E49" s="87" t="s">
        <v>348</v>
      </c>
      <c r="F49" s="74" t="s">
        <v>439</v>
      </c>
      <c r="G49" s="87" t="s">
        <v>404</v>
      </c>
      <c r="H49" s="74" t="s">
        <v>440</v>
      </c>
      <c r="I49" s="74" t="s">
        <v>159</v>
      </c>
      <c r="J49" s="74"/>
      <c r="K49" s="84">
        <v>0.25</v>
      </c>
      <c r="L49" s="87" t="s">
        <v>163</v>
      </c>
      <c r="M49" s="88">
        <v>4.9000000000000002E-2</v>
      </c>
      <c r="N49" s="88">
        <v>2.2600000000001827E-2</v>
      </c>
      <c r="O49" s="84">
        <v>193675.05437100003</v>
      </c>
      <c r="P49" s="86">
        <v>113</v>
      </c>
      <c r="Q49" s="74"/>
      <c r="R49" s="84">
        <v>218.85281109600004</v>
      </c>
      <c r="S49" s="85">
        <v>1.9552893064225568E-3</v>
      </c>
      <c r="T49" s="85">
        <f t="shared" si="0"/>
        <v>7.5877660547971992E-4</v>
      </c>
      <c r="U49" s="85">
        <f>R49/'סכום נכסי הקרן'!$C$42</f>
        <v>1.1984025602012546E-4</v>
      </c>
    </row>
    <row r="50" spans="2:21">
      <c r="B50" s="77" t="s">
        <v>443</v>
      </c>
      <c r="C50" s="74" t="s">
        <v>444</v>
      </c>
      <c r="D50" s="87" t="s">
        <v>119</v>
      </c>
      <c r="E50" s="87" t="s">
        <v>348</v>
      </c>
      <c r="F50" s="74" t="s">
        <v>439</v>
      </c>
      <c r="G50" s="87" t="s">
        <v>404</v>
      </c>
      <c r="H50" s="74" t="s">
        <v>440</v>
      </c>
      <c r="I50" s="74" t="s">
        <v>159</v>
      </c>
      <c r="J50" s="74"/>
      <c r="K50" s="84">
        <v>4.7600000000002485</v>
      </c>
      <c r="L50" s="87" t="s">
        <v>163</v>
      </c>
      <c r="M50" s="88">
        <v>3.2000000000000001E-2</v>
      </c>
      <c r="N50" s="88">
        <v>7.1999999999987595E-3</v>
      </c>
      <c r="O50" s="84">
        <v>2857053.1912440006</v>
      </c>
      <c r="P50" s="86">
        <v>112.8</v>
      </c>
      <c r="Q50" s="74"/>
      <c r="R50" s="84">
        <v>3222.7559487950002</v>
      </c>
      <c r="S50" s="85">
        <v>1.7319504607399543E-3</v>
      </c>
      <c r="T50" s="85">
        <f t="shared" si="0"/>
        <v>1.1173499699958562E-2</v>
      </c>
      <c r="U50" s="85">
        <f>R50/'סכום נכסי הקרן'!$C$42</f>
        <v>1.7647289795357534E-3</v>
      </c>
    </row>
    <row r="51" spans="2:21">
      <c r="B51" s="77" t="s">
        <v>445</v>
      </c>
      <c r="C51" s="74" t="s">
        <v>446</v>
      </c>
      <c r="D51" s="87" t="s">
        <v>119</v>
      </c>
      <c r="E51" s="87" t="s">
        <v>348</v>
      </c>
      <c r="F51" s="74" t="s">
        <v>439</v>
      </c>
      <c r="G51" s="87" t="s">
        <v>404</v>
      </c>
      <c r="H51" s="74" t="s">
        <v>440</v>
      </c>
      <c r="I51" s="74" t="s">
        <v>159</v>
      </c>
      <c r="J51" s="74"/>
      <c r="K51" s="84">
        <v>7.13999999999902</v>
      </c>
      <c r="L51" s="87" t="s">
        <v>163</v>
      </c>
      <c r="M51" s="88">
        <v>1.1399999999999999E-2</v>
      </c>
      <c r="N51" s="88">
        <v>1.0600000000000316E-2</v>
      </c>
      <c r="O51" s="84">
        <v>1893133.1464570002</v>
      </c>
      <c r="P51" s="86">
        <v>99.05</v>
      </c>
      <c r="Q51" s="84">
        <v>21.581717846000004</v>
      </c>
      <c r="R51" s="84">
        <v>1896.7300994490004</v>
      </c>
      <c r="S51" s="85">
        <v>9.1500662231492485E-4</v>
      </c>
      <c r="T51" s="85">
        <f t="shared" si="0"/>
        <v>6.5760838033733079E-3</v>
      </c>
      <c r="U51" s="85">
        <f>R51/'סכום נכסי הקרן'!$C$42</f>
        <v>1.0386186934530112E-3</v>
      </c>
    </row>
    <row r="52" spans="2:21">
      <c r="B52" s="77" t="s">
        <v>447</v>
      </c>
      <c r="C52" s="74" t="s">
        <v>448</v>
      </c>
      <c r="D52" s="87" t="s">
        <v>119</v>
      </c>
      <c r="E52" s="87" t="s">
        <v>348</v>
      </c>
      <c r="F52" s="74" t="s">
        <v>449</v>
      </c>
      <c r="G52" s="87" t="s">
        <v>404</v>
      </c>
      <c r="H52" s="74" t="s">
        <v>434</v>
      </c>
      <c r="I52" s="74" t="s">
        <v>352</v>
      </c>
      <c r="J52" s="74"/>
      <c r="K52" s="84">
        <v>5.5400000000008012</v>
      </c>
      <c r="L52" s="87" t="s">
        <v>163</v>
      </c>
      <c r="M52" s="88">
        <v>1.8200000000000001E-2</v>
      </c>
      <c r="N52" s="88">
        <v>8.0000000000039085E-3</v>
      </c>
      <c r="O52" s="84">
        <v>960679.71991900017</v>
      </c>
      <c r="P52" s="86">
        <v>106.5</v>
      </c>
      <c r="Q52" s="74"/>
      <c r="R52" s="84">
        <v>1023.1238910670003</v>
      </c>
      <c r="S52" s="85">
        <v>2.1379319459641707E-3</v>
      </c>
      <c r="T52" s="85">
        <f t="shared" si="0"/>
        <v>3.547235555994236E-3</v>
      </c>
      <c r="U52" s="85">
        <f>R52/'סכום נכסי הקרן'!$C$42</f>
        <v>5.6024607786277247E-4</v>
      </c>
    </row>
    <row r="53" spans="2:21">
      <c r="B53" s="77" t="s">
        <v>450</v>
      </c>
      <c r="C53" s="74" t="s">
        <v>451</v>
      </c>
      <c r="D53" s="87" t="s">
        <v>119</v>
      </c>
      <c r="E53" s="87" t="s">
        <v>348</v>
      </c>
      <c r="F53" s="74" t="s">
        <v>449</v>
      </c>
      <c r="G53" s="87" t="s">
        <v>404</v>
      </c>
      <c r="H53" s="74" t="s">
        <v>434</v>
      </c>
      <c r="I53" s="74" t="s">
        <v>352</v>
      </c>
      <c r="J53" s="74"/>
      <c r="K53" s="84">
        <v>6.6699999999928634</v>
      </c>
      <c r="L53" s="87" t="s">
        <v>163</v>
      </c>
      <c r="M53" s="88">
        <v>7.8000000000000005E-3</v>
      </c>
      <c r="N53" s="88">
        <v>9.1999999999286316E-3</v>
      </c>
      <c r="O53" s="84">
        <v>74174.023300000015</v>
      </c>
      <c r="P53" s="86">
        <v>98.23</v>
      </c>
      <c r="Q53" s="74"/>
      <c r="R53" s="84">
        <v>72.861145656000005</v>
      </c>
      <c r="S53" s="85">
        <v>1.6181069655322867E-4</v>
      </c>
      <c r="T53" s="85">
        <f t="shared" si="0"/>
        <v>2.5261422275253367E-4</v>
      </c>
      <c r="U53" s="85">
        <f>R53/'סכום נכסי הקרן'!$C$42</f>
        <v>3.9897583702977995E-5</v>
      </c>
    </row>
    <row r="54" spans="2:21">
      <c r="B54" s="77" t="s">
        <v>452</v>
      </c>
      <c r="C54" s="74" t="s">
        <v>453</v>
      </c>
      <c r="D54" s="87" t="s">
        <v>119</v>
      </c>
      <c r="E54" s="87" t="s">
        <v>348</v>
      </c>
      <c r="F54" s="74" t="s">
        <v>449</v>
      </c>
      <c r="G54" s="87" t="s">
        <v>404</v>
      </c>
      <c r="H54" s="74" t="s">
        <v>434</v>
      </c>
      <c r="I54" s="74" t="s">
        <v>352</v>
      </c>
      <c r="J54" s="74"/>
      <c r="K54" s="84">
        <v>4.5299999999994931</v>
      </c>
      <c r="L54" s="87" t="s">
        <v>163</v>
      </c>
      <c r="M54" s="88">
        <v>2E-3</v>
      </c>
      <c r="N54" s="88">
        <v>7.4000000000049374E-3</v>
      </c>
      <c r="O54" s="84">
        <v>796153.80266900023</v>
      </c>
      <c r="P54" s="86">
        <v>96.69</v>
      </c>
      <c r="Q54" s="74"/>
      <c r="R54" s="84">
        <v>769.78007696300017</v>
      </c>
      <c r="S54" s="85">
        <v>2.1230768071173341E-3</v>
      </c>
      <c r="T54" s="85">
        <f t="shared" si="0"/>
        <v>2.6688764509754941E-3</v>
      </c>
      <c r="U54" s="85">
        <f>R54/'סכום נכסי הקרן'!$C$42</f>
        <v>4.215191070219883E-4</v>
      </c>
    </row>
    <row r="55" spans="2:21">
      <c r="B55" s="77" t="s">
        <v>454</v>
      </c>
      <c r="C55" s="74" t="s">
        <v>455</v>
      </c>
      <c r="D55" s="87" t="s">
        <v>119</v>
      </c>
      <c r="E55" s="87" t="s">
        <v>348</v>
      </c>
      <c r="F55" s="74" t="s">
        <v>371</v>
      </c>
      <c r="G55" s="87" t="s">
        <v>358</v>
      </c>
      <c r="H55" s="74" t="s">
        <v>440</v>
      </c>
      <c r="I55" s="74" t="s">
        <v>159</v>
      </c>
      <c r="J55" s="74"/>
      <c r="K55" s="84">
        <v>0.34000000000008895</v>
      </c>
      <c r="L55" s="87" t="s">
        <v>163</v>
      </c>
      <c r="M55" s="88">
        <v>0.04</v>
      </c>
      <c r="N55" s="88">
        <v>1.4199999999998856E-2</v>
      </c>
      <c r="O55" s="84">
        <v>2865378.5398770003</v>
      </c>
      <c r="P55" s="86">
        <v>109.95</v>
      </c>
      <c r="Q55" s="74"/>
      <c r="R55" s="84">
        <v>3150.4836873080003</v>
      </c>
      <c r="S55" s="85">
        <v>2.1225057665840989E-3</v>
      </c>
      <c r="T55" s="85">
        <f t="shared" si="0"/>
        <v>1.0922927176047075E-2</v>
      </c>
      <c r="U55" s="85">
        <f>R55/'סכום נכסי הקרן'!$C$42</f>
        <v>1.7251538592693919E-3</v>
      </c>
    </row>
    <row r="56" spans="2:21">
      <c r="B56" s="77" t="s">
        <v>456</v>
      </c>
      <c r="C56" s="74" t="s">
        <v>457</v>
      </c>
      <c r="D56" s="87" t="s">
        <v>119</v>
      </c>
      <c r="E56" s="87" t="s">
        <v>348</v>
      </c>
      <c r="F56" s="74" t="s">
        <v>458</v>
      </c>
      <c r="G56" s="87" t="s">
        <v>404</v>
      </c>
      <c r="H56" s="74" t="s">
        <v>440</v>
      </c>
      <c r="I56" s="74" t="s">
        <v>159</v>
      </c>
      <c r="J56" s="74"/>
      <c r="K56" s="84">
        <v>2.8800000000001647</v>
      </c>
      <c r="L56" s="87" t="s">
        <v>163</v>
      </c>
      <c r="M56" s="88">
        <v>4.7500000000000001E-2</v>
      </c>
      <c r="N56" s="88">
        <v>9.1000000000000924E-3</v>
      </c>
      <c r="O56" s="84">
        <v>3233008.7998720002</v>
      </c>
      <c r="P56" s="86">
        <v>135.05000000000001</v>
      </c>
      <c r="Q56" s="74"/>
      <c r="R56" s="84">
        <v>4366.1783914560001</v>
      </c>
      <c r="S56" s="85">
        <v>1.7130338578244053E-3</v>
      </c>
      <c r="T56" s="85">
        <f t="shared" si="0"/>
        <v>1.5137817980024284E-2</v>
      </c>
      <c r="U56" s="85">
        <f>R56/'סכום נכסי הקרן'!$C$42</f>
        <v>2.3908485965579169E-3</v>
      </c>
    </row>
    <row r="57" spans="2:21">
      <c r="B57" s="77" t="s">
        <v>459</v>
      </c>
      <c r="C57" s="74" t="s">
        <v>460</v>
      </c>
      <c r="D57" s="87" t="s">
        <v>119</v>
      </c>
      <c r="E57" s="87" t="s">
        <v>348</v>
      </c>
      <c r="F57" s="74" t="s">
        <v>458</v>
      </c>
      <c r="G57" s="87" t="s">
        <v>404</v>
      </c>
      <c r="H57" s="74" t="s">
        <v>440</v>
      </c>
      <c r="I57" s="74" t="s">
        <v>159</v>
      </c>
      <c r="J57" s="74"/>
      <c r="K57" s="84">
        <v>5.1000000000009917</v>
      </c>
      <c r="L57" s="87" t="s">
        <v>163</v>
      </c>
      <c r="M57" s="88">
        <v>5.0000000000000001E-3</v>
      </c>
      <c r="N57" s="88">
        <v>7.8000000000006623E-3</v>
      </c>
      <c r="O57" s="84">
        <v>1535143.1399650006</v>
      </c>
      <c r="P57" s="86">
        <v>98.49</v>
      </c>
      <c r="Q57" s="74"/>
      <c r="R57" s="84">
        <v>1511.9624786050003</v>
      </c>
      <c r="S57" s="85">
        <v>1.3745158439277588E-3</v>
      </c>
      <c r="T57" s="85">
        <f t="shared" si="0"/>
        <v>5.2420700076151495E-3</v>
      </c>
      <c r="U57" s="85">
        <f>R57/'סכום נכסי הקרן'!$C$42</f>
        <v>8.2792617385830957E-4</v>
      </c>
    </row>
    <row r="58" spans="2:21">
      <c r="B58" s="77" t="s">
        <v>461</v>
      </c>
      <c r="C58" s="74" t="s">
        <v>462</v>
      </c>
      <c r="D58" s="87" t="s">
        <v>119</v>
      </c>
      <c r="E58" s="87" t="s">
        <v>348</v>
      </c>
      <c r="F58" s="74" t="s">
        <v>463</v>
      </c>
      <c r="G58" s="87" t="s">
        <v>464</v>
      </c>
      <c r="H58" s="74" t="s">
        <v>434</v>
      </c>
      <c r="I58" s="74" t="s">
        <v>352</v>
      </c>
      <c r="J58" s="74"/>
      <c r="K58" s="84">
        <v>0.72999999999007159</v>
      </c>
      <c r="L58" s="87" t="s">
        <v>163</v>
      </c>
      <c r="M58" s="88">
        <v>4.6500000000000007E-2</v>
      </c>
      <c r="N58" s="88">
        <v>1.9099999999966907E-2</v>
      </c>
      <c r="O58" s="84">
        <v>4750.9285140000011</v>
      </c>
      <c r="P58" s="86">
        <v>127.2</v>
      </c>
      <c r="Q58" s="74"/>
      <c r="R58" s="84">
        <v>6.0431809220000003</v>
      </c>
      <c r="S58" s="85">
        <v>9.377038333045007E-5</v>
      </c>
      <c r="T58" s="85">
        <f t="shared" si="0"/>
        <v>2.0952092336997961E-5</v>
      </c>
      <c r="U58" s="85">
        <f>R58/'סכום נכסי הקרן'!$C$42</f>
        <v>3.3091480307773591E-6</v>
      </c>
    </row>
    <row r="59" spans="2:21">
      <c r="B59" s="77" t="s">
        <v>465</v>
      </c>
      <c r="C59" s="74" t="s">
        <v>466</v>
      </c>
      <c r="D59" s="87" t="s">
        <v>119</v>
      </c>
      <c r="E59" s="87" t="s">
        <v>348</v>
      </c>
      <c r="F59" s="74" t="s">
        <v>467</v>
      </c>
      <c r="G59" s="87" t="s">
        <v>468</v>
      </c>
      <c r="H59" s="74" t="s">
        <v>440</v>
      </c>
      <c r="I59" s="74" t="s">
        <v>159</v>
      </c>
      <c r="J59" s="74"/>
      <c r="K59" s="84">
        <v>6.6599999999995507</v>
      </c>
      <c r="L59" s="87" t="s">
        <v>163</v>
      </c>
      <c r="M59" s="88">
        <v>3.85E-2</v>
      </c>
      <c r="N59" s="88">
        <v>4.1000000000012068E-3</v>
      </c>
      <c r="O59" s="84">
        <v>2402917.4215860004</v>
      </c>
      <c r="P59" s="86">
        <v>125.8</v>
      </c>
      <c r="Q59" s="84">
        <v>46.57670695600001</v>
      </c>
      <c r="R59" s="84">
        <v>3069.446970943</v>
      </c>
      <c r="S59" s="85">
        <v>9.0133894457476791E-4</v>
      </c>
      <c r="T59" s="85">
        <f t="shared" si="0"/>
        <v>1.0641967730039843E-2</v>
      </c>
      <c r="U59" s="85">
        <f>R59/'סכום נכסי הקרן'!$C$42</f>
        <v>1.6807794654127282E-3</v>
      </c>
    </row>
    <row r="60" spans="2:21">
      <c r="B60" s="77" t="s">
        <v>469</v>
      </c>
      <c r="C60" s="74" t="s">
        <v>470</v>
      </c>
      <c r="D60" s="87" t="s">
        <v>119</v>
      </c>
      <c r="E60" s="87" t="s">
        <v>348</v>
      </c>
      <c r="F60" s="74" t="s">
        <v>467</v>
      </c>
      <c r="G60" s="87" t="s">
        <v>468</v>
      </c>
      <c r="H60" s="74" t="s">
        <v>440</v>
      </c>
      <c r="I60" s="74" t="s">
        <v>159</v>
      </c>
      <c r="J60" s="74"/>
      <c r="K60" s="84">
        <v>4.499999999999849</v>
      </c>
      <c r="L60" s="87" t="s">
        <v>163</v>
      </c>
      <c r="M60" s="88">
        <v>4.4999999999999998E-2</v>
      </c>
      <c r="N60" s="88">
        <v>3.2000000000004243E-3</v>
      </c>
      <c r="O60" s="84">
        <v>5391389.0889780009</v>
      </c>
      <c r="P60" s="86">
        <v>122.45</v>
      </c>
      <c r="Q60" s="74"/>
      <c r="R60" s="84">
        <v>6601.7556919460012</v>
      </c>
      <c r="S60" s="85">
        <v>1.8241241588212844E-3</v>
      </c>
      <c r="T60" s="85">
        <f t="shared" si="0"/>
        <v>2.2888706565180422E-2</v>
      </c>
      <c r="U60" s="85">
        <f>R60/'סכום נכסי הקרן'!$C$42</f>
        <v>3.6150145311959819E-3</v>
      </c>
    </row>
    <row r="61" spans="2:21">
      <c r="B61" s="77" t="s">
        <v>471</v>
      </c>
      <c r="C61" s="74" t="s">
        <v>472</v>
      </c>
      <c r="D61" s="87" t="s">
        <v>119</v>
      </c>
      <c r="E61" s="87" t="s">
        <v>348</v>
      </c>
      <c r="F61" s="74" t="s">
        <v>467</v>
      </c>
      <c r="G61" s="87" t="s">
        <v>468</v>
      </c>
      <c r="H61" s="74" t="s">
        <v>440</v>
      </c>
      <c r="I61" s="74" t="s">
        <v>159</v>
      </c>
      <c r="J61" s="74"/>
      <c r="K61" s="84">
        <v>9.2299999999987019</v>
      </c>
      <c r="L61" s="87" t="s">
        <v>163</v>
      </c>
      <c r="M61" s="88">
        <v>2.3900000000000001E-2</v>
      </c>
      <c r="N61" s="88">
        <v>6.3999999999970296E-3</v>
      </c>
      <c r="O61" s="84">
        <v>2187729.0240000007</v>
      </c>
      <c r="P61" s="86">
        <v>117</v>
      </c>
      <c r="Q61" s="74"/>
      <c r="R61" s="84">
        <v>2559.6429337840004</v>
      </c>
      <c r="S61" s="85">
        <v>1.110144785276074E-3</v>
      </c>
      <c r="T61" s="85">
        <f t="shared" si="0"/>
        <v>8.8744447321027486E-3</v>
      </c>
      <c r="U61" s="85">
        <f>R61/'סכום נכסי הקרן'!$C$42</f>
        <v>1.401619028645806E-3</v>
      </c>
    </row>
    <row r="62" spans="2:21">
      <c r="B62" s="77" t="s">
        <v>473</v>
      </c>
      <c r="C62" s="74" t="s">
        <v>474</v>
      </c>
      <c r="D62" s="87" t="s">
        <v>119</v>
      </c>
      <c r="E62" s="87" t="s">
        <v>348</v>
      </c>
      <c r="F62" s="74" t="s">
        <v>475</v>
      </c>
      <c r="G62" s="87" t="s">
        <v>404</v>
      </c>
      <c r="H62" s="74" t="s">
        <v>440</v>
      </c>
      <c r="I62" s="74" t="s">
        <v>159</v>
      </c>
      <c r="J62" s="74"/>
      <c r="K62" s="84">
        <v>5.0899999999999324</v>
      </c>
      <c r="L62" s="87" t="s">
        <v>163</v>
      </c>
      <c r="M62" s="88">
        <v>1.5800000000000002E-2</v>
      </c>
      <c r="N62" s="88">
        <v>7.3999999999959532E-3</v>
      </c>
      <c r="O62" s="84">
        <v>699566.84166399995</v>
      </c>
      <c r="P62" s="86">
        <v>106</v>
      </c>
      <c r="Q62" s="74"/>
      <c r="R62" s="84">
        <v>741.54081434500006</v>
      </c>
      <c r="S62" s="85">
        <v>1.2219622001927962E-3</v>
      </c>
      <c r="T62" s="85">
        <f t="shared" si="0"/>
        <v>2.5709691327042319E-3</v>
      </c>
      <c r="U62" s="85">
        <f>R62/'סכום נכסי הקרן'!$C$42</f>
        <v>4.0605574402010199E-4</v>
      </c>
    </row>
    <row r="63" spans="2:21">
      <c r="B63" s="77" t="s">
        <v>476</v>
      </c>
      <c r="C63" s="74" t="s">
        <v>477</v>
      </c>
      <c r="D63" s="87" t="s">
        <v>119</v>
      </c>
      <c r="E63" s="87" t="s">
        <v>348</v>
      </c>
      <c r="F63" s="74" t="s">
        <v>475</v>
      </c>
      <c r="G63" s="87" t="s">
        <v>404</v>
      </c>
      <c r="H63" s="74" t="s">
        <v>440</v>
      </c>
      <c r="I63" s="74" t="s">
        <v>159</v>
      </c>
      <c r="J63" s="74"/>
      <c r="K63" s="84">
        <v>7.7199999999955606</v>
      </c>
      <c r="L63" s="87" t="s">
        <v>163</v>
      </c>
      <c r="M63" s="88">
        <v>8.3999999999999995E-3</v>
      </c>
      <c r="N63" s="88">
        <v>8.4999999999991957E-3</v>
      </c>
      <c r="O63" s="84">
        <v>625059.42518400017</v>
      </c>
      <c r="P63" s="86">
        <v>99.5</v>
      </c>
      <c r="Q63" s="74"/>
      <c r="R63" s="84">
        <v>621.93410723300008</v>
      </c>
      <c r="S63" s="85">
        <v>1.2756314799673473E-3</v>
      </c>
      <c r="T63" s="85">
        <f t="shared" si="0"/>
        <v>2.1562850774227088E-3</v>
      </c>
      <c r="U63" s="85">
        <f>R63/'סכום נכסי הקרן'!$C$42</f>
        <v>3.4056104769774703E-4</v>
      </c>
    </row>
    <row r="64" spans="2:21">
      <c r="B64" s="77" t="s">
        <v>478</v>
      </c>
      <c r="C64" s="74" t="s">
        <v>479</v>
      </c>
      <c r="D64" s="87" t="s">
        <v>119</v>
      </c>
      <c r="E64" s="87" t="s">
        <v>348</v>
      </c>
      <c r="F64" s="74" t="s">
        <v>480</v>
      </c>
      <c r="G64" s="87" t="s">
        <v>464</v>
      </c>
      <c r="H64" s="74" t="s">
        <v>440</v>
      </c>
      <c r="I64" s="74" t="s">
        <v>159</v>
      </c>
      <c r="J64" s="74"/>
      <c r="K64" s="84">
        <v>0.66999999999827309</v>
      </c>
      <c r="L64" s="87" t="s">
        <v>163</v>
      </c>
      <c r="M64" s="88">
        <v>4.8899999999999999E-2</v>
      </c>
      <c r="N64" s="88">
        <v>2.1499999999222901E-2</v>
      </c>
      <c r="O64" s="84">
        <v>4707.1726720000006</v>
      </c>
      <c r="P64" s="86">
        <v>123.02</v>
      </c>
      <c r="Q64" s="74"/>
      <c r="R64" s="84">
        <v>5.7907639030000011</v>
      </c>
      <c r="S64" s="85">
        <v>2.5282583994772442E-4</v>
      </c>
      <c r="T64" s="85">
        <f t="shared" si="0"/>
        <v>2.007694648950818E-5</v>
      </c>
      <c r="U64" s="85">
        <f>R64/'סכום נכסי הקרן'!$C$42</f>
        <v>3.1709285579302515E-6</v>
      </c>
    </row>
    <row r="65" spans="2:21">
      <c r="B65" s="77" t="s">
        <v>481</v>
      </c>
      <c r="C65" s="74" t="s">
        <v>482</v>
      </c>
      <c r="D65" s="87" t="s">
        <v>119</v>
      </c>
      <c r="E65" s="87" t="s">
        <v>348</v>
      </c>
      <c r="F65" s="74" t="s">
        <v>371</v>
      </c>
      <c r="G65" s="87" t="s">
        <v>358</v>
      </c>
      <c r="H65" s="74" t="s">
        <v>434</v>
      </c>
      <c r="I65" s="74" t="s">
        <v>352</v>
      </c>
      <c r="J65" s="74"/>
      <c r="K65" s="84">
        <v>2.7599999999997302</v>
      </c>
      <c r="L65" s="87" t="s">
        <v>163</v>
      </c>
      <c r="M65" s="88">
        <v>1.6399999999999998E-2</v>
      </c>
      <c r="N65" s="88">
        <v>1.5900000000000074E-2</v>
      </c>
      <c r="O65" s="84">
        <v>26.566267000000003</v>
      </c>
      <c r="P65" s="86">
        <v>5022667</v>
      </c>
      <c r="Q65" s="74"/>
      <c r="R65" s="84">
        <v>1334.3351017610003</v>
      </c>
      <c r="S65" s="85">
        <v>2.1640817041381562E-3</v>
      </c>
      <c r="T65" s="85">
        <f t="shared" si="0"/>
        <v>4.6262246028109305E-3</v>
      </c>
      <c r="U65" s="85">
        <f>R65/'סכום נכסי הקרן'!$C$42</f>
        <v>7.3066029817426019E-4</v>
      </c>
    </row>
    <row r="66" spans="2:21">
      <c r="B66" s="77" t="s">
        <v>483</v>
      </c>
      <c r="C66" s="74" t="s">
        <v>484</v>
      </c>
      <c r="D66" s="87" t="s">
        <v>119</v>
      </c>
      <c r="E66" s="87" t="s">
        <v>348</v>
      </c>
      <c r="F66" s="74" t="s">
        <v>371</v>
      </c>
      <c r="G66" s="87" t="s">
        <v>358</v>
      </c>
      <c r="H66" s="74" t="s">
        <v>434</v>
      </c>
      <c r="I66" s="74" t="s">
        <v>352</v>
      </c>
      <c r="J66" s="74"/>
      <c r="K66" s="84">
        <v>7.04999999999922</v>
      </c>
      <c r="L66" s="87" t="s">
        <v>163</v>
      </c>
      <c r="M66" s="88">
        <v>2.7799999999999998E-2</v>
      </c>
      <c r="N66" s="88">
        <v>2.5199999999996881E-2</v>
      </c>
      <c r="O66" s="84">
        <v>10.024615000000002</v>
      </c>
      <c r="P66" s="86">
        <v>5123026</v>
      </c>
      <c r="Q66" s="74"/>
      <c r="R66" s="84">
        <v>513.56363590800015</v>
      </c>
      <c r="S66" s="85">
        <v>2.3970863223338121E-3</v>
      </c>
      <c r="T66" s="85">
        <f t="shared" si="0"/>
        <v>1.7805577657449487E-3</v>
      </c>
      <c r="U66" s="85">
        <f>R66/'סכום נכסי הקרן'!$C$42</f>
        <v>2.8121913217209801E-4</v>
      </c>
    </row>
    <row r="67" spans="2:21">
      <c r="B67" s="77" t="s">
        <v>485</v>
      </c>
      <c r="C67" s="74" t="s">
        <v>486</v>
      </c>
      <c r="D67" s="87" t="s">
        <v>119</v>
      </c>
      <c r="E67" s="87" t="s">
        <v>348</v>
      </c>
      <c r="F67" s="74" t="s">
        <v>371</v>
      </c>
      <c r="G67" s="87" t="s">
        <v>358</v>
      </c>
      <c r="H67" s="74" t="s">
        <v>434</v>
      </c>
      <c r="I67" s="74" t="s">
        <v>352</v>
      </c>
      <c r="J67" s="74"/>
      <c r="K67" s="84">
        <v>4.1799999999988922</v>
      </c>
      <c r="L67" s="87" t="s">
        <v>163</v>
      </c>
      <c r="M67" s="88">
        <v>2.4199999999999999E-2</v>
      </c>
      <c r="N67" s="88">
        <v>2.4199999999992613E-2</v>
      </c>
      <c r="O67" s="84">
        <v>21.367165000000004</v>
      </c>
      <c r="P67" s="86">
        <v>5070000</v>
      </c>
      <c r="Q67" s="74"/>
      <c r="R67" s="84">
        <v>1083.3152389400002</v>
      </c>
      <c r="S67" s="85">
        <v>7.4132342226693973E-4</v>
      </c>
      <c r="T67" s="85">
        <f t="shared" si="0"/>
        <v>3.7559227845914045E-3</v>
      </c>
      <c r="U67" s="85">
        <f>R67/'סכום נכסי הקרן'!$C$42</f>
        <v>5.9320588543011776E-4</v>
      </c>
    </row>
    <row r="68" spans="2:21">
      <c r="B68" s="77" t="s">
        <v>487</v>
      </c>
      <c r="C68" s="74" t="s">
        <v>488</v>
      </c>
      <c r="D68" s="87" t="s">
        <v>119</v>
      </c>
      <c r="E68" s="87" t="s">
        <v>348</v>
      </c>
      <c r="F68" s="74" t="s">
        <v>371</v>
      </c>
      <c r="G68" s="87" t="s">
        <v>358</v>
      </c>
      <c r="H68" s="74" t="s">
        <v>434</v>
      </c>
      <c r="I68" s="74" t="s">
        <v>352</v>
      </c>
      <c r="J68" s="74"/>
      <c r="K68" s="84">
        <v>3.8800000000009205</v>
      </c>
      <c r="L68" s="87" t="s">
        <v>163</v>
      </c>
      <c r="M68" s="88">
        <v>1.95E-2</v>
      </c>
      <c r="N68" s="88">
        <v>2.6300000000009215E-2</v>
      </c>
      <c r="O68" s="84">
        <v>32.574809000000002</v>
      </c>
      <c r="P68" s="86">
        <v>4800100</v>
      </c>
      <c r="Q68" s="74"/>
      <c r="R68" s="84">
        <v>1563.6234129120003</v>
      </c>
      <c r="S68" s="85">
        <v>1.3124948225150088E-3</v>
      </c>
      <c r="T68" s="85">
        <f t="shared" si="0"/>
        <v>5.4211817502200065E-3</v>
      </c>
      <c r="U68" s="85">
        <f>R68/'סכום נכסי הקרן'!$C$42</f>
        <v>8.5621486506855878E-4</v>
      </c>
    </row>
    <row r="69" spans="2:21">
      <c r="B69" s="77" t="s">
        <v>489</v>
      </c>
      <c r="C69" s="74" t="s">
        <v>490</v>
      </c>
      <c r="D69" s="87" t="s">
        <v>119</v>
      </c>
      <c r="E69" s="87" t="s">
        <v>348</v>
      </c>
      <c r="F69" s="74" t="s">
        <v>491</v>
      </c>
      <c r="G69" s="87" t="s">
        <v>404</v>
      </c>
      <c r="H69" s="74" t="s">
        <v>434</v>
      </c>
      <c r="I69" s="74" t="s">
        <v>352</v>
      </c>
      <c r="J69" s="74"/>
      <c r="K69" s="84">
        <v>3.1099999999998849</v>
      </c>
      <c r="L69" s="87" t="s">
        <v>163</v>
      </c>
      <c r="M69" s="88">
        <v>2.8500000000000001E-2</v>
      </c>
      <c r="N69" s="88">
        <v>5.8000000000022955E-3</v>
      </c>
      <c r="O69" s="84">
        <v>1573627.7126210001</v>
      </c>
      <c r="P69" s="86">
        <v>110.7</v>
      </c>
      <c r="Q69" s="74"/>
      <c r="R69" s="84">
        <v>1742.0059554200002</v>
      </c>
      <c r="S69" s="85">
        <v>2.0097416508569606E-3</v>
      </c>
      <c r="T69" s="85">
        <f t="shared" si="0"/>
        <v>6.0396453623766241E-3</v>
      </c>
      <c r="U69" s="85">
        <f>R69/'סכום נכסי הקרן'!$C$42</f>
        <v>9.5389425724370621E-4</v>
      </c>
    </row>
    <row r="70" spans="2:21">
      <c r="B70" s="77" t="s">
        <v>492</v>
      </c>
      <c r="C70" s="74" t="s">
        <v>493</v>
      </c>
      <c r="D70" s="87" t="s">
        <v>119</v>
      </c>
      <c r="E70" s="87" t="s">
        <v>348</v>
      </c>
      <c r="F70" s="74" t="s">
        <v>491</v>
      </c>
      <c r="G70" s="87" t="s">
        <v>404</v>
      </c>
      <c r="H70" s="74" t="s">
        <v>434</v>
      </c>
      <c r="I70" s="74" t="s">
        <v>352</v>
      </c>
      <c r="J70" s="74"/>
      <c r="K70" s="84">
        <v>4.8800000000102903</v>
      </c>
      <c r="L70" s="87" t="s">
        <v>163</v>
      </c>
      <c r="M70" s="88">
        <v>2.4E-2</v>
      </c>
      <c r="N70" s="88">
        <v>1.1200000000029025E-2</v>
      </c>
      <c r="O70" s="84">
        <v>141670.05182100003</v>
      </c>
      <c r="P70" s="86">
        <v>107</v>
      </c>
      <c r="Q70" s="74"/>
      <c r="R70" s="84">
        <v>151.58694933800004</v>
      </c>
      <c r="S70" s="85">
        <v>2.4868271639147535E-4</v>
      </c>
      <c r="T70" s="85">
        <f t="shared" si="0"/>
        <v>5.255615876154317E-4</v>
      </c>
      <c r="U70" s="85">
        <f>R70/'סכום נכסי הקרן'!$C$42</f>
        <v>8.3006559189258386E-5</v>
      </c>
    </row>
    <row r="71" spans="2:21">
      <c r="B71" s="77" t="s">
        <v>494</v>
      </c>
      <c r="C71" s="74" t="s">
        <v>495</v>
      </c>
      <c r="D71" s="87" t="s">
        <v>119</v>
      </c>
      <c r="E71" s="87" t="s">
        <v>348</v>
      </c>
      <c r="F71" s="74" t="s">
        <v>496</v>
      </c>
      <c r="G71" s="87" t="s">
        <v>404</v>
      </c>
      <c r="H71" s="74" t="s">
        <v>434</v>
      </c>
      <c r="I71" s="74" t="s">
        <v>352</v>
      </c>
      <c r="J71" s="74"/>
      <c r="K71" s="84">
        <v>1.2200000000000883</v>
      </c>
      <c r="L71" s="87" t="s">
        <v>163</v>
      </c>
      <c r="M71" s="88">
        <v>2.5499999999999998E-2</v>
      </c>
      <c r="N71" s="88">
        <v>1.8799999999998627E-2</v>
      </c>
      <c r="O71" s="84">
        <v>1985773.2896900005</v>
      </c>
      <c r="P71" s="86">
        <v>102.65</v>
      </c>
      <c r="Q71" s="74"/>
      <c r="R71" s="84">
        <v>2038.3963387310002</v>
      </c>
      <c r="S71" s="85">
        <v>1.8230783118247339E-3</v>
      </c>
      <c r="T71" s="85">
        <f t="shared" si="0"/>
        <v>7.0672496587039103E-3</v>
      </c>
      <c r="U71" s="85">
        <f>R71/'סכום נכסי הקרן'!$C$42</f>
        <v>1.1161928324368423E-3</v>
      </c>
    </row>
    <row r="72" spans="2:21">
      <c r="B72" s="77" t="s">
        <v>497</v>
      </c>
      <c r="C72" s="74" t="s">
        <v>498</v>
      </c>
      <c r="D72" s="87" t="s">
        <v>119</v>
      </c>
      <c r="E72" s="87" t="s">
        <v>348</v>
      </c>
      <c r="F72" s="74" t="s">
        <v>496</v>
      </c>
      <c r="G72" s="87" t="s">
        <v>404</v>
      </c>
      <c r="H72" s="74" t="s">
        <v>434</v>
      </c>
      <c r="I72" s="74" t="s">
        <v>352</v>
      </c>
      <c r="J72" s="74"/>
      <c r="K72" s="84">
        <v>5.7099999999998188</v>
      </c>
      <c r="L72" s="87" t="s">
        <v>163</v>
      </c>
      <c r="M72" s="88">
        <v>2.35E-2</v>
      </c>
      <c r="N72" s="88">
        <v>1.2799999999999529E-2</v>
      </c>
      <c r="O72" s="84">
        <v>1556951.3426700004</v>
      </c>
      <c r="P72" s="86">
        <v>107.54</v>
      </c>
      <c r="Q72" s="84">
        <v>35.842133620000006</v>
      </c>
      <c r="R72" s="84">
        <v>1710.1876075610003</v>
      </c>
      <c r="S72" s="85">
        <v>2.0270917187232588E-3</v>
      </c>
      <c r="T72" s="85">
        <f t="shared" si="0"/>
        <v>5.9293291281024641E-3</v>
      </c>
      <c r="U72" s="85">
        <f>R72/'סכום נכסי הקרן'!$C$42</f>
        <v>9.364710451110215E-4</v>
      </c>
    </row>
    <row r="73" spans="2:21">
      <c r="B73" s="77" t="s">
        <v>499</v>
      </c>
      <c r="C73" s="74" t="s">
        <v>500</v>
      </c>
      <c r="D73" s="87" t="s">
        <v>119</v>
      </c>
      <c r="E73" s="87" t="s">
        <v>348</v>
      </c>
      <c r="F73" s="74" t="s">
        <v>496</v>
      </c>
      <c r="G73" s="87" t="s">
        <v>404</v>
      </c>
      <c r="H73" s="74" t="s">
        <v>434</v>
      </c>
      <c r="I73" s="74" t="s">
        <v>352</v>
      </c>
      <c r="J73" s="74"/>
      <c r="K73" s="84">
        <v>4.3499999999993433</v>
      </c>
      <c r="L73" s="87" t="s">
        <v>163</v>
      </c>
      <c r="M73" s="88">
        <v>1.7600000000000001E-2</v>
      </c>
      <c r="N73" s="88">
        <v>1.129999999999781E-2</v>
      </c>
      <c r="O73" s="84">
        <v>2175437.4395000003</v>
      </c>
      <c r="P73" s="86">
        <v>104.83</v>
      </c>
      <c r="Q73" s="74"/>
      <c r="R73" s="84">
        <v>2280.5110148499998</v>
      </c>
      <c r="S73" s="85">
        <v>1.520231844308431E-3</v>
      </c>
      <c r="T73" s="85">
        <f t="shared" si="0"/>
        <v>7.9066766286495296E-3</v>
      </c>
      <c r="U73" s="85">
        <f>R73/'סכום נכסי הקרן'!$C$42</f>
        <v>1.2487709091223785E-3</v>
      </c>
    </row>
    <row r="74" spans="2:21">
      <c r="B74" s="77" t="s">
        <v>501</v>
      </c>
      <c r="C74" s="74" t="s">
        <v>502</v>
      </c>
      <c r="D74" s="87" t="s">
        <v>119</v>
      </c>
      <c r="E74" s="87" t="s">
        <v>348</v>
      </c>
      <c r="F74" s="74" t="s">
        <v>496</v>
      </c>
      <c r="G74" s="87" t="s">
        <v>404</v>
      </c>
      <c r="H74" s="74" t="s">
        <v>434</v>
      </c>
      <c r="I74" s="74" t="s">
        <v>352</v>
      </c>
      <c r="J74" s="74"/>
      <c r="K74" s="84">
        <v>4.9200000000001731</v>
      </c>
      <c r="L74" s="87" t="s">
        <v>163</v>
      </c>
      <c r="M74" s="88">
        <v>2.1499999999999998E-2</v>
      </c>
      <c r="N74" s="88">
        <v>1.1899999999999139E-2</v>
      </c>
      <c r="O74" s="84">
        <v>2156075.9114230005</v>
      </c>
      <c r="P74" s="86">
        <v>107.7</v>
      </c>
      <c r="Q74" s="74"/>
      <c r="R74" s="84">
        <v>2322.0937443799999</v>
      </c>
      <c r="S74" s="85">
        <v>1.6502686950214856E-3</v>
      </c>
      <c r="T74" s="85">
        <f t="shared" si="0"/>
        <v>8.0508465947621167E-3</v>
      </c>
      <c r="U74" s="85">
        <f>R74/'סכום נכסי הקרן'!$C$42</f>
        <v>1.2715409385678988E-3</v>
      </c>
    </row>
    <row r="75" spans="2:21">
      <c r="B75" s="77" t="s">
        <v>503</v>
      </c>
      <c r="C75" s="74" t="s">
        <v>504</v>
      </c>
      <c r="D75" s="87" t="s">
        <v>119</v>
      </c>
      <c r="E75" s="87" t="s">
        <v>348</v>
      </c>
      <c r="F75" s="74" t="s">
        <v>496</v>
      </c>
      <c r="G75" s="87" t="s">
        <v>404</v>
      </c>
      <c r="H75" s="74" t="s">
        <v>434</v>
      </c>
      <c r="I75" s="74" t="s">
        <v>352</v>
      </c>
      <c r="J75" s="74"/>
      <c r="K75" s="84">
        <v>6.9600000000037001</v>
      </c>
      <c r="L75" s="87" t="s">
        <v>163</v>
      </c>
      <c r="M75" s="88">
        <v>6.5000000000000006E-3</v>
      </c>
      <c r="N75" s="88">
        <v>1.2500000000007797E-2</v>
      </c>
      <c r="O75" s="84">
        <v>1003039.2587000002</v>
      </c>
      <c r="P75" s="86">
        <v>95.9</v>
      </c>
      <c r="Q75" s="74"/>
      <c r="R75" s="84">
        <v>961.91469368900016</v>
      </c>
      <c r="S75" s="85">
        <v>2.5329274209595965E-3</v>
      </c>
      <c r="T75" s="85">
        <f t="shared" si="0"/>
        <v>3.3350193784727859E-3</v>
      </c>
      <c r="U75" s="85">
        <f>R75/'סכום נכסי הקרן'!$C$42</f>
        <v>5.2672891238597956E-4</v>
      </c>
    </row>
    <row r="76" spans="2:21">
      <c r="B76" s="77" t="s">
        <v>505</v>
      </c>
      <c r="C76" s="74" t="s">
        <v>506</v>
      </c>
      <c r="D76" s="87" t="s">
        <v>119</v>
      </c>
      <c r="E76" s="87" t="s">
        <v>348</v>
      </c>
      <c r="F76" s="74" t="s">
        <v>386</v>
      </c>
      <c r="G76" s="87" t="s">
        <v>358</v>
      </c>
      <c r="H76" s="74" t="s">
        <v>434</v>
      </c>
      <c r="I76" s="74" t="s">
        <v>352</v>
      </c>
      <c r="J76" s="74"/>
      <c r="K76" s="84">
        <v>0.73999999999973831</v>
      </c>
      <c r="L76" s="87" t="s">
        <v>163</v>
      </c>
      <c r="M76" s="88">
        <v>3.8900000000000004E-2</v>
      </c>
      <c r="N76" s="88">
        <v>1.7299999999997571E-2</v>
      </c>
      <c r="O76" s="84">
        <v>2345640.5931880004</v>
      </c>
      <c r="P76" s="86">
        <v>112.97</v>
      </c>
      <c r="Q76" s="84">
        <v>25.359687535000006</v>
      </c>
      <c r="R76" s="84">
        <v>2675.2298531050005</v>
      </c>
      <c r="S76" s="85">
        <v>2.2585617451054592E-3</v>
      </c>
      <c r="T76" s="85">
        <f t="shared" ref="T76:T139" si="1">R76/$R$11</f>
        <v>9.2751919276312308E-3</v>
      </c>
      <c r="U76" s="85">
        <f>R76/'סכום נכסי הקרן'!$C$42</f>
        <v>1.4649125542561764E-3</v>
      </c>
    </row>
    <row r="77" spans="2:21">
      <c r="B77" s="77" t="s">
        <v>507</v>
      </c>
      <c r="C77" s="74" t="s">
        <v>508</v>
      </c>
      <c r="D77" s="87" t="s">
        <v>119</v>
      </c>
      <c r="E77" s="87" t="s">
        <v>348</v>
      </c>
      <c r="F77" s="74" t="s">
        <v>509</v>
      </c>
      <c r="G77" s="87" t="s">
        <v>404</v>
      </c>
      <c r="H77" s="74" t="s">
        <v>434</v>
      </c>
      <c r="I77" s="74" t="s">
        <v>352</v>
      </c>
      <c r="J77" s="74"/>
      <c r="K77" s="84">
        <v>6.6900000000009108</v>
      </c>
      <c r="L77" s="87" t="s">
        <v>163</v>
      </c>
      <c r="M77" s="88">
        <v>3.5000000000000003E-2</v>
      </c>
      <c r="N77" s="88">
        <v>8.3999999999957112E-3</v>
      </c>
      <c r="O77" s="84">
        <v>771060.31789700012</v>
      </c>
      <c r="P77" s="86">
        <v>121</v>
      </c>
      <c r="Q77" s="74"/>
      <c r="R77" s="84">
        <v>932.98306153500005</v>
      </c>
      <c r="S77" s="85">
        <v>9.8700483581351723E-4</v>
      </c>
      <c r="T77" s="85">
        <f t="shared" si="1"/>
        <v>3.2347115710159718E-3</v>
      </c>
      <c r="U77" s="85">
        <f>R77/'סכום נכסי הקרן'!$C$42</f>
        <v>5.1088641903598744E-4</v>
      </c>
    </row>
    <row r="78" spans="2:21">
      <c r="B78" s="77" t="s">
        <v>510</v>
      </c>
      <c r="C78" s="74" t="s">
        <v>511</v>
      </c>
      <c r="D78" s="87" t="s">
        <v>119</v>
      </c>
      <c r="E78" s="87" t="s">
        <v>348</v>
      </c>
      <c r="F78" s="74" t="s">
        <v>509</v>
      </c>
      <c r="G78" s="87" t="s">
        <v>404</v>
      </c>
      <c r="H78" s="74" t="s">
        <v>434</v>
      </c>
      <c r="I78" s="74" t="s">
        <v>352</v>
      </c>
      <c r="J78" s="74"/>
      <c r="K78" s="84">
        <v>2.4899999999899869</v>
      </c>
      <c r="L78" s="87" t="s">
        <v>163</v>
      </c>
      <c r="M78" s="88">
        <v>0.04</v>
      </c>
      <c r="N78" s="88">
        <v>3.7999999999627425E-3</v>
      </c>
      <c r="O78" s="84">
        <v>78696.395766000016</v>
      </c>
      <c r="P78" s="86">
        <v>109.14</v>
      </c>
      <c r="Q78" s="74"/>
      <c r="R78" s="84">
        <v>85.889245014000011</v>
      </c>
      <c r="S78" s="85">
        <v>2.5777507090056273E-4</v>
      </c>
      <c r="T78" s="85">
        <f t="shared" si="1"/>
        <v>2.9778347124063975E-4</v>
      </c>
      <c r="U78" s="85">
        <f>R78/'סכום נכסי הקרן'!$C$42</f>
        <v>4.703155997999959E-5</v>
      </c>
    </row>
    <row r="79" spans="2:21">
      <c r="B79" s="77" t="s">
        <v>512</v>
      </c>
      <c r="C79" s="74" t="s">
        <v>513</v>
      </c>
      <c r="D79" s="87" t="s">
        <v>119</v>
      </c>
      <c r="E79" s="87" t="s">
        <v>348</v>
      </c>
      <c r="F79" s="74" t="s">
        <v>509</v>
      </c>
      <c r="G79" s="87" t="s">
        <v>404</v>
      </c>
      <c r="H79" s="74" t="s">
        <v>434</v>
      </c>
      <c r="I79" s="74" t="s">
        <v>352</v>
      </c>
      <c r="J79" s="74"/>
      <c r="K79" s="84">
        <v>5.2299999999990838</v>
      </c>
      <c r="L79" s="87" t="s">
        <v>163</v>
      </c>
      <c r="M79" s="88">
        <v>0.04</v>
      </c>
      <c r="N79" s="88">
        <v>5.7000000000003888E-3</v>
      </c>
      <c r="O79" s="84">
        <v>1709411.4334880004</v>
      </c>
      <c r="P79" s="86">
        <v>119.97</v>
      </c>
      <c r="Q79" s="74"/>
      <c r="R79" s="84">
        <v>2050.780876156</v>
      </c>
      <c r="S79" s="85">
        <v>1.6988750478166923E-3</v>
      </c>
      <c r="T79" s="85">
        <f t="shared" si="1"/>
        <v>7.110187637068081E-3</v>
      </c>
      <c r="U79" s="85">
        <f>R79/'סכום נכסי הקרן'!$C$42</f>
        <v>1.1229744046189411E-3</v>
      </c>
    </row>
    <row r="80" spans="2:21">
      <c r="B80" s="77" t="s">
        <v>514</v>
      </c>
      <c r="C80" s="74" t="s">
        <v>515</v>
      </c>
      <c r="D80" s="87" t="s">
        <v>119</v>
      </c>
      <c r="E80" s="87" t="s">
        <v>348</v>
      </c>
      <c r="F80" s="74" t="s">
        <v>516</v>
      </c>
      <c r="G80" s="87" t="s">
        <v>150</v>
      </c>
      <c r="H80" s="74" t="s">
        <v>434</v>
      </c>
      <c r="I80" s="74" t="s">
        <v>352</v>
      </c>
      <c r="J80" s="74"/>
      <c r="K80" s="84">
        <v>4.3199999999931382</v>
      </c>
      <c r="L80" s="87" t="s">
        <v>163</v>
      </c>
      <c r="M80" s="88">
        <v>4.2999999999999997E-2</v>
      </c>
      <c r="N80" s="88">
        <v>3.2000000000111696E-3</v>
      </c>
      <c r="O80" s="84">
        <v>185665.33981600002</v>
      </c>
      <c r="P80" s="86">
        <v>117.68</v>
      </c>
      <c r="Q80" s="84">
        <v>32.189701082000006</v>
      </c>
      <c r="R80" s="84">
        <v>250.68067242100005</v>
      </c>
      <c r="S80" s="85">
        <v>2.5601858021887192E-4</v>
      </c>
      <c r="T80" s="85">
        <f t="shared" si="1"/>
        <v>8.6912582354514039E-4</v>
      </c>
      <c r="U80" s="85">
        <f>R80/'סכום נכסי הקרן'!$C$42</f>
        <v>1.3726867757276397E-4</v>
      </c>
    </row>
    <row r="81" spans="2:21">
      <c r="B81" s="77" t="s">
        <v>517</v>
      </c>
      <c r="C81" s="74" t="s">
        <v>518</v>
      </c>
      <c r="D81" s="87" t="s">
        <v>119</v>
      </c>
      <c r="E81" s="87" t="s">
        <v>348</v>
      </c>
      <c r="F81" s="74" t="s">
        <v>519</v>
      </c>
      <c r="G81" s="87" t="s">
        <v>520</v>
      </c>
      <c r="H81" s="74" t="s">
        <v>521</v>
      </c>
      <c r="I81" s="74" t="s">
        <v>352</v>
      </c>
      <c r="J81" s="74"/>
      <c r="K81" s="84">
        <v>6.9899999999996165</v>
      </c>
      <c r="L81" s="87" t="s">
        <v>163</v>
      </c>
      <c r="M81" s="88">
        <v>5.1500000000000004E-2</v>
      </c>
      <c r="N81" s="88">
        <v>1.7499999999998968E-2</v>
      </c>
      <c r="O81" s="84">
        <v>4751862.5660020001</v>
      </c>
      <c r="P81" s="86">
        <v>153.05000000000001</v>
      </c>
      <c r="Q81" s="74"/>
      <c r="R81" s="84">
        <v>7272.7254275210016</v>
      </c>
      <c r="S81" s="85">
        <v>1.251306593571079E-3</v>
      </c>
      <c r="T81" s="85">
        <f t="shared" si="1"/>
        <v>2.5215001282573379E-2</v>
      </c>
      <c r="U81" s="85">
        <f>R81/'סכום נכסי הקרן'!$C$42</f>
        <v>3.982426695062556E-3</v>
      </c>
    </row>
    <row r="82" spans="2:21">
      <c r="B82" s="77" t="s">
        <v>522</v>
      </c>
      <c r="C82" s="74" t="s">
        <v>523</v>
      </c>
      <c r="D82" s="87" t="s">
        <v>119</v>
      </c>
      <c r="E82" s="87" t="s">
        <v>348</v>
      </c>
      <c r="F82" s="74" t="s">
        <v>524</v>
      </c>
      <c r="G82" s="87" t="s">
        <v>190</v>
      </c>
      <c r="H82" s="74" t="s">
        <v>525</v>
      </c>
      <c r="I82" s="74" t="s">
        <v>159</v>
      </c>
      <c r="J82" s="74"/>
      <c r="K82" s="84">
        <v>7.199999999995776</v>
      </c>
      <c r="L82" s="87" t="s">
        <v>163</v>
      </c>
      <c r="M82" s="88">
        <v>1.7000000000000001E-2</v>
      </c>
      <c r="N82" s="88">
        <v>7.99999999999698E-3</v>
      </c>
      <c r="O82" s="84">
        <v>627515.95037600014</v>
      </c>
      <c r="P82" s="86">
        <v>105.63</v>
      </c>
      <c r="Q82" s="74"/>
      <c r="R82" s="84">
        <v>662.84515756900009</v>
      </c>
      <c r="S82" s="85">
        <v>4.9440291069931621E-4</v>
      </c>
      <c r="T82" s="85">
        <f t="shared" si="1"/>
        <v>2.2981262890804529E-3</v>
      </c>
      <c r="U82" s="85">
        <f>R82/'סכום נכסי הקרן'!$C$42</f>
        <v>3.6296327649145381E-4</v>
      </c>
    </row>
    <row r="83" spans="2:21">
      <c r="B83" s="77" t="s">
        <v>526</v>
      </c>
      <c r="C83" s="74" t="s">
        <v>527</v>
      </c>
      <c r="D83" s="87" t="s">
        <v>119</v>
      </c>
      <c r="E83" s="87" t="s">
        <v>348</v>
      </c>
      <c r="F83" s="74" t="s">
        <v>524</v>
      </c>
      <c r="G83" s="87" t="s">
        <v>190</v>
      </c>
      <c r="H83" s="74" t="s">
        <v>525</v>
      </c>
      <c r="I83" s="74" t="s">
        <v>159</v>
      </c>
      <c r="J83" s="74"/>
      <c r="K83" s="84">
        <v>1.149999999999971</v>
      </c>
      <c r="L83" s="87" t="s">
        <v>163</v>
      </c>
      <c r="M83" s="88">
        <v>3.7000000000000005E-2</v>
      </c>
      <c r="N83" s="88">
        <v>9.0999999999978598E-3</v>
      </c>
      <c r="O83" s="84">
        <v>1595220.5849400002</v>
      </c>
      <c r="P83" s="86">
        <v>108.29</v>
      </c>
      <c r="Q83" s="74"/>
      <c r="R83" s="84">
        <v>1727.4644254070001</v>
      </c>
      <c r="S83" s="85">
        <v>1.0634882136882921E-3</v>
      </c>
      <c r="T83" s="85">
        <f t="shared" si="1"/>
        <v>5.9892289536200303E-3</v>
      </c>
      <c r="U83" s="85">
        <f>R83/'סכום נכסי הקרן'!$C$42</f>
        <v>9.4593155084320287E-4</v>
      </c>
    </row>
    <row r="84" spans="2:21">
      <c r="B84" s="77" t="s">
        <v>528</v>
      </c>
      <c r="C84" s="74" t="s">
        <v>529</v>
      </c>
      <c r="D84" s="87" t="s">
        <v>119</v>
      </c>
      <c r="E84" s="87" t="s">
        <v>348</v>
      </c>
      <c r="F84" s="74" t="s">
        <v>524</v>
      </c>
      <c r="G84" s="87" t="s">
        <v>190</v>
      </c>
      <c r="H84" s="74" t="s">
        <v>525</v>
      </c>
      <c r="I84" s="74" t="s">
        <v>159</v>
      </c>
      <c r="J84" s="74"/>
      <c r="K84" s="84">
        <v>3.8099999999993468</v>
      </c>
      <c r="L84" s="87" t="s">
        <v>163</v>
      </c>
      <c r="M84" s="88">
        <v>2.2000000000000002E-2</v>
      </c>
      <c r="N84" s="88">
        <v>3.599999999998492E-3</v>
      </c>
      <c r="O84" s="84">
        <v>1470854.0300050003</v>
      </c>
      <c r="P84" s="86">
        <v>108.17</v>
      </c>
      <c r="Q84" s="74"/>
      <c r="R84" s="84">
        <v>1591.0227967840001</v>
      </c>
      <c r="S84" s="85">
        <v>1.6682330067300049E-3</v>
      </c>
      <c r="T84" s="85">
        <f t="shared" si="1"/>
        <v>5.5161771554995496E-3</v>
      </c>
      <c r="U84" s="85">
        <f>R84/'סכום נכסי הקרן'!$C$42</f>
        <v>8.7121832406719061E-4</v>
      </c>
    </row>
    <row r="85" spans="2:21">
      <c r="B85" s="77" t="s">
        <v>530</v>
      </c>
      <c r="C85" s="74" t="s">
        <v>531</v>
      </c>
      <c r="D85" s="87" t="s">
        <v>119</v>
      </c>
      <c r="E85" s="87" t="s">
        <v>348</v>
      </c>
      <c r="F85" s="74" t="s">
        <v>449</v>
      </c>
      <c r="G85" s="87" t="s">
        <v>404</v>
      </c>
      <c r="H85" s="74" t="s">
        <v>525</v>
      </c>
      <c r="I85" s="74" t="s">
        <v>159</v>
      </c>
      <c r="J85" s="74"/>
      <c r="K85" s="84">
        <v>1.3399999999996972</v>
      </c>
      <c r="L85" s="87" t="s">
        <v>163</v>
      </c>
      <c r="M85" s="88">
        <v>2.8500000000000001E-2</v>
      </c>
      <c r="N85" s="88">
        <v>1.5399999999992644E-2</v>
      </c>
      <c r="O85" s="84">
        <v>447850.30090100004</v>
      </c>
      <c r="P85" s="86">
        <v>103.26</v>
      </c>
      <c r="Q85" s="74"/>
      <c r="R85" s="84">
        <v>462.45021772100006</v>
      </c>
      <c r="S85" s="85">
        <v>1.1266010944794614E-3</v>
      </c>
      <c r="T85" s="85">
        <f t="shared" si="1"/>
        <v>1.603344296326067E-3</v>
      </c>
      <c r="U85" s="85">
        <f>R85/'סכום נכסי הקרן'!$C$42</f>
        <v>2.5323025192460196E-4</v>
      </c>
    </row>
    <row r="86" spans="2:21">
      <c r="B86" s="77" t="s">
        <v>532</v>
      </c>
      <c r="C86" s="74" t="s">
        <v>533</v>
      </c>
      <c r="D86" s="87" t="s">
        <v>119</v>
      </c>
      <c r="E86" s="87" t="s">
        <v>348</v>
      </c>
      <c r="F86" s="74" t="s">
        <v>449</v>
      </c>
      <c r="G86" s="87" t="s">
        <v>404</v>
      </c>
      <c r="H86" s="74" t="s">
        <v>525</v>
      </c>
      <c r="I86" s="74" t="s">
        <v>159</v>
      </c>
      <c r="J86" s="74"/>
      <c r="K86" s="84">
        <v>3.2799999999997858</v>
      </c>
      <c r="L86" s="87" t="s">
        <v>163</v>
      </c>
      <c r="M86" s="88">
        <v>2.5000000000000001E-2</v>
      </c>
      <c r="N86" s="88">
        <v>1.0999999999997323E-2</v>
      </c>
      <c r="O86" s="84">
        <v>352634.76043200004</v>
      </c>
      <c r="P86" s="86">
        <v>105.9</v>
      </c>
      <c r="Q86" s="74"/>
      <c r="R86" s="84">
        <v>373.44020176100003</v>
      </c>
      <c r="S86" s="85">
        <v>8.0659870591593189E-4</v>
      </c>
      <c r="T86" s="85">
        <f t="shared" si="1"/>
        <v>1.294740913871918E-3</v>
      </c>
      <c r="U86" s="85">
        <f>R86/'סכום נכסי הקרן'!$C$42</f>
        <v>2.0448980830140912E-4</v>
      </c>
    </row>
    <row r="87" spans="2:21">
      <c r="B87" s="77" t="s">
        <v>534</v>
      </c>
      <c r="C87" s="74" t="s">
        <v>535</v>
      </c>
      <c r="D87" s="87" t="s">
        <v>119</v>
      </c>
      <c r="E87" s="87" t="s">
        <v>348</v>
      </c>
      <c r="F87" s="74" t="s">
        <v>449</v>
      </c>
      <c r="G87" s="87" t="s">
        <v>404</v>
      </c>
      <c r="H87" s="74" t="s">
        <v>525</v>
      </c>
      <c r="I87" s="74" t="s">
        <v>159</v>
      </c>
      <c r="J87" s="74"/>
      <c r="K87" s="84">
        <v>4.449999999996785</v>
      </c>
      <c r="L87" s="87" t="s">
        <v>163</v>
      </c>
      <c r="M87" s="88">
        <v>1.34E-2</v>
      </c>
      <c r="N87" s="88">
        <v>6.9999999999976184E-3</v>
      </c>
      <c r="O87" s="84">
        <v>401595.8516900001</v>
      </c>
      <c r="P87" s="86">
        <v>104.54</v>
      </c>
      <c r="Q87" s="74"/>
      <c r="R87" s="84">
        <v>419.82827220300004</v>
      </c>
      <c r="S87" s="85">
        <v>1.0838977937572308E-3</v>
      </c>
      <c r="T87" s="85">
        <f t="shared" si="1"/>
        <v>1.4555713023346698E-3</v>
      </c>
      <c r="U87" s="85">
        <f>R87/'סכום נכסי הקרן'!$C$42</f>
        <v>2.2989116462947734E-4</v>
      </c>
    </row>
    <row r="88" spans="2:21">
      <c r="B88" s="77" t="s">
        <v>536</v>
      </c>
      <c r="C88" s="74" t="s">
        <v>537</v>
      </c>
      <c r="D88" s="87" t="s">
        <v>119</v>
      </c>
      <c r="E88" s="87" t="s">
        <v>348</v>
      </c>
      <c r="F88" s="74" t="s">
        <v>449</v>
      </c>
      <c r="G88" s="87" t="s">
        <v>404</v>
      </c>
      <c r="H88" s="74" t="s">
        <v>525</v>
      </c>
      <c r="I88" s="74" t="s">
        <v>159</v>
      </c>
      <c r="J88" s="74"/>
      <c r="K88" s="84">
        <v>4.3100000000001097</v>
      </c>
      <c r="L88" s="87" t="s">
        <v>163</v>
      </c>
      <c r="M88" s="88">
        <v>1.95E-2</v>
      </c>
      <c r="N88" s="88">
        <v>1.3700000000002188E-2</v>
      </c>
      <c r="O88" s="84">
        <v>702673.04696200008</v>
      </c>
      <c r="P88" s="86">
        <v>104.02</v>
      </c>
      <c r="Q88" s="74"/>
      <c r="R88" s="84">
        <v>730.92052713200007</v>
      </c>
      <c r="S88" s="85">
        <v>1.0737024982823463E-3</v>
      </c>
      <c r="T88" s="85">
        <f t="shared" si="1"/>
        <v>2.5341479219537564E-3</v>
      </c>
      <c r="U88" s="85">
        <f>R88/'סכום נכסי הקרן'!$C$42</f>
        <v>4.002402466900042E-4</v>
      </c>
    </row>
    <row r="89" spans="2:21">
      <c r="B89" s="77" t="s">
        <v>538</v>
      </c>
      <c r="C89" s="74" t="s">
        <v>539</v>
      </c>
      <c r="D89" s="87" t="s">
        <v>119</v>
      </c>
      <c r="E89" s="87" t="s">
        <v>348</v>
      </c>
      <c r="F89" s="74" t="s">
        <v>449</v>
      </c>
      <c r="G89" s="87" t="s">
        <v>404</v>
      </c>
      <c r="H89" s="74" t="s">
        <v>525</v>
      </c>
      <c r="I89" s="74" t="s">
        <v>159</v>
      </c>
      <c r="J89" s="74"/>
      <c r="K89" s="84">
        <v>7.1300000000185841</v>
      </c>
      <c r="L89" s="87" t="s">
        <v>163</v>
      </c>
      <c r="M89" s="88">
        <v>1.1699999999999999E-2</v>
      </c>
      <c r="N89" s="88">
        <v>1.8300000000090882E-2</v>
      </c>
      <c r="O89" s="84">
        <v>77518.359958000015</v>
      </c>
      <c r="P89" s="86">
        <v>95.1</v>
      </c>
      <c r="Q89" s="74"/>
      <c r="R89" s="84">
        <v>73.719960351000012</v>
      </c>
      <c r="S89" s="85">
        <v>9.4565953533367188E-5</v>
      </c>
      <c r="T89" s="85">
        <f t="shared" si="1"/>
        <v>2.555917878829279E-4</v>
      </c>
      <c r="U89" s="85">
        <f>R89/'סכום נכסי הקרן'!$C$42</f>
        <v>4.0367856725322224E-5</v>
      </c>
    </row>
    <row r="90" spans="2:21">
      <c r="B90" s="77" t="s">
        <v>540</v>
      </c>
      <c r="C90" s="74" t="s">
        <v>541</v>
      </c>
      <c r="D90" s="87" t="s">
        <v>119</v>
      </c>
      <c r="E90" s="87" t="s">
        <v>348</v>
      </c>
      <c r="F90" s="74" t="s">
        <v>449</v>
      </c>
      <c r="G90" s="87" t="s">
        <v>404</v>
      </c>
      <c r="H90" s="74" t="s">
        <v>525</v>
      </c>
      <c r="I90" s="74" t="s">
        <v>159</v>
      </c>
      <c r="J90" s="74"/>
      <c r="K90" s="84">
        <v>5.5400000000026903</v>
      </c>
      <c r="L90" s="87" t="s">
        <v>163</v>
      </c>
      <c r="M90" s="88">
        <v>3.3500000000000002E-2</v>
      </c>
      <c r="N90" s="88">
        <v>1.7200000000006228E-2</v>
      </c>
      <c r="O90" s="84">
        <v>822682.14675500011</v>
      </c>
      <c r="P90" s="86">
        <v>109.32</v>
      </c>
      <c r="Q90" s="74"/>
      <c r="R90" s="84">
        <v>899.35615942700008</v>
      </c>
      <c r="S90" s="85">
        <v>1.7306356178703084E-3</v>
      </c>
      <c r="T90" s="85">
        <f t="shared" si="1"/>
        <v>3.1181249642160493E-3</v>
      </c>
      <c r="U90" s="85">
        <f>R90/'סכום נכסי הקרן'!$C$42</f>
        <v>4.9247287187794472E-4</v>
      </c>
    </row>
    <row r="91" spans="2:21">
      <c r="B91" s="77" t="s">
        <v>542</v>
      </c>
      <c r="C91" s="74" t="s">
        <v>543</v>
      </c>
      <c r="D91" s="87" t="s">
        <v>119</v>
      </c>
      <c r="E91" s="87" t="s">
        <v>348</v>
      </c>
      <c r="F91" s="74" t="s">
        <v>365</v>
      </c>
      <c r="G91" s="87" t="s">
        <v>358</v>
      </c>
      <c r="H91" s="74" t="s">
        <v>525</v>
      </c>
      <c r="I91" s="74" t="s">
        <v>159</v>
      </c>
      <c r="J91" s="74"/>
      <c r="K91" s="84">
        <v>0.74000000000027422</v>
      </c>
      <c r="L91" s="87" t="s">
        <v>163</v>
      </c>
      <c r="M91" s="88">
        <v>2.7999999999999997E-2</v>
      </c>
      <c r="N91" s="88">
        <v>2.28000000000032E-2</v>
      </c>
      <c r="O91" s="84">
        <v>34.162559000000009</v>
      </c>
      <c r="P91" s="86">
        <v>5121399</v>
      </c>
      <c r="Q91" s="74"/>
      <c r="R91" s="84">
        <v>1749.6008980480003</v>
      </c>
      <c r="S91" s="85">
        <v>1.9315066998360382E-3</v>
      </c>
      <c r="T91" s="85">
        <f t="shared" si="1"/>
        <v>6.0659775111720961E-3</v>
      </c>
      <c r="U91" s="85">
        <f>R91/'סכום נכסי הקרן'!$C$42</f>
        <v>9.5805312486089403E-4</v>
      </c>
    </row>
    <row r="92" spans="2:21">
      <c r="B92" s="77" t="s">
        <v>544</v>
      </c>
      <c r="C92" s="74" t="s">
        <v>545</v>
      </c>
      <c r="D92" s="87" t="s">
        <v>119</v>
      </c>
      <c r="E92" s="87" t="s">
        <v>348</v>
      </c>
      <c r="F92" s="74" t="s">
        <v>365</v>
      </c>
      <c r="G92" s="87" t="s">
        <v>358</v>
      </c>
      <c r="H92" s="74" t="s">
        <v>525</v>
      </c>
      <c r="I92" s="74" t="s">
        <v>159</v>
      </c>
      <c r="J92" s="74"/>
      <c r="K92" s="84">
        <v>1.9899999999908167</v>
      </c>
      <c r="L92" s="87" t="s">
        <v>163</v>
      </c>
      <c r="M92" s="88">
        <v>1.49E-2</v>
      </c>
      <c r="N92" s="88">
        <v>1.7399999999934555E-2</v>
      </c>
      <c r="O92" s="84">
        <v>1.8575630000000003</v>
      </c>
      <c r="P92" s="86">
        <v>5024754</v>
      </c>
      <c r="Q92" s="84">
        <v>1.3977234240000003</v>
      </c>
      <c r="R92" s="84">
        <v>94.735704113000011</v>
      </c>
      <c r="S92" s="85">
        <v>3.0713673941798946E-4</v>
      </c>
      <c r="T92" s="85">
        <f t="shared" si="1"/>
        <v>3.2845470718245251E-4</v>
      </c>
      <c r="U92" s="85">
        <f>R92/'סכום נכסי הקרן'!$C$42</f>
        <v>5.187573775403187E-5</v>
      </c>
    </row>
    <row r="93" spans="2:21">
      <c r="B93" s="77" t="s">
        <v>546</v>
      </c>
      <c r="C93" s="74" t="s">
        <v>547</v>
      </c>
      <c r="D93" s="87" t="s">
        <v>119</v>
      </c>
      <c r="E93" s="87" t="s">
        <v>348</v>
      </c>
      <c r="F93" s="74" t="s">
        <v>365</v>
      </c>
      <c r="G93" s="87" t="s">
        <v>358</v>
      </c>
      <c r="H93" s="74" t="s">
        <v>525</v>
      </c>
      <c r="I93" s="74" t="s">
        <v>159</v>
      </c>
      <c r="J93" s="74"/>
      <c r="K93" s="84">
        <v>3.650000000004133</v>
      </c>
      <c r="L93" s="87" t="s">
        <v>163</v>
      </c>
      <c r="M93" s="88">
        <v>2.2000000000000002E-2</v>
      </c>
      <c r="N93" s="88">
        <v>2.480000000000827E-2</v>
      </c>
      <c r="O93" s="84">
        <v>7.7830860000000008</v>
      </c>
      <c r="P93" s="86">
        <v>4973591</v>
      </c>
      <c r="Q93" s="74"/>
      <c r="R93" s="84">
        <v>387.09885651600007</v>
      </c>
      <c r="S93" s="85">
        <v>1.5461036948748511E-3</v>
      </c>
      <c r="T93" s="85">
        <f t="shared" si="1"/>
        <v>1.3420963379970037E-3</v>
      </c>
      <c r="U93" s="85">
        <f>R93/'סכום נכסי הקרן'!$C$42</f>
        <v>2.1196906650482192E-4</v>
      </c>
    </row>
    <row r="94" spans="2:21">
      <c r="B94" s="77" t="s">
        <v>548</v>
      </c>
      <c r="C94" s="74" t="s">
        <v>549</v>
      </c>
      <c r="D94" s="87" t="s">
        <v>119</v>
      </c>
      <c r="E94" s="87" t="s">
        <v>348</v>
      </c>
      <c r="F94" s="74" t="s">
        <v>365</v>
      </c>
      <c r="G94" s="87" t="s">
        <v>358</v>
      </c>
      <c r="H94" s="74" t="s">
        <v>525</v>
      </c>
      <c r="I94" s="74" t="s">
        <v>159</v>
      </c>
      <c r="J94" s="74"/>
      <c r="K94" s="84">
        <v>5.4000000000301105</v>
      </c>
      <c r="L94" s="87" t="s">
        <v>163</v>
      </c>
      <c r="M94" s="88">
        <v>2.3199999999999998E-2</v>
      </c>
      <c r="N94" s="88">
        <v>2.2100000000113598E-2</v>
      </c>
      <c r="O94" s="84">
        <v>1.4424650000000003</v>
      </c>
      <c r="P94" s="86">
        <v>5065210</v>
      </c>
      <c r="Q94" s="74"/>
      <c r="R94" s="84">
        <v>73.063888977000005</v>
      </c>
      <c r="S94" s="85">
        <v>2.4041083333333339E-4</v>
      </c>
      <c r="T94" s="85">
        <f t="shared" si="1"/>
        <v>2.5331714673199578E-4</v>
      </c>
      <c r="U94" s="85">
        <f>R94/'סכום נכסי הקרן'!$C$42</f>
        <v>4.000860266304222E-5</v>
      </c>
    </row>
    <row r="95" spans="2:21">
      <c r="B95" s="77" t="s">
        <v>550</v>
      </c>
      <c r="C95" s="74" t="s">
        <v>551</v>
      </c>
      <c r="D95" s="87" t="s">
        <v>119</v>
      </c>
      <c r="E95" s="87" t="s">
        <v>348</v>
      </c>
      <c r="F95" s="74" t="s">
        <v>552</v>
      </c>
      <c r="G95" s="87" t="s">
        <v>358</v>
      </c>
      <c r="H95" s="74" t="s">
        <v>525</v>
      </c>
      <c r="I95" s="74" t="s">
        <v>159</v>
      </c>
      <c r="J95" s="74"/>
      <c r="K95" s="84">
        <v>4.8599999999988368</v>
      </c>
      <c r="L95" s="87" t="s">
        <v>163</v>
      </c>
      <c r="M95" s="88">
        <v>1.46E-2</v>
      </c>
      <c r="N95" s="88">
        <v>2.5799999999995188E-2</v>
      </c>
      <c r="O95" s="84">
        <v>41.789982999999999</v>
      </c>
      <c r="P95" s="86">
        <v>4774711</v>
      </c>
      <c r="Q95" s="74"/>
      <c r="R95" s="84">
        <v>1995.3508559620007</v>
      </c>
      <c r="S95" s="85">
        <v>1.5691053580144934E-3</v>
      </c>
      <c r="T95" s="85">
        <f t="shared" si="1"/>
        <v>6.9180082341449628E-3</v>
      </c>
      <c r="U95" s="85">
        <f>R95/'סכום נכסי הקרן'!$C$42</f>
        <v>1.0926218230003493E-3</v>
      </c>
    </row>
    <row r="96" spans="2:21">
      <c r="B96" s="77" t="s">
        <v>553</v>
      </c>
      <c r="C96" s="74" t="s">
        <v>554</v>
      </c>
      <c r="D96" s="87" t="s">
        <v>119</v>
      </c>
      <c r="E96" s="87" t="s">
        <v>348</v>
      </c>
      <c r="F96" s="74" t="s">
        <v>552</v>
      </c>
      <c r="G96" s="87" t="s">
        <v>358</v>
      </c>
      <c r="H96" s="74" t="s">
        <v>525</v>
      </c>
      <c r="I96" s="74" t="s">
        <v>159</v>
      </c>
      <c r="J96" s="74"/>
      <c r="K96" s="84">
        <v>5.4</v>
      </c>
      <c r="L96" s="87" t="s">
        <v>163</v>
      </c>
      <c r="M96" s="88">
        <v>2.4199999999999999E-2</v>
      </c>
      <c r="N96" s="88">
        <v>2.5099999999996795E-2</v>
      </c>
      <c r="O96" s="84">
        <v>31.132344000000003</v>
      </c>
      <c r="P96" s="86">
        <v>5015000</v>
      </c>
      <c r="Q96" s="74"/>
      <c r="R96" s="84">
        <v>1561.2871519500004</v>
      </c>
      <c r="S96" s="85">
        <v>3.5345531335149866E-3</v>
      </c>
      <c r="T96" s="85">
        <f t="shared" si="1"/>
        <v>5.4130817849813448E-3</v>
      </c>
      <c r="U96" s="85">
        <f>R96/'סכום נכסי הקרן'!$C$42</f>
        <v>8.5493556639099663E-4</v>
      </c>
    </row>
    <row r="97" spans="2:21">
      <c r="B97" s="77" t="s">
        <v>555</v>
      </c>
      <c r="C97" s="74" t="s">
        <v>556</v>
      </c>
      <c r="D97" s="87" t="s">
        <v>119</v>
      </c>
      <c r="E97" s="87" t="s">
        <v>348</v>
      </c>
      <c r="F97" s="74" t="s">
        <v>557</v>
      </c>
      <c r="G97" s="87" t="s">
        <v>464</v>
      </c>
      <c r="H97" s="74" t="s">
        <v>521</v>
      </c>
      <c r="I97" s="74" t="s">
        <v>352</v>
      </c>
      <c r="J97" s="74"/>
      <c r="K97" s="84">
        <v>7.7000000000027988</v>
      </c>
      <c r="L97" s="87" t="s">
        <v>163</v>
      </c>
      <c r="M97" s="88">
        <v>4.4000000000000003E-3</v>
      </c>
      <c r="N97" s="88">
        <v>9.399999999999015E-3</v>
      </c>
      <c r="O97" s="84">
        <v>631075.68000000017</v>
      </c>
      <c r="P97" s="86">
        <v>96.28</v>
      </c>
      <c r="Q97" s="74"/>
      <c r="R97" s="84">
        <v>607.59967069900006</v>
      </c>
      <c r="S97" s="85">
        <v>1.0517928000000002E-3</v>
      </c>
      <c r="T97" s="85">
        <f t="shared" si="1"/>
        <v>2.1065866749198415E-3</v>
      </c>
      <c r="U97" s="85">
        <f>R97/'סכום נכסי הקרן'!$C$42</f>
        <v>3.3271174233339752E-4</v>
      </c>
    </row>
    <row r="98" spans="2:21">
      <c r="B98" s="77" t="s">
        <v>558</v>
      </c>
      <c r="C98" s="74" t="s">
        <v>559</v>
      </c>
      <c r="D98" s="87" t="s">
        <v>119</v>
      </c>
      <c r="E98" s="87" t="s">
        <v>348</v>
      </c>
      <c r="F98" s="74" t="s">
        <v>463</v>
      </c>
      <c r="G98" s="87" t="s">
        <v>464</v>
      </c>
      <c r="H98" s="74" t="s">
        <v>521</v>
      </c>
      <c r="I98" s="74" t="s">
        <v>352</v>
      </c>
      <c r="J98" s="74"/>
      <c r="K98" s="84">
        <v>2.5299999999977327</v>
      </c>
      <c r="L98" s="87" t="s">
        <v>163</v>
      </c>
      <c r="M98" s="88">
        <v>3.85E-2</v>
      </c>
      <c r="N98" s="88">
        <v>3.3999999999922825E-3</v>
      </c>
      <c r="O98" s="84">
        <v>363078.71679100004</v>
      </c>
      <c r="P98" s="86">
        <v>114.2</v>
      </c>
      <c r="Q98" s="74"/>
      <c r="R98" s="84">
        <v>414.63589299800009</v>
      </c>
      <c r="S98" s="85">
        <v>1.515689608610223E-3</v>
      </c>
      <c r="T98" s="85">
        <f t="shared" si="1"/>
        <v>1.4375689936240673E-3</v>
      </c>
      <c r="U98" s="85">
        <f>R98/'סכום נכסי הקרן'!$C$42</f>
        <v>2.2704790184402553E-4</v>
      </c>
    </row>
    <row r="99" spans="2:21">
      <c r="B99" s="77" t="s">
        <v>560</v>
      </c>
      <c r="C99" s="74" t="s">
        <v>561</v>
      </c>
      <c r="D99" s="87" t="s">
        <v>119</v>
      </c>
      <c r="E99" s="87" t="s">
        <v>348</v>
      </c>
      <c r="F99" s="74" t="s">
        <v>463</v>
      </c>
      <c r="G99" s="87" t="s">
        <v>464</v>
      </c>
      <c r="H99" s="74" t="s">
        <v>521</v>
      </c>
      <c r="I99" s="74" t="s">
        <v>352</v>
      </c>
      <c r="J99" s="74"/>
      <c r="K99" s="84">
        <v>0.64999999999828428</v>
      </c>
      <c r="L99" s="87" t="s">
        <v>163</v>
      </c>
      <c r="M99" s="88">
        <v>3.9E-2</v>
      </c>
      <c r="N99" s="88">
        <v>1.1999999999999997E-2</v>
      </c>
      <c r="O99" s="84">
        <v>391445.97649200005</v>
      </c>
      <c r="P99" s="86">
        <v>111.67</v>
      </c>
      <c r="Q99" s="74"/>
      <c r="R99" s="84">
        <v>437.12770401500006</v>
      </c>
      <c r="S99" s="85">
        <v>9.8098770524205443E-4</v>
      </c>
      <c r="T99" s="85">
        <f t="shared" si="1"/>
        <v>1.5155495319096116E-3</v>
      </c>
      <c r="U99" s="85">
        <f>R99/'סכום נכסי הקרן'!$C$42</f>
        <v>2.3936405340330892E-4</v>
      </c>
    </row>
    <row r="100" spans="2:21">
      <c r="B100" s="77" t="s">
        <v>562</v>
      </c>
      <c r="C100" s="74" t="s">
        <v>563</v>
      </c>
      <c r="D100" s="87" t="s">
        <v>119</v>
      </c>
      <c r="E100" s="87" t="s">
        <v>348</v>
      </c>
      <c r="F100" s="74" t="s">
        <v>463</v>
      </c>
      <c r="G100" s="87" t="s">
        <v>464</v>
      </c>
      <c r="H100" s="74" t="s">
        <v>521</v>
      </c>
      <c r="I100" s="74" t="s">
        <v>352</v>
      </c>
      <c r="J100" s="74"/>
      <c r="K100" s="84">
        <v>3.4300000000019675</v>
      </c>
      <c r="L100" s="87" t="s">
        <v>163</v>
      </c>
      <c r="M100" s="88">
        <v>3.85E-2</v>
      </c>
      <c r="N100" s="88">
        <v>2.1999999999989363E-3</v>
      </c>
      <c r="O100" s="84">
        <v>317843.96429100004</v>
      </c>
      <c r="P100" s="86">
        <v>118.29</v>
      </c>
      <c r="Q100" s="74"/>
      <c r="R100" s="84">
        <v>375.97762328200008</v>
      </c>
      <c r="S100" s="85">
        <v>1.2713758571640001E-3</v>
      </c>
      <c r="T100" s="85">
        <f t="shared" si="1"/>
        <v>1.3035383155535947E-3</v>
      </c>
      <c r="U100" s="85">
        <f>R100/'סכום נכסי הקרן'!$C$42</f>
        <v>2.0587925924419017E-4</v>
      </c>
    </row>
    <row r="101" spans="2:21">
      <c r="B101" s="77" t="s">
        <v>564</v>
      </c>
      <c r="C101" s="74" t="s">
        <v>565</v>
      </c>
      <c r="D101" s="87" t="s">
        <v>119</v>
      </c>
      <c r="E101" s="87" t="s">
        <v>348</v>
      </c>
      <c r="F101" s="74" t="s">
        <v>566</v>
      </c>
      <c r="G101" s="87" t="s">
        <v>358</v>
      </c>
      <c r="H101" s="74" t="s">
        <v>525</v>
      </c>
      <c r="I101" s="74" t="s">
        <v>159</v>
      </c>
      <c r="J101" s="74"/>
      <c r="K101" s="84">
        <v>0.75</v>
      </c>
      <c r="L101" s="87" t="s">
        <v>163</v>
      </c>
      <c r="M101" s="88">
        <v>0.02</v>
      </c>
      <c r="N101" s="88">
        <v>-1.7799999999972685E-2</v>
      </c>
      <c r="O101" s="84">
        <v>316914.08647700003</v>
      </c>
      <c r="P101" s="86">
        <v>106.28</v>
      </c>
      <c r="Q101" s="74"/>
      <c r="R101" s="84">
        <v>336.81630326400006</v>
      </c>
      <c r="S101" s="85">
        <v>1.1139695430467348E-3</v>
      </c>
      <c r="T101" s="85">
        <f t="shared" si="1"/>
        <v>1.1677635301142214E-3</v>
      </c>
      <c r="U101" s="85">
        <f>R101/'סכום נכסי הקרן'!$C$42</f>
        <v>1.8443515444361463E-4</v>
      </c>
    </row>
    <row r="102" spans="2:21">
      <c r="B102" s="77" t="s">
        <v>567</v>
      </c>
      <c r="C102" s="74" t="s">
        <v>568</v>
      </c>
      <c r="D102" s="87" t="s">
        <v>119</v>
      </c>
      <c r="E102" s="87" t="s">
        <v>348</v>
      </c>
      <c r="F102" s="74" t="s">
        <v>475</v>
      </c>
      <c r="G102" s="87" t="s">
        <v>404</v>
      </c>
      <c r="H102" s="74" t="s">
        <v>525</v>
      </c>
      <c r="I102" s="74" t="s">
        <v>159</v>
      </c>
      <c r="J102" s="74"/>
      <c r="K102" s="84">
        <v>6.160000000002003</v>
      </c>
      <c r="L102" s="87" t="s">
        <v>163</v>
      </c>
      <c r="M102" s="88">
        <v>2.4E-2</v>
      </c>
      <c r="N102" s="88">
        <v>1.0700000000006529E-2</v>
      </c>
      <c r="O102" s="84">
        <v>1018360.7762710002</v>
      </c>
      <c r="P102" s="86">
        <v>109.8</v>
      </c>
      <c r="Q102" s="74"/>
      <c r="R102" s="84">
        <v>1118.1601109610001</v>
      </c>
      <c r="S102" s="85">
        <v>1.9560702940223267E-3</v>
      </c>
      <c r="T102" s="85">
        <f t="shared" si="1"/>
        <v>3.876732170488997E-3</v>
      </c>
      <c r="U102" s="85">
        <f>R102/'סכום נכסי הקרן'!$C$42</f>
        <v>6.1228637319297964E-4</v>
      </c>
    </row>
    <row r="103" spans="2:21">
      <c r="B103" s="77" t="s">
        <v>569</v>
      </c>
      <c r="C103" s="74" t="s">
        <v>570</v>
      </c>
      <c r="D103" s="87" t="s">
        <v>119</v>
      </c>
      <c r="E103" s="87" t="s">
        <v>348</v>
      </c>
      <c r="F103" s="74" t="s">
        <v>475</v>
      </c>
      <c r="G103" s="87" t="s">
        <v>404</v>
      </c>
      <c r="H103" s="74" t="s">
        <v>525</v>
      </c>
      <c r="I103" s="74" t="s">
        <v>159</v>
      </c>
      <c r="J103" s="74"/>
      <c r="K103" s="84">
        <v>1.9599999999916002</v>
      </c>
      <c r="L103" s="87" t="s">
        <v>163</v>
      </c>
      <c r="M103" s="88">
        <v>3.4799999999999998E-2</v>
      </c>
      <c r="N103" s="88">
        <v>1.2500000000131233E-2</v>
      </c>
      <c r="O103" s="84">
        <v>18180.989002000002</v>
      </c>
      <c r="P103" s="86">
        <v>104.78</v>
      </c>
      <c r="Q103" s="74"/>
      <c r="R103" s="84">
        <v>19.050040271000004</v>
      </c>
      <c r="S103" s="85">
        <v>4.4425864957037352E-5</v>
      </c>
      <c r="T103" s="85">
        <f t="shared" si="1"/>
        <v>6.6047700363970946E-5</v>
      </c>
      <c r="U103" s="85">
        <f>R103/'סכום נכסי הקרן'!$C$42</f>
        <v>1.0431493622756881E-5</v>
      </c>
    </row>
    <row r="104" spans="2:21">
      <c r="B104" s="77" t="s">
        <v>571</v>
      </c>
      <c r="C104" s="74" t="s">
        <v>572</v>
      </c>
      <c r="D104" s="87" t="s">
        <v>119</v>
      </c>
      <c r="E104" s="87" t="s">
        <v>348</v>
      </c>
      <c r="F104" s="74" t="s">
        <v>480</v>
      </c>
      <c r="G104" s="87" t="s">
        <v>464</v>
      </c>
      <c r="H104" s="74" t="s">
        <v>525</v>
      </c>
      <c r="I104" s="74" t="s">
        <v>159</v>
      </c>
      <c r="J104" s="74"/>
      <c r="K104" s="84">
        <v>4.5800000000007595</v>
      </c>
      <c r="L104" s="87" t="s">
        <v>163</v>
      </c>
      <c r="M104" s="88">
        <v>2.4799999999999999E-2</v>
      </c>
      <c r="N104" s="88">
        <v>7.0999999999962005E-3</v>
      </c>
      <c r="O104" s="84">
        <v>482765.41695300007</v>
      </c>
      <c r="P104" s="86">
        <v>109</v>
      </c>
      <c r="Q104" s="74"/>
      <c r="R104" s="84">
        <v>526.21432562000007</v>
      </c>
      <c r="S104" s="85">
        <v>1.1399790699513474E-3</v>
      </c>
      <c r="T104" s="85">
        <f t="shared" si="1"/>
        <v>1.8244185110037239E-3</v>
      </c>
      <c r="U104" s="85">
        <f>R104/'סכום נכסי הקרן'!$C$42</f>
        <v>2.8814644503742019E-4</v>
      </c>
    </row>
    <row r="105" spans="2:21">
      <c r="B105" s="77" t="s">
        <v>573</v>
      </c>
      <c r="C105" s="74" t="s">
        <v>574</v>
      </c>
      <c r="D105" s="87" t="s">
        <v>119</v>
      </c>
      <c r="E105" s="87" t="s">
        <v>348</v>
      </c>
      <c r="F105" s="74" t="s">
        <v>491</v>
      </c>
      <c r="G105" s="87" t="s">
        <v>404</v>
      </c>
      <c r="H105" s="74" t="s">
        <v>521</v>
      </c>
      <c r="I105" s="74" t="s">
        <v>352</v>
      </c>
      <c r="J105" s="74"/>
      <c r="K105" s="84">
        <v>5.8199999999946446</v>
      </c>
      <c r="L105" s="87" t="s">
        <v>163</v>
      </c>
      <c r="M105" s="88">
        <v>2.81E-2</v>
      </c>
      <c r="N105" s="88">
        <v>1.3100000000026778E-2</v>
      </c>
      <c r="O105" s="84">
        <v>84130.817737000019</v>
      </c>
      <c r="P105" s="86">
        <v>110.98</v>
      </c>
      <c r="Q105" s="74"/>
      <c r="R105" s="84">
        <v>93.368385425</v>
      </c>
      <c r="S105" s="85">
        <v>1.691598914133943E-4</v>
      </c>
      <c r="T105" s="85">
        <f t="shared" si="1"/>
        <v>3.2371412638984603E-4</v>
      </c>
      <c r="U105" s="85">
        <f>R105/'סכום נכסי הקרן'!$C$42</f>
        <v>5.1127016178053824E-5</v>
      </c>
    </row>
    <row r="106" spans="2:21">
      <c r="B106" s="77" t="s">
        <v>575</v>
      </c>
      <c r="C106" s="74" t="s">
        <v>576</v>
      </c>
      <c r="D106" s="87" t="s">
        <v>119</v>
      </c>
      <c r="E106" s="87" t="s">
        <v>348</v>
      </c>
      <c r="F106" s="74" t="s">
        <v>491</v>
      </c>
      <c r="G106" s="87" t="s">
        <v>404</v>
      </c>
      <c r="H106" s="74" t="s">
        <v>521</v>
      </c>
      <c r="I106" s="74" t="s">
        <v>352</v>
      </c>
      <c r="J106" s="74"/>
      <c r="K106" s="84">
        <v>3.9800000000066431</v>
      </c>
      <c r="L106" s="87" t="s">
        <v>163</v>
      </c>
      <c r="M106" s="88">
        <v>3.7000000000000005E-2</v>
      </c>
      <c r="N106" s="88">
        <v>1.2900000000041418E-2</v>
      </c>
      <c r="O106" s="84">
        <v>219908.98082600004</v>
      </c>
      <c r="P106" s="86">
        <v>110.89</v>
      </c>
      <c r="Q106" s="74"/>
      <c r="R106" s="84">
        <v>243.85707323100002</v>
      </c>
      <c r="S106" s="85">
        <v>3.6560733868486477E-4</v>
      </c>
      <c r="T106" s="85">
        <f t="shared" si="1"/>
        <v>8.4546797147272055E-4</v>
      </c>
      <c r="U106" s="85">
        <f>R106/'סכום נכסי הקרן'!$C$42</f>
        <v>1.3353218513379036E-4</v>
      </c>
    </row>
    <row r="107" spans="2:21">
      <c r="B107" s="77" t="s">
        <v>577</v>
      </c>
      <c r="C107" s="74" t="s">
        <v>578</v>
      </c>
      <c r="D107" s="87" t="s">
        <v>119</v>
      </c>
      <c r="E107" s="87" t="s">
        <v>348</v>
      </c>
      <c r="F107" s="74" t="s">
        <v>491</v>
      </c>
      <c r="G107" s="87" t="s">
        <v>404</v>
      </c>
      <c r="H107" s="74" t="s">
        <v>521</v>
      </c>
      <c r="I107" s="74" t="s">
        <v>352</v>
      </c>
      <c r="J107" s="74"/>
      <c r="K107" s="84">
        <v>2.9899999999452223</v>
      </c>
      <c r="L107" s="87" t="s">
        <v>163</v>
      </c>
      <c r="M107" s="88">
        <v>4.4000000000000004E-2</v>
      </c>
      <c r="N107" s="88">
        <v>1.1800000000000001E-2</v>
      </c>
      <c r="O107" s="84">
        <v>16421.207648000003</v>
      </c>
      <c r="P107" s="86">
        <v>111.17</v>
      </c>
      <c r="Q107" s="74"/>
      <c r="R107" s="84">
        <v>18.2554573</v>
      </c>
      <c r="S107" s="85">
        <v>7.3854772230980186E-5</v>
      </c>
      <c r="T107" s="85">
        <f t="shared" si="1"/>
        <v>6.3292830702996357E-5</v>
      </c>
      <c r="U107" s="85">
        <f>R107/'סכום נכסי הקרן'!$C$42</f>
        <v>9.9963928525314408E-6</v>
      </c>
    </row>
    <row r="108" spans="2:21">
      <c r="B108" s="77" t="s">
        <v>579</v>
      </c>
      <c r="C108" s="74" t="s">
        <v>580</v>
      </c>
      <c r="D108" s="87" t="s">
        <v>119</v>
      </c>
      <c r="E108" s="87" t="s">
        <v>348</v>
      </c>
      <c r="F108" s="74" t="s">
        <v>491</v>
      </c>
      <c r="G108" s="87" t="s">
        <v>404</v>
      </c>
      <c r="H108" s="74" t="s">
        <v>521</v>
      </c>
      <c r="I108" s="74" t="s">
        <v>352</v>
      </c>
      <c r="J108" s="74"/>
      <c r="K108" s="84">
        <v>5.9199999999986757</v>
      </c>
      <c r="L108" s="87" t="s">
        <v>163</v>
      </c>
      <c r="M108" s="88">
        <v>2.6000000000000002E-2</v>
      </c>
      <c r="N108" s="88">
        <v>1.3199999999996213E-2</v>
      </c>
      <c r="O108" s="84">
        <v>968847.1290320002</v>
      </c>
      <c r="P108" s="86">
        <v>109.01</v>
      </c>
      <c r="Q108" s="74"/>
      <c r="R108" s="84">
        <v>1056.1402658450002</v>
      </c>
      <c r="S108" s="85">
        <v>1.7184685391386653E-3</v>
      </c>
      <c r="T108" s="85">
        <f t="shared" si="1"/>
        <v>3.6617054257383715E-3</v>
      </c>
      <c r="U108" s="85">
        <f>R108/'סכום נכסי הקרן'!$C$42</f>
        <v>5.7832531013964875E-4</v>
      </c>
    </row>
    <row r="109" spans="2:21">
      <c r="B109" s="77" t="s">
        <v>581</v>
      </c>
      <c r="C109" s="74" t="s">
        <v>582</v>
      </c>
      <c r="D109" s="87" t="s">
        <v>119</v>
      </c>
      <c r="E109" s="87" t="s">
        <v>348</v>
      </c>
      <c r="F109" s="74" t="s">
        <v>583</v>
      </c>
      <c r="G109" s="87" t="s">
        <v>404</v>
      </c>
      <c r="H109" s="74" t="s">
        <v>521</v>
      </c>
      <c r="I109" s="74" t="s">
        <v>352</v>
      </c>
      <c r="J109" s="74"/>
      <c r="K109" s="84">
        <v>5.1199999999984236</v>
      </c>
      <c r="L109" s="87" t="s">
        <v>163</v>
      </c>
      <c r="M109" s="88">
        <v>1.3999999999999999E-2</v>
      </c>
      <c r="N109" s="88">
        <v>0.01</v>
      </c>
      <c r="O109" s="84">
        <v>1064198.2543230003</v>
      </c>
      <c r="P109" s="86">
        <v>102.57</v>
      </c>
      <c r="Q109" s="74"/>
      <c r="R109" s="84">
        <v>1091.5481540810003</v>
      </c>
      <c r="S109" s="85">
        <v>1.6158491562754333E-3</v>
      </c>
      <c r="T109" s="85">
        <f t="shared" si="1"/>
        <v>3.7844668246364301E-3</v>
      </c>
      <c r="U109" s="85">
        <f>R109/'סכום נכסי הקרן'!$C$42</f>
        <v>5.9771409646633173E-4</v>
      </c>
    </row>
    <row r="110" spans="2:21">
      <c r="B110" s="77" t="s">
        <v>584</v>
      </c>
      <c r="C110" s="74" t="s">
        <v>585</v>
      </c>
      <c r="D110" s="87" t="s">
        <v>119</v>
      </c>
      <c r="E110" s="87" t="s">
        <v>348</v>
      </c>
      <c r="F110" s="74" t="s">
        <v>374</v>
      </c>
      <c r="G110" s="87" t="s">
        <v>358</v>
      </c>
      <c r="H110" s="74" t="s">
        <v>525</v>
      </c>
      <c r="I110" s="74" t="s">
        <v>159</v>
      </c>
      <c r="J110" s="74"/>
      <c r="K110" s="84">
        <v>2.9499999999995574</v>
      </c>
      <c r="L110" s="87" t="s">
        <v>163</v>
      </c>
      <c r="M110" s="88">
        <v>1.8200000000000001E-2</v>
      </c>
      <c r="N110" s="88">
        <v>1.7599999999996455E-2</v>
      </c>
      <c r="O110" s="84">
        <v>19.986965000000005</v>
      </c>
      <c r="P110" s="86">
        <v>5079999</v>
      </c>
      <c r="Q110" s="74"/>
      <c r="R110" s="84">
        <v>1015.3376337110001</v>
      </c>
      <c r="S110" s="85">
        <v>1.4064432481880238E-3</v>
      </c>
      <c r="T110" s="85">
        <f t="shared" si="1"/>
        <v>3.5202401068775888E-3</v>
      </c>
      <c r="U110" s="85">
        <f>R110/'סכום נכסי הקרן'!$C$42</f>
        <v>5.5598244939801241E-4</v>
      </c>
    </row>
    <row r="111" spans="2:21">
      <c r="B111" s="77" t="s">
        <v>586</v>
      </c>
      <c r="C111" s="74" t="s">
        <v>587</v>
      </c>
      <c r="D111" s="87" t="s">
        <v>119</v>
      </c>
      <c r="E111" s="87" t="s">
        <v>348</v>
      </c>
      <c r="F111" s="74" t="s">
        <v>374</v>
      </c>
      <c r="G111" s="87" t="s">
        <v>358</v>
      </c>
      <c r="H111" s="74" t="s">
        <v>525</v>
      </c>
      <c r="I111" s="74" t="s">
        <v>159</v>
      </c>
      <c r="J111" s="74"/>
      <c r="K111" s="84">
        <v>2.1800000000005015</v>
      </c>
      <c r="L111" s="87" t="s">
        <v>163</v>
      </c>
      <c r="M111" s="88">
        <v>1.06E-2</v>
      </c>
      <c r="N111" s="88">
        <v>2.1900000000005741E-2</v>
      </c>
      <c r="O111" s="84">
        <v>24.905875000000005</v>
      </c>
      <c r="P111" s="86">
        <v>4965000</v>
      </c>
      <c r="Q111" s="74"/>
      <c r="R111" s="84">
        <v>1236.5767149910002</v>
      </c>
      <c r="S111" s="85">
        <v>1.8341464761764492E-3</v>
      </c>
      <c r="T111" s="85">
        <f t="shared" si="1"/>
        <v>4.2872900627470316E-3</v>
      </c>
      <c r="U111" s="85">
        <f>R111/'סכום נכסי הקרן'!$C$42</f>
        <v>6.771293883359933E-4</v>
      </c>
    </row>
    <row r="112" spans="2:21">
      <c r="B112" s="77" t="s">
        <v>588</v>
      </c>
      <c r="C112" s="74" t="s">
        <v>589</v>
      </c>
      <c r="D112" s="87" t="s">
        <v>119</v>
      </c>
      <c r="E112" s="87" t="s">
        <v>348</v>
      </c>
      <c r="F112" s="74" t="s">
        <v>374</v>
      </c>
      <c r="G112" s="87" t="s">
        <v>358</v>
      </c>
      <c r="H112" s="74" t="s">
        <v>525</v>
      </c>
      <c r="I112" s="74" t="s">
        <v>159</v>
      </c>
      <c r="J112" s="74"/>
      <c r="K112" s="84">
        <v>4.050000000000753</v>
      </c>
      <c r="L112" s="87" t="s">
        <v>163</v>
      </c>
      <c r="M112" s="88">
        <v>1.89E-2</v>
      </c>
      <c r="N112" s="88">
        <v>2.2800000000004074E-2</v>
      </c>
      <c r="O112" s="84">
        <v>45.961717000000007</v>
      </c>
      <c r="P112" s="86">
        <v>4921791</v>
      </c>
      <c r="Q112" s="74"/>
      <c r="R112" s="84">
        <v>2262.1396872859996</v>
      </c>
      <c r="S112" s="85">
        <v>2.108529085237178E-3</v>
      </c>
      <c r="T112" s="85">
        <f t="shared" si="1"/>
        <v>7.8429820683769934E-3</v>
      </c>
      <c r="U112" s="85">
        <f>R112/'סכום נכסי הקרן'!$C$42</f>
        <v>1.2387110675892777E-3</v>
      </c>
    </row>
    <row r="113" spans="2:21">
      <c r="B113" s="77" t="s">
        <v>590</v>
      </c>
      <c r="C113" s="74" t="s">
        <v>591</v>
      </c>
      <c r="D113" s="87" t="s">
        <v>119</v>
      </c>
      <c r="E113" s="87" t="s">
        <v>348</v>
      </c>
      <c r="F113" s="74" t="s">
        <v>592</v>
      </c>
      <c r="G113" s="87" t="s">
        <v>358</v>
      </c>
      <c r="H113" s="74" t="s">
        <v>521</v>
      </c>
      <c r="I113" s="74" t="s">
        <v>352</v>
      </c>
      <c r="J113" s="74"/>
      <c r="K113" s="84">
        <v>1.2300000000002056</v>
      </c>
      <c r="L113" s="87" t="s">
        <v>163</v>
      </c>
      <c r="M113" s="88">
        <v>4.4999999999999998E-2</v>
      </c>
      <c r="N113" s="88">
        <v>1.8700000000001681E-2</v>
      </c>
      <c r="O113" s="84">
        <v>2555238.9964470007</v>
      </c>
      <c r="P113" s="86">
        <v>124.49</v>
      </c>
      <c r="Q113" s="84">
        <v>34.661093050000005</v>
      </c>
      <c r="R113" s="84">
        <v>3215.6780738580001</v>
      </c>
      <c r="S113" s="85">
        <v>1.5013293562369183E-3</v>
      </c>
      <c r="T113" s="85">
        <f t="shared" si="1"/>
        <v>1.1148960257710543E-2</v>
      </c>
      <c r="U113" s="85">
        <f>R113/'סכום נכסי הקרן'!$C$42</f>
        <v>1.7608532498145737E-3</v>
      </c>
    </row>
    <row r="114" spans="2:21">
      <c r="B114" s="77" t="s">
        <v>593</v>
      </c>
      <c r="C114" s="74" t="s">
        <v>594</v>
      </c>
      <c r="D114" s="87" t="s">
        <v>119</v>
      </c>
      <c r="E114" s="87" t="s">
        <v>348</v>
      </c>
      <c r="F114" s="74" t="s">
        <v>496</v>
      </c>
      <c r="G114" s="87" t="s">
        <v>404</v>
      </c>
      <c r="H114" s="74" t="s">
        <v>521</v>
      </c>
      <c r="I114" s="74" t="s">
        <v>352</v>
      </c>
      <c r="J114" s="74"/>
      <c r="K114" s="84">
        <v>1.9600000000002153</v>
      </c>
      <c r="L114" s="87" t="s">
        <v>163</v>
      </c>
      <c r="M114" s="88">
        <v>4.9000000000000002E-2</v>
      </c>
      <c r="N114" s="88">
        <v>1.6400000000005924E-2</v>
      </c>
      <c r="O114" s="84">
        <v>504267.07138500002</v>
      </c>
      <c r="P114" s="86">
        <v>109.61</v>
      </c>
      <c r="Q114" s="84">
        <v>190.22843149399998</v>
      </c>
      <c r="R114" s="84">
        <v>742.9555684290001</v>
      </c>
      <c r="S114" s="85">
        <v>1.6850693491290614E-3</v>
      </c>
      <c r="T114" s="85">
        <f t="shared" si="1"/>
        <v>2.5758741750295747E-3</v>
      </c>
      <c r="U114" s="85">
        <f>R114/'סכום נכסי הקרן'!$C$42</f>
        <v>4.0683044045092698E-4</v>
      </c>
    </row>
    <row r="115" spans="2:21">
      <c r="B115" s="77" t="s">
        <v>595</v>
      </c>
      <c r="C115" s="74" t="s">
        <v>596</v>
      </c>
      <c r="D115" s="87" t="s">
        <v>119</v>
      </c>
      <c r="E115" s="87" t="s">
        <v>348</v>
      </c>
      <c r="F115" s="74" t="s">
        <v>496</v>
      </c>
      <c r="G115" s="87" t="s">
        <v>404</v>
      </c>
      <c r="H115" s="74" t="s">
        <v>521</v>
      </c>
      <c r="I115" s="74" t="s">
        <v>352</v>
      </c>
      <c r="J115" s="74"/>
      <c r="K115" s="84">
        <v>1.3599999999984038</v>
      </c>
      <c r="L115" s="87" t="s">
        <v>163</v>
      </c>
      <c r="M115" s="88">
        <v>5.8499999999999996E-2</v>
      </c>
      <c r="N115" s="88">
        <v>2.0899999999990468E-2</v>
      </c>
      <c r="O115" s="84">
        <v>388504.42956700007</v>
      </c>
      <c r="P115" s="86">
        <v>116.09</v>
      </c>
      <c r="Q115" s="74"/>
      <c r="R115" s="84">
        <v>451.01480812700004</v>
      </c>
      <c r="S115" s="85">
        <v>5.4922118816588838E-4</v>
      </c>
      <c r="T115" s="85">
        <f t="shared" si="1"/>
        <v>1.5636970044747441E-3</v>
      </c>
      <c r="U115" s="85">
        <f>R115/'סכום נכסי הקרן'!$C$42</f>
        <v>2.4696840677590601E-4</v>
      </c>
    </row>
    <row r="116" spans="2:21">
      <c r="B116" s="77" t="s">
        <v>597</v>
      </c>
      <c r="C116" s="74" t="s">
        <v>598</v>
      </c>
      <c r="D116" s="87" t="s">
        <v>119</v>
      </c>
      <c r="E116" s="87" t="s">
        <v>348</v>
      </c>
      <c r="F116" s="74" t="s">
        <v>496</v>
      </c>
      <c r="G116" s="87" t="s">
        <v>404</v>
      </c>
      <c r="H116" s="74" t="s">
        <v>521</v>
      </c>
      <c r="I116" s="74" t="s">
        <v>352</v>
      </c>
      <c r="J116" s="74"/>
      <c r="K116" s="84">
        <v>5.970000000003818</v>
      </c>
      <c r="L116" s="87" t="s">
        <v>163</v>
      </c>
      <c r="M116" s="88">
        <v>2.2499999999999999E-2</v>
      </c>
      <c r="N116" s="88">
        <v>1.7400000000014449E-2</v>
      </c>
      <c r="O116" s="84">
        <v>461478.19141400012</v>
      </c>
      <c r="P116" s="86">
        <v>105</v>
      </c>
      <c r="Q116" s="74"/>
      <c r="R116" s="84">
        <v>484.5521077950001</v>
      </c>
      <c r="S116" s="85">
        <v>1.1857146351130568E-3</v>
      </c>
      <c r="T116" s="85">
        <f t="shared" si="1"/>
        <v>1.6799729539204139E-3</v>
      </c>
      <c r="U116" s="85">
        <f>R116/'סכום נכסי הקרן'!$C$42</f>
        <v>2.653328890885129E-4</v>
      </c>
    </row>
    <row r="117" spans="2:21">
      <c r="B117" s="77" t="s">
        <v>599</v>
      </c>
      <c r="C117" s="74" t="s">
        <v>600</v>
      </c>
      <c r="D117" s="87" t="s">
        <v>119</v>
      </c>
      <c r="E117" s="87" t="s">
        <v>348</v>
      </c>
      <c r="F117" s="74" t="s">
        <v>601</v>
      </c>
      <c r="G117" s="87" t="s">
        <v>464</v>
      </c>
      <c r="H117" s="74" t="s">
        <v>525</v>
      </c>
      <c r="I117" s="74" t="s">
        <v>159</v>
      </c>
      <c r="J117" s="74"/>
      <c r="K117" s="84">
        <v>1.2400000000024312</v>
      </c>
      <c r="L117" s="87" t="s">
        <v>163</v>
      </c>
      <c r="M117" s="88">
        <v>4.0500000000000001E-2</v>
      </c>
      <c r="N117" s="88">
        <v>0.01</v>
      </c>
      <c r="O117" s="84">
        <v>91230.260317000007</v>
      </c>
      <c r="P117" s="86">
        <v>126.25</v>
      </c>
      <c r="Q117" s="74"/>
      <c r="R117" s="84">
        <v>115.17820105300001</v>
      </c>
      <c r="S117" s="85">
        <v>1.2544104345117949E-3</v>
      </c>
      <c r="T117" s="85">
        <f t="shared" si="1"/>
        <v>3.9933014331682649E-4</v>
      </c>
      <c r="U117" s="85">
        <f>R117/'סכום נכסי הקרן'!$C$42</f>
        <v>6.306971810416595E-5</v>
      </c>
    </row>
    <row r="118" spans="2:21">
      <c r="B118" s="77" t="s">
        <v>602</v>
      </c>
      <c r="C118" s="74" t="s">
        <v>603</v>
      </c>
      <c r="D118" s="87" t="s">
        <v>119</v>
      </c>
      <c r="E118" s="87" t="s">
        <v>348</v>
      </c>
      <c r="F118" s="74" t="s">
        <v>604</v>
      </c>
      <c r="G118" s="87" t="s">
        <v>404</v>
      </c>
      <c r="H118" s="74" t="s">
        <v>525</v>
      </c>
      <c r="I118" s="74" t="s">
        <v>159</v>
      </c>
      <c r="J118" s="74"/>
      <c r="K118" s="84">
        <v>6.5699999999996814</v>
      </c>
      <c r="L118" s="87" t="s">
        <v>163</v>
      </c>
      <c r="M118" s="88">
        <v>1.9599999999999999E-2</v>
      </c>
      <c r="N118" s="88">
        <v>9.199999999998586E-3</v>
      </c>
      <c r="O118" s="84">
        <v>781490.81835500011</v>
      </c>
      <c r="P118" s="86">
        <v>108.6</v>
      </c>
      <c r="Q118" s="74"/>
      <c r="R118" s="84">
        <v>848.69905291100008</v>
      </c>
      <c r="S118" s="85">
        <v>7.923366769637749E-4</v>
      </c>
      <c r="T118" s="85">
        <f t="shared" si="1"/>
        <v>2.9424935563618707E-3</v>
      </c>
      <c r="U118" s="85">
        <f>R118/'סכום נכסי הקרן'!$C$42</f>
        <v>4.64733860513575E-4</v>
      </c>
    </row>
    <row r="119" spans="2:21">
      <c r="B119" s="77" t="s">
        <v>605</v>
      </c>
      <c r="C119" s="74" t="s">
        <v>606</v>
      </c>
      <c r="D119" s="87" t="s">
        <v>119</v>
      </c>
      <c r="E119" s="87" t="s">
        <v>348</v>
      </c>
      <c r="F119" s="74" t="s">
        <v>604</v>
      </c>
      <c r="G119" s="87" t="s">
        <v>404</v>
      </c>
      <c r="H119" s="74" t="s">
        <v>525</v>
      </c>
      <c r="I119" s="74" t="s">
        <v>159</v>
      </c>
      <c r="J119" s="74"/>
      <c r="K119" s="84">
        <v>2.6000000000038268</v>
      </c>
      <c r="L119" s="87" t="s">
        <v>163</v>
      </c>
      <c r="M119" s="88">
        <v>2.75E-2</v>
      </c>
      <c r="N119" s="88">
        <v>6.4999999999856483E-3</v>
      </c>
      <c r="O119" s="84">
        <v>197384.97064500005</v>
      </c>
      <c r="P119" s="86">
        <v>105.9</v>
      </c>
      <c r="Q119" s="74"/>
      <c r="R119" s="84">
        <v>209.03069052200001</v>
      </c>
      <c r="S119" s="85">
        <v>4.6898880285948147E-4</v>
      </c>
      <c r="T119" s="85">
        <f t="shared" si="1"/>
        <v>7.2472268919493855E-4</v>
      </c>
      <c r="U119" s="85">
        <f>R119/'סכום נכסי הקרן'!$C$42</f>
        <v>1.1446182181882853E-4</v>
      </c>
    </row>
    <row r="120" spans="2:21">
      <c r="B120" s="77" t="s">
        <v>607</v>
      </c>
      <c r="C120" s="74" t="s">
        <v>608</v>
      </c>
      <c r="D120" s="87" t="s">
        <v>119</v>
      </c>
      <c r="E120" s="87" t="s">
        <v>348</v>
      </c>
      <c r="F120" s="74" t="s">
        <v>386</v>
      </c>
      <c r="G120" s="87" t="s">
        <v>358</v>
      </c>
      <c r="H120" s="74" t="s">
        <v>525</v>
      </c>
      <c r="I120" s="74" t="s">
        <v>159</v>
      </c>
      <c r="J120" s="74"/>
      <c r="K120" s="84">
        <v>2.5399999999994791</v>
      </c>
      <c r="L120" s="87" t="s">
        <v>163</v>
      </c>
      <c r="M120" s="88">
        <v>1.4199999999999999E-2</v>
      </c>
      <c r="N120" s="88">
        <v>2.2399999999998796E-2</v>
      </c>
      <c r="O120" s="84">
        <v>40.129591000000005</v>
      </c>
      <c r="P120" s="86">
        <v>4972000</v>
      </c>
      <c r="Q120" s="74"/>
      <c r="R120" s="84">
        <v>1995.2432363260002</v>
      </c>
      <c r="S120" s="85">
        <v>1.8935304581701507E-3</v>
      </c>
      <c r="T120" s="85">
        <f t="shared" si="1"/>
        <v>6.9176351100270761E-3</v>
      </c>
      <c r="U120" s="85">
        <f>R120/'סכום נכסי הקרן'!$C$42</f>
        <v>1.0925628922300911E-3</v>
      </c>
    </row>
    <row r="121" spans="2:21">
      <c r="B121" s="77" t="s">
        <v>609</v>
      </c>
      <c r="C121" s="74" t="s">
        <v>610</v>
      </c>
      <c r="D121" s="87" t="s">
        <v>119</v>
      </c>
      <c r="E121" s="87" t="s">
        <v>348</v>
      </c>
      <c r="F121" s="74" t="s">
        <v>386</v>
      </c>
      <c r="G121" s="87" t="s">
        <v>358</v>
      </c>
      <c r="H121" s="74" t="s">
        <v>525</v>
      </c>
      <c r="I121" s="74" t="s">
        <v>159</v>
      </c>
      <c r="J121" s="74"/>
      <c r="K121" s="84">
        <v>4.3099999999887393</v>
      </c>
      <c r="L121" s="87" t="s">
        <v>163</v>
      </c>
      <c r="M121" s="88">
        <v>2.0199999999999999E-2</v>
      </c>
      <c r="N121" s="88">
        <v>2.3999999999930442E-2</v>
      </c>
      <c r="O121" s="84">
        <v>4.6283420000000008</v>
      </c>
      <c r="P121" s="86">
        <v>4969567</v>
      </c>
      <c r="Q121" s="74"/>
      <c r="R121" s="84">
        <v>230.00854578900004</v>
      </c>
      <c r="S121" s="85">
        <v>2.1992596816345931E-4</v>
      </c>
      <c r="T121" s="85">
        <f t="shared" si="1"/>
        <v>7.9745424667425693E-4</v>
      </c>
      <c r="U121" s="85">
        <f>R121/'סכום נכסי הקרן'!$C$42</f>
        <v>1.259489557211098E-4</v>
      </c>
    </row>
    <row r="122" spans="2:21">
      <c r="B122" s="77" t="s">
        <v>611</v>
      </c>
      <c r="C122" s="74" t="s">
        <v>612</v>
      </c>
      <c r="D122" s="87" t="s">
        <v>119</v>
      </c>
      <c r="E122" s="87" t="s">
        <v>348</v>
      </c>
      <c r="F122" s="74" t="s">
        <v>386</v>
      </c>
      <c r="G122" s="87" t="s">
        <v>358</v>
      </c>
      <c r="H122" s="74" t="s">
        <v>525</v>
      </c>
      <c r="I122" s="74" t="s">
        <v>159</v>
      </c>
      <c r="J122" s="74"/>
      <c r="K122" s="84">
        <v>5.2600000000011331</v>
      </c>
      <c r="L122" s="87" t="s">
        <v>163</v>
      </c>
      <c r="M122" s="88">
        <v>2.5899999999999999E-2</v>
      </c>
      <c r="N122" s="88">
        <v>2.6800000000006201E-2</v>
      </c>
      <c r="O122" s="84">
        <v>37.358813000000005</v>
      </c>
      <c r="P122" s="86">
        <v>5012144</v>
      </c>
      <c r="Q122" s="74"/>
      <c r="R122" s="84">
        <v>1872.4775715380001</v>
      </c>
      <c r="S122" s="85">
        <v>1.7686319651564648E-3</v>
      </c>
      <c r="T122" s="85">
        <f t="shared" si="1"/>
        <v>6.4919987477121376E-3</v>
      </c>
      <c r="U122" s="85">
        <f>R122/'סכום נכסי הקרן'!$C$42</f>
        <v>1.0253384018294571E-3</v>
      </c>
    </row>
    <row r="123" spans="2:21">
      <c r="B123" s="77" t="s">
        <v>613</v>
      </c>
      <c r="C123" s="74" t="s">
        <v>614</v>
      </c>
      <c r="D123" s="87" t="s">
        <v>119</v>
      </c>
      <c r="E123" s="87" t="s">
        <v>348</v>
      </c>
      <c r="F123" s="74" t="s">
        <v>386</v>
      </c>
      <c r="G123" s="87" t="s">
        <v>358</v>
      </c>
      <c r="H123" s="74" t="s">
        <v>525</v>
      </c>
      <c r="I123" s="74" t="s">
        <v>159</v>
      </c>
      <c r="J123" s="74"/>
      <c r="K123" s="84">
        <v>3.1600000000000823</v>
      </c>
      <c r="L123" s="87" t="s">
        <v>163</v>
      </c>
      <c r="M123" s="88">
        <v>1.5900000000000001E-2</v>
      </c>
      <c r="N123" s="88">
        <v>2.1800000000001787E-2</v>
      </c>
      <c r="O123" s="84">
        <v>29.274781000000008</v>
      </c>
      <c r="P123" s="86">
        <v>4967500</v>
      </c>
      <c r="Q123" s="74"/>
      <c r="R123" s="84">
        <v>1454.2247505430003</v>
      </c>
      <c r="S123" s="85">
        <v>1.9555631930527726E-3</v>
      </c>
      <c r="T123" s="85">
        <f t="shared" si="1"/>
        <v>5.0418896348449855E-3</v>
      </c>
      <c r="U123" s="85">
        <f>R123/'סכום נכסי הקרן'!$C$42</f>
        <v>7.9630992877414064E-4</v>
      </c>
    </row>
    <row r="124" spans="2:21">
      <c r="B124" s="77" t="s">
        <v>615</v>
      </c>
      <c r="C124" s="74" t="s">
        <v>616</v>
      </c>
      <c r="D124" s="87" t="s">
        <v>119</v>
      </c>
      <c r="E124" s="87" t="s">
        <v>348</v>
      </c>
      <c r="F124" s="74" t="s">
        <v>617</v>
      </c>
      <c r="G124" s="87" t="s">
        <v>468</v>
      </c>
      <c r="H124" s="74" t="s">
        <v>521</v>
      </c>
      <c r="I124" s="74" t="s">
        <v>352</v>
      </c>
      <c r="J124" s="74"/>
      <c r="K124" s="84">
        <v>4.0300000000009701</v>
      </c>
      <c r="L124" s="87" t="s">
        <v>163</v>
      </c>
      <c r="M124" s="88">
        <v>1.9400000000000001E-2</v>
      </c>
      <c r="N124" s="88">
        <v>4.8999999999988645E-3</v>
      </c>
      <c r="O124" s="84">
        <v>738378.38945900009</v>
      </c>
      <c r="P124" s="86">
        <v>107.43</v>
      </c>
      <c r="Q124" s="74"/>
      <c r="R124" s="84">
        <v>793.23986604100025</v>
      </c>
      <c r="S124" s="85">
        <v>1.3622582609835229E-3</v>
      </c>
      <c r="T124" s="85">
        <f t="shared" si="1"/>
        <v>2.7502130307193421E-3</v>
      </c>
      <c r="U124" s="85">
        <f>R124/'סכום נכסי הקרן'!$C$42</f>
        <v>4.3436530769542831E-4</v>
      </c>
    </row>
    <row r="125" spans="2:21">
      <c r="B125" s="77" t="s">
        <v>618</v>
      </c>
      <c r="C125" s="74" t="s">
        <v>619</v>
      </c>
      <c r="D125" s="87" t="s">
        <v>119</v>
      </c>
      <c r="E125" s="87" t="s">
        <v>348</v>
      </c>
      <c r="F125" s="74" t="s">
        <v>617</v>
      </c>
      <c r="G125" s="87" t="s">
        <v>468</v>
      </c>
      <c r="H125" s="74" t="s">
        <v>521</v>
      </c>
      <c r="I125" s="74" t="s">
        <v>352</v>
      </c>
      <c r="J125" s="74"/>
      <c r="K125" s="84">
        <v>5.030000000000733</v>
      </c>
      <c r="L125" s="87" t="s">
        <v>163</v>
      </c>
      <c r="M125" s="88">
        <v>1.23E-2</v>
      </c>
      <c r="N125" s="88">
        <v>7.8999999999993572E-3</v>
      </c>
      <c r="O125" s="84">
        <v>2867061.104915</v>
      </c>
      <c r="P125" s="86">
        <v>103.25</v>
      </c>
      <c r="Q125" s="74"/>
      <c r="R125" s="84">
        <v>2960.2406900610008</v>
      </c>
      <c r="S125" s="85">
        <v>1.6458284304429866E-3</v>
      </c>
      <c r="T125" s="85">
        <f t="shared" si="1"/>
        <v>1.0263342613507252E-2</v>
      </c>
      <c r="U125" s="85">
        <f>R125/'סכום נכסי הקרן'!$C$42</f>
        <v>1.6209798741058394E-3</v>
      </c>
    </row>
    <row r="126" spans="2:21">
      <c r="B126" s="77" t="s">
        <v>620</v>
      </c>
      <c r="C126" s="74" t="s">
        <v>621</v>
      </c>
      <c r="D126" s="87" t="s">
        <v>119</v>
      </c>
      <c r="E126" s="87" t="s">
        <v>348</v>
      </c>
      <c r="F126" s="74" t="s">
        <v>622</v>
      </c>
      <c r="G126" s="87" t="s">
        <v>464</v>
      </c>
      <c r="H126" s="74" t="s">
        <v>525</v>
      </c>
      <c r="I126" s="74" t="s">
        <v>159</v>
      </c>
      <c r="J126" s="74"/>
      <c r="K126" s="84">
        <v>5.7000000000008164</v>
      </c>
      <c r="L126" s="87" t="s">
        <v>163</v>
      </c>
      <c r="M126" s="88">
        <v>2.2499999999999999E-2</v>
      </c>
      <c r="N126" s="88">
        <v>3.4999999999836711E-3</v>
      </c>
      <c r="O126" s="84">
        <v>215201.01405100003</v>
      </c>
      <c r="P126" s="86">
        <v>113.83</v>
      </c>
      <c r="Q126" s="74"/>
      <c r="R126" s="84">
        <v>244.96331408400005</v>
      </c>
      <c r="S126" s="85">
        <v>5.2601448742910131E-4</v>
      </c>
      <c r="T126" s="85">
        <f t="shared" si="1"/>
        <v>8.4930337881831855E-4</v>
      </c>
      <c r="U126" s="85">
        <f>R126/'סכום נכסי הקרן'!$C$42</f>
        <v>1.3413794471430263E-4</v>
      </c>
    </row>
    <row r="127" spans="2:21">
      <c r="B127" s="77" t="s">
        <v>623</v>
      </c>
      <c r="C127" s="74" t="s">
        <v>624</v>
      </c>
      <c r="D127" s="87" t="s">
        <v>119</v>
      </c>
      <c r="E127" s="87" t="s">
        <v>348</v>
      </c>
      <c r="F127" s="74" t="s">
        <v>625</v>
      </c>
      <c r="G127" s="87" t="s">
        <v>404</v>
      </c>
      <c r="H127" s="74" t="s">
        <v>525</v>
      </c>
      <c r="I127" s="74" t="s">
        <v>159</v>
      </c>
      <c r="J127" s="74"/>
      <c r="K127" s="84">
        <v>3.710025929127053</v>
      </c>
      <c r="L127" s="87" t="s">
        <v>163</v>
      </c>
      <c r="M127" s="88">
        <v>1.6E-2</v>
      </c>
      <c r="N127" s="88">
        <v>1.0898876404494382E-2</v>
      </c>
      <c r="O127" s="84">
        <v>2.3140000000000005E-3</v>
      </c>
      <c r="P127" s="86">
        <v>103.89</v>
      </c>
      <c r="Q127" s="74"/>
      <c r="R127" s="84">
        <v>2.3140000000000006E-6</v>
      </c>
      <c r="S127" s="85">
        <v>3.9998594483269403E-12</v>
      </c>
      <c r="T127" s="85">
        <f t="shared" si="1"/>
        <v>8.0227850685906181E-12</v>
      </c>
      <c r="U127" s="85">
        <f>R127/'סכום נכסי הקרן'!$C$42</f>
        <v>1.2671089351871651E-12</v>
      </c>
    </row>
    <row r="128" spans="2:21">
      <c r="B128" s="77" t="s">
        <v>626</v>
      </c>
      <c r="C128" s="74" t="s">
        <v>627</v>
      </c>
      <c r="D128" s="87" t="s">
        <v>119</v>
      </c>
      <c r="E128" s="87" t="s">
        <v>348</v>
      </c>
      <c r="F128" s="74" t="s">
        <v>628</v>
      </c>
      <c r="G128" s="87" t="s">
        <v>155</v>
      </c>
      <c r="H128" s="74" t="s">
        <v>521</v>
      </c>
      <c r="I128" s="74" t="s">
        <v>352</v>
      </c>
      <c r="J128" s="74"/>
      <c r="K128" s="84">
        <v>1.3800000000000474</v>
      </c>
      <c r="L128" s="87" t="s">
        <v>163</v>
      </c>
      <c r="M128" s="88">
        <v>2.1499999999999998E-2</v>
      </c>
      <c r="N128" s="88">
        <v>1.3200000000006651E-2</v>
      </c>
      <c r="O128" s="84">
        <v>749485.28219500009</v>
      </c>
      <c r="P128" s="86">
        <v>101.7</v>
      </c>
      <c r="Q128" s="84">
        <v>79.849615050000025</v>
      </c>
      <c r="R128" s="84">
        <v>842.07614704200023</v>
      </c>
      <c r="S128" s="85">
        <v>1.4139557217600388E-3</v>
      </c>
      <c r="T128" s="85">
        <f t="shared" si="1"/>
        <v>2.919531520788624E-3</v>
      </c>
      <c r="U128" s="85">
        <f>R128/'סכום נכסי הקרן'!$C$42</f>
        <v>4.6110726448785619E-4</v>
      </c>
    </row>
    <row r="129" spans="2:21">
      <c r="B129" s="77" t="s">
        <v>629</v>
      </c>
      <c r="C129" s="74" t="s">
        <v>630</v>
      </c>
      <c r="D129" s="87" t="s">
        <v>119</v>
      </c>
      <c r="E129" s="87" t="s">
        <v>348</v>
      </c>
      <c r="F129" s="74" t="s">
        <v>628</v>
      </c>
      <c r="G129" s="87" t="s">
        <v>155</v>
      </c>
      <c r="H129" s="74" t="s">
        <v>521</v>
      </c>
      <c r="I129" s="74" t="s">
        <v>352</v>
      </c>
      <c r="J129" s="74"/>
      <c r="K129" s="84">
        <v>2.8700000000009815</v>
      </c>
      <c r="L129" s="87" t="s">
        <v>163</v>
      </c>
      <c r="M129" s="88">
        <v>1.8000000000000002E-2</v>
      </c>
      <c r="N129" s="88">
        <v>2.0400000000014074E-2</v>
      </c>
      <c r="O129" s="84">
        <v>540605.23879900004</v>
      </c>
      <c r="P129" s="86">
        <v>99.9</v>
      </c>
      <c r="Q129" s="74"/>
      <c r="R129" s="84">
        <v>540.06462708100003</v>
      </c>
      <c r="S129" s="85">
        <v>6.5836839240830127E-4</v>
      </c>
      <c r="T129" s="85">
        <f t="shared" si="1"/>
        <v>1.8724383864388101E-3</v>
      </c>
      <c r="U129" s="85">
        <f>R129/'סכום נכסי הקרן'!$C$42</f>
        <v>2.9573064587418287E-4</v>
      </c>
    </row>
    <row r="130" spans="2:21">
      <c r="B130" s="77" t="s">
        <v>631</v>
      </c>
      <c r="C130" s="74" t="s">
        <v>632</v>
      </c>
      <c r="D130" s="87" t="s">
        <v>119</v>
      </c>
      <c r="E130" s="87" t="s">
        <v>348</v>
      </c>
      <c r="F130" s="74" t="s">
        <v>633</v>
      </c>
      <c r="G130" s="87" t="s">
        <v>358</v>
      </c>
      <c r="H130" s="74" t="s">
        <v>634</v>
      </c>
      <c r="I130" s="74" t="s">
        <v>159</v>
      </c>
      <c r="J130" s="74"/>
      <c r="K130" s="84">
        <v>0.76000000002374313</v>
      </c>
      <c r="L130" s="87" t="s">
        <v>163</v>
      </c>
      <c r="M130" s="88">
        <v>4.1500000000000002E-2</v>
      </c>
      <c r="N130" s="88">
        <v>1.6600000000374412E-2</v>
      </c>
      <c r="O130" s="84">
        <v>20539.262232000005</v>
      </c>
      <c r="P130" s="86">
        <v>106.63</v>
      </c>
      <c r="Q130" s="74"/>
      <c r="R130" s="84">
        <v>21.901014373000002</v>
      </c>
      <c r="S130" s="85">
        <v>2.0478128261357527E-4</v>
      </c>
      <c r="T130" s="85">
        <f t="shared" si="1"/>
        <v>7.5932208772123115E-5</v>
      </c>
      <c r="U130" s="85">
        <f>R130/'סכום נכסי הקרן'!$C$42</f>
        <v>1.1992640882321013E-5</v>
      </c>
    </row>
    <row r="131" spans="2:21">
      <c r="B131" s="77" t="s">
        <v>635</v>
      </c>
      <c r="C131" s="74" t="s">
        <v>636</v>
      </c>
      <c r="D131" s="87" t="s">
        <v>119</v>
      </c>
      <c r="E131" s="87" t="s">
        <v>348</v>
      </c>
      <c r="F131" s="74" t="s">
        <v>637</v>
      </c>
      <c r="G131" s="87" t="s">
        <v>404</v>
      </c>
      <c r="H131" s="74" t="s">
        <v>634</v>
      </c>
      <c r="I131" s="74" t="s">
        <v>159</v>
      </c>
      <c r="J131" s="74"/>
      <c r="K131" s="84">
        <v>4.1300000000069099</v>
      </c>
      <c r="L131" s="87" t="s">
        <v>163</v>
      </c>
      <c r="M131" s="88">
        <v>2.5000000000000001E-2</v>
      </c>
      <c r="N131" s="88">
        <v>2.0900000000020156E-2</v>
      </c>
      <c r="O131" s="84">
        <v>268185.91357800004</v>
      </c>
      <c r="P131" s="86">
        <v>103.59</v>
      </c>
      <c r="Q131" s="74"/>
      <c r="R131" s="84">
        <v>277.8137943160001</v>
      </c>
      <c r="S131" s="85">
        <v>8.2312875857431709E-4</v>
      </c>
      <c r="T131" s="85">
        <f t="shared" si="1"/>
        <v>9.6319808162787825E-4</v>
      </c>
      <c r="U131" s="85">
        <f>R131/'סכום נכסי הקרן'!$C$42</f>
        <v>1.521263358237048E-4</v>
      </c>
    </row>
    <row r="132" spans="2:21">
      <c r="B132" s="77" t="s">
        <v>638</v>
      </c>
      <c r="C132" s="74" t="s">
        <v>639</v>
      </c>
      <c r="D132" s="87" t="s">
        <v>119</v>
      </c>
      <c r="E132" s="87" t="s">
        <v>348</v>
      </c>
      <c r="F132" s="74" t="s">
        <v>637</v>
      </c>
      <c r="G132" s="87" t="s">
        <v>404</v>
      </c>
      <c r="H132" s="74" t="s">
        <v>634</v>
      </c>
      <c r="I132" s="74" t="s">
        <v>159</v>
      </c>
      <c r="J132" s="74"/>
      <c r="K132" s="84">
        <v>6.3700000000015082</v>
      </c>
      <c r="L132" s="87" t="s">
        <v>163</v>
      </c>
      <c r="M132" s="88">
        <v>1.9E-2</v>
      </c>
      <c r="N132" s="88">
        <v>2.4000000000010287E-2</v>
      </c>
      <c r="O132" s="84">
        <v>595239.00266000011</v>
      </c>
      <c r="P132" s="86">
        <v>98</v>
      </c>
      <c r="Q132" s="74"/>
      <c r="R132" s="84">
        <v>583.33423757600008</v>
      </c>
      <c r="S132" s="85">
        <v>2.5664287356510166E-3</v>
      </c>
      <c r="T132" s="85">
        <f t="shared" si="1"/>
        <v>2.0224568760684636E-3</v>
      </c>
      <c r="U132" s="85">
        <f>R132/'סכום נכסי הקרן'!$C$42</f>
        <v>3.1942438402469405E-4</v>
      </c>
    </row>
    <row r="133" spans="2:21">
      <c r="B133" s="77" t="s">
        <v>640</v>
      </c>
      <c r="C133" s="74" t="s">
        <v>641</v>
      </c>
      <c r="D133" s="87" t="s">
        <v>119</v>
      </c>
      <c r="E133" s="87" t="s">
        <v>348</v>
      </c>
      <c r="F133" s="74" t="s">
        <v>642</v>
      </c>
      <c r="G133" s="87" t="s">
        <v>643</v>
      </c>
      <c r="H133" s="74" t="s">
        <v>644</v>
      </c>
      <c r="I133" s="74" t="s">
        <v>159</v>
      </c>
      <c r="J133" s="74"/>
      <c r="K133" s="84">
        <v>0.73999986949634433</v>
      </c>
      <c r="L133" s="87" t="s">
        <v>163</v>
      </c>
      <c r="M133" s="88">
        <v>5.3499999999999999E-2</v>
      </c>
      <c r="N133" s="88">
        <v>2.839999831112916E-2</v>
      </c>
      <c r="O133" s="84">
        <v>2.4804430000000006</v>
      </c>
      <c r="P133" s="86">
        <v>105.03</v>
      </c>
      <c r="Q133" s="74"/>
      <c r="R133" s="84">
        <v>2.605291E-3</v>
      </c>
      <c r="S133" s="85">
        <v>2.1115679209665515E-8</v>
      </c>
      <c r="T133" s="85">
        <f t="shared" si="1"/>
        <v>9.032709478882245E-9</v>
      </c>
      <c r="U133" s="85">
        <f>R133/'סכום נכסי הקרן'!$C$42</f>
        <v>1.4266151706407535E-9</v>
      </c>
    </row>
    <row r="134" spans="2:21">
      <c r="B134" s="77" t="s">
        <v>645</v>
      </c>
      <c r="C134" s="74" t="s">
        <v>646</v>
      </c>
      <c r="D134" s="87" t="s">
        <v>119</v>
      </c>
      <c r="E134" s="87" t="s">
        <v>348</v>
      </c>
      <c r="F134" s="74" t="s">
        <v>647</v>
      </c>
      <c r="G134" s="87" t="s">
        <v>155</v>
      </c>
      <c r="H134" s="74" t="s">
        <v>648</v>
      </c>
      <c r="I134" s="74" t="s">
        <v>352</v>
      </c>
      <c r="J134" s="74"/>
      <c r="K134" s="84">
        <v>1.8699999999994608</v>
      </c>
      <c r="L134" s="87" t="s">
        <v>163</v>
      </c>
      <c r="M134" s="88">
        <v>3.15E-2</v>
      </c>
      <c r="N134" s="88">
        <v>8.0099999999990373E-2</v>
      </c>
      <c r="O134" s="84">
        <v>668977.93598600011</v>
      </c>
      <c r="P134" s="86">
        <v>91.5</v>
      </c>
      <c r="Q134" s="74"/>
      <c r="R134" s="84">
        <v>612.11481145900007</v>
      </c>
      <c r="S134" s="85">
        <v>1.7965318229532705E-3</v>
      </c>
      <c r="T134" s="85">
        <f t="shared" si="1"/>
        <v>2.1222409548990605E-3</v>
      </c>
      <c r="U134" s="85">
        <f>R134/'סכום נכסי הקרן'!$C$42</f>
        <v>3.3518416031119518E-4</v>
      </c>
    </row>
    <row r="135" spans="2:21">
      <c r="B135" s="77" t="s">
        <v>649</v>
      </c>
      <c r="C135" s="74" t="s">
        <v>650</v>
      </c>
      <c r="D135" s="87" t="s">
        <v>119</v>
      </c>
      <c r="E135" s="87" t="s">
        <v>348</v>
      </c>
      <c r="F135" s="74" t="s">
        <v>647</v>
      </c>
      <c r="G135" s="87" t="s">
        <v>155</v>
      </c>
      <c r="H135" s="74" t="s">
        <v>648</v>
      </c>
      <c r="I135" s="74" t="s">
        <v>352</v>
      </c>
      <c r="J135" s="74"/>
      <c r="K135" s="84">
        <v>1.0399999999997911</v>
      </c>
      <c r="L135" s="87" t="s">
        <v>163</v>
      </c>
      <c r="M135" s="88">
        <v>2.8500000000000001E-2</v>
      </c>
      <c r="N135" s="88">
        <v>4.2300000000020613E-2</v>
      </c>
      <c r="O135" s="84">
        <v>379665.55235500005</v>
      </c>
      <c r="P135" s="86">
        <v>100.9</v>
      </c>
      <c r="Q135" s="74"/>
      <c r="R135" s="84">
        <v>383.08253402700007</v>
      </c>
      <c r="S135" s="85">
        <v>1.7557949443288512E-3</v>
      </c>
      <c r="T135" s="85">
        <f t="shared" si="1"/>
        <v>1.3281714926662372E-3</v>
      </c>
      <c r="U135" s="85">
        <f>R135/'סכום נכסי הקרן'!$C$42</f>
        <v>2.0976979333610756E-4</v>
      </c>
    </row>
    <row r="136" spans="2:21">
      <c r="B136" s="77" t="s">
        <v>651</v>
      </c>
      <c r="C136" s="74" t="s">
        <v>652</v>
      </c>
      <c r="D136" s="87" t="s">
        <v>119</v>
      </c>
      <c r="E136" s="87" t="s">
        <v>348</v>
      </c>
      <c r="F136" s="74" t="s">
        <v>653</v>
      </c>
      <c r="G136" s="87" t="s">
        <v>654</v>
      </c>
      <c r="H136" s="74" t="s">
        <v>644</v>
      </c>
      <c r="I136" s="74" t="s">
        <v>159</v>
      </c>
      <c r="J136" s="74"/>
      <c r="K136" s="84">
        <v>0.26</v>
      </c>
      <c r="L136" s="87" t="s">
        <v>163</v>
      </c>
      <c r="M136" s="88">
        <v>4.8000000000000001E-2</v>
      </c>
      <c r="N136" s="88">
        <v>1.4999999999999999E-2</v>
      </c>
      <c r="O136" s="84">
        <v>88916.985938000013</v>
      </c>
      <c r="P136" s="86">
        <v>101.99</v>
      </c>
      <c r="Q136" s="74"/>
      <c r="R136" s="84">
        <v>90.686436950000015</v>
      </c>
      <c r="S136" s="85">
        <v>1.1422458498792458E-3</v>
      </c>
      <c r="T136" s="85">
        <f t="shared" si="1"/>
        <v>3.1441564057309616E-4</v>
      </c>
      <c r="U136" s="85">
        <f>R136/'סכום נכסי הקרן'!$C$42</f>
        <v>4.9658424615225791E-5</v>
      </c>
    </row>
    <row r="137" spans="2:21">
      <c r="B137" s="77" t="s">
        <v>655</v>
      </c>
      <c r="C137" s="74" t="s">
        <v>656</v>
      </c>
      <c r="D137" s="87" t="s">
        <v>119</v>
      </c>
      <c r="E137" s="87" t="s">
        <v>348</v>
      </c>
      <c r="F137" s="74" t="s">
        <v>400</v>
      </c>
      <c r="G137" s="87" t="s">
        <v>358</v>
      </c>
      <c r="H137" s="74" t="s">
        <v>648</v>
      </c>
      <c r="I137" s="74" t="s">
        <v>352</v>
      </c>
      <c r="J137" s="74"/>
      <c r="K137" s="84">
        <v>1.2199999999998767</v>
      </c>
      <c r="L137" s="87" t="s">
        <v>163</v>
      </c>
      <c r="M137" s="88">
        <v>5.0999999999999997E-2</v>
      </c>
      <c r="N137" s="88">
        <v>1.9700000000000481E-2</v>
      </c>
      <c r="O137" s="84">
        <v>2301128.4223420005</v>
      </c>
      <c r="P137" s="86">
        <v>125.48</v>
      </c>
      <c r="Q137" s="84">
        <v>35.444808372000004</v>
      </c>
      <c r="R137" s="84">
        <v>2922.9008673380004</v>
      </c>
      <c r="S137" s="85">
        <v>2.005790968330408E-3</v>
      </c>
      <c r="T137" s="85">
        <f t="shared" si="1"/>
        <v>1.013388307495673E-2</v>
      </c>
      <c r="U137" s="85">
        <f>R137/'סכום נכסי הקרן'!$C$42</f>
        <v>1.6005331917330571E-3</v>
      </c>
    </row>
    <row r="138" spans="2:21">
      <c r="B138" s="77" t="s">
        <v>657</v>
      </c>
      <c r="C138" s="74" t="s">
        <v>658</v>
      </c>
      <c r="D138" s="87" t="s">
        <v>119</v>
      </c>
      <c r="E138" s="87" t="s">
        <v>348</v>
      </c>
      <c r="F138" s="74" t="s">
        <v>566</v>
      </c>
      <c r="G138" s="87" t="s">
        <v>358</v>
      </c>
      <c r="H138" s="74" t="s">
        <v>648</v>
      </c>
      <c r="I138" s="74" t="s">
        <v>352</v>
      </c>
      <c r="J138" s="74"/>
      <c r="K138" s="84">
        <v>0.73999999999537103</v>
      </c>
      <c r="L138" s="87" t="s">
        <v>163</v>
      </c>
      <c r="M138" s="88">
        <v>2.4E-2</v>
      </c>
      <c r="N138" s="88">
        <v>1.1199999999843327E-2</v>
      </c>
      <c r="O138" s="84">
        <v>54325.668718000008</v>
      </c>
      <c r="P138" s="86">
        <v>103.39</v>
      </c>
      <c r="Q138" s="74"/>
      <c r="R138" s="84">
        <v>56.167309949000007</v>
      </c>
      <c r="S138" s="85">
        <v>1.2483756085598196E-3</v>
      </c>
      <c r="T138" s="85">
        <f t="shared" si="1"/>
        <v>1.9473563336289474E-4</v>
      </c>
      <c r="U138" s="85">
        <f>R138/'סכום נכסי הקרן'!$C$42</f>
        <v>3.0756309551341762E-5</v>
      </c>
    </row>
    <row r="139" spans="2:21">
      <c r="B139" s="77" t="s">
        <v>659</v>
      </c>
      <c r="C139" s="74" t="s">
        <v>660</v>
      </c>
      <c r="D139" s="87" t="s">
        <v>119</v>
      </c>
      <c r="E139" s="87" t="s">
        <v>348</v>
      </c>
      <c r="F139" s="74" t="s">
        <v>583</v>
      </c>
      <c r="G139" s="87" t="s">
        <v>404</v>
      </c>
      <c r="H139" s="74" t="s">
        <v>648</v>
      </c>
      <c r="I139" s="74" t="s">
        <v>352</v>
      </c>
      <c r="J139" s="74"/>
      <c r="K139" s="84">
        <v>2.0399999999379603</v>
      </c>
      <c r="L139" s="87" t="s">
        <v>163</v>
      </c>
      <c r="M139" s="88">
        <v>3.4500000000000003E-2</v>
      </c>
      <c r="N139" s="88">
        <v>1.3599999999586403E-2</v>
      </c>
      <c r="O139" s="84">
        <v>16539.925605000004</v>
      </c>
      <c r="P139" s="86">
        <v>105.25</v>
      </c>
      <c r="Q139" s="74"/>
      <c r="R139" s="84">
        <v>17.408271752000005</v>
      </c>
      <c r="S139" s="85">
        <v>5.2562477109081276E-5</v>
      </c>
      <c r="T139" s="85">
        <f t="shared" si="1"/>
        <v>6.0355584564353263E-5</v>
      </c>
      <c r="U139" s="85">
        <f>R139/'סכום נכסי הקרן'!$C$42</f>
        <v>9.532487762802734E-6</v>
      </c>
    </row>
    <row r="140" spans="2:21">
      <c r="B140" s="77" t="s">
        <v>661</v>
      </c>
      <c r="C140" s="74" t="s">
        <v>662</v>
      </c>
      <c r="D140" s="87" t="s">
        <v>119</v>
      </c>
      <c r="E140" s="87" t="s">
        <v>348</v>
      </c>
      <c r="F140" s="74" t="s">
        <v>583</v>
      </c>
      <c r="G140" s="87" t="s">
        <v>404</v>
      </c>
      <c r="H140" s="74" t="s">
        <v>648</v>
      </c>
      <c r="I140" s="74" t="s">
        <v>352</v>
      </c>
      <c r="J140" s="74"/>
      <c r="K140" s="84">
        <v>4.3200000000020466</v>
      </c>
      <c r="L140" s="87" t="s">
        <v>163</v>
      </c>
      <c r="M140" s="88">
        <v>2.0499999999999997E-2</v>
      </c>
      <c r="N140" s="88">
        <v>1.2300000000000852E-2</v>
      </c>
      <c r="O140" s="84">
        <v>558078.09378400014</v>
      </c>
      <c r="P140" s="86">
        <v>105.1</v>
      </c>
      <c r="Q140" s="74"/>
      <c r="R140" s="84">
        <v>586.54007836500011</v>
      </c>
      <c r="S140" s="85">
        <v>9.7605517924896266E-4</v>
      </c>
      <c r="T140" s="85">
        <f t="shared" ref="T140:T150" si="2">R140/$R$11</f>
        <v>2.0335717298343532E-3</v>
      </c>
      <c r="U140" s="85">
        <f>R140/'סכום נכסי הקרן'!$C$42</f>
        <v>3.2117985053659097E-4</v>
      </c>
    </row>
    <row r="141" spans="2:21">
      <c r="B141" s="77" t="s">
        <v>663</v>
      </c>
      <c r="C141" s="74" t="s">
        <v>664</v>
      </c>
      <c r="D141" s="87" t="s">
        <v>119</v>
      </c>
      <c r="E141" s="87" t="s">
        <v>348</v>
      </c>
      <c r="F141" s="74" t="s">
        <v>583</v>
      </c>
      <c r="G141" s="87" t="s">
        <v>404</v>
      </c>
      <c r="H141" s="74" t="s">
        <v>648</v>
      </c>
      <c r="I141" s="74" t="s">
        <v>352</v>
      </c>
      <c r="J141" s="74"/>
      <c r="K141" s="84">
        <v>6.8700000000004158</v>
      </c>
      <c r="L141" s="87" t="s">
        <v>163</v>
      </c>
      <c r="M141" s="88">
        <v>8.3999999999999995E-3</v>
      </c>
      <c r="N141" s="88">
        <v>1.450000000000355E-2</v>
      </c>
      <c r="O141" s="84">
        <v>1029402.0245150002</v>
      </c>
      <c r="P141" s="86">
        <v>95.81</v>
      </c>
      <c r="Q141" s="74"/>
      <c r="R141" s="84">
        <v>986.27010505700002</v>
      </c>
      <c r="S141" s="85">
        <v>1.7973851615879959E-3</v>
      </c>
      <c r="T141" s="85">
        <f t="shared" si="2"/>
        <v>3.4194611376182362E-3</v>
      </c>
      <c r="U141" s="85">
        <f>R141/'סכום נכסי הקרן'!$C$42</f>
        <v>5.400655413248524E-4</v>
      </c>
    </row>
    <row r="142" spans="2:21">
      <c r="B142" s="77" t="s">
        <v>665</v>
      </c>
      <c r="C142" s="74" t="s">
        <v>666</v>
      </c>
      <c r="D142" s="87" t="s">
        <v>119</v>
      </c>
      <c r="E142" s="87" t="s">
        <v>348</v>
      </c>
      <c r="F142" s="74" t="s">
        <v>667</v>
      </c>
      <c r="G142" s="87" t="s">
        <v>190</v>
      </c>
      <c r="H142" s="74" t="s">
        <v>648</v>
      </c>
      <c r="I142" s="74" t="s">
        <v>352</v>
      </c>
      <c r="J142" s="74"/>
      <c r="K142" s="84">
        <v>2.1899999999992517</v>
      </c>
      <c r="L142" s="87" t="s">
        <v>163</v>
      </c>
      <c r="M142" s="88">
        <v>1.9799999999999998E-2</v>
      </c>
      <c r="N142" s="88">
        <v>2.4399999999992518E-2</v>
      </c>
      <c r="O142" s="84">
        <v>911979.09894300019</v>
      </c>
      <c r="P142" s="86">
        <v>99.6</v>
      </c>
      <c r="Q142" s="74"/>
      <c r="R142" s="84">
        <v>908.33114357200009</v>
      </c>
      <c r="S142" s="85">
        <v>1.5005600251974157E-3</v>
      </c>
      <c r="T142" s="85">
        <f t="shared" si="2"/>
        <v>3.1492418046608823E-3</v>
      </c>
      <c r="U142" s="85">
        <f>R142/'סכום נכסי הקרן'!$C$42</f>
        <v>4.9738742788628203E-4</v>
      </c>
    </row>
    <row r="143" spans="2:21">
      <c r="B143" s="77" t="s">
        <v>668</v>
      </c>
      <c r="C143" s="74" t="s">
        <v>669</v>
      </c>
      <c r="D143" s="87" t="s">
        <v>119</v>
      </c>
      <c r="E143" s="87" t="s">
        <v>348</v>
      </c>
      <c r="F143" s="74" t="s">
        <v>670</v>
      </c>
      <c r="G143" s="87" t="s">
        <v>654</v>
      </c>
      <c r="H143" s="74" t="s">
        <v>671</v>
      </c>
      <c r="I143" s="74" t="s">
        <v>159</v>
      </c>
      <c r="J143" s="74"/>
      <c r="K143" s="84">
        <v>2.5800417407436029</v>
      </c>
      <c r="L143" s="87" t="s">
        <v>163</v>
      </c>
      <c r="M143" s="88">
        <v>4.6500000000000007E-2</v>
      </c>
      <c r="N143" s="88">
        <v>2.660044832650537E-2</v>
      </c>
      <c r="O143" s="84">
        <v>1.2096000000000003E-2</v>
      </c>
      <c r="P143" s="86">
        <v>106.93</v>
      </c>
      <c r="Q143" s="74"/>
      <c r="R143" s="84">
        <v>1.2937000000000002E-5</v>
      </c>
      <c r="S143" s="85">
        <v>1.6879191540309958E-11</v>
      </c>
      <c r="T143" s="85">
        <f t="shared" si="2"/>
        <v>4.4853401224008999E-11</v>
      </c>
      <c r="U143" s="85">
        <f>R143/'סכום נכסי הקרן'!$C$42</f>
        <v>7.0840917435247847E-12</v>
      </c>
    </row>
    <row r="144" spans="2:21">
      <c r="B144" s="77" t="s">
        <v>672</v>
      </c>
      <c r="C144" s="74" t="s">
        <v>673</v>
      </c>
      <c r="D144" s="87" t="s">
        <v>119</v>
      </c>
      <c r="E144" s="87" t="s">
        <v>348</v>
      </c>
      <c r="F144" s="74" t="s">
        <v>674</v>
      </c>
      <c r="G144" s="87" t="s">
        <v>468</v>
      </c>
      <c r="H144" s="74" t="s">
        <v>671</v>
      </c>
      <c r="I144" s="74" t="s">
        <v>159</v>
      </c>
      <c r="J144" s="74"/>
      <c r="K144" s="84">
        <v>5.9500000000008049</v>
      </c>
      <c r="L144" s="87" t="s">
        <v>163</v>
      </c>
      <c r="M144" s="88">
        <v>2.75E-2</v>
      </c>
      <c r="N144" s="88">
        <v>1.9900000000006558E-2</v>
      </c>
      <c r="O144" s="84">
        <v>775707.70792800013</v>
      </c>
      <c r="P144" s="86">
        <v>104.1</v>
      </c>
      <c r="Q144" s="74"/>
      <c r="R144" s="84">
        <v>807.51172395300011</v>
      </c>
      <c r="S144" s="85">
        <v>1.9392692698200003E-3</v>
      </c>
      <c r="T144" s="85">
        <f t="shared" si="2"/>
        <v>2.7996944691624881E-3</v>
      </c>
      <c r="U144" s="85">
        <f>R144/'סכום נכסי הקרן'!$C$42</f>
        <v>4.4218034601954957E-4</v>
      </c>
    </row>
    <row r="145" spans="2:21">
      <c r="B145" s="77" t="s">
        <v>675</v>
      </c>
      <c r="C145" s="74" t="s">
        <v>676</v>
      </c>
      <c r="D145" s="87" t="s">
        <v>119</v>
      </c>
      <c r="E145" s="87" t="s">
        <v>348</v>
      </c>
      <c r="F145" s="74" t="s">
        <v>677</v>
      </c>
      <c r="G145" s="87" t="s">
        <v>654</v>
      </c>
      <c r="H145" s="74" t="s">
        <v>678</v>
      </c>
      <c r="I145" s="74" t="s">
        <v>352</v>
      </c>
      <c r="J145" s="74"/>
      <c r="K145" s="84">
        <v>1.4700000000038913</v>
      </c>
      <c r="L145" s="87" t="s">
        <v>163</v>
      </c>
      <c r="M145" s="88">
        <v>2.5000000000000001E-2</v>
      </c>
      <c r="N145" s="88">
        <v>0.1279000000003622</v>
      </c>
      <c r="O145" s="84">
        <v>190244.62836700003</v>
      </c>
      <c r="P145" s="86">
        <v>87.8</v>
      </c>
      <c r="Q145" s="74"/>
      <c r="R145" s="84">
        <v>167.03478480500004</v>
      </c>
      <c r="S145" s="85">
        <v>6.5124404772492215E-4</v>
      </c>
      <c r="T145" s="85">
        <f t="shared" si="2"/>
        <v>5.7912021498219581E-4</v>
      </c>
      <c r="U145" s="85">
        <f>R145/'סכום נכסי הקרן'!$C$42</f>
        <v>9.1465543782835268E-5</v>
      </c>
    </row>
    <row r="146" spans="2:21">
      <c r="B146" s="77" t="s">
        <v>683</v>
      </c>
      <c r="C146" s="74" t="s">
        <v>684</v>
      </c>
      <c r="D146" s="87" t="s">
        <v>119</v>
      </c>
      <c r="E146" s="87" t="s">
        <v>348</v>
      </c>
      <c r="F146" s="74" t="s">
        <v>685</v>
      </c>
      <c r="G146" s="87" t="s">
        <v>404</v>
      </c>
      <c r="H146" s="74" t="s">
        <v>682</v>
      </c>
      <c r="I146" s="74"/>
      <c r="J146" s="74"/>
      <c r="K146" s="84">
        <v>1.7300000000008298</v>
      </c>
      <c r="L146" s="87" t="s">
        <v>163</v>
      </c>
      <c r="M146" s="88">
        <v>0.01</v>
      </c>
      <c r="N146" s="88">
        <v>1.0600000000021955E-2</v>
      </c>
      <c r="O146" s="84">
        <v>368127.48</v>
      </c>
      <c r="P146" s="86">
        <v>101.46</v>
      </c>
      <c r="Q146" s="74"/>
      <c r="R146" s="84">
        <v>373.50215025300008</v>
      </c>
      <c r="S146" s="85">
        <v>7.1242574372392222E-4</v>
      </c>
      <c r="T146" s="85">
        <f t="shared" si="2"/>
        <v>1.2949556932308807E-3</v>
      </c>
      <c r="U146" s="85">
        <f>R146/'סכום נכסי הקרן'!$C$42</f>
        <v>2.045237302926514E-4</v>
      </c>
    </row>
    <row r="147" spans="2:21">
      <c r="B147" s="77" t="s">
        <v>686</v>
      </c>
      <c r="C147" s="74" t="s">
        <v>687</v>
      </c>
      <c r="D147" s="87" t="s">
        <v>119</v>
      </c>
      <c r="E147" s="87" t="s">
        <v>348</v>
      </c>
      <c r="F147" s="74" t="s">
        <v>685</v>
      </c>
      <c r="G147" s="87" t="s">
        <v>404</v>
      </c>
      <c r="H147" s="74" t="s">
        <v>682</v>
      </c>
      <c r="I147" s="74"/>
      <c r="J147" s="74"/>
      <c r="K147" s="84">
        <v>5.2399999999973712</v>
      </c>
      <c r="L147" s="87" t="s">
        <v>163</v>
      </c>
      <c r="M147" s="88">
        <v>1E-3</v>
      </c>
      <c r="N147" s="88">
        <v>1.49999999999927E-2</v>
      </c>
      <c r="O147" s="84">
        <v>736254.96</v>
      </c>
      <c r="P147" s="86">
        <v>93</v>
      </c>
      <c r="Q147" s="74"/>
      <c r="R147" s="84">
        <v>684.71713604500007</v>
      </c>
      <c r="S147" s="85">
        <v>2.1959340374193585E-3</v>
      </c>
      <c r="T147" s="85">
        <f t="shared" si="2"/>
        <v>2.3739578285522714E-3</v>
      </c>
      <c r="U147" s="85">
        <f>R147/'סכום נכסי הקרן'!$C$42</f>
        <v>3.7494001778668324E-4</v>
      </c>
    </row>
    <row r="148" spans="2:21">
      <c r="B148" s="77" t="s">
        <v>688</v>
      </c>
      <c r="C148" s="74" t="s">
        <v>689</v>
      </c>
      <c r="D148" s="87" t="s">
        <v>119</v>
      </c>
      <c r="E148" s="87" t="s">
        <v>348</v>
      </c>
      <c r="F148" s="74" t="s">
        <v>690</v>
      </c>
      <c r="G148" s="87" t="s">
        <v>404</v>
      </c>
      <c r="H148" s="74" t="s">
        <v>682</v>
      </c>
      <c r="I148" s="74"/>
      <c r="J148" s="74"/>
      <c r="K148" s="84">
        <v>2.2800000000211571</v>
      </c>
      <c r="L148" s="87" t="s">
        <v>163</v>
      </c>
      <c r="M148" s="88">
        <v>2.1000000000000001E-2</v>
      </c>
      <c r="N148" s="88">
        <v>1.4200000000076931E-2</v>
      </c>
      <c r="O148" s="84">
        <v>57951.394238000001</v>
      </c>
      <c r="P148" s="86">
        <v>102.98</v>
      </c>
      <c r="Q148" s="84">
        <v>2.7128945330000005</v>
      </c>
      <c r="R148" s="84">
        <v>62.391240306000014</v>
      </c>
      <c r="S148" s="85">
        <v>2.5274245764122019E-4</v>
      </c>
      <c r="T148" s="85">
        <f t="shared" si="2"/>
        <v>2.1631439547874933E-4</v>
      </c>
      <c r="U148" s="85">
        <f>R148/'סכום נכסי הקרן'!$C$42</f>
        <v>3.4164433046301726E-5</v>
      </c>
    </row>
    <row r="149" spans="2:21">
      <c r="B149" s="77" t="s">
        <v>691</v>
      </c>
      <c r="C149" s="74" t="s">
        <v>692</v>
      </c>
      <c r="D149" s="87" t="s">
        <v>119</v>
      </c>
      <c r="E149" s="87" t="s">
        <v>348</v>
      </c>
      <c r="F149" s="74" t="s">
        <v>690</v>
      </c>
      <c r="G149" s="87" t="s">
        <v>404</v>
      </c>
      <c r="H149" s="74" t="s">
        <v>682</v>
      </c>
      <c r="I149" s="74"/>
      <c r="J149" s="74"/>
      <c r="K149" s="84">
        <v>5.6999999999997275</v>
      </c>
      <c r="L149" s="87" t="s">
        <v>163</v>
      </c>
      <c r="M149" s="88">
        <v>2.75E-2</v>
      </c>
      <c r="N149" s="88">
        <v>1.3400000000001274E-2</v>
      </c>
      <c r="O149" s="84">
        <v>1014601.4065920002</v>
      </c>
      <c r="P149" s="86">
        <v>108.36</v>
      </c>
      <c r="Q149" s="74"/>
      <c r="R149" s="84">
        <v>1099.422072929</v>
      </c>
      <c r="S149" s="85">
        <v>2.1167516619210553E-3</v>
      </c>
      <c r="T149" s="85">
        <f t="shared" si="2"/>
        <v>3.8117662017172539E-3</v>
      </c>
      <c r="U149" s="85">
        <f>R149/'סכום נכסי הקרן'!$C$42</f>
        <v>6.0202572694482742E-4</v>
      </c>
    </row>
    <row r="150" spans="2:21">
      <c r="B150" s="77" t="s">
        <v>693</v>
      </c>
      <c r="C150" s="74" t="s">
        <v>694</v>
      </c>
      <c r="D150" s="87" t="s">
        <v>119</v>
      </c>
      <c r="E150" s="87" t="s">
        <v>348</v>
      </c>
      <c r="F150" s="74" t="s">
        <v>695</v>
      </c>
      <c r="G150" s="87" t="s">
        <v>696</v>
      </c>
      <c r="H150" s="74" t="s">
        <v>682</v>
      </c>
      <c r="I150" s="74"/>
      <c r="J150" s="74"/>
      <c r="K150" s="84">
        <v>0</v>
      </c>
      <c r="L150" s="87" t="s">
        <v>163</v>
      </c>
      <c r="M150" s="88">
        <v>4.9000000000000002E-2</v>
      </c>
      <c r="N150" s="88">
        <v>0</v>
      </c>
      <c r="O150" s="84">
        <v>394291.93427900004</v>
      </c>
      <c r="P150" s="86">
        <v>21</v>
      </c>
      <c r="Q150" s="74"/>
      <c r="R150" s="84">
        <v>82.801297681000008</v>
      </c>
      <c r="S150" s="85">
        <v>6.2217251958679562E-4</v>
      </c>
      <c r="T150" s="85">
        <f t="shared" si="2"/>
        <v>2.8707736157953921E-4</v>
      </c>
      <c r="U150" s="85">
        <f>R150/'סכום נכסי הקרן'!$C$42</f>
        <v>4.5340650015854527E-5</v>
      </c>
    </row>
    <row r="151" spans="2:21">
      <c r="B151" s="73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84"/>
      <c r="P151" s="86"/>
      <c r="Q151" s="74"/>
      <c r="R151" s="74"/>
      <c r="S151" s="74"/>
      <c r="T151" s="85"/>
      <c r="U151" s="74"/>
    </row>
    <row r="152" spans="2:21">
      <c r="B152" s="92" t="s">
        <v>46</v>
      </c>
      <c r="C152" s="72"/>
      <c r="D152" s="72"/>
      <c r="E152" s="72"/>
      <c r="F152" s="72"/>
      <c r="G152" s="72"/>
      <c r="H152" s="72"/>
      <c r="I152" s="72"/>
      <c r="J152" s="72"/>
      <c r="K152" s="81">
        <v>4.8629321476353109</v>
      </c>
      <c r="L152" s="72"/>
      <c r="M152" s="72"/>
      <c r="N152" s="94">
        <v>2.4170197356998529E-2</v>
      </c>
      <c r="O152" s="81"/>
      <c r="P152" s="83"/>
      <c r="Q152" s="81">
        <f>SUM(Q153:Q232)</f>
        <v>134.46438206045818</v>
      </c>
      <c r="R152" s="81">
        <f>SUM(R153:R232)</f>
        <v>45747.032114178008</v>
      </c>
      <c r="S152" s="72"/>
      <c r="T152" s="82">
        <f t="shared" ref="T152:T215" si="3">R152/$R$11</f>
        <v>0.15860786783835901</v>
      </c>
      <c r="U152" s="82">
        <f>R152/'סכום נכסי הקרן'!$C$42</f>
        <v>2.5050334118482769E-2</v>
      </c>
    </row>
    <row r="153" spans="2:21">
      <c r="B153" s="77" t="s">
        <v>697</v>
      </c>
      <c r="C153" s="74" t="s">
        <v>698</v>
      </c>
      <c r="D153" s="87" t="s">
        <v>119</v>
      </c>
      <c r="E153" s="87" t="s">
        <v>348</v>
      </c>
      <c r="F153" s="74" t="s">
        <v>552</v>
      </c>
      <c r="G153" s="87" t="s">
        <v>358</v>
      </c>
      <c r="H153" s="74" t="s">
        <v>366</v>
      </c>
      <c r="I153" s="74" t="s">
        <v>159</v>
      </c>
      <c r="J153" s="74"/>
      <c r="K153" s="84">
        <v>4.8600000000000172</v>
      </c>
      <c r="L153" s="87" t="s">
        <v>163</v>
      </c>
      <c r="M153" s="88">
        <v>2.6800000000000001E-2</v>
      </c>
      <c r="N153" s="88">
        <v>9.499999999999854E-3</v>
      </c>
      <c r="O153" s="84">
        <v>3105889.6555330004</v>
      </c>
      <c r="P153" s="86">
        <v>110.81</v>
      </c>
      <c r="Q153" s="74"/>
      <c r="R153" s="84">
        <v>3441.6363618790006</v>
      </c>
      <c r="S153" s="85">
        <v>1.2896103935190195E-3</v>
      </c>
      <c r="T153" s="85">
        <f t="shared" si="3"/>
        <v>1.1932372003284951E-2</v>
      </c>
      <c r="U153" s="85">
        <f>R153/'סכום נכסי הקרן'!$C$42</f>
        <v>1.8845843499576179E-3</v>
      </c>
    </row>
    <row r="154" spans="2:21">
      <c r="B154" s="77" t="s">
        <v>699</v>
      </c>
      <c r="C154" s="74" t="s">
        <v>700</v>
      </c>
      <c r="D154" s="87" t="s">
        <v>119</v>
      </c>
      <c r="E154" s="87" t="s">
        <v>348</v>
      </c>
      <c r="F154" s="74" t="s">
        <v>701</v>
      </c>
      <c r="G154" s="87" t="s">
        <v>404</v>
      </c>
      <c r="H154" s="74" t="s">
        <v>366</v>
      </c>
      <c r="I154" s="74" t="s">
        <v>159</v>
      </c>
      <c r="J154" s="74"/>
      <c r="K154" s="84">
        <v>3.8999999999765609</v>
      </c>
      <c r="L154" s="87" t="s">
        <v>163</v>
      </c>
      <c r="M154" s="88">
        <v>1.44E-2</v>
      </c>
      <c r="N154" s="88">
        <v>7.3999999999765599E-3</v>
      </c>
      <c r="O154" s="84">
        <v>66433.81192800001</v>
      </c>
      <c r="P154" s="86">
        <v>102.75</v>
      </c>
      <c r="Q154" s="74"/>
      <c r="R154" s="84">
        <v>68.260741734000007</v>
      </c>
      <c r="S154" s="85">
        <v>8.8578415904000019E-5</v>
      </c>
      <c r="T154" s="85">
        <f t="shared" si="3"/>
        <v>2.3666432997167486E-4</v>
      </c>
      <c r="U154" s="85">
        <f>R154/'סכום נכסי הקרן'!$C$42</f>
        <v>3.7378476998122214E-5</v>
      </c>
    </row>
    <row r="155" spans="2:21">
      <c r="B155" s="77" t="s">
        <v>702</v>
      </c>
      <c r="C155" s="74" t="s">
        <v>703</v>
      </c>
      <c r="D155" s="87" t="s">
        <v>119</v>
      </c>
      <c r="E155" s="87" t="s">
        <v>348</v>
      </c>
      <c r="F155" s="74" t="s">
        <v>410</v>
      </c>
      <c r="G155" s="87" t="s">
        <v>404</v>
      </c>
      <c r="H155" s="74" t="s">
        <v>395</v>
      </c>
      <c r="I155" s="74" t="s">
        <v>159</v>
      </c>
      <c r="J155" s="74"/>
      <c r="K155" s="84">
        <v>2.7000000000002036</v>
      </c>
      <c r="L155" s="87" t="s">
        <v>163</v>
      </c>
      <c r="M155" s="88">
        <v>1.6299999999999999E-2</v>
      </c>
      <c r="N155" s="88">
        <v>5.0000000000101638E-3</v>
      </c>
      <c r="O155" s="84">
        <v>475331.69253400003</v>
      </c>
      <c r="P155" s="86">
        <v>103.49</v>
      </c>
      <c r="Q155" s="74"/>
      <c r="R155" s="84">
        <v>491.92076862700009</v>
      </c>
      <c r="S155" s="85">
        <v>5.7046260740795866E-4</v>
      </c>
      <c r="T155" s="85">
        <f t="shared" si="3"/>
        <v>1.7055205693475867E-3</v>
      </c>
      <c r="U155" s="85">
        <f>R155/'סכום נכסי הקרן'!$C$42</f>
        <v>2.6936784845782614E-4</v>
      </c>
    </row>
    <row r="156" spans="2:21">
      <c r="B156" s="77" t="s">
        <v>704</v>
      </c>
      <c r="C156" s="74" t="s">
        <v>705</v>
      </c>
      <c r="D156" s="87" t="s">
        <v>119</v>
      </c>
      <c r="E156" s="87" t="s">
        <v>348</v>
      </c>
      <c r="F156" s="74" t="s">
        <v>706</v>
      </c>
      <c r="G156" s="87" t="s">
        <v>707</v>
      </c>
      <c r="H156" s="74" t="s">
        <v>395</v>
      </c>
      <c r="I156" s="74" t="s">
        <v>159</v>
      </c>
      <c r="J156" s="74"/>
      <c r="K156" s="84">
        <v>4.45</v>
      </c>
      <c r="L156" s="87" t="s">
        <v>163</v>
      </c>
      <c r="M156" s="88">
        <v>2.6099999999999998E-2</v>
      </c>
      <c r="N156" s="88">
        <v>7.000000000000001E-3</v>
      </c>
      <c r="O156" s="84">
        <v>182738.73455400002</v>
      </c>
      <c r="P156" s="86">
        <v>109.43</v>
      </c>
      <c r="Q156" s="74"/>
      <c r="R156" s="84">
        <v>199.97099730000002</v>
      </c>
      <c r="S156" s="85">
        <v>3.1894003549659279E-4</v>
      </c>
      <c r="T156" s="85">
        <f t="shared" si="3"/>
        <v>6.9331215699637626E-4</v>
      </c>
      <c r="U156" s="85">
        <f>R156/'סכום נכסי הקרן'!$C$42</f>
        <v>1.0950088049140814E-4</v>
      </c>
    </row>
    <row r="157" spans="2:21">
      <c r="B157" s="77" t="s">
        <v>708</v>
      </c>
      <c r="C157" s="74" t="s">
        <v>709</v>
      </c>
      <c r="D157" s="87" t="s">
        <v>119</v>
      </c>
      <c r="E157" s="87" t="s">
        <v>348</v>
      </c>
      <c r="F157" s="74" t="s">
        <v>710</v>
      </c>
      <c r="G157" s="87" t="s">
        <v>520</v>
      </c>
      <c r="H157" s="74" t="s">
        <v>434</v>
      </c>
      <c r="I157" s="74" t="s">
        <v>352</v>
      </c>
      <c r="J157" s="74"/>
      <c r="K157" s="84">
        <v>10.639999999996258</v>
      </c>
      <c r="L157" s="87" t="s">
        <v>163</v>
      </c>
      <c r="M157" s="88">
        <v>2.4E-2</v>
      </c>
      <c r="N157" s="88">
        <v>2.6399999999984859E-2</v>
      </c>
      <c r="O157" s="84">
        <v>456972.18642200006</v>
      </c>
      <c r="P157" s="86">
        <v>98.25</v>
      </c>
      <c r="Q157" s="74"/>
      <c r="R157" s="84">
        <v>448.97517321200007</v>
      </c>
      <c r="S157" s="85">
        <v>5.9628141292326171E-4</v>
      </c>
      <c r="T157" s="85">
        <f t="shared" si="3"/>
        <v>1.5566254605933966E-3</v>
      </c>
      <c r="U157" s="85">
        <f>R157/'סכום נכסי הקרן'!$C$42</f>
        <v>2.458515357191574E-4</v>
      </c>
    </row>
    <row r="158" spans="2:21">
      <c r="B158" s="77" t="s">
        <v>711</v>
      </c>
      <c r="C158" s="74" t="s">
        <v>712</v>
      </c>
      <c r="D158" s="87" t="s">
        <v>119</v>
      </c>
      <c r="E158" s="87" t="s">
        <v>348</v>
      </c>
      <c r="F158" s="74" t="s">
        <v>439</v>
      </c>
      <c r="G158" s="87" t="s">
        <v>404</v>
      </c>
      <c r="H158" s="74" t="s">
        <v>440</v>
      </c>
      <c r="I158" s="74" t="s">
        <v>159</v>
      </c>
      <c r="J158" s="74"/>
      <c r="K158" s="84">
        <v>3</v>
      </c>
      <c r="L158" s="87" t="s">
        <v>163</v>
      </c>
      <c r="M158" s="88">
        <v>3.39E-2</v>
      </c>
      <c r="N158" s="88">
        <v>1.1300000000001755E-2</v>
      </c>
      <c r="O158" s="84">
        <v>624358.64719500009</v>
      </c>
      <c r="P158" s="86">
        <v>109.45</v>
      </c>
      <c r="Q158" s="74"/>
      <c r="R158" s="84">
        <v>683.3605394760001</v>
      </c>
      <c r="S158" s="85">
        <v>5.7533286527924616E-4</v>
      </c>
      <c r="T158" s="85">
        <f t="shared" si="3"/>
        <v>2.3692544220276931E-3</v>
      </c>
      <c r="U158" s="85">
        <f>R158/'סכום נכסי הקרן'!$C$42</f>
        <v>3.7419716746947318E-4</v>
      </c>
    </row>
    <row r="159" spans="2:21">
      <c r="B159" s="77" t="s">
        <v>713</v>
      </c>
      <c r="C159" s="74" t="s">
        <v>714</v>
      </c>
      <c r="D159" s="87" t="s">
        <v>119</v>
      </c>
      <c r="E159" s="87" t="s">
        <v>348</v>
      </c>
      <c r="F159" s="74" t="s">
        <v>439</v>
      </c>
      <c r="G159" s="87" t="s">
        <v>404</v>
      </c>
      <c r="H159" s="74" t="s">
        <v>440</v>
      </c>
      <c r="I159" s="74" t="s">
        <v>159</v>
      </c>
      <c r="J159" s="74"/>
      <c r="K159" s="84">
        <v>8.6699999999961843</v>
      </c>
      <c r="L159" s="87" t="s">
        <v>163</v>
      </c>
      <c r="M159" s="88">
        <v>2.4399999999999998E-2</v>
      </c>
      <c r="N159" s="88">
        <v>2.3599999999989296E-2</v>
      </c>
      <c r="O159" s="84">
        <v>730650.05083000008</v>
      </c>
      <c r="P159" s="86">
        <v>102.26</v>
      </c>
      <c r="Q159" s="74"/>
      <c r="R159" s="84">
        <v>747.1627340550001</v>
      </c>
      <c r="S159" s="85">
        <v>1.1890621761244014E-3</v>
      </c>
      <c r="T159" s="85">
        <f t="shared" si="3"/>
        <v>2.5904606856455474E-3</v>
      </c>
      <c r="U159" s="85">
        <f>R159/'סכום נכסי הקרן'!$C$42</f>
        <v>4.091342162316171E-4</v>
      </c>
    </row>
    <row r="160" spans="2:21">
      <c r="B160" s="77" t="s">
        <v>715</v>
      </c>
      <c r="C160" s="74" t="s">
        <v>716</v>
      </c>
      <c r="D160" s="87" t="s">
        <v>119</v>
      </c>
      <c r="E160" s="87" t="s">
        <v>348</v>
      </c>
      <c r="F160" s="74" t="s">
        <v>371</v>
      </c>
      <c r="G160" s="87" t="s">
        <v>358</v>
      </c>
      <c r="H160" s="74" t="s">
        <v>440</v>
      </c>
      <c r="I160" s="74" t="s">
        <v>159</v>
      </c>
      <c r="J160" s="74"/>
      <c r="K160" s="84">
        <v>0.33999999999955022</v>
      </c>
      <c r="L160" s="87" t="s">
        <v>163</v>
      </c>
      <c r="M160" s="88">
        <v>1.4199999999999999E-2</v>
      </c>
      <c r="N160" s="88">
        <v>5.7000000000027471E-3</v>
      </c>
      <c r="O160" s="84">
        <v>1194562.9493620002</v>
      </c>
      <c r="P160" s="86">
        <v>100.52</v>
      </c>
      <c r="Q160" s="74"/>
      <c r="R160" s="84">
        <v>1200.7746628310003</v>
      </c>
      <c r="S160" s="85">
        <v>1.4745047874172264E-3</v>
      </c>
      <c r="T160" s="85">
        <f t="shared" si="3"/>
        <v>4.1631620724729822E-3</v>
      </c>
      <c r="U160" s="85">
        <f>R160/'סכום נכסי הקרן'!$C$42</f>
        <v>6.5752476422623843E-4</v>
      </c>
    </row>
    <row r="161" spans="2:21">
      <c r="B161" s="77" t="s">
        <v>717</v>
      </c>
      <c r="C161" s="74" t="s">
        <v>718</v>
      </c>
      <c r="D161" s="87" t="s">
        <v>119</v>
      </c>
      <c r="E161" s="87" t="s">
        <v>348</v>
      </c>
      <c r="F161" s="74" t="s">
        <v>458</v>
      </c>
      <c r="G161" s="87" t="s">
        <v>404</v>
      </c>
      <c r="H161" s="74" t="s">
        <v>434</v>
      </c>
      <c r="I161" s="74" t="s">
        <v>352</v>
      </c>
      <c r="J161" s="74"/>
      <c r="K161" s="84">
        <v>7.8600000000013388</v>
      </c>
      <c r="L161" s="87" t="s">
        <v>163</v>
      </c>
      <c r="M161" s="88">
        <v>2.5499999999999998E-2</v>
      </c>
      <c r="N161" s="88">
        <v>2.1700000000003494E-2</v>
      </c>
      <c r="O161" s="84">
        <v>2650813.7211070005</v>
      </c>
      <c r="P161" s="86">
        <v>103.73</v>
      </c>
      <c r="Q161" s="74"/>
      <c r="R161" s="84">
        <v>2749.6891612120003</v>
      </c>
      <c r="S161" s="85">
        <v>1.7505154154953098E-3</v>
      </c>
      <c r="T161" s="85">
        <f t="shared" si="3"/>
        <v>9.5333470811741969E-3</v>
      </c>
      <c r="U161" s="85">
        <f>R161/'סכום נכסי הקרן'!$C$42</f>
        <v>1.5056852658422756E-3</v>
      </c>
    </row>
    <row r="162" spans="2:21">
      <c r="B162" s="77" t="s">
        <v>719</v>
      </c>
      <c r="C162" s="74" t="s">
        <v>720</v>
      </c>
      <c r="D162" s="87" t="s">
        <v>119</v>
      </c>
      <c r="E162" s="87" t="s">
        <v>348</v>
      </c>
      <c r="F162" s="74" t="s">
        <v>721</v>
      </c>
      <c r="G162" s="87" t="s">
        <v>654</v>
      </c>
      <c r="H162" s="74" t="s">
        <v>434</v>
      </c>
      <c r="I162" s="74" t="s">
        <v>352</v>
      </c>
      <c r="J162" s="74"/>
      <c r="K162" s="84">
        <v>3.0099999999972118</v>
      </c>
      <c r="L162" s="87" t="s">
        <v>163</v>
      </c>
      <c r="M162" s="88">
        <v>4.3499999999999997E-2</v>
      </c>
      <c r="N162" s="88">
        <v>0.10119999999992357</v>
      </c>
      <c r="O162" s="84">
        <v>675655.43431900011</v>
      </c>
      <c r="P162" s="86">
        <v>86</v>
      </c>
      <c r="Q162" s="74"/>
      <c r="R162" s="84">
        <v>581.06369596200022</v>
      </c>
      <c r="S162" s="85">
        <v>4.3221851060265196E-4</v>
      </c>
      <c r="T162" s="85">
        <f t="shared" si="3"/>
        <v>2.0145847639861767E-3</v>
      </c>
      <c r="U162" s="85">
        <f>R162/'סכום נכסי הקרן'!$C$42</f>
        <v>3.1818107219806763E-4</v>
      </c>
    </row>
    <row r="163" spans="2:21">
      <c r="B163" s="77" t="s">
        <v>722</v>
      </c>
      <c r="C163" s="74" t="s">
        <v>723</v>
      </c>
      <c r="D163" s="87" t="s">
        <v>119</v>
      </c>
      <c r="E163" s="87" t="s">
        <v>348</v>
      </c>
      <c r="F163" s="74" t="s">
        <v>403</v>
      </c>
      <c r="G163" s="87" t="s">
        <v>404</v>
      </c>
      <c r="H163" s="74" t="s">
        <v>434</v>
      </c>
      <c r="I163" s="74" t="s">
        <v>352</v>
      </c>
      <c r="J163" s="74"/>
      <c r="K163" s="84">
        <v>3.2999999999991045</v>
      </c>
      <c r="L163" s="87" t="s">
        <v>163</v>
      </c>
      <c r="M163" s="88">
        <v>2.5499999999999998E-2</v>
      </c>
      <c r="N163" s="88">
        <v>8.8999999999919473E-3</v>
      </c>
      <c r="O163" s="84">
        <v>525896.4</v>
      </c>
      <c r="P163" s="86">
        <v>106.26</v>
      </c>
      <c r="Q163" s="74"/>
      <c r="R163" s="84">
        <v>558.81753220500013</v>
      </c>
      <c r="S163" s="85">
        <v>1.567313584073434E-3</v>
      </c>
      <c r="T163" s="85">
        <f t="shared" si="3"/>
        <v>1.9374559003634102E-3</v>
      </c>
      <c r="U163" s="85">
        <f>R163/'סכום נכסי הקרן'!$C$42</f>
        <v>3.0599943310120865E-4</v>
      </c>
    </row>
    <row r="164" spans="2:21">
      <c r="B164" s="77" t="s">
        <v>724</v>
      </c>
      <c r="C164" s="74" t="s">
        <v>725</v>
      </c>
      <c r="D164" s="87" t="s">
        <v>119</v>
      </c>
      <c r="E164" s="87" t="s">
        <v>348</v>
      </c>
      <c r="F164" s="74" t="s">
        <v>467</v>
      </c>
      <c r="G164" s="87" t="s">
        <v>468</v>
      </c>
      <c r="H164" s="74" t="s">
        <v>440</v>
      </c>
      <c r="I164" s="74" t="s">
        <v>159</v>
      </c>
      <c r="J164" s="74"/>
      <c r="K164" s="84">
        <v>2.0300000000054692</v>
      </c>
      <c r="L164" s="87" t="s">
        <v>163</v>
      </c>
      <c r="M164" s="88">
        <v>4.8000000000000001E-2</v>
      </c>
      <c r="N164" s="88">
        <v>6.2000000000234402E-3</v>
      </c>
      <c r="O164" s="84">
        <v>178795.44765000002</v>
      </c>
      <c r="P164" s="86">
        <v>108.52</v>
      </c>
      <c r="Q164" s="84">
        <v>10.752968666000003</v>
      </c>
      <c r="R164" s="84">
        <v>204.78178849600002</v>
      </c>
      <c r="S164" s="85">
        <v>9.6384797057201766E-5</v>
      </c>
      <c r="T164" s="85">
        <f t="shared" si="3"/>
        <v>7.0999147582756722E-4</v>
      </c>
      <c r="U164" s="85">
        <f>R164/'סכום נכסי הקרן'!$C$42</f>
        <v>1.1213519186123153E-4</v>
      </c>
    </row>
    <row r="165" spans="2:21">
      <c r="B165" s="77" t="s">
        <v>726</v>
      </c>
      <c r="C165" s="74" t="s">
        <v>727</v>
      </c>
      <c r="D165" s="87" t="s">
        <v>119</v>
      </c>
      <c r="E165" s="87" t="s">
        <v>348</v>
      </c>
      <c r="F165" s="74" t="s">
        <v>467</v>
      </c>
      <c r="G165" s="87" t="s">
        <v>468</v>
      </c>
      <c r="H165" s="74" t="s">
        <v>440</v>
      </c>
      <c r="I165" s="74" t="s">
        <v>159</v>
      </c>
      <c r="J165" s="74"/>
      <c r="K165" s="84">
        <v>0.4100030969340353</v>
      </c>
      <c r="L165" s="87" t="s">
        <v>163</v>
      </c>
      <c r="M165" s="88">
        <v>4.4999999999999998E-2</v>
      </c>
      <c r="N165" s="88">
        <v>0</v>
      </c>
      <c r="O165" s="84">
        <v>6.3107999999999997E-2</v>
      </c>
      <c r="P165" s="86">
        <v>102.25</v>
      </c>
      <c r="Q165" s="74"/>
      <c r="R165" s="84">
        <v>6.4580000000000008E-5</v>
      </c>
      <c r="S165" s="85">
        <v>1.0509102293391594E-10</v>
      </c>
      <c r="T165" s="85">
        <f t="shared" si="3"/>
        <v>2.2390296444666469E-10</v>
      </c>
      <c r="U165" s="85">
        <f>R165/'סכום נכסי הקרן'!$C$42</f>
        <v>3.5362962417626235E-11</v>
      </c>
    </row>
    <row r="166" spans="2:21">
      <c r="B166" s="77" t="s">
        <v>728</v>
      </c>
      <c r="C166" s="74" t="s">
        <v>729</v>
      </c>
      <c r="D166" s="87" t="s">
        <v>119</v>
      </c>
      <c r="E166" s="87" t="s">
        <v>348</v>
      </c>
      <c r="F166" s="74" t="s">
        <v>730</v>
      </c>
      <c r="G166" s="87" t="s">
        <v>156</v>
      </c>
      <c r="H166" s="74" t="s">
        <v>440</v>
      </c>
      <c r="I166" s="74" t="s">
        <v>159</v>
      </c>
      <c r="J166" s="74"/>
      <c r="K166" s="84">
        <v>1.8899174380785593</v>
      </c>
      <c r="L166" s="87" t="s">
        <v>163</v>
      </c>
      <c r="M166" s="88">
        <v>1.49E-2</v>
      </c>
      <c r="N166" s="88">
        <v>6.1996497373029789E-3</v>
      </c>
      <c r="O166" s="84">
        <v>3.8920000000000005E-3</v>
      </c>
      <c r="P166" s="86">
        <v>102.15</v>
      </c>
      <c r="Q166" s="74"/>
      <c r="R166" s="84">
        <v>3.997E-6</v>
      </c>
      <c r="S166" s="85">
        <v>4.0611364948779395E-12</v>
      </c>
      <c r="T166" s="85">
        <f t="shared" si="3"/>
        <v>1.3857853033343428E-11</v>
      </c>
      <c r="U166" s="85">
        <f>R166/'סכום נכסי הקרן'!$C$42</f>
        <v>2.1886924865786939E-12</v>
      </c>
    </row>
    <row r="167" spans="2:21">
      <c r="B167" s="77" t="s">
        <v>731</v>
      </c>
      <c r="C167" s="74" t="s">
        <v>732</v>
      </c>
      <c r="D167" s="87" t="s">
        <v>119</v>
      </c>
      <c r="E167" s="87" t="s">
        <v>348</v>
      </c>
      <c r="F167" s="74" t="s">
        <v>371</v>
      </c>
      <c r="G167" s="87" t="s">
        <v>358</v>
      </c>
      <c r="H167" s="74" t="s">
        <v>434</v>
      </c>
      <c r="I167" s="74" t="s">
        <v>352</v>
      </c>
      <c r="J167" s="74"/>
      <c r="K167" s="84">
        <v>0.30999999999613587</v>
      </c>
      <c r="L167" s="87" t="s">
        <v>163</v>
      </c>
      <c r="M167" s="88">
        <v>3.2500000000000001E-2</v>
      </c>
      <c r="N167" s="88">
        <v>-1.2099999999961359E-2</v>
      </c>
      <c r="O167" s="84">
        <v>2.5528520000000006</v>
      </c>
      <c r="P167" s="86">
        <v>5068724</v>
      </c>
      <c r="Q167" s="74"/>
      <c r="R167" s="84">
        <v>129.39702975000003</v>
      </c>
      <c r="S167" s="85">
        <v>1.3788020523899545E-4</v>
      </c>
      <c r="T167" s="85">
        <f t="shared" si="3"/>
        <v>4.4862772610124288E-4</v>
      </c>
      <c r="U167" s="85">
        <f>R167/'סכום נכסי הקרן'!$C$42</f>
        <v>7.0855718488722739E-5</v>
      </c>
    </row>
    <row r="168" spans="2:21">
      <c r="B168" s="77" t="s">
        <v>733</v>
      </c>
      <c r="C168" s="74" t="s">
        <v>734</v>
      </c>
      <c r="D168" s="87" t="s">
        <v>119</v>
      </c>
      <c r="E168" s="87" t="s">
        <v>348</v>
      </c>
      <c r="F168" s="74" t="s">
        <v>735</v>
      </c>
      <c r="G168" s="87" t="s">
        <v>654</v>
      </c>
      <c r="H168" s="74" t="s">
        <v>434</v>
      </c>
      <c r="I168" s="74" t="s">
        <v>352</v>
      </c>
      <c r="J168" s="74"/>
      <c r="K168" s="84">
        <v>2.6199999999977854</v>
      </c>
      <c r="L168" s="87" t="s">
        <v>163</v>
      </c>
      <c r="M168" s="88">
        <v>3.3799999999999997E-2</v>
      </c>
      <c r="N168" s="88">
        <v>2.609999999998441E-2</v>
      </c>
      <c r="O168" s="84">
        <v>430001.58954800008</v>
      </c>
      <c r="P168" s="86">
        <v>102.9</v>
      </c>
      <c r="Q168" s="74"/>
      <c r="R168" s="84">
        <v>442.47163572900001</v>
      </c>
      <c r="S168" s="85">
        <v>5.2533458136241971E-4</v>
      </c>
      <c r="T168" s="85">
        <f t="shared" si="3"/>
        <v>1.5340772828009886E-3</v>
      </c>
      <c r="U168" s="85">
        <f>R168/'סכום נכסי הקרן'!$C$42</f>
        <v>2.422903038889785E-4</v>
      </c>
    </row>
    <row r="169" spans="2:21">
      <c r="B169" s="77" t="s">
        <v>736</v>
      </c>
      <c r="C169" s="74" t="s">
        <v>737</v>
      </c>
      <c r="D169" s="87" t="s">
        <v>119</v>
      </c>
      <c r="E169" s="87" t="s">
        <v>348</v>
      </c>
      <c r="F169" s="74" t="s">
        <v>516</v>
      </c>
      <c r="G169" s="87" t="s">
        <v>150</v>
      </c>
      <c r="H169" s="74" t="s">
        <v>434</v>
      </c>
      <c r="I169" s="74" t="s">
        <v>352</v>
      </c>
      <c r="J169" s="74"/>
      <c r="K169" s="84">
        <v>4.6799999999956414</v>
      </c>
      <c r="L169" s="87" t="s">
        <v>163</v>
      </c>
      <c r="M169" s="88">
        <v>5.0900000000000001E-2</v>
      </c>
      <c r="N169" s="88">
        <v>1.0799999999989943E-2</v>
      </c>
      <c r="O169" s="84">
        <v>350861.00064600003</v>
      </c>
      <c r="P169" s="86">
        <v>119.25</v>
      </c>
      <c r="Q169" s="84">
        <v>58.827694358000002</v>
      </c>
      <c r="R169" s="84">
        <v>477.22943765600007</v>
      </c>
      <c r="S169" s="85">
        <v>4.1955505617453698E-4</v>
      </c>
      <c r="T169" s="85">
        <f t="shared" si="3"/>
        <v>1.6545847911488565E-3</v>
      </c>
      <c r="U169" s="85">
        <f>R169/'סכום נכסי הקרן'!$C$42</f>
        <v>2.6132311347807421E-4</v>
      </c>
    </row>
    <row r="170" spans="2:21">
      <c r="B170" s="77" t="s">
        <v>738</v>
      </c>
      <c r="C170" s="74" t="s">
        <v>739</v>
      </c>
      <c r="D170" s="87" t="s">
        <v>119</v>
      </c>
      <c r="E170" s="87" t="s">
        <v>348</v>
      </c>
      <c r="F170" s="74" t="s">
        <v>516</v>
      </c>
      <c r="G170" s="87" t="s">
        <v>150</v>
      </c>
      <c r="H170" s="74" t="s">
        <v>434</v>
      </c>
      <c r="I170" s="74" t="s">
        <v>352</v>
      </c>
      <c r="J170" s="74"/>
      <c r="K170" s="84">
        <v>6.3700000000011574</v>
      </c>
      <c r="L170" s="87" t="s">
        <v>163</v>
      </c>
      <c r="M170" s="88">
        <v>3.5200000000000002E-2</v>
      </c>
      <c r="N170" s="88">
        <v>1.3400000000006615E-2</v>
      </c>
      <c r="O170" s="84">
        <v>525896.4</v>
      </c>
      <c r="P170" s="86">
        <v>115</v>
      </c>
      <c r="Q170" s="74"/>
      <c r="R170" s="84">
        <v>604.78086589000009</v>
      </c>
      <c r="S170" s="85">
        <v>6.1512667555617938E-4</v>
      </c>
      <c r="T170" s="85">
        <f t="shared" si="3"/>
        <v>2.096813699495072E-3</v>
      </c>
      <c r="U170" s="85">
        <f>R170/'סכום נכסי הקרן'!$C$42</f>
        <v>3.3116821045784333E-4</v>
      </c>
    </row>
    <row r="171" spans="2:21">
      <c r="B171" s="77" t="s">
        <v>740</v>
      </c>
      <c r="C171" s="74" t="s">
        <v>741</v>
      </c>
      <c r="D171" s="87" t="s">
        <v>119</v>
      </c>
      <c r="E171" s="87" t="s">
        <v>348</v>
      </c>
      <c r="F171" s="74" t="s">
        <v>742</v>
      </c>
      <c r="G171" s="87" t="s">
        <v>743</v>
      </c>
      <c r="H171" s="74" t="s">
        <v>434</v>
      </c>
      <c r="I171" s="74" t="s">
        <v>352</v>
      </c>
      <c r="J171" s="74"/>
      <c r="K171" s="84">
        <v>2.1400004482596322</v>
      </c>
      <c r="L171" s="87" t="s">
        <v>163</v>
      </c>
      <c r="M171" s="88">
        <v>1.0500000000000001E-2</v>
      </c>
      <c r="N171" s="88">
        <v>7.2999977587018408E-3</v>
      </c>
      <c r="O171" s="84">
        <v>0.22087600000000002</v>
      </c>
      <c r="P171" s="86">
        <v>101.04</v>
      </c>
      <c r="Q171" s="74"/>
      <c r="R171" s="84">
        <v>2.2308500000000004E-4</v>
      </c>
      <c r="S171" s="85">
        <v>4.7670187464119376E-10</v>
      </c>
      <c r="T171" s="85">
        <f t="shared" si="3"/>
        <v>7.7344987339089798E-10</v>
      </c>
      <c r="U171" s="85">
        <f>R171/'סכום נכסי הקרן'!$C$42</f>
        <v>1.2215773414270904E-10</v>
      </c>
    </row>
    <row r="172" spans="2:21">
      <c r="B172" s="77" t="s">
        <v>744</v>
      </c>
      <c r="C172" s="74" t="s">
        <v>745</v>
      </c>
      <c r="D172" s="87" t="s">
        <v>119</v>
      </c>
      <c r="E172" s="87" t="s">
        <v>348</v>
      </c>
      <c r="F172" s="74" t="s">
        <v>524</v>
      </c>
      <c r="G172" s="87" t="s">
        <v>190</v>
      </c>
      <c r="H172" s="74" t="s">
        <v>525</v>
      </c>
      <c r="I172" s="74" t="s">
        <v>159</v>
      </c>
      <c r="J172" s="74"/>
      <c r="K172" s="84">
        <v>6.8399999999853129</v>
      </c>
      <c r="L172" s="87" t="s">
        <v>163</v>
      </c>
      <c r="M172" s="88">
        <v>3.2000000000000001E-2</v>
      </c>
      <c r="N172" s="88">
        <v>1.7899999999948693E-2</v>
      </c>
      <c r="O172" s="84">
        <v>178804.77600000004</v>
      </c>
      <c r="P172" s="86">
        <v>111.19</v>
      </c>
      <c r="Q172" s="74"/>
      <c r="R172" s="84">
        <v>198.81302643800004</v>
      </c>
      <c r="S172" s="85">
        <v>2.1419748288742E-4</v>
      </c>
      <c r="T172" s="85">
        <f t="shared" si="3"/>
        <v>6.8929739842182294E-4</v>
      </c>
      <c r="U172" s="85">
        <f>R172/'סכום נכסי הקרן'!$C$42</f>
        <v>1.088667943955021E-4</v>
      </c>
    </row>
    <row r="173" spans="2:21">
      <c r="B173" s="77" t="s">
        <v>746</v>
      </c>
      <c r="C173" s="74" t="s">
        <v>747</v>
      </c>
      <c r="D173" s="87" t="s">
        <v>119</v>
      </c>
      <c r="E173" s="87" t="s">
        <v>348</v>
      </c>
      <c r="F173" s="74" t="s">
        <v>524</v>
      </c>
      <c r="G173" s="87" t="s">
        <v>190</v>
      </c>
      <c r="H173" s="74" t="s">
        <v>525</v>
      </c>
      <c r="I173" s="74" t="s">
        <v>159</v>
      </c>
      <c r="J173" s="74"/>
      <c r="K173" s="84">
        <v>3.7100000000005489</v>
      </c>
      <c r="L173" s="87" t="s">
        <v>163</v>
      </c>
      <c r="M173" s="88">
        <v>3.6499999999999998E-2</v>
      </c>
      <c r="N173" s="88">
        <v>1.1899999999998967E-2</v>
      </c>
      <c r="O173" s="84">
        <v>1219221.2588600002</v>
      </c>
      <c r="P173" s="86">
        <v>110.73</v>
      </c>
      <c r="Q173" s="74"/>
      <c r="R173" s="84">
        <v>1350.043659206</v>
      </c>
      <c r="S173" s="85">
        <v>5.6840999905826111E-4</v>
      </c>
      <c r="T173" s="85">
        <f t="shared" si="3"/>
        <v>4.6806871698458668E-3</v>
      </c>
      <c r="U173" s="85">
        <f>R173/'סכום נכסי הקרן'!$C$42</f>
        <v>7.3926204990177105E-4</v>
      </c>
    </row>
    <row r="174" spans="2:21">
      <c r="B174" s="77" t="s">
        <v>748</v>
      </c>
      <c r="C174" s="74" t="s">
        <v>749</v>
      </c>
      <c r="D174" s="87" t="s">
        <v>119</v>
      </c>
      <c r="E174" s="87" t="s">
        <v>348</v>
      </c>
      <c r="F174" s="74" t="s">
        <v>449</v>
      </c>
      <c r="G174" s="87" t="s">
        <v>404</v>
      </c>
      <c r="H174" s="74" t="s">
        <v>525</v>
      </c>
      <c r="I174" s="74" t="s">
        <v>159</v>
      </c>
      <c r="J174" s="74"/>
      <c r="K174" s="84">
        <v>2.4400000000020907</v>
      </c>
      <c r="L174" s="87" t="s">
        <v>163</v>
      </c>
      <c r="M174" s="88">
        <v>3.5000000000000003E-2</v>
      </c>
      <c r="N174" s="88">
        <v>1.150000000002814E-2</v>
      </c>
      <c r="O174" s="84">
        <v>233068.29238800003</v>
      </c>
      <c r="P174" s="86">
        <v>106.72</v>
      </c>
      <c r="Q174" s="74"/>
      <c r="R174" s="84">
        <v>248.73047134200004</v>
      </c>
      <c r="S174" s="85">
        <v>1.7522855881495279E-3</v>
      </c>
      <c r="T174" s="85">
        <f t="shared" si="3"/>
        <v>8.6236435245726196E-4</v>
      </c>
      <c r="U174" s="85">
        <f>R174/'סכום נכסי הקרן'!$C$42</f>
        <v>1.3620077903663062E-4</v>
      </c>
    </row>
    <row r="175" spans="2:21">
      <c r="B175" s="77" t="s">
        <v>750</v>
      </c>
      <c r="C175" s="74" t="s">
        <v>751</v>
      </c>
      <c r="D175" s="87" t="s">
        <v>119</v>
      </c>
      <c r="E175" s="87" t="s">
        <v>348</v>
      </c>
      <c r="F175" s="74" t="s">
        <v>400</v>
      </c>
      <c r="G175" s="87" t="s">
        <v>358</v>
      </c>
      <c r="H175" s="74" t="s">
        <v>525</v>
      </c>
      <c r="I175" s="74" t="s">
        <v>159</v>
      </c>
      <c r="J175" s="74"/>
      <c r="K175" s="84">
        <v>1.2399999999996629</v>
      </c>
      <c r="L175" s="87" t="s">
        <v>163</v>
      </c>
      <c r="M175" s="88">
        <v>3.6000000000000004E-2</v>
      </c>
      <c r="N175" s="88">
        <v>1.6900000000002757E-2</v>
      </c>
      <c r="O175" s="84">
        <v>24.874743000000002</v>
      </c>
      <c r="P175" s="86">
        <v>5249566</v>
      </c>
      <c r="Q175" s="74"/>
      <c r="R175" s="84">
        <v>1305.8160435560003</v>
      </c>
      <c r="S175" s="85">
        <v>1.5862982590396021E-3</v>
      </c>
      <c r="T175" s="85">
        <f t="shared" si="3"/>
        <v>4.5273472154568513E-3</v>
      </c>
      <c r="U175" s="85">
        <f>R175/'סכום נכסי הקרן'!$C$42</f>
        <v>7.1504372363896283E-4</v>
      </c>
    </row>
    <row r="176" spans="2:21">
      <c r="B176" s="77" t="s">
        <v>752</v>
      </c>
      <c r="C176" s="74" t="s">
        <v>753</v>
      </c>
      <c r="D176" s="87" t="s">
        <v>119</v>
      </c>
      <c r="E176" s="87" t="s">
        <v>348</v>
      </c>
      <c r="F176" s="74" t="s">
        <v>463</v>
      </c>
      <c r="G176" s="87" t="s">
        <v>464</v>
      </c>
      <c r="H176" s="74" t="s">
        <v>521</v>
      </c>
      <c r="I176" s="74" t="s">
        <v>352</v>
      </c>
      <c r="J176" s="74"/>
      <c r="K176" s="84">
        <v>9.6199999999972849</v>
      </c>
      <c r="L176" s="87" t="s">
        <v>163</v>
      </c>
      <c r="M176" s="88">
        <v>3.0499999999999999E-2</v>
      </c>
      <c r="N176" s="88">
        <v>2.2199999999998041E-2</v>
      </c>
      <c r="O176" s="84">
        <v>655294.96571400017</v>
      </c>
      <c r="P176" s="86">
        <v>109.07</v>
      </c>
      <c r="Q176" s="74"/>
      <c r="R176" s="84">
        <v>714.73021913700018</v>
      </c>
      <c r="S176" s="85">
        <v>2.0735377956475312E-3</v>
      </c>
      <c r="T176" s="85">
        <f t="shared" si="3"/>
        <v>2.4780150951438308E-3</v>
      </c>
      <c r="U176" s="85">
        <f>R176/'סכום נכסי הקרן'!$C$42</f>
        <v>3.9137469616109475E-4</v>
      </c>
    </row>
    <row r="177" spans="2:21">
      <c r="B177" s="77" t="s">
        <v>754</v>
      </c>
      <c r="C177" s="74" t="s">
        <v>755</v>
      </c>
      <c r="D177" s="87" t="s">
        <v>119</v>
      </c>
      <c r="E177" s="87" t="s">
        <v>348</v>
      </c>
      <c r="F177" s="74" t="s">
        <v>463</v>
      </c>
      <c r="G177" s="87" t="s">
        <v>464</v>
      </c>
      <c r="H177" s="74" t="s">
        <v>521</v>
      </c>
      <c r="I177" s="74" t="s">
        <v>352</v>
      </c>
      <c r="J177" s="74"/>
      <c r="K177" s="84">
        <v>8.8899999999985386</v>
      </c>
      <c r="L177" s="87" t="s">
        <v>163</v>
      </c>
      <c r="M177" s="88">
        <v>3.0499999999999999E-2</v>
      </c>
      <c r="N177" s="88">
        <v>2.1000000000000001E-2</v>
      </c>
      <c r="O177" s="84">
        <v>1122922.2970240002</v>
      </c>
      <c r="P177" s="86">
        <v>109.61</v>
      </c>
      <c r="Q177" s="74"/>
      <c r="R177" s="84">
        <v>1230.8351298200002</v>
      </c>
      <c r="S177" s="85">
        <v>1.5406313692111712E-3</v>
      </c>
      <c r="T177" s="85">
        <f t="shared" si="3"/>
        <v>4.2673836220469708E-3</v>
      </c>
      <c r="U177" s="85">
        <f>R177/'סכום נכסי הקרן'!$C$42</f>
        <v>6.739853892554781E-4</v>
      </c>
    </row>
    <row r="178" spans="2:21">
      <c r="B178" s="77" t="s">
        <v>756</v>
      </c>
      <c r="C178" s="74" t="s">
        <v>757</v>
      </c>
      <c r="D178" s="87" t="s">
        <v>119</v>
      </c>
      <c r="E178" s="87" t="s">
        <v>348</v>
      </c>
      <c r="F178" s="74" t="s">
        <v>463</v>
      </c>
      <c r="G178" s="87" t="s">
        <v>464</v>
      </c>
      <c r="H178" s="74" t="s">
        <v>521</v>
      </c>
      <c r="I178" s="74" t="s">
        <v>352</v>
      </c>
      <c r="J178" s="74"/>
      <c r="K178" s="84">
        <v>5.3200000000019845</v>
      </c>
      <c r="L178" s="87" t="s">
        <v>163</v>
      </c>
      <c r="M178" s="88">
        <v>2.9100000000000001E-2</v>
      </c>
      <c r="N178" s="88">
        <v>1.2999999999999998E-2</v>
      </c>
      <c r="O178" s="84">
        <v>551424.20010100002</v>
      </c>
      <c r="P178" s="86">
        <v>109.64</v>
      </c>
      <c r="Q178" s="74"/>
      <c r="R178" s="84">
        <v>604.58149299000013</v>
      </c>
      <c r="S178" s="85">
        <v>9.190403335016667E-4</v>
      </c>
      <c r="T178" s="85">
        <f t="shared" si="3"/>
        <v>2.0961224609794275E-3</v>
      </c>
      <c r="U178" s="85">
        <f>R178/'סכום נכסי הקרן'!$C$42</f>
        <v>3.3105903708574992E-4</v>
      </c>
    </row>
    <row r="179" spans="2:21">
      <c r="B179" s="77" t="s">
        <v>758</v>
      </c>
      <c r="C179" s="74" t="s">
        <v>759</v>
      </c>
      <c r="D179" s="87" t="s">
        <v>119</v>
      </c>
      <c r="E179" s="87" t="s">
        <v>348</v>
      </c>
      <c r="F179" s="74" t="s">
        <v>463</v>
      </c>
      <c r="G179" s="87" t="s">
        <v>464</v>
      </c>
      <c r="H179" s="74" t="s">
        <v>521</v>
      </c>
      <c r="I179" s="74" t="s">
        <v>352</v>
      </c>
      <c r="J179" s="74"/>
      <c r="K179" s="84">
        <v>7.1700000000021529</v>
      </c>
      <c r="L179" s="87" t="s">
        <v>163</v>
      </c>
      <c r="M179" s="88">
        <v>3.95E-2</v>
      </c>
      <c r="N179" s="88">
        <v>1.7300000000008021E-2</v>
      </c>
      <c r="O179" s="84">
        <v>401375.03957100003</v>
      </c>
      <c r="P179" s="86">
        <v>118</v>
      </c>
      <c r="Q179" s="74"/>
      <c r="R179" s="84">
        <v>473.62254669400005</v>
      </c>
      <c r="S179" s="85">
        <v>1.6723265060781456E-3</v>
      </c>
      <c r="T179" s="85">
        <f t="shared" si="3"/>
        <v>1.6420794709440301E-3</v>
      </c>
      <c r="U179" s="85">
        <f>R179/'סכום נכסי הקרן'!$C$42</f>
        <v>2.593480383846446E-4</v>
      </c>
    </row>
    <row r="180" spans="2:21">
      <c r="B180" s="77" t="s">
        <v>760</v>
      </c>
      <c r="C180" s="74" t="s">
        <v>761</v>
      </c>
      <c r="D180" s="87" t="s">
        <v>119</v>
      </c>
      <c r="E180" s="87" t="s">
        <v>348</v>
      </c>
      <c r="F180" s="74" t="s">
        <v>463</v>
      </c>
      <c r="G180" s="87" t="s">
        <v>464</v>
      </c>
      <c r="H180" s="74" t="s">
        <v>521</v>
      </c>
      <c r="I180" s="74" t="s">
        <v>352</v>
      </c>
      <c r="J180" s="74"/>
      <c r="K180" s="84">
        <v>7.9100000000264634</v>
      </c>
      <c r="L180" s="87" t="s">
        <v>163</v>
      </c>
      <c r="M180" s="88">
        <v>3.95E-2</v>
      </c>
      <c r="N180" s="88">
        <v>1.8600000000051221E-2</v>
      </c>
      <c r="O180" s="84">
        <v>98688.456273000018</v>
      </c>
      <c r="P180" s="86">
        <v>118.7</v>
      </c>
      <c r="Q180" s="74"/>
      <c r="R180" s="84">
        <v>117.14319749000002</v>
      </c>
      <c r="S180" s="85">
        <v>4.1118481469517941E-4</v>
      </c>
      <c r="T180" s="85">
        <f t="shared" si="3"/>
        <v>4.061429108512247E-4</v>
      </c>
      <c r="U180" s="85">
        <f>R180/'סכום נכסי הקרן'!$C$42</f>
        <v>6.414571833879588E-5</v>
      </c>
    </row>
    <row r="181" spans="2:21">
      <c r="B181" s="77" t="s">
        <v>762</v>
      </c>
      <c r="C181" s="74" t="s">
        <v>763</v>
      </c>
      <c r="D181" s="87" t="s">
        <v>119</v>
      </c>
      <c r="E181" s="87" t="s">
        <v>348</v>
      </c>
      <c r="F181" s="74" t="s">
        <v>480</v>
      </c>
      <c r="G181" s="87" t="s">
        <v>464</v>
      </c>
      <c r="H181" s="74" t="s">
        <v>525</v>
      </c>
      <c r="I181" s="74" t="s">
        <v>159</v>
      </c>
      <c r="J181" s="74"/>
      <c r="K181" s="84">
        <v>3.5899999999989625</v>
      </c>
      <c r="L181" s="87" t="s">
        <v>163</v>
      </c>
      <c r="M181" s="88">
        <v>3.9199999999999999E-2</v>
      </c>
      <c r="N181" s="88">
        <v>1.3599999999997409E-2</v>
      </c>
      <c r="O181" s="84">
        <v>699767.18957500008</v>
      </c>
      <c r="P181" s="86">
        <v>110.2</v>
      </c>
      <c r="Q181" s="74"/>
      <c r="R181" s="84">
        <v>771.14346622000005</v>
      </c>
      <c r="S181" s="85">
        <v>7.2903502988475337E-4</v>
      </c>
      <c r="T181" s="85">
        <f t="shared" si="3"/>
        <v>2.6736034081810841E-3</v>
      </c>
      <c r="U181" s="85">
        <f>R181/'סכום נכסי הקרן'!$C$42</f>
        <v>4.2226567690517011E-4</v>
      </c>
    </row>
    <row r="182" spans="2:21">
      <c r="B182" s="77" t="s">
        <v>764</v>
      </c>
      <c r="C182" s="74" t="s">
        <v>765</v>
      </c>
      <c r="D182" s="87" t="s">
        <v>119</v>
      </c>
      <c r="E182" s="87" t="s">
        <v>348</v>
      </c>
      <c r="F182" s="74" t="s">
        <v>480</v>
      </c>
      <c r="G182" s="87" t="s">
        <v>464</v>
      </c>
      <c r="H182" s="74" t="s">
        <v>525</v>
      </c>
      <c r="I182" s="74" t="s">
        <v>159</v>
      </c>
      <c r="J182" s="74"/>
      <c r="K182" s="84">
        <v>8.4799999999992153</v>
      </c>
      <c r="L182" s="87" t="s">
        <v>163</v>
      </c>
      <c r="M182" s="88">
        <v>2.64E-2</v>
      </c>
      <c r="N182" s="88">
        <v>2.3499999999999112E-2</v>
      </c>
      <c r="O182" s="84">
        <v>2184493.6668550004</v>
      </c>
      <c r="P182" s="86">
        <v>102.61</v>
      </c>
      <c r="Q182" s="74"/>
      <c r="R182" s="84">
        <v>2241.5089515119998</v>
      </c>
      <c r="S182" s="85">
        <v>1.3351245010079186E-3</v>
      </c>
      <c r="T182" s="85">
        <f t="shared" si="3"/>
        <v>7.771453996241435E-3</v>
      </c>
      <c r="U182" s="85">
        <f>R182/'סכום נכסי הקרן'!$C$42</f>
        <v>1.2274140107013259E-3</v>
      </c>
    </row>
    <row r="183" spans="2:21">
      <c r="B183" s="77" t="s">
        <v>766</v>
      </c>
      <c r="C183" s="74" t="s">
        <v>767</v>
      </c>
      <c r="D183" s="87" t="s">
        <v>119</v>
      </c>
      <c r="E183" s="87" t="s">
        <v>348</v>
      </c>
      <c r="F183" s="74" t="s">
        <v>491</v>
      </c>
      <c r="G183" s="87" t="s">
        <v>404</v>
      </c>
      <c r="H183" s="74" t="s">
        <v>521</v>
      </c>
      <c r="I183" s="74" t="s">
        <v>352</v>
      </c>
      <c r="J183" s="74"/>
      <c r="K183" s="84">
        <v>1.9399999601001325</v>
      </c>
      <c r="L183" s="87" t="s">
        <v>163</v>
      </c>
      <c r="M183" s="88">
        <v>5.74E-2</v>
      </c>
      <c r="N183" s="88">
        <v>1.2599999682847205E-2</v>
      </c>
      <c r="O183" s="84">
        <v>17.506039000000001</v>
      </c>
      <c r="P183" s="86">
        <v>108.8</v>
      </c>
      <c r="Q183" s="84">
        <v>5.0233600000000015E-4</v>
      </c>
      <c r="R183" s="84">
        <v>1.9548937000000002E-2</v>
      </c>
      <c r="S183" s="85">
        <v>1.1670687220345965E-6</v>
      </c>
      <c r="T183" s="85">
        <f t="shared" si="3"/>
        <v>6.7777407031295875E-8</v>
      </c>
      <c r="U183" s="85">
        <f>R183/'סכום נכסי הקרן'!$C$42</f>
        <v>1.0704681394170688E-8</v>
      </c>
    </row>
    <row r="184" spans="2:21">
      <c r="B184" s="77" t="s">
        <v>768</v>
      </c>
      <c r="C184" s="74" t="s">
        <v>769</v>
      </c>
      <c r="D184" s="87" t="s">
        <v>119</v>
      </c>
      <c r="E184" s="87" t="s">
        <v>348</v>
      </c>
      <c r="F184" s="74" t="s">
        <v>491</v>
      </c>
      <c r="G184" s="87" t="s">
        <v>404</v>
      </c>
      <c r="H184" s="74" t="s">
        <v>521</v>
      </c>
      <c r="I184" s="74" t="s">
        <v>352</v>
      </c>
      <c r="J184" s="74"/>
      <c r="K184" s="84">
        <v>3.870000000024254</v>
      </c>
      <c r="L184" s="87" t="s">
        <v>163</v>
      </c>
      <c r="M184" s="88">
        <v>5.6500000000000002E-2</v>
      </c>
      <c r="N184" s="88">
        <v>1.6599999999986525E-2</v>
      </c>
      <c r="O184" s="84">
        <v>25243.0272</v>
      </c>
      <c r="P184" s="86">
        <v>117.6</v>
      </c>
      <c r="Q184" s="74"/>
      <c r="R184" s="84">
        <v>29.685801144000006</v>
      </c>
      <c r="S184" s="85">
        <v>8.0871167381011319E-5</v>
      </c>
      <c r="T184" s="85">
        <f t="shared" si="3"/>
        <v>1.0292255927711041E-4</v>
      </c>
      <c r="U184" s="85">
        <f>R184/'סכום נכסי הקרן'!$C$42</f>
        <v>1.6255464078544412E-5</v>
      </c>
    </row>
    <row r="185" spans="2:21">
      <c r="B185" s="77" t="s">
        <v>770</v>
      </c>
      <c r="C185" s="74" t="s">
        <v>771</v>
      </c>
      <c r="D185" s="87" t="s">
        <v>119</v>
      </c>
      <c r="E185" s="87" t="s">
        <v>348</v>
      </c>
      <c r="F185" s="74" t="s">
        <v>601</v>
      </c>
      <c r="G185" s="87" t="s">
        <v>464</v>
      </c>
      <c r="H185" s="74" t="s">
        <v>525</v>
      </c>
      <c r="I185" s="74" t="s">
        <v>159</v>
      </c>
      <c r="J185" s="74"/>
      <c r="K185" s="84">
        <v>3.4999999999982321</v>
      </c>
      <c r="L185" s="87" t="s">
        <v>163</v>
      </c>
      <c r="M185" s="88">
        <v>4.0999999999999995E-2</v>
      </c>
      <c r="N185" s="88">
        <v>1.1099999999984794E-2</v>
      </c>
      <c r="O185" s="84">
        <v>252430.27200000003</v>
      </c>
      <c r="P185" s="86">
        <v>111.99</v>
      </c>
      <c r="Q185" s="74"/>
      <c r="R185" s="84">
        <v>282.69666161299995</v>
      </c>
      <c r="S185" s="85">
        <v>8.4143424000000008E-4</v>
      </c>
      <c r="T185" s="85">
        <f t="shared" si="3"/>
        <v>9.8012729288210454E-4</v>
      </c>
      <c r="U185" s="85">
        <f>R185/'סכום נכסי הקרן'!$C$42</f>
        <v>1.5480011489948773E-4</v>
      </c>
    </row>
    <row r="186" spans="2:21">
      <c r="B186" s="77" t="s">
        <v>772</v>
      </c>
      <c r="C186" s="74" t="s">
        <v>773</v>
      </c>
      <c r="D186" s="87" t="s">
        <v>119</v>
      </c>
      <c r="E186" s="87" t="s">
        <v>348</v>
      </c>
      <c r="F186" s="74" t="s">
        <v>617</v>
      </c>
      <c r="G186" s="87" t="s">
        <v>468</v>
      </c>
      <c r="H186" s="74" t="s">
        <v>521</v>
      </c>
      <c r="I186" s="74" t="s">
        <v>352</v>
      </c>
      <c r="J186" s="74"/>
      <c r="K186" s="84">
        <v>7.3399999999991472</v>
      </c>
      <c r="L186" s="87" t="s">
        <v>163</v>
      </c>
      <c r="M186" s="88">
        <v>2.4300000000000002E-2</v>
      </c>
      <c r="N186" s="88">
        <v>1.9799999999997618E-2</v>
      </c>
      <c r="O186" s="84">
        <v>1363153.9182020002</v>
      </c>
      <c r="P186" s="86">
        <v>104.99</v>
      </c>
      <c r="Q186" s="74"/>
      <c r="R186" s="84">
        <v>1431.1753417330003</v>
      </c>
      <c r="S186" s="85">
        <v>1.5766022081527618E-3</v>
      </c>
      <c r="T186" s="85">
        <f t="shared" si="3"/>
        <v>4.9619758695724232E-3</v>
      </c>
      <c r="U186" s="85">
        <f>R186/'סכום נכסי הקרן'!$C$42</f>
        <v>7.8368844569119646E-4</v>
      </c>
    </row>
    <row r="187" spans="2:21">
      <c r="B187" s="77" t="s">
        <v>774</v>
      </c>
      <c r="C187" s="74" t="s">
        <v>775</v>
      </c>
      <c r="D187" s="87" t="s">
        <v>119</v>
      </c>
      <c r="E187" s="87" t="s">
        <v>348</v>
      </c>
      <c r="F187" s="74" t="s">
        <v>617</v>
      </c>
      <c r="G187" s="87" t="s">
        <v>468</v>
      </c>
      <c r="H187" s="74" t="s">
        <v>521</v>
      </c>
      <c r="I187" s="74" t="s">
        <v>352</v>
      </c>
      <c r="J187" s="74"/>
      <c r="K187" s="84">
        <v>3.5499999999996534</v>
      </c>
      <c r="L187" s="87" t="s">
        <v>163</v>
      </c>
      <c r="M187" s="88">
        <v>1.7500000000000002E-2</v>
      </c>
      <c r="N187" s="88">
        <v>1.3100000000008548E-2</v>
      </c>
      <c r="O187" s="84">
        <v>425436.45307900006</v>
      </c>
      <c r="P187" s="86">
        <v>101.76</v>
      </c>
      <c r="Q187" s="74"/>
      <c r="R187" s="84">
        <v>432.92414877300013</v>
      </c>
      <c r="S187" s="85">
        <v>6.1249308794981419E-4</v>
      </c>
      <c r="T187" s="85">
        <f t="shared" si="3"/>
        <v>1.5009755387244287E-3</v>
      </c>
      <c r="U187" s="85">
        <f>R187/'סכום נכסי הקרן'!$C$42</f>
        <v>2.3706225461044334E-4</v>
      </c>
    </row>
    <row r="188" spans="2:21">
      <c r="B188" s="77" t="s">
        <v>776</v>
      </c>
      <c r="C188" s="74" t="s">
        <v>777</v>
      </c>
      <c r="D188" s="87" t="s">
        <v>119</v>
      </c>
      <c r="E188" s="87" t="s">
        <v>348</v>
      </c>
      <c r="F188" s="74" t="s">
        <v>617</v>
      </c>
      <c r="G188" s="87" t="s">
        <v>468</v>
      </c>
      <c r="H188" s="74" t="s">
        <v>521</v>
      </c>
      <c r="I188" s="74" t="s">
        <v>352</v>
      </c>
      <c r="J188" s="74"/>
      <c r="K188" s="84">
        <v>2.0900000000027519</v>
      </c>
      <c r="L188" s="87" t="s">
        <v>163</v>
      </c>
      <c r="M188" s="88">
        <v>2.9600000000000001E-2</v>
      </c>
      <c r="N188" s="88">
        <v>6.7000000000102863E-3</v>
      </c>
      <c r="O188" s="84">
        <v>339630.91057800001</v>
      </c>
      <c r="P188" s="86">
        <v>105.9</v>
      </c>
      <c r="Q188" s="74"/>
      <c r="R188" s="84">
        <v>359.66913058900008</v>
      </c>
      <c r="S188" s="85">
        <v>8.3162561295709535E-4</v>
      </c>
      <c r="T188" s="85">
        <f t="shared" si="3"/>
        <v>1.2469957348843555E-3</v>
      </c>
      <c r="U188" s="85">
        <f>R188/'סכום נכסי הקרן'!$C$42</f>
        <v>1.9694899268812496E-4</v>
      </c>
    </row>
    <row r="189" spans="2:21">
      <c r="B189" s="77" t="s">
        <v>778</v>
      </c>
      <c r="C189" s="74" t="s">
        <v>779</v>
      </c>
      <c r="D189" s="87" t="s">
        <v>119</v>
      </c>
      <c r="E189" s="87" t="s">
        <v>348</v>
      </c>
      <c r="F189" s="74" t="s">
        <v>622</v>
      </c>
      <c r="G189" s="87" t="s">
        <v>464</v>
      </c>
      <c r="H189" s="74" t="s">
        <v>521</v>
      </c>
      <c r="I189" s="74" t="s">
        <v>352</v>
      </c>
      <c r="J189" s="74"/>
      <c r="K189" s="84">
        <v>3.1500000000033475</v>
      </c>
      <c r="L189" s="87" t="s">
        <v>163</v>
      </c>
      <c r="M189" s="88">
        <v>3.85E-2</v>
      </c>
      <c r="N189" s="88">
        <v>1.0800000000030608E-2</v>
      </c>
      <c r="O189" s="84">
        <v>95320.563137000019</v>
      </c>
      <c r="P189" s="86">
        <v>109.69</v>
      </c>
      <c r="Q189" s="74"/>
      <c r="R189" s="84">
        <v>104.55712247100001</v>
      </c>
      <c r="S189" s="85">
        <v>2.3899988500643133E-4</v>
      </c>
      <c r="T189" s="85">
        <f t="shared" si="3"/>
        <v>3.6250618883973179E-4</v>
      </c>
      <c r="U189" s="85">
        <f>R189/'סכום נכסי הקרן'!$C$42</f>
        <v>5.7253787433216426E-5</v>
      </c>
    </row>
    <row r="190" spans="2:21">
      <c r="B190" s="77" t="s">
        <v>780</v>
      </c>
      <c r="C190" s="74" t="s">
        <v>781</v>
      </c>
      <c r="D190" s="87" t="s">
        <v>119</v>
      </c>
      <c r="E190" s="87" t="s">
        <v>348</v>
      </c>
      <c r="F190" s="74" t="s">
        <v>622</v>
      </c>
      <c r="G190" s="87" t="s">
        <v>464</v>
      </c>
      <c r="H190" s="74" t="s">
        <v>525</v>
      </c>
      <c r="I190" s="74" t="s">
        <v>159</v>
      </c>
      <c r="J190" s="74"/>
      <c r="K190" s="84">
        <v>4.4800000000008326</v>
      </c>
      <c r="L190" s="87" t="s">
        <v>163</v>
      </c>
      <c r="M190" s="88">
        <v>3.61E-2</v>
      </c>
      <c r="N190" s="88">
        <v>1.2800000000000523E-2</v>
      </c>
      <c r="O190" s="84">
        <v>1379856.4089009999</v>
      </c>
      <c r="P190" s="86">
        <v>111.5</v>
      </c>
      <c r="Q190" s="74"/>
      <c r="R190" s="84">
        <v>1538.5398500140002</v>
      </c>
      <c r="S190" s="85">
        <v>1.7978585132260585E-3</v>
      </c>
      <c r="T190" s="85">
        <f t="shared" si="3"/>
        <v>5.3342154434416452E-3</v>
      </c>
      <c r="U190" s="85">
        <f>R190/'סכום נכסי הקרן'!$C$42</f>
        <v>8.4247951214099393E-4</v>
      </c>
    </row>
    <row r="191" spans="2:21">
      <c r="B191" s="77" t="s">
        <v>782</v>
      </c>
      <c r="C191" s="74" t="s">
        <v>783</v>
      </c>
      <c r="D191" s="87" t="s">
        <v>119</v>
      </c>
      <c r="E191" s="87" t="s">
        <v>348</v>
      </c>
      <c r="F191" s="74" t="s">
        <v>622</v>
      </c>
      <c r="G191" s="87" t="s">
        <v>464</v>
      </c>
      <c r="H191" s="74" t="s">
        <v>525</v>
      </c>
      <c r="I191" s="74" t="s">
        <v>159</v>
      </c>
      <c r="J191" s="74"/>
      <c r="K191" s="84">
        <v>5.4400000000022715</v>
      </c>
      <c r="L191" s="87" t="s">
        <v>163</v>
      </c>
      <c r="M191" s="88">
        <v>3.3000000000000002E-2</v>
      </c>
      <c r="N191" s="88">
        <v>1.5400000000003786E-2</v>
      </c>
      <c r="O191" s="84">
        <v>479252.84971800004</v>
      </c>
      <c r="P191" s="86">
        <v>110.21</v>
      </c>
      <c r="Q191" s="74"/>
      <c r="R191" s="84">
        <v>528.18456577000006</v>
      </c>
      <c r="S191" s="85">
        <v>1.5542747562567905E-3</v>
      </c>
      <c r="T191" s="85">
        <f t="shared" si="3"/>
        <v>1.8312494588243625E-3</v>
      </c>
      <c r="U191" s="85">
        <f>R191/'סכום נכסי הקרן'!$C$42</f>
        <v>2.8922531664439055E-4</v>
      </c>
    </row>
    <row r="192" spans="2:21">
      <c r="B192" s="77" t="s">
        <v>784</v>
      </c>
      <c r="C192" s="74" t="s">
        <v>785</v>
      </c>
      <c r="D192" s="87" t="s">
        <v>119</v>
      </c>
      <c r="E192" s="87" t="s">
        <v>348</v>
      </c>
      <c r="F192" s="74" t="s">
        <v>622</v>
      </c>
      <c r="G192" s="87" t="s">
        <v>464</v>
      </c>
      <c r="H192" s="74" t="s">
        <v>525</v>
      </c>
      <c r="I192" s="74" t="s">
        <v>159</v>
      </c>
      <c r="J192" s="74"/>
      <c r="K192" s="84">
        <v>7.6899999999994213</v>
      </c>
      <c r="L192" s="87" t="s">
        <v>163</v>
      </c>
      <c r="M192" s="88">
        <v>2.6200000000000001E-2</v>
      </c>
      <c r="N192" s="88">
        <v>1.9099999999998979E-2</v>
      </c>
      <c r="O192" s="84">
        <v>1377469.9225920003</v>
      </c>
      <c r="P192" s="86">
        <v>106.8</v>
      </c>
      <c r="Q192" s="74"/>
      <c r="R192" s="84">
        <v>1471.1378313650002</v>
      </c>
      <c r="S192" s="85">
        <v>1.7218374032400004E-3</v>
      </c>
      <c r="T192" s="85">
        <f t="shared" si="3"/>
        <v>5.1005283609826726E-3</v>
      </c>
      <c r="U192" s="85">
        <f>R192/'סכום נכסי הקרן'!$C$42</f>
        <v>8.0557125800106316E-4</v>
      </c>
    </row>
    <row r="193" spans="2:21">
      <c r="B193" s="77" t="s">
        <v>786</v>
      </c>
      <c r="C193" s="74" t="s">
        <v>787</v>
      </c>
      <c r="D193" s="87" t="s">
        <v>119</v>
      </c>
      <c r="E193" s="87" t="s">
        <v>348</v>
      </c>
      <c r="F193" s="74" t="s">
        <v>628</v>
      </c>
      <c r="G193" s="87" t="s">
        <v>155</v>
      </c>
      <c r="H193" s="74" t="s">
        <v>521</v>
      </c>
      <c r="I193" s="74" t="s">
        <v>352</v>
      </c>
      <c r="J193" s="74"/>
      <c r="K193" s="84">
        <v>2.8500000000239196</v>
      </c>
      <c r="L193" s="87" t="s">
        <v>163</v>
      </c>
      <c r="M193" s="88">
        <v>2.7000000000000003E-2</v>
      </c>
      <c r="N193" s="88">
        <v>2.0400000000467759E-2</v>
      </c>
      <c r="O193" s="84">
        <v>18444.061103000004</v>
      </c>
      <c r="P193" s="86">
        <v>102</v>
      </c>
      <c r="Q193" s="74"/>
      <c r="R193" s="84">
        <v>18.812942403000005</v>
      </c>
      <c r="S193" s="85">
        <v>1.1313023605437395E-4</v>
      </c>
      <c r="T193" s="85">
        <f t="shared" si="3"/>
        <v>6.5225666986622169E-5</v>
      </c>
      <c r="U193" s="85">
        <f>R193/'סכום נכסי הקרן'!$C$42</f>
        <v>1.0301662668972686E-5</v>
      </c>
    </row>
    <row r="194" spans="2:21">
      <c r="B194" s="77" t="s">
        <v>788</v>
      </c>
      <c r="C194" s="74" t="s">
        <v>789</v>
      </c>
      <c r="D194" s="87" t="s">
        <v>119</v>
      </c>
      <c r="E194" s="87" t="s">
        <v>348</v>
      </c>
      <c r="F194" s="74" t="s">
        <v>790</v>
      </c>
      <c r="G194" s="87" t="s">
        <v>696</v>
      </c>
      <c r="H194" s="74" t="s">
        <v>634</v>
      </c>
      <c r="I194" s="74" t="s">
        <v>159</v>
      </c>
      <c r="J194" s="74"/>
      <c r="K194" s="84">
        <v>3.089999999991746</v>
      </c>
      <c r="L194" s="87" t="s">
        <v>163</v>
      </c>
      <c r="M194" s="88">
        <v>3.7499999999999999E-2</v>
      </c>
      <c r="N194" s="88">
        <v>1.1099999999957161E-2</v>
      </c>
      <c r="O194" s="84">
        <v>87564.565829000014</v>
      </c>
      <c r="P194" s="86">
        <v>109.3</v>
      </c>
      <c r="Q194" s="74"/>
      <c r="R194" s="84">
        <v>95.708070531000004</v>
      </c>
      <c r="S194" s="85">
        <v>2.2152953927952112E-4</v>
      </c>
      <c r="T194" s="85">
        <f t="shared" si="3"/>
        <v>3.3182596335338134E-4</v>
      </c>
      <c r="U194" s="85">
        <f>R194/'סכום נכסי הקרן'!$C$42</f>
        <v>5.2408189861431925E-5</v>
      </c>
    </row>
    <row r="195" spans="2:21">
      <c r="B195" s="77" t="s">
        <v>791</v>
      </c>
      <c r="C195" s="74" t="s">
        <v>792</v>
      </c>
      <c r="D195" s="87" t="s">
        <v>119</v>
      </c>
      <c r="E195" s="87" t="s">
        <v>348</v>
      </c>
      <c r="F195" s="74" t="s">
        <v>790</v>
      </c>
      <c r="G195" s="87" t="s">
        <v>696</v>
      </c>
      <c r="H195" s="74" t="s">
        <v>793</v>
      </c>
      <c r="I195" s="74" t="s">
        <v>352</v>
      </c>
      <c r="J195" s="74"/>
      <c r="K195" s="84">
        <v>5.6699999999998267</v>
      </c>
      <c r="L195" s="87" t="s">
        <v>163</v>
      </c>
      <c r="M195" s="88">
        <v>3.7499999999999999E-2</v>
      </c>
      <c r="N195" s="88">
        <v>1.6200000000006921E-2</v>
      </c>
      <c r="O195" s="84">
        <v>509315.93830100005</v>
      </c>
      <c r="P195" s="86">
        <v>113.46</v>
      </c>
      <c r="Q195" s="74"/>
      <c r="R195" s="84">
        <v>577.86988053000005</v>
      </c>
      <c r="S195" s="85">
        <v>1.3765295629756759E-3</v>
      </c>
      <c r="T195" s="85">
        <f t="shared" si="3"/>
        <v>2.0035116028972893E-3</v>
      </c>
      <c r="U195" s="85">
        <f>R195/'סכום נכסי הקרן'!$C$42</f>
        <v>3.1643219057696736E-4</v>
      </c>
    </row>
    <row r="196" spans="2:21">
      <c r="B196" s="77" t="s">
        <v>794</v>
      </c>
      <c r="C196" s="74" t="s">
        <v>795</v>
      </c>
      <c r="D196" s="87" t="s">
        <v>119</v>
      </c>
      <c r="E196" s="87" t="s">
        <v>348</v>
      </c>
      <c r="F196" s="74" t="s">
        <v>796</v>
      </c>
      <c r="G196" s="87" t="s">
        <v>643</v>
      </c>
      <c r="H196" s="74" t="s">
        <v>634</v>
      </c>
      <c r="I196" s="74" t="s">
        <v>159</v>
      </c>
      <c r="J196" s="74"/>
      <c r="K196" s="84">
        <v>5.1099999999998493</v>
      </c>
      <c r="L196" s="87" t="s">
        <v>163</v>
      </c>
      <c r="M196" s="88">
        <v>2.58E-2</v>
      </c>
      <c r="N196" s="88">
        <v>2.3399999999994002E-2</v>
      </c>
      <c r="O196" s="84">
        <v>656930.01969300013</v>
      </c>
      <c r="P196" s="86">
        <v>101.49</v>
      </c>
      <c r="Q196" s="74"/>
      <c r="R196" s="84">
        <v>666.71830851000016</v>
      </c>
      <c r="S196" s="85">
        <v>3.1282381890142862E-3</v>
      </c>
      <c r="T196" s="85">
        <f t="shared" si="3"/>
        <v>2.3115547495548925E-3</v>
      </c>
      <c r="U196" s="85">
        <f>R196/'סכום נכסי הקרן'!$C$42</f>
        <v>3.6508415123850214E-4</v>
      </c>
    </row>
    <row r="197" spans="2:21">
      <c r="B197" s="77" t="s">
        <v>797</v>
      </c>
      <c r="C197" s="74" t="s">
        <v>798</v>
      </c>
      <c r="D197" s="87" t="s">
        <v>119</v>
      </c>
      <c r="E197" s="87" t="s">
        <v>348</v>
      </c>
      <c r="F197" s="74" t="s">
        <v>799</v>
      </c>
      <c r="G197" s="87" t="s">
        <v>150</v>
      </c>
      <c r="H197" s="74" t="s">
        <v>793</v>
      </c>
      <c r="I197" s="74" t="s">
        <v>352</v>
      </c>
      <c r="J197" s="74"/>
      <c r="K197" s="84">
        <v>1.4399999999959268</v>
      </c>
      <c r="L197" s="87" t="s">
        <v>163</v>
      </c>
      <c r="M197" s="88">
        <v>3.4000000000000002E-2</v>
      </c>
      <c r="N197" s="88">
        <v>2.6800000000122202E-2</v>
      </c>
      <c r="O197" s="84">
        <v>29010.398919000003</v>
      </c>
      <c r="P197" s="86">
        <v>101.55</v>
      </c>
      <c r="Q197" s="74"/>
      <c r="R197" s="84">
        <v>29.460059273000002</v>
      </c>
      <c r="S197" s="85">
        <v>6.9058299857598321E-5</v>
      </c>
      <c r="T197" s="85">
        <f t="shared" si="3"/>
        <v>1.021398978631024E-4</v>
      </c>
      <c r="U197" s="85">
        <f>R197/'סכום נכסי הקרן'!$C$42</f>
        <v>1.6131851484858166E-5</v>
      </c>
    </row>
    <row r="198" spans="2:21">
      <c r="B198" s="77" t="s">
        <v>800</v>
      </c>
      <c r="C198" s="74" t="s">
        <v>801</v>
      </c>
      <c r="D198" s="87" t="s">
        <v>119</v>
      </c>
      <c r="E198" s="87" t="s">
        <v>348</v>
      </c>
      <c r="F198" s="74" t="s">
        <v>802</v>
      </c>
      <c r="G198" s="87" t="s">
        <v>155</v>
      </c>
      <c r="H198" s="74" t="s">
        <v>793</v>
      </c>
      <c r="I198" s="74" t="s">
        <v>352</v>
      </c>
      <c r="J198" s="74"/>
      <c r="K198" s="84">
        <v>2.1800000000010007</v>
      </c>
      <c r="L198" s="87" t="s">
        <v>163</v>
      </c>
      <c r="M198" s="88">
        <v>2.9500000000000002E-2</v>
      </c>
      <c r="N198" s="88">
        <v>1.3799999999998236E-2</v>
      </c>
      <c r="O198" s="84">
        <v>326130.69067200006</v>
      </c>
      <c r="P198" s="86">
        <v>104.2</v>
      </c>
      <c r="Q198" s="74"/>
      <c r="R198" s="84">
        <v>339.82817978700007</v>
      </c>
      <c r="S198" s="85">
        <v>2.0266725820465557E-3</v>
      </c>
      <c r="T198" s="85">
        <f t="shared" si="3"/>
        <v>1.1782058974422955E-3</v>
      </c>
      <c r="U198" s="85">
        <f>R198/'סכום נכסי הקרן'!$C$42</f>
        <v>1.8608440926382803E-4</v>
      </c>
    </row>
    <row r="199" spans="2:21">
      <c r="B199" s="77" t="s">
        <v>803</v>
      </c>
      <c r="C199" s="74" t="s">
        <v>804</v>
      </c>
      <c r="D199" s="87" t="s">
        <v>119</v>
      </c>
      <c r="E199" s="87" t="s">
        <v>348</v>
      </c>
      <c r="F199" s="74" t="s">
        <v>601</v>
      </c>
      <c r="G199" s="87" t="s">
        <v>464</v>
      </c>
      <c r="H199" s="74" t="s">
        <v>634</v>
      </c>
      <c r="I199" s="74" t="s">
        <v>159</v>
      </c>
      <c r="J199" s="74"/>
      <c r="K199" s="84">
        <v>7.6499999999969033</v>
      </c>
      <c r="L199" s="87" t="s">
        <v>163</v>
      </c>
      <c r="M199" s="88">
        <v>3.4300000000000004E-2</v>
      </c>
      <c r="N199" s="88">
        <v>2.0199999999993116E-2</v>
      </c>
      <c r="O199" s="84">
        <v>647649.96767500008</v>
      </c>
      <c r="P199" s="86">
        <v>112.17</v>
      </c>
      <c r="Q199" s="74"/>
      <c r="R199" s="84">
        <v>726.46896882500016</v>
      </c>
      <c r="S199" s="85">
        <v>2.5510082230778323E-3</v>
      </c>
      <c r="T199" s="85">
        <f t="shared" si="3"/>
        <v>2.5187140863801353E-3</v>
      </c>
      <c r="U199" s="85">
        <f>R199/'סכום נכסי הקרן'!$C$42</f>
        <v>3.9780264543403781E-4</v>
      </c>
    </row>
    <row r="200" spans="2:21">
      <c r="B200" s="77" t="s">
        <v>805</v>
      </c>
      <c r="C200" s="74" t="s">
        <v>806</v>
      </c>
      <c r="D200" s="87" t="s">
        <v>119</v>
      </c>
      <c r="E200" s="87" t="s">
        <v>348</v>
      </c>
      <c r="F200" s="74" t="s">
        <v>807</v>
      </c>
      <c r="G200" s="87" t="s">
        <v>654</v>
      </c>
      <c r="H200" s="74" t="s">
        <v>793</v>
      </c>
      <c r="I200" s="74" t="s">
        <v>352</v>
      </c>
      <c r="J200" s="74"/>
      <c r="K200" s="84">
        <v>3.6900000000018673</v>
      </c>
      <c r="L200" s="87" t="s">
        <v>163</v>
      </c>
      <c r="M200" s="88">
        <v>3.9E-2</v>
      </c>
      <c r="N200" s="88">
        <v>4.3000000000024352E-2</v>
      </c>
      <c r="O200" s="84">
        <v>616119.18638400012</v>
      </c>
      <c r="P200" s="86">
        <v>99.99</v>
      </c>
      <c r="Q200" s="74"/>
      <c r="R200" s="84">
        <v>616.05757446500002</v>
      </c>
      <c r="S200" s="85">
        <v>1.4638484791370671E-3</v>
      </c>
      <c r="T200" s="85">
        <f t="shared" si="3"/>
        <v>2.1359107648271192E-3</v>
      </c>
      <c r="U200" s="85">
        <f>R200/'סכום נכסי הקרן'!$C$42</f>
        <v>3.3734315349798341E-4</v>
      </c>
    </row>
    <row r="201" spans="2:21">
      <c r="B201" s="77" t="s">
        <v>808</v>
      </c>
      <c r="C201" s="74" t="s">
        <v>809</v>
      </c>
      <c r="D201" s="87" t="s">
        <v>119</v>
      </c>
      <c r="E201" s="87" t="s">
        <v>348</v>
      </c>
      <c r="F201" s="74" t="s">
        <v>810</v>
      </c>
      <c r="G201" s="87" t="s">
        <v>190</v>
      </c>
      <c r="H201" s="74" t="s">
        <v>793</v>
      </c>
      <c r="I201" s="74" t="s">
        <v>352</v>
      </c>
      <c r="J201" s="74"/>
      <c r="K201" s="84">
        <v>0.74000000000022337</v>
      </c>
      <c r="L201" s="87" t="s">
        <v>163</v>
      </c>
      <c r="M201" s="88">
        <v>1.24E-2</v>
      </c>
      <c r="N201" s="88">
        <v>7.3000000000137833E-3</v>
      </c>
      <c r="O201" s="84">
        <v>267372.686949</v>
      </c>
      <c r="P201" s="86">
        <v>100.39</v>
      </c>
      <c r="Q201" s="74"/>
      <c r="R201" s="84">
        <v>268.41544043100009</v>
      </c>
      <c r="S201" s="85">
        <v>1.2239156068797126E-3</v>
      </c>
      <c r="T201" s="85">
        <f t="shared" si="3"/>
        <v>9.3061339138677689E-4</v>
      </c>
      <c r="U201" s="85">
        <f>R201/'סכום נכסי הקרן'!$C$42</f>
        <v>1.4697994940031045E-4</v>
      </c>
    </row>
    <row r="202" spans="2:21">
      <c r="B202" s="77" t="s">
        <v>811</v>
      </c>
      <c r="C202" s="74" t="s">
        <v>812</v>
      </c>
      <c r="D202" s="87" t="s">
        <v>119</v>
      </c>
      <c r="E202" s="87" t="s">
        <v>348</v>
      </c>
      <c r="F202" s="74" t="s">
        <v>810</v>
      </c>
      <c r="G202" s="87" t="s">
        <v>190</v>
      </c>
      <c r="H202" s="74" t="s">
        <v>793</v>
      </c>
      <c r="I202" s="74" t="s">
        <v>352</v>
      </c>
      <c r="J202" s="74"/>
      <c r="K202" s="84">
        <v>2.1800000000016957</v>
      </c>
      <c r="L202" s="87" t="s">
        <v>163</v>
      </c>
      <c r="M202" s="88">
        <v>2.1600000000000001E-2</v>
      </c>
      <c r="N202" s="88">
        <v>1.1200000000011302E-2</v>
      </c>
      <c r="O202" s="84">
        <v>688197.38484199997</v>
      </c>
      <c r="P202" s="86">
        <v>102.86</v>
      </c>
      <c r="Q202" s="74"/>
      <c r="R202" s="84">
        <v>707.87979575999998</v>
      </c>
      <c r="S202" s="85">
        <v>1.3451708653335083E-3</v>
      </c>
      <c r="T202" s="85">
        <f t="shared" si="3"/>
        <v>2.4542642419102434E-3</v>
      </c>
      <c r="U202" s="85">
        <f>R202/'סכום נכסי הקרן'!$C$42</f>
        <v>3.8762351523161678E-4</v>
      </c>
    </row>
    <row r="203" spans="2:21">
      <c r="B203" s="77" t="s">
        <v>813</v>
      </c>
      <c r="C203" s="74" t="s">
        <v>814</v>
      </c>
      <c r="D203" s="87" t="s">
        <v>119</v>
      </c>
      <c r="E203" s="87" t="s">
        <v>348</v>
      </c>
      <c r="F203" s="74" t="s">
        <v>810</v>
      </c>
      <c r="G203" s="87" t="s">
        <v>190</v>
      </c>
      <c r="H203" s="74" t="s">
        <v>793</v>
      </c>
      <c r="I203" s="74" t="s">
        <v>352</v>
      </c>
      <c r="J203" s="74"/>
      <c r="K203" s="84">
        <v>4.7200000000008631</v>
      </c>
      <c r="L203" s="87" t="s">
        <v>163</v>
      </c>
      <c r="M203" s="88">
        <v>0.04</v>
      </c>
      <c r="N203" s="88">
        <v>1.8600000000004314E-2</v>
      </c>
      <c r="O203" s="84">
        <v>999203.16000000015</v>
      </c>
      <c r="P203" s="86">
        <v>111.39</v>
      </c>
      <c r="Q203" s="74"/>
      <c r="R203" s="84">
        <v>1113.0123665820001</v>
      </c>
      <c r="S203" s="85">
        <v>1.311076541067716E-3</v>
      </c>
      <c r="T203" s="85">
        <f t="shared" si="3"/>
        <v>3.8588846135569474E-3</v>
      </c>
      <c r="U203" s="85">
        <f>R203/'סכום נכסי הקרן'!$C$42</f>
        <v>6.0946755171558537E-4</v>
      </c>
    </row>
    <row r="204" spans="2:21">
      <c r="B204" s="77" t="s">
        <v>815</v>
      </c>
      <c r="C204" s="74" t="s">
        <v>816</v>
      </c>
      <c r="D204" s="87" t="s">
        <v>119</v>
      </c>
      <c r="E204" s="87" t="s">
        <v>348</v>
      </c>
      <c r="F204" s="74" t="s">
        <v>817</v>
      </c>
      <c r="G204" s="87" t="s">
        <v>150</v>
      </c>
      <c r="H204" s="74" t="s">
        <v>634</v>
      </c>
      <c r="I204" s="74" t="s">
        <v>159</v>
      </c>
      <c r="J204" s="74"/>
      <c r="K204" s="84">
        <v>3.0300000000016847</v>
      </c>
      <c r="L204" s="87" t="s">
        <v>163</v>
      </c>
      <c r="M204" s="88">
        <v>0.03</v>
      </c>
      <c r="N204" s="88">
        <v>2.0800000000022002E-2</v>
      </c>
      <c r="O204" s="84">
        <v>564496.88400900015</v>
      </c>
      <c r="P204" s="86">
        <v>103.08</v>
      </c>
      <c r="Q204" s="74"/>
      <c r="R204" s="84">
        <v>581.88336913400008</v>
      </c>
      <c r="S204" s="85">
        <v>1.514321466519925E-3</v>
      </c>
      <c r="T204" s="85">
        <f t="shared" si="3"/>
        <v>2.0174266229686507E-3</v>
      </c>
      <c r="U204" s="85">
        <f>R204/'סכום נכסי הקרן'!$C$42</f>
        <v>3.1862991195613774E-4</v>
      </c>
    </row>
    <row r="205" spans="2:21">
      <c r="B205" s="77" t="s">
        <v>818</v>
      </c>
      <c r="C205" s="74" t="s">
        <v>819</v>
      </c>
      <c r="D205" s="87" t="s">
        <v>119</v>
      </c>
      <c r="E205" s="87" t="s">
        <v>348</v>
      </c>
      <c r="F205" s="74" t="s">
        <v>817</v>
      </c>
      <c r="G205" s="87" t="s">
        <v>150</v>
      </c>
      <c r="H205" s="74" t="s">
        <v>634</v>
      </c>
      <c r="I205" s="74" t="s">
        <v>159</v>
      </c>
      <c r="J205" s="74"/>
      <c r="K205" s="84">
        <v>4.0500000000024796</v>
      </c>
      <c r="L205" s="87" t="s">
        <v>163</v>
      </c>
      <c r="M205" s="88">
        <v>2.5499999999999998E-2</v>
      </c>
      <c r="N205" s="88">
        <v>2.1900000000014876E-2</v>
      </c>
      <c r="O205" s="84">
        <v>694018.89874900016</v>
      </c>
      <c r="P205" s="86">
        <v>101.69</v>
      </c>
      <c r="Q205" s="74"/>
      <c r="R205" s="84">
        <v>705.74782090500014</v>
      </c>
      <c r="S205" s="85">
        <v>2.5789937896770788E-3</v>
      </c>
      <c r="T205" s="85">
        <f t="shared" si="3"/>
        <v>2.4468725495881589E-3</v>
      </c>
      <c r="U205" s="85">
        <f>R205/'סכום נכסי הקרן'!$C$42</f>
        <v>3.864560803187539E-4</v>
      </c>
    </row>
    <row r="206" spans="2:21">
      <c r="B206" s="77" t="s">
        <v>820</v>
      </c>
      <c r="C206" s="74" t="s">
        <v>821</v>
      </c>
      <c r="D206" s="87" t="s">
        <v>119</v>
      </c>
      <c r="E206" s="87" t="s">
        <v>348</v>
      </c>
      <c r="F206" s="74" t="s">
        <v>822</v>
      </c>
      <c r="G206" s="87" t="s">
        <v>823</v>
      </c>
      <c r="H206" s="74" t="s">
        <v>793</v>
      </c>
      <c r="I206" s="74" t="s">
        <v>352</v>
      </c>
      <c r="J206" s="74"/>
      <c r="K206" s="84">
        <v>4.9399999999983271</v>
      </c>
      <c r="L206" s="87" t="s">
        <v>163</v>
      </c>
      <c r="M206" s="88">
        <v>2.6200000000000001E-2</v>
      </c>
      <c r="N206" s="88">
        <v>1.479999999999442E-2</v>
      </c>
      <c r="O206" s="84">
        <v>741765.36558700015</v>
      </c>
      <c r="P206" s="86">
        <v>106.38</v>
      </c>
      <c r="Q206" s="74"/>
      <c r="R206" s="84">
        <v>789.08998767800028</v>
      </c>
      <c r="S206" s="85">
        <v>1.0392066518033192E-3</v>
      </c>
      <c r="T206" s="85">
        <f t="shared" si="3"/>
        <v>2.7358251386851401E-3</v>
      </c>
      <c r="U206" s="85">
        <f>R206/'סכום נכסי הקרן'!$C$42</f>
        <v>4.3209290149244766E-4</v>
      </c>
    </row>
    <row r="207" spans="2:21">
      <c r="B207" s="77" t="s">
        <v>824</v>
      </c>
      <c r="C207" s="74" t="s">
        <v>825</v>
      </c>
      <c r="D207" s="87" t="s">
        <v>119</v>
      </c>
      <c r="E207" s="87" t="s">
        <v>348</v>
      </c>
      <c r="F207" s="74" t="s">
        <v>822</v>
      </c>
      <c r="G207" s="87" t="s">
        <v>823</v>
      </c>
      <c r="H207" s="74" t="s">
        <v>793</v>
      </c>
      <c r="I207" s="74" t="s">
        <v>352</v>
      </c>
      <c r="J207" s="74"/>
      <c r="K207" s="84">
        <v>2.8999999999971937</v>
      </c>
      <c r="L207" s="87" t="s">
        <v>163</v>
      </c>
      <c r="M207" s="88">
        <v>3.3500000000000002E-2</v>
      </c>
      <c r="N207" s="88">
        <v>8.6999999999822272E-3</v>
      </c>
      <c r="O207" s="84">
        <v>248020.80212800007</v>
      </c>
      <c r="P207" s="86">
        <v>107.3</v>
      </c>
      <c r="Q207" s="84">
        <v>54.589378731000011</v>
      </c>
      <c r="R207" s="84">
        <v>320.71569931100004</v>
      </c>
      <c r="S207" s="85">
        <v>8.6623134428934841E-4</v>
      </c>
      <c r="T207" s="85">
        <f t="shared" si="3"/>
        <v>1.1119417129191395E-3</v>
      </c>
      <c r="U207" s="85">
        <f>R207/'סכום נכסי הקרן'!$C$42</f>
        <v>1.7561872439575115E-4</v>
      </c>
    </row>
    <row r="208" spans="2:21">
      <c r="B208" s="77" t="s">
        <v>826</v>
      </c>
      <c r="C208" s="74" t="s">
        <v>827</v>
      </c>
      <c r="D208" s="87" t="s">
        <v>119</v>
      </c>
      <c r="E208" s="87" t="s">
        <v>348</v>
      </c>
      <c r="F208" s="74" t="s">
        <v>642</v>
      </c>
      <c r="G208" s="87" t="s">
        <v>643</v>
      </c>
      <c r="H208" s="74" t="s">
        <v>644</v>
      </c>
      <c r="I208" s="74" t="s">
        <v>159</v>
      </c>
      <c r="J208" s="74"/>
      <c r="K208" s="84">
        <v>3.8500000000013093</v>
      </c>
      <c r="L208" s="87" t="s">
        <v>163</v>
      </c>
      <c r="M208" s="88">
        <v>2.9500000000000002E-2</v>
      </c>
      <c r="N208" s="88">
        <v>2.2800000000017473E-2</v>
      </c>
      <c r="O208" s="84">
        <v>553600.62235199998</v>
      </c>
      <c r="P208" s="86">
        <v>103.37</v>
      </c>
      <c r="Q208" s="74"/>
      <c r="R208" s="84">
        <v>572.25696332500013</v>
      </c>
      <c r="S208" s="85">
        <v>1.7441184031757033E-3</v>
      </c>
      <c r="T208" s="85">
        <f t="shared" si="3"/>
        <v>1.9840512622129728E-3</v>
      </c>
      <c r="U208" s="85">
        <f>R208/'סכום נכסי הקרן'!$C$42</f>
        <v>3.1335864799143532E-4</v>
      </c>
    </row>
    <row r="209" spans="2:21">
      <c r="B209" s="77" t="s">
        <v>828</v>
      </c>
      <c r="C209" s="74" t="s">
        <v>829</v>
      </c>
      <c r="D209" s="87" t="s">
        <v>119</v>
      </c>
      <c r="E209" s="87" t="s">
        <v>348</v>
      </c>
      <c r="F209" s="74" t="s">
        <v>830</v>
      </c>
      <c r="G209" s="87" t="s">
        <v>464</v>
      </c>
      <c r="H209" s="74" t="s">
        <v>644</v>
      </c>
      <c r="I209" s="74" t="s">
        <v>159</v>
      </c>
      <c r="J209" s="74"/>
      <c r="K209" s="84">
        <v>1.7299999993827484</v>
      </c>
      <c r="L209" s="87" t="s">
        <v>163</v>
      </c>
      <c r="M209" s="88">
        <v>4.3499999999999997E-2</v>
      </c>
      <c r="N209" s="88">
        <v>1.1499999993411359E-2</v>
      </c>
      <c r="O209" s="84">
        <v>1352.9841860000001</v>
      </c>
      <c r="P209" s="86">
        <v>106.57</v>
      </c>
      <c r="Q209" s="74"/>
      <c r="R209" s="84">
        <v>1.441875193</v>
      </c>
      <c r="S209" s="85">
        <v>7.8309025379829259E-6</v>
      </c>
      <c r="T209" s="85">
        <f t="shared" si="3"/>
        <v>4.9990729339548891E-6</v>
      </c>
      <c r="U209" s="85">
        <f>R209/'סכום נכסי הקרן'!$C$42</f>
        <v>7.8954751100908284E-7</v>
      </c>
    </row>
    <row r="210" spans="2:21">
      <c r="B210" s="77" t="s">
        <v>831</v>
      </c>
      <c r="C210" s="74" t="s">
        <v>832</v>
      </c>
      <c r="D210" s="87" t="s">
        <v>119</v>
      </c>
      <c r="E210" s="87" t="s">
        <v>348</v>
      </c>
      <c r="F210" s="74" t="s">
        <v>830</v>
      </c>
      <c r="G210" s="87" t="s">
        <v>464</v>
      </c>
      <c r="H210" s="74" t="s">
        <v>644</v>
      </c>
      <c r="I210" s="74" t="s">
        <v>159</v>
      </c>
      <c r="J210" s="74"/>
      <c r="K210" s="84">
        <v>4.7199999999967925</v>
      </c>
      <c r="L210" s="87" t="s">
        <v>163</v>
      </c>
      <c r="M210" s="88">
        <v>3.27E-2</v>
      </c>
      <c r="N210" s="88">
        <v>1.989999999997261E-2</v>
      </c>
      <c r="O210" s="84">
        <v>278446.19862099999</v>
      </c>
      <c r="P210" s="86">
        <v>107.5</v>
      </c>
      <c r="Q210" s="74"/>
      <c r="R210" s="84">
        <v>299.32966351800002</v>
      </c>
      <c r="S210" s="85">
        <v>8.8229523031562796E-4</v>
      </c>
      <c r="T210" s="85">
        <f t="shared" si="3"/>
        <v>1.0377949676138565E-3</v>
      </c>
      <c r="U210" s="85">
        <f>R210/'סכום נכסי הקרן'!$C$42</f>
        <v>1.6390807744607835E-4</v>
      </c>
    </row>
    <row r="211" spans="2:21">
      <c r="B211" s="77" t="s">
        <v>833</v>
      </c>
      <c r="C211" s="74" t="s">
        <v>834</v>
      </c>
      <c r="D211" s="87" t="s">
        <v>119</v>
      </c>
      <c r="E211" s="87" t="s">
        <v>348</v>
      </c>
      <c r="F211" s="74" t="s">
        <v>835</v>
      </c>
      <c r="G211" s="87" t="s">
        <v>155</v>
      </c>
      <c r="H211" s="74" t="s">
        <v>648</v>
      </c>
      <c r="I211" s="74" t="s">
        <v>352</v>
      </c>
      <c r="J211" s="74"/>
      <c r="K211" s="84">
        <v>0.60999999999767573</v>
      </c>
      <c r="L211" s="87" t="s">
        <v>163</v>
      </c>
      <c r="M211" s="88">
        <v>3.3000000000000002E-2</v>
      </c>
      <c r="N211" s="88">
        <v>7.3799999999997562E-2</v>
      </c>
      <c r="O211" s="84">
        <v>83332.784781000009</v>
      </c>
      <c r="P211" s="86">
        <v>98.09</v>
      </c>
      <c r="Q211" s="74"/>
      <c r="R211" s="84">
        <v>81.741125878999995</v>
      </c>
      <c r="S211" s="85">
        <v>4.6438291369280864E-4</v>
      </c>
      <c r="T211" s="85">
        <f t="shared" si="3"/>
        <v>2.8340167856172305E-4</v>
      </c>
      <c r="U211" s="85">
        <f>R211/'סכום נכסי הקרן'!$C$42</f>
        <v>4.4760117101788971E-5</v>
      </c>
    </row>
    <row r="212" spans="2:21">
      <c r="B212" s="77" t="s">
        <v>836</v>
      </c>
      <c r="C212" s="74" t="s">
        <v>837</v>
      </c>
      <c r="D212" s="87" t="s">
        <v>119</v>
      </c>
      <c r="E212" s="87" t="s">
        <v>348</v>
      </c>
      <c r="F212" s="74" t="s">
        <v>647</v>
      </c>
      <c r="G212" s="87" t="s">
        <v>155</v>
      </c>
      <c r="H212" s="74" t="s">
        <v>648</v>
      </c>
      <c r="I212" s="74" t="s">
        <v>352</v>
      </c>
      <c r="J212" s="74"/>
      <c r="K212" s="84">
        <v>2.9300000000016828</v>
      </c>
      <c r="L212" s="87" t="s">
        <v>163</v>
      </c>
      <c r="M212" s="88">
        <v>2.7999999999999997E-2</v>
      </c>
      <c r="N212" s="88">
        <v>6.1800000000052313E-2</v>
      </c>
      <c r="O212" s="84">
        <v>539103.67804599996</v>
      </c>
      <c r="P212" s="86">
        <v>91.48</v>
      </c>
      <c r="Q212" s="74"/>
      <c r="R212" s="84">
        <v>493.17203266900003</v>
      </c>
      <c r="S212" s="85">
        <v>2.0252643829972343E-3</v>
      </c>
      <c r="T212" s="85">
        <f t="shared" si="3"/>
        <v>1.7098587813065415E-3</v>
      </c>
      <c r="U212" s="85">
        <f>R212/'סכום נכסי הקרן'!$C$42</f>
        <v>2.7005302038863709E-4</v>
      </c>
    </row>
    <row r="213" spans="2:21">
      <c r="B213" s="77" t="s">
        <v>838</v>
      </c>
      <c r="C213" s="74" t="s">
        <v>839</v>
      </c>
      <c r="D213" s="87" t="s">
        <v>119</v>
      </c>
      <c r="E213" s="87" t="s">
        <v>348</v>
      </c>
      <c r="F213" s="74" t="s">
        <v>647</v>
      </c>
      <c r="G213" s="87" t="s">
        <v>155</v>
      </c>
      <c r="H213" s="74" t="s">
        <v>648</v>
      </c>
      <c r="I213" s="74" t="s">
        <v>352</v>
      </c>
      <c r="J213" s="74"/>
      <c r="K213" s="84">
        <v>0.41000000000187409</v>
      </c>
      <c r="L213" s="87" t="s">
        <v>163</v>
      </c>
      <c r="M213" s="88">
        <v>4.2999999999999997E-2</v>
      </c>
      <c r="N213" s="88">
        <v>7.1999999999875053E-2</v>
      </c>
      <c r="O213" s="84">
        <v>80625.076006999996</v>
      </c>
      <c r="P213" s="86">
        <v>99.27</v>
      </c>
      <c r="Q213" s="74"/>
      <c r="R213" s="84">
        <v>80.036515685000026</v>
      </c>
      <c r="S213" s="85">
        <v>1.213458231798644E-3</v>
      </c>
      <c r="T213" s="85">
        <f t="shared" si="3"/>
        <v>2.7749168668091481E-4</v>
      </c>
      <c r="U213" s="85">
        <f>R213/'סכום נכסי הקרן'!$C$42</f>
        <v>4.3826700158042868E-5</v>
      </c>
    </row>
    <row r="214" spans="2:21">
      <c r="B214" s="77" t="s">
        <v>840</v>
      </c>
      <c r="C214" s="74" t="s">
        <v>841</v>
      </c>
      <c r="D214" s="87" t="s">
        <v>119</v>
      </c>
      <c r="E214" s="87" t="s">
        <v>348</v>
      </c>
      <c r="F214" s="74" t="s">
        <v>647</v>
      </c>
      <c r="G214" s="87" t="s">
        <v>155</v>
      </c>
      <c r="H214" s="74" t="s">
        <v>648</v>
      </c>
      <c r="I214" s="74" t="s">
        <v>352</v>
      </c>
      <c r="J214" s="74"/>
      <c r="K214" s="84">
        <v>1.1100000000000463</v>
      </c>
      <c r="L214" s="87" t="s">
        <v>163</v>
      </c>
      <c r="M214" s="88">
        <v>4.2500000000000003E-2</v>
      </c>
      <c r="N214" s="88">
        <v>6.1399999999895566E-2</v>
      </c>
      <c r="O214" s="84">
        <v>216892.51669800002</v>
      </c>
      <c r="P214" s="86">
        <v>99.77</v>
      </c>
      <c r="Q214" s="74"/>
      <c r="R214" s="84">
        <v>216.39366630900003</v>
      </c>
      <c r="S214" s="85">
        <v>8.4602930121723918E-4</v>
      </c>
      <c r="T214" s="85">
        <f t="shared" si="3"/>
        <v>7.5025059420977779E-4</v>
      </c>
      <c r="U214" s="85">
        <f>R214/'סכום נכסי הקרן'!$C$42</f>
        <v>1.1849366814954351E-4</v>
      </c>
    </row>
    <row r="215" spans="2:21">
      <c r="B215" s="77" t="s">
        <v>842</v>
      </c>
      <c r="C215" s="74" t="s">
        <v>843</v>
      </c>
      <c r="D215" s="87" t="s">
        <v>119</v>
      </c>
      <c r="E215" s="87" t="s">
        <v>348</v>
      </c>
      <c r="F215" s="74" t="s">
        <v>647</v>
      </c>
      <c r="G215" s="87" t="s">
        <v>155</v>
      </c>
      <c r="H215" s="74" t="s">
        <v>648</v>
      </c>
      <c r="I215" s="74" t="s">
        <v>352</v>
      </c>
      <c r="J215" s="74"/>
      <c r="K215" s="84">
        <v>1.0400000000003606</v>
      </c>
      <c r="L215" s="87" t="s">
        <v>163</v>
      </c>
      <c r="M215" s="88">
        <v>3.7000000000000005E-2</v>
      </c>
      <c r="N215" s="88">
        <v>5.0099999999961439E-2</v>
      </c>
      <c r="O215" s="84">
        <v>442450.56495300005</v>
      </c>
      <c r="P215" s="86">
        <v>100.26</v>
      </c>
      <c r="Q215" s="74"/>
      <c r="R215" s="84">
        <v>443.6009560710001</v>
      </c>
      <c r="S215" s="85">
        <v>2.2498426215764307E-3</v>
      </c>
      <c r="T215" s="85">
        <f t="shared" si="3"/>
        <v>1.5379927082017897E-3</v>
      </c>
      <c r="U215" s="85">
        <f>R215/'סכום נכסי הקרן'!$C$42</f>
        <v>2.4290870142399878E-4</v>
      </c>
    </row>
    <row r="216" spans="2:21">
      <c r="B216" s="77" t="s">
        <v>844</v>
      </c>
      <c r="C216" s="74" t="s">
        <v>845</v>
      </c>
      <c r="D216" s="87" t="s">
        <v>119</v>
      </c>
      <c r="E216" s="87" t="s">
        <v>348</v>
      </c>
      <c r="F216" s="74" t="s">
        <v>846</v>
      </c>
      <c r="G216" s="87" t="s">
        <v>643</v>
      </c>
      <c r="H216" s="74" t="s">
        <v>644</v>
      </c>
      <c r="I216" s="74" t="s">
        <v>159</v>
      </c>
      <c r="J216" s="74"/>
      <c r="K216" s="84">
        <v>4.9600000000016555</v>
      </c>
      <c r="L216" s="87" t="s">
        <v>163</v>
      </c>
      <c r="M216" s="88">
        <v>2.4E-2</v>
      </c>
      <c r="N216" s="88">
        <v>2.1900000000024837E-2</v>
      </c>
      <c r="O216" s="84">
        <v>310678.557264</v>
      </c>
      <c r="P216" s="86">
        <v>101.09</v>
      </c>
      <c r="Q216" s="74"/>
      <c r="R216" s="84">
        <v>314.06495353800005</v>
      </c>
      <c r="S216" s="85">
        <v>1.072918447265544E-3</v>
      </c>
      <c r="T216" s="85">
        <f t="shared" ref="T216:T232" si="4">R216/$R$11</f>
        <v>1.0888831546293312E-3</v>
      </c>
      <c r="U216" s="85">
        <f>R216/'סכום נכסי הקרן'!$C$42</f>
        <v>1.7197688368934382E-4</v>
      </c>
    </row>
    <row r="217" spans="2:21">
      <c r="B217" s="77" t="s">
        <v>847</v>
      </c>
      <c r="C217" s="74" t="s">
        <v>848</v>
      </c>
      <c r="D217" s="87" t="s">
        <v>119</v>
      </c>
      <c r="E217" s="87" t="s">
        <v>348</v>
      </c>
      <c r="F217" s="74" t="s">
        <v>667</v>
      </c>
      <c r="G217" s="87" t="s">
        <v>190</v>
      </c>
      <c r="H217" s="74" t="s">
        <v>648</v>
      </c>
      <c r="I217" s="74" t="s">
        <v>352</v>
      </c>
      <c r="J217" s="74"/>
      <c r="K217" s="84">
        <v>2.5999999999973755</v>
      </c>
      <c r="L217" s="87" t="s">
        <v>163</v>
      </c>
      <c r="M217" s="88">
        <v>4.1399999999999999E-2</v>
      </c>
      <c r="N217" s="88">
        <v>2.7799999999985565E-2</v>
      </c>
      <c r="O217" s="84">
        <v>291444.56958100008</v>
      </c>
      <c r="P217" s="86">
        <v>104.59</v>
      </c>
      <c r="Q217" s="74"/>
      <c r="R217" s="84">
        <v>304.82187529800007</v>
      </c>
      <c r="S217" s="85">
        <v>5.1784110464173679E-4</v>
      </c>
      <c r="T217" s="85">
        <f t="shared" si="4"/>
        <v>1.0568368149181443E-3</v>
      </c>
      <c r="U217" s="85">
        <f>R217/'סכום נכסי הקרן'!$C$42</f>
        <v>1.6691552369516144E-4</v>
      </c>
    </row>
    <row r="218" spans="2:21">
      <c r="B218" s="77" t="s">
        <v>849</v>
      </c>
      <c r="C218" s="74" t="s">
        <v>850</v>
      </c>
      <c r="D218" s="87" t="s">
        <v>119</v>
      </c>
      <c r="E218" s="87" t="s">
        <v>348</v>
      </c>
      <c r="F218" s="74" t="s">
        <v>667</v>
      </c>
      <c r="G218" s="87" t="s">
        <v>190</v>
      </c>
      <c r="H218" s="74" t="s">
        <v>648</v>
      </c>
      <c r="I218" s="74" t="s">
        <v>352</v>
      </c>
      <c r="J218" s="74"/>
      <c r="K218" s="84">
        <v>4.5599999999987126</v>
      </c>
      <c r="L218" s="87" t="s">
        <v>163</v>
      </c>
      <c r="M218" s="88">
        <v>2.5000000000000001E-2</v>
      </c>
      <c r="N218" s="88">
        <v>4.1399999999987835E-2</v>
      </c>
      <c r="O218" s="84">
        <v>1476208.8228470003</v>
      </c>
      <c r="P218" s="86">
        <v>94.7</v>
      </c>
      <c r="Q218" s="74"/>
      <c r="R218" s="84">
        <v>1397.9697225050002</v>
      </c>
      <c r="S218" s="85">
        <v>1.7893904173687841E-3</v>
      </c>
      <c r="T218" s="85">
        <f t="shared" si="4"/>
        <v>4.8468498772925167E-3</v>
      </c>
      <c r="U218" s="85">
        <f>R218/'סכום נכסי הקרן'!$C$42</f>
        <v>7.6550558621746193E-4</v>
      </c>
    </row>
    <row r="219" spans="2:21">
      <c r="B219" s="77" t="s">
        <v>851</v>
      </c>
      <c r="C219" s="74" t="s">
        <v>852</v>
      </c>
      <c r="D219" s="87" t="s">
        <v>119</v>
      </c>
      <c r="E219" s="87" t="s">
        <v>348</v>
      </c>
      <c r="F219" s="74" t="s">
        <v>667</v>
      </c>
      <c r="G219" s="87" t="s">
        <v>190</v>
      </c>
      <c r="H219" s="74" t="s">
        <v>648</v>
      </c>
      <c r="I219" s="74" t="s">
        <v>352</v>
      </c>
      <c r="J219" s="74"/>
      <c r="K219" s="84">
        <v>3.209999999997506</v>
      </c>
      <c r="L219" s="87" t="s">
        <v>163</v>
      </c>
      <c r="M219" s="88">
        <v>3.5499999999999997E-2</v>
      </c>
      <c r="N219" s="88">
        <v>3.6499999999970813E-2</v>
      </c>
      <c r="O219" s="84">
        <v>561903.42212600017</v>
      </c>
      <c r="P219" s="86">
        <v>100.62</v>
      </c>
      <c r="Q219" s="74"/>
      <c r="R219" s="84">
        <v>565.38719832100014</v>
      </c>
      <c r="S219" s="85">
        <v>7.9070720247835058E-4</v>
      </c>
      <c r="T219" s="85">
        <f t="shared" si="4"/>
        <v>1.9602333503293008E-3</v>
      </c>
      <c r="U219" s="85">
        <f>R219/'סכום נכסי הקרן'!$C$42</f>
        <v>3.0959687590016287E-4</v>
      </c>
    </row>
    <row r="220" spans="2:21">
      <c r="B220" s="77" t="s">
        <v>853</v>
      </c>
      <c r="C220" s="74" t="s">
        <v>854</v>
      </c>
      <c r="D220" s="87" t="s">
        <v>119</v>
      </c>
      <c r="E220" s="87" t="s">
        <v>348</v>
      </c>
      <c r="F220" s="74" t="s">
        <v>855</v>
      </c>
      <c r="G220" s="87" t="s">
        <v>654</v>
      </c>
      <c r="H220" s="74" t="s">
        <v>644</v>
      </c>
      <c r="I220" s="74" t="s">
        <v>159</v>
      </c>
      <c r="J220" s="74"/>
      <c r="K220" s="84">
        <v>4.1599999999971047</v>
      </c>
      <c r="L220" s="87" t="s">
        <v>163</v>
      </c>
      <c r="M220" s="88">
        <v>4.99E-2</v>
      </c>
      <c r="N220" s="88">
        <v>4.2299999999976086E-2</v>
      </c>
      <c r="O220" s="84">
        <v>305503.73668799998</v>
      </c>
      <c r="P220" s="86">
        <v>103.99</v>
      </c>
      <c r="Q220" s="74"/>
      <c r="R220" s="84">
        <v>317.69334451199995</v>
      </c>
      <c r="S220" s="85">
        <v>1.2220149467519999E-3</v>
      </c>
      <c r="T220" s="85">
        <f t="shared" si="4"/>
        <v>1.1014630167422161E-3</v>
      </c>
      <c r="U220" s="85">
        <f>R220/'סכום נכסי הקרן'!$C$42</f>
        <v>1.7396373184124864E-4</v>
      </c>
    </row>
    <row r="221" spans="2:21">
      <c r="B221" s="77" t="s">
        <v>856</v>
      </c>
      <c r="C221" s="74" t="s">
        <v>857</v>
      </c>
      <c r="D221" s="87" t="s">
        <v>119</v>
      </c>
      <c r="E221" s="87" t="s">
        <v>348</v>
      </c>
      <c r="F221" s="74" t="s">
        <v>817</v>
      </c>
      <c r="G221" s="87" t="s">
        <v>150</v>
      </c>
      <c r="H221" s="74" t="s">
        <v>644</v>
      </c>
      <c r="I221" s="74" t="s">
        <v>159</v>
      </c>
      <c r="J221" s="74"/>
      <c r="K221" s="84">
        <v>1.8799999999984944</v>
      </c>
      <c r="L221" s="87" t="s">
        <v>163</v>
      </c>
      <c r="M221" s="88">
        <v>2.6499999999999999E-2</v>
      </c>
      <c r="N221" s="88">
        <v>1.1799999999975531E-2</v>
      </c>
      <c r="O221" s="84">
        <v>206341.95956100003</v>
      </c>
      <c r="P221" s="86">
        <v>103</v>
      </c>
      <c r="Q221" s="74"/>
      <c r="R221" s="84">
        <v>212.53221151400001</v>
      </c>
      <c r="S221" s="85">
        <v>7.8170310357430649E-4</v>
      </c>
      <c r="T221" s="85">
        <f t="shared" si="4"/>
        <v>7.368626850168807E-4</v>
      </c>
      <c r="U221" s="85">
        <f>R221/'סכום נכסי הקרן'!$C$42</f>
        <v>1.1637919802267841E-4</v>
      </c>
    </row>
    <row r="222" spans="2:21">
      <c r="B222" s="77" t="s">
        <v>858</v>
      </c>
      <c r="C222" s="74" t="s">
        <v>859</v>
      </c>
      <c r="D222" s="87" t="s">
        <v>119</v>
      </c>
      <c r="E222" s="87" t="s">
        <v>348</v>
      </c>
      <c r="F222" s="74" t="s">
        <v>860</v>
      </c>
      <c r="G222" s="87" t="s">
        <v>654</v>
      </c>
      <c r="H222" s="74" t="s">
        <v>648</v>
      </c>
      <c r="I222" s="74" t="s">
        <v>352</v>
      </c>
      <c r="J222" s="74"/>
      <c r="K222" s="84">
        <v>0.97999999999823806</v>
      </c>
      <c r="L222" s="87" t="s">
        <v>163</v>
      </c>
      <c r="M222" s="88">
        <v>7.0000000000000007E-2</v>
      </c>
      <c r="N222" s="88">
        <v>4.5599999999951207E-2</v>
      </c>
      <c r="O222" s="84">
        <v>278169.43617500004</v>
      </c>
      <c r="P222" s="86">
        <v>102.4</v>
      </c>
      <c r="Q222" s="84">
        <v>10.29383796945816</v>
      </c>
      <c r="R222" s="84">
        <v>295.14149537400004</v>
      </c>
      <c r="S222" s="85">
        <v>6.5663376189617928E-4</v>
      </c>
      <c r="T222" s="85">
        <f t="shared" si="4"/>
        <v>1.0232743224753821E-3</v>
      </c>
      <c r="U222" s="85">
        <f>R222/'סכום נכסי הקרן'!$C$42</f>
        <v>1.6161470437895276E-4</v>
      </c>
    </row>
    <row r="223" spans="2:21">
      <c r="B223" s="77" t="s">
        <v>861</v>
      </c>
      <c r="C223" s="74" t="s">
        <v>862</v>
      </c>
      <c r="D223" s="87" t="s">
        <v>119</v>
      </c>
      <c r="E223" s="87" t="s">
        <v>348</v>
      </c>
      <c r="F223" s="74" t="s">
        <v>674</v>
      </c>
      <c r="G223" s="87" t="s">
        <v>468</v>
      </c>
      <c r="H223" s="74" t="s">
        <v>671</v>
      </c>
      <c r="I223" s="74" t="s">
        <v>159</v>
      </c>
      <c r="J223" s="74"/>
      <c r="K223" s="84">
        <v>5.0800000000036851</v>
      </c>
      <c r="L223" s="87" t="s">
        <v>163</v>
      </c>
      <c r="M223" s="88">
        <v>4.4500000000000005E-2</v>
      </c>
      <c r="N223" s="88">
        <v>1.9600000000013343E-2</v>
      </c>
      <c r="O223" s="84">
        <v>551350.73952600011</v>
      </c>
      <c r="P223" s="86">
        <v>114.19</v>
      </c>
      <c r="Q223" s="74"/>
      <c r="R223" s="84">
        <v>629.58741569600011</v>
      </c>
      <c r="S223" s="85">
        <v>2.0375722102870747E-3</v>
      </c>
      <c r="T223" s="85">
        <f t="shared" si="4"/>
        <v>2.1828195842776245E-3</v>
      </c>
      <c r="U223" s="85">
        <f>R223/'סכום נכסי הקרן'!$C$42</f>
        <v>3.4475187550120899E-4</v>
      </c>
    </row>
    <row r="224" spans="2:21">
      <c r="B224" s="77" t="s">
        <v>863</v>
      </c>
      <c r="C224" s="74" t="s">
        <v>864</v>
      </c>
      <c r="D224" s="87" t="s">
        <v>119</v>
      </c>
      <c r="E224" s="87" t="s">
        <v>348</v>
      </c>
      <c r="F224" s="74" t="s">
        <v>865</v>
      </c>
      <c r="G224" s="87" t="s">
        <v>189</v>
      </c>
      <c r="H224" s="74" t="s">
        <v>671</v>
      </c>
      <c r="I224" s="74" t="s">
        <v>159</v>
      </c>
      <c r="J224" s="74"/>
      <c r="K224" s="84">
        <v>4.2999999999977812</v>
      </c>
      <c r="L224" s="87" t="s">
        <v>163</v>
      </c>
      <c r="M224" s="88">
        <v>3.4500000000000003E-2</v>
      </c>
      <c r="N224" s="88">
        <v>1.9799999999986686E-2</v>
      </c>
      <c r="O224" s="84">
        <v>548690.64783100004</v>
      </c>
      <c r="P224" s="86">
        <v>106.72</v>
      </c>
      <c r="Q224" s="74"/>
      <c r="R224" s="84">
        <v>585.56264111099995</v>
      </c>
      <c r="S224" s="85">
        <v>1.0313166137307342E-3</v>
      </c>
      <c r="T224" s="85">
        <f t="shared" si="4"/>
        <v>2.0301828927527295E-3</v>
      </c>
      <c r="U224" s="85">
        <f>R224/'סכום נכסי הקרן'!$C$42</f>
        <v>3.2064462172149658E-4</v>
      </c>
    </row>
    <row r="225" spans="2:21">
      <c r="B225" s="77" t="s">
        <v>866</v>
      </c>
      <c r="C225" s="74" t="s">
        <v>867</v>
      </c>
      <c r="D225" s="87" t="s">
        <v>119</v>
      </c>
      <c r="E225" s="87" t="s">
        <v>348</v>
      </c>
      <c r="F225" s="74" t="s">
        <v>868</v>
      </c>
      <c r="G225" s="87" t="s">
        <v>468</v>
      </c>
      <c r="H225" s="74" t="s">
        <v>678</v>
      </c>
      <c r="I225" s="74" t="s">
        <v>352</v>
      </c>
      <c r="J225" s="74"/>
      <c r="K225" s="84">
        <v>2.3300000000002656</v>
      </c>
      <c r="L225" s="87" t="s">
        <v>163</v>
      </c>
      <c r="M225" s="88">
        <v>5.9000000000000004E-2</v>
      </c>
      <c r="N225" s="88">
        <v>3.9400000000016568E-2</v>
      </c>
      <c r="O225" s="84">
        <v>602272.13832800009</v>
      </c>
      <c r="P225" s="86">
        <v>106.2</v>
      </c>
      <c r="Q225" s="74"/>
      <c r="R225" s="84">
        <v>639.61301095100021</v>
      </c>
      <c r="S225" s="85">
        <v>6.7320742507674355E-4</v>
      </c>
      <c r="T225" s="85">
        <f t="shared" si="4"/>
        <v>2.2175789602134708E-3</v>
      </c>
      <c r="U225" s="85">
        <f>R225/'סכום נכסי הקרן'!$C$42</f>
        <v>3.5024172914346511E-4</v>
      </c>
    </row>
    <row r="226" spans="2:21">
      <c r="B226" s="77" t="s">
        <v>869</v>
      </c>
      <c r="C226" s="74" t="s">
        <v>870</v>
      </c>
      <c r="D226" s="87" t="s">
        <v>119</v>
      </c>
      <c r="E226" s="87" t="s">
        <v>348</v>
      </c>
      <c r="F226" s="74" t="s">
        <v>868</v>
      </c>
      <c r="G226" s="87" t="s">
        <v>468</v>
      </c>
      <c r="H226" s="74" t="s">
        <v>678</v>
      </c>
      <c r="I226" s="74" t="s">
        <v>352</v>
      </c>
      <c r="J226" s="74"/>
      <c r="K226" s="84">
        <v>5.0499999999857703</v>
      </c>
      <c r="L226" s="87" t="s">
        <v>163</v>
      </c>
      <c r="M226" s="88">
        <v>2.7000000000000003E-2</v>
      </c>
      <c r="N226" s="88">
        <v>5.2299999999890906E-2</v>
      </c>
      <c r="O226" s="84">
        <v>95390.068445000012</v>
      </c>
      <c r="P226" s="86">
        <v>88.4</v>
      </c>
      <c r="Q226" s="74"/>
      <c r="R226" s="84">
        <v>84.324820603999996</v>
      </c>
      <c r="S226" s="85">
        <v>1.1122064570493435E-4</v>
      </c>
      <c r="T226" s="85">
        <f t="shared" si="4"/>
        <v>2.9235951238260738E-4</v>
      </c>
      <c r="U226" s="85">
        <f>R226/'סכום נכסי הקרן'!$C$42</f>
        <v>4.6174906501894174E-5</v>
      </c>
    </row>
    <row r="227" spans="2:21">
      <c r="B227" s="77" t="s">
        <v>871</v>
      </c>
      <c r="C227" s="74" t="s">
        <v>872</v>
      </c>
      <c r="D227" s="87" t="s">
        <v>119</v>
      </c>
      <c r="E227" s="87" t="s">
        <v>348</v>
      </c>
      <c r="F227" s="74" t="s">
        <v>873</v>
      </c>
      <c r="G227" s="87" t="s">
        <v>654</v>
      </c>
      <c r="H227" s="74" t="s">
        <v>671</v>
      </c>
      <c r="I227" s="74" t="s">
        <v>159</v>
      </c>
      <c r="J227" s="74"/>
      <c r="K227" s="84">
        <v>2.6600000000020088</v>
      </c>
      <c r="L227" s="87" t="s">
        <v>163</v>
      </c>
      <c r="M227" s="88">
        <v>4.5999999999999999E-2</v>
      </c>
      <c r="N227" s="88">
        <v>5.7800000000030501E-2</v>
      </c>
      <c r="O227" s="84">
        <v>276463.85549100005</v>
      </c>
      <c r="P227" s="86">
        <v>97.2</v>
      </c>
      <c r="Q227" s="74"/>
      <c r="R227" s="84">
        <v>268.72286758100006</v>
      </c>
      <c r="S227" s="85">
        <v>1.2293353306589343E-3</v>
      </c>
      <c r="T227" s="85">
        <f t="shared" si="4"/>
        <v>9.3167926085466755E-4</v>
      </c>
      <c r="U227" s="85">
        <f>R227/'סכום נכסי הקרן'!$C$42</f>
        <v>1.471482915302517E-4</v>
      </c>
    </row>
    <row r="228" spans="2:21">
      <c r="B228" s="77" t="s">
        <v>874</v>
      </c>
      <c r="C228" s="74" t="s">
        <v>875</v>
      </c>
      <c r="D228" s="87" t="s">
        <v>119</v>
      </c>
      <c r="E228" s="87" t="s">
        <v>348</v>
      </c>
      <c r="F228" s="74" t="s">
        <v>876</v>
      </c>
      <c r="G228" s="87" t="s">
        <v>877</v>
      </c>
      <c r="H228" s="74" t="s">
        <v>671</v>
      </c>
      <c r="I228" s="74" t="s">
        <v>159</v>
      </c>
      <c r="J228" s="74"/>
      <c r="K228" s="84">
        <v>2.7800000000044109</v>
      </c>
      <c r="L228" s="87" t="s">
        <v>163</v>
      </c>
      <c r="M228" s="88">
        <v>0.04</v>
      </c>
      <c r="N228" s="88">
        <v>0.10590000000009889</v>
      </c>
      <c r="O228" s="84">
        <v>353317.31179800001</v>
      </c>
      <c r="P228" s="86">
        <v>84.7</v>
      </c>
      <c r="Q228" s="74"/>
      <c r="R228" s="84">
        <v>299.25976315600008</v>
      </c>
      <c r="S228" s="85">
        <v>4.8289294023792214E-4</v>
      </c>
      <c r="T228" s="85">
        <f t="shared" si="4"/>
        <v>1.0375526186162151E-3</v>
      </c>
      <c r="U228" s="85">
        <f>R228/'סכום נכסי הקרן'!$C$42</f>
        <v>1.6386980113956888E-4</v>
      </c>
    </row>
    <row r="229" spans="2:21">
      <c r="B229" s="77" t="s">
        <v>878</v>
      </c>
      <c r="C229" s="74" t="s">
        <v>879</v>
      </c>
      <c r="D229" s="87" t="s">
        <v>119</v>
      </c>
      <c r="E229" s="87" t="s">
        <v>348</v>
      </c>
      <c r="F229" s="74" t="s">
        <v>876</v>
      </c>
      <c r="G229" s="87" t="s">
        <v>877</v>
      </c>
      <c r="H229" s="74" t="s">
        <v>671</v>
      </c>
      <c r="I229" s="74" t="s">
        <v>159</v>
      </c>
      <c r="J229" s="74"/>
      <c r="K229" s="84">
        <v>4.6999999999987985</v>
      </c>
      <c r="L229" s="87" t="s">
        <v>163</v>
      </c>
      <c r="M229" s="88">
        <v>2.9100000000000001E-2</v>
      </c>
      <c r="N229" s="88">
        <v>7.9799999999997609E-2</v>
      </c>
      <c r="O229" s="84">
        <v>525896.4</v>
      </c>
      <c r="P229" s="86">
        <v>79.17</v>
      </c>
      <c r="Q229" s="74"/>
      <c r="R229" s="84">
        <v>416.35219744500006</v>
      </c>
      <c r="S229" s="85">
        <v>2.2962802537758549E-3</v>
      </c>
      <c r="T229" s="85">
        <f t="shared" si="4"/>
        <v>1.4435195302232664E-3</v>
      </c>
      <c r="U229" s="85">
        <f>R229/'סכום נכסי הקרן'!$C$42</f>
        <v>2.2798772237137864E-4</v>
      </c>
    </row>
    <row r="230" spans="2:21">
      <c r="B230" s="77" t="s">
        <v>880</v>
      </c>
      <c r="C230" s="74" t="s">
        <v>881</v>
      </c>
      <c r="D230" s="87" t="s">
        <v>119</v>
      </c>
      <c r="E230" s="87" t="s">
        <v>348</v>
      </c>
      <c r="F230" s="74" t="s">
        <v>882</v>
      </c>
      <c r="G230" s="87" t="s">
        <v>654</v>
      </c>
      <c r="H230" s="74" t="s">
        <v>883</v>
      </c>
      <c r="I230" s="74" t="s">
        <v>159</v>
      </c>
      <c r="J230" s="74"/>
      <c r="K230" s="84">
        <v>2.9899999999997786</v>
      </c>
      <c r="L230" s="87" t="s">
        <v>163</v>
      </c>
      <c r="M230" s="88">
        <v>4.4500000000000005E-2</v>
      </c>
      <c r="N230" s="88">
        <v>0.16619999999994345</v>
      </c>
      <c r="O230" s="84">
        <v>501028.9969330001</v>
      </c>
      <c r="P230" s="86">
        <v>72</v>
      </c>
      <c r="Q230" s="74"/>
      <c r="R230" s="84">
        <v>360.74087779200005</v>
      </c>
      <c r="S230" s="85">
        <v>8.6481694914294666E-4</v>
      </c>
      <c r="T230" s="85">
        <f t="shared" si="4"/>
        <v>1.2507115505531246E-3</v>
      </c>
      <c r="U230" s="85">
        <f>R230/'סכום נכסי הקרן'!$C$42</f>
        <v>1.975358641043666E-4</v>
      </c>
    </row>
    <row r="231" spans="2:21">
      <c r="B231" s="77" t="s">
        <v>884</v>
      </c>
      <c r="C231" s="74" t="s">
        <v>885</v>
      </c>
      <c r="D231" s="87" t="s">
        <v>119</v>
      </c>
      <c r="E231" s="87" t="s">
        <v>348</v>
      </c>
      <c r="F231" s="74" t="s">
        <v>882</v>
      </c>
      <c r="G231" s="87" t="s">
        <v>654</v>
      </c>
      <c r="H231" s="74" t="s">
        <v>883</v>
      </c>
      <c r="I231" s="74" t="s">
        <v>159</v>
      </c>
      <c r="J231" s="74"/>
      <c r="K231" s="84">
        <v>3.4299999999999362</v>
      </c>
      <c r="L231" s="87" t="s">
        <v>163</v>
      </c>
      <c r="M231" s="88">
        <v>3.5000000000000003E-2</v>
      </c>
      <c r="N231" s="88">
        <v>6.5700000000013428E-2</v>
      </c>
      <c r="O231" s="84">
        <v>859187.51377900015</v>
      </c>
      <c r="P231" s="86">
        <v>91</v>
      </c>
      <c r="Q231" s="74"/>
      <c r="R231" s="84">
        <v>781.86060903500004</v>
      </c>
      <c r="S231" s="85">
        <v>1.0474843475852772E-3</v>
      </c>
      <c r="T231" s="85">
        <f t="shared" si="4"/>
        <v>2.7107604234594485E-3</v>
      </c>
      <c r="U231" s="85">
        <f>R231/'סכום נכסי הקרן'!$C$42</f>
        <v>4.2813421079478266E-4</v>
      </c>
    </row>
    <row r="232" spans="2:21">
      <c r="B232" s="77" t="s">
        <v>886</v>
      </c>
      <c r="C232" s="74" t="s">
        <v>887</v>
      </c>
      <c r="D232" s="87" t="s">
        <v>119</v>
      </c>
      <c r="E232" s="87" t="s">
        <v>348</v>
      </c>
      <c r="F232" s="74" t="s">
        <v>865</v>
      </c>
      <c r="G232" s="87" t="s">
        <v>189</v>
      </c>
      <c r="H232" s="74" t="s">
        <v>682</v>
      </c>
      <c r="I232" s="74"/>
      <c r="J232" s="74"/>
      <c r="K232" s="84">
        <v>3.459999999979646</v>
      </c>
      <c r="L232" s="87" t="s">
        <v>163</v>
      </c>
      <c r="M232" s="88">
        <v>4.2500000000000003E-2</v>
      </c>
      <c r="N232" s="88">
        <v>1.3199999999851384E-2</v>
      </c>
      <c r="O232" s="84">
        <v>55855.113128000005</v>
      </c>
      <c r="P232" s="86">
        <v>110.83</v>
      </c>
      <c r="Q232" s="74"/>
      <c r="R232" s="84">
        <v>61.904222481000005</v>
      </c>
      <c r="S232" s="85">
        <v>4.8109485898363482E-4</v>
      </c>
      <c r="T232" s="85">
        <f t="shared" si="4"/>
        <v>2.1462587372656804E-4</v>
      </c>
      <c r="U232" s="85">
        <f>R232/'סכום נכסי הקרן'!$C$42</f>
        <v>3.3897749970392942E-5</v>
      </c>
    </row>
    <row r="233" spans="2:21">
      <c r="B233" s="73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84"/>
      <c r="P233" s="86"/>
      <c r="Q233" s="74"/>
      <c r="R233" s="74"/>
      <c r="S233" s="74"/>
      <c r="T233" s="85"/>
      <c r="U233" s="74"/>
    </row>
    <row r="234" spans="2:21">
      <c r="B234" s="92" t="s">
        <v>47</v>
      </c>
      <c r="C234" s="72"/>
      <c r="D234" s="72"/>
      <c r="E234" s="72"/>
      <c r="F234" s="72"/>
      <c r="G234" s="72"/>
      <c r="H234" s="72"/>
      <c r="I234" s="72"/>
      <c r="J234" s="72"/>
      <c r="K234" s="81">
        <v>3.5912878365890406</v>
      </c>
      <c r="L234" s="72"/>
      <c r="M234" s="72"/>
      <c r="N234" s="94">
        <v>6.8323361390951742E-2</v>
      </c>
      <c r="O234" s="81"/>
      <c r="P234" s="83"/>
      <c r="Q234" s="72"/>
      <c r="R234" s="81">
        <f>SUM(R235:R240)</f>
        <v>7792.1609528580011</v>
      </c>
      <c r="S234" s="72"/>
      <c r="T234" s="82">
        <f t="shared" ref="T234:T240" si="5">R234/$R$11</f>
        <v>2.701591726216249E-2</v>
      </c>
      <c r="U234" s="82">
        <f>R234/'סכום נכסי הקרן'!$C$42</f>
        <v>4.2668611788171584E-3</v>
      </c>
    </row>
    <row r="235" spans="2:21">
      <c r="B235" s="77" t="s">
        <v>888</v>
      </c>
      <c r="C235" s="74" t="s">
        <v>889</v>
      </c>
      <c r="D235" s="87" t="s">
        <v>119</v>
      </c>
      <c r="E235" s="87" t="s">
        <v>348</v>
      </c>
      <c r="F235" s="74" t="s">
        <v>890</v>
      </c>
      <c r="G235" s="87" t="s">
        <v>145</v>
      </c>
      <c r="H235" s="74" t="s">
        <v>434</v>
      </c>
      <c r="I235" s="74" t="s">
        <v>352</v>
      </c>
      <c r="J235" s="74"/>
      <c r="K235" s="84">
        <v>2.3399999999997805</v>
      </c>
      <c r="L235" s="87" t="s">
        <v>163</v>
      </c>
      <c r="M235" s="88">
        <v>3.49E-2</v>
      </c>
      <c r="N235" s="88">
        <v>4.2599999999993657E-2</v>
      </c>
      <c r="O235" s="84">
        <v>3447153.2925780006</v>
      </c>
      <c r="P235" s="86">
        <v>94.98</v>
      </c>
      <c r="Q235" s="74"/>
      <c r="R235" s="84">
        <v>3274.1063104580003</v>
      </c>
      <c r="S235" s="85">
        <v>1.8662900824504209E-3</v>
      </c>
      <c r="T235" s="85">
        <f t="shared" si="5"/>
        <v>1.1351534667467916E-2</v>
      </c>
      <c r="U235" s="85">
        <f>R235/'סכום נכסי הקרן'!$C$42</f>
        <v>1.7928476061944741E-3</v>
      </c>
    </row>
    <row r="236" spans="2:21">
      <c r="B236" s="77" t="s">
        <v>891</v>
      </c>
      <c r="C236" s="74" t="s">
        <v>892</v>
      </c>
      <c r="D236" s="87" t="s">
        <v>119</v>
      </c>
      <c r="E236" s="87" t="s">
        <v>348</v>
      </c>
      <c r="F236" s="74" t="s">
        <v>893</v>
      </c>
      <c r="G236" s="87" t="s">
        <v>145</v>
      </c>
      <c r="H236" s="74" t="s">
        <v>634</v>
      </c>
      <c r="I236" s="74" t="s">
        <v>159</v>
      </c>
      <c r="J236" s="74"/>
      <c r="K236" s="84">
        <v>4.7199999999982047</v>
      </c>
      <c r="L236" s="87" t="s">
        <v>163</v>
      </c>
      <c r="M236" s="88">
        <v>4.6900000000000004E-2</v>
      </c>
      <c r="N236" s="88">
        <v>9.1299999999965603E-2</v>
      </c>
      <c r="O236" s="84">
        <v>1587291.6612200001</v>
      </c>
      <c r="P236" s="86">
        <v>80.05</v>
      </c>
      <c r="Q236" s="74"/>
      <c r="R236" s="84">
        <v>1270.6270062490003</v>
      </c>
      <c r="S236" s="85">
        <v>8.4779201819773639E-4</v>
      </c>
      <c r="T236" s="85">
        <f t="shared" si="5"/>
        <v>4.4053445866389261E-3</v>
      </c>
      <c r="U236" s="85">
        <f>R236/'סכום נכסי הקרן'!$C$42</f>
        <v>6.9577477653769474E-4</v>
      </c>
    </row>
    <row r="237" spans="2:21">
      <c r="B237" s="77" t="s">
        <v>894</v>
      </c>
      <c r="C237" s="74" t="s">
        <v>895</v>
      </c>
      <c r="D237" s="87" t="s">
        <v>119</v>
      </c>
      <c r="E237" s="87" t="s">
        <v>348</v>
      </c>
      <c r="F237" s="74" t="s">
        <v>893</v>
      </c>
      <c r="G237" s="87" t="s">
        <v>145</v>
      </c>
      <c r="H237" s="74" t="s">
        <v>634</v>
      </c>
      <c r="I237" s="74" t="s">
        <v>159</v>
      </c>
      <c r="J237" s="74"/>
      <c r="K237" s="84">
        <v>4.9300000000008692</v>
      </c>
      <c r="L237" s="87" t="s">
        <v>163</v>
      </c>
      <c r="M237" s="88">
        <v>4.6900000000000004E-2</v>
      </c>
      <c r="N237" s="88">
        <v>9.1600000000015849E-2</v>
      </c>
      <c r="O237" s="84">
        <v>3221424.4360120003</v>
      </c>
      <c r="P237" s="86">
        <v>80.7</v>
      </c>
      <c r="Q237" s="74"/>
      <c r="R237" s="84">
        <v>2599.6895075180005</v>
      </c>
      <c r="S237" s="85">
        <v>2.077795645699237E-3</v>
      </c>
      <c r="T237" s="85">
        <f t="shared" si="5"/>
        <v>9.0132887484386803E-3</v>
      </c>
      <c r="U237" s="85">
        <f>R237/'סכום נכסי הקרן'!$C$42</f>
        <v>1.4235478840485644E-3</v>
      </c>
    </row>
    <row r="238" spans="2:21">
      <c r="B238" s="77" t="s">
        <v>896</v>
      </c>
      <c r="C238" s="74" t="s">
        <v>897</v>
      </c>
      <c r="D238" s="87" t="s">
        <v>119</v>
      </c>
      <c r="E238" s="87" t="s">
        <v>348</v>
      </c>
      <c r="F238" s="74" t="s">
        <v>898</v>
      </c>
      <c r="G238" s="87" t="s">
        <v>145</v>
      </c>
      <c r="H238" s="74" t="s">
        <v>644</v>
      </c>
      <c r="I238" s="74" t="s">
        <v>159</v>
      </c>
      <c r="J238" s="74"/>
      <c r="K238" s="84">
        <v>1.2200000000032492</v>
      </c>
      <c r="L238" s="87" t="s">
        <v>163</v>
      </c>
      <c r="M238" s="88">
        <v>4.4999999999999998E-2</v>
      </c>
      <c r="N238" s="88">
        <v>8.0200000000357402E-2</v>
      </c>
      <c r="O238" s="84">
        <v>35262.479038000005</v>
      </c>
      <c r="P238" s="86">
        <v>87.28</v>
      </c>
      <c r="Q238" s="74"/>
      <c r="R238" s="84">
        <v>30.777092445000005</v>
      </c>
      <c r="S238" s="85">
        <v>2.3123119026510377E-5</v>
      </c>
      <c r="T238" s="85">
        <f t="shared" si="5"/>
        <v>1.0670613557579045E-4</v>
      </c>
      <c r="U238" s="85">
        <f>R238/'סכום נכסי הקרן'!$C$42</f>
        <v>1.6853037526422165E-5</v>
      </c>
    </row>
    <row r="239" spans="2:21">
      <c r="B239" s="77" t="s">
        <v>899</v>
      </c>
      <c r="C239" s="74" t="s">
        <v>900</v>
      </c>
      <c r="D239" s="87" t="s">
        <v>119</v>
      </c>
      <c r="E239" s="87" t="s">
        <v>348</v>
      </c>
      <c r="F239" s="74" t="s">
        <v>868</v>
      </c>
      <c r="G239" s="87" t="s">
        <v>468</v>
      </c>
      <c r="H239" s="74" t="s">
        <v>678</v>
      </c>
      <c r="I239" s="74" t="s">
        <v>352</v>
      </c>
      <c r="J239" s="74"/>
      <c r="K239" s="84">
        <v>1.8499999999981704</v>
      </c>
      <c r="L239" s="87" t="s">
        <v>163</v>
      </c>
      <c r="M239" s="88">
        <v>6.7000000000000004E-2</v>
      </c>
      <c r="N239" s="88">
        <v>5.8499999999953554E-2</v>
      </c>
      <c r="O239" s="84">
        <v>388316.80908400007</v>
      </c>
      <c r="P239" s="86">
        <v>91.49</v>
      </c>
      <c r="Q239" s="74"/>
      <c r="R239" s="84">
        <v>355.27105762900004</v>
      </c>
      <c r="S239" s="85">
        <v>3.7934438461477399E-4</v>
      </c>
      <c r="T239" s="85">
        <f t="shared" si="5"/>
        <v>1.2317473364080976E-3</v>
      </c>
      <c r="U239" s="85">
        <f>R239/'סכום נכסי הקרן'!$C$42</f>
        <v>1.9454067914222129E-4</v>
      </c>
    </row>
    <row r="240" spans="2:21">
      <c r="B240" s="77" t="s">
        <v>901</v>
      </c>
      <c r="C240" s="74" t="s">
        <v>902</v>
      </c>
      <c r="D240" s="87" t="s">
        <v>119</v>
      </c>
      <c r="E240" s="87" t="s">
        <v>348</v>
      </c>
      <c r="F240" s="74" t="s">
        <v>868</v>
      </c>
      <c r="G240" s="87" t="s">
        <v>468</v>
      </c>
      <c r="H240" s="74" t="s">
        <v>678</v>
      </c>
      <c r="I240" s="74" t="s">
        <v>352</v>
      </c>
      <c r="J240" s="74"/>
      <c r="K240" s="84">
        <v>3.1099999999943062</v>
      </c>
      <c r="L240" s="87" t="s">
        <v>163</v>
      </c>
      <c r="M240" s="88">
        <v>4.7E-2</v>
      </c>
      <c r="N240" s="88">
        <v>5.9299999999928535E-2</v>
      </c>
      <c r="O240" s="84">
        <v>288236.56556999998</v>
      </c>
      <c r="P240" s="86">
        <v>90.79</v>
      </c>
      <c r="Q240" s="74"/>
      <c r="R240" s="84">
        <v>261.68997855900005</v>
      </c>
      <c r="S240" s="85">
        <v>4.1479535794658305E-4</v>
      </c>
      <c r="T240" s="85">
        <f t="shared" si="5"/>
        <v>9.0729578763307879E-4</v>
      </c>
      <c r="U240" s="85">
        <f>R240/'סכום נכסי הקרן'!$C$42</f>
        <v>1.4329719536778157E-4</v>
      </c>
    </row>
    <row r="241" spans="2:21">
      <c r="B241" s="73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84"/>
      <c r="P241" s="86"/>
      <c r="Q241" s="74"/>
      <c r="R241" s="74"/>
      <c r="S241" s="74"/>
      <c r="T241" s="85"/>
      <c r="U241" s="74"/>
    </row>
    <row r="242" spans="2:21">
      <c r="B242" s="71" t="s">
        <v>232</v>
      </c>
      <c r="C242" s="72"/>
      <c r="D242" s="72"/>
      <c r="E242" s="72"/>
      <c r="F242" s="72"/>
      <c r="G242" s="72"/>
      <c r="H242" s="72"/>
      <c r="I242" s="72"/>
      <c r="J242" s="72"/>
      <c r="K242" s="81">
        <v>8.3156230525667549</v>
      </c>
      <c r="L242" s="72"/>
      <c r="M242" s="72"/>
      <c r="N242" s="94">
        <v>3.4350982532271777E-2</v>
      </c>
      <c r="O242" s="81"/>
      <c r="P242" s="83"/>
      <c r="Q242" s="72"/>
      <c r="R242" s="81">
        <f>R243+R252</f>
        <v>68364.925391420024</v>
      </c>
      <c r="S242" s="72"/>
      <c r="T242" s="82">
        <f t="shared" ref="T242:T250" si="6">R242/$R$11</f>
        <v>0.23702554133344689</v>
      </c>
      <c r="U242" s="82">
        <f>R242/'סכום נכסי הקרן'!$C$42</f>
        <v>3.74355262821401E-2</v>
      </c>
    </row>
    <row r="243" spans="2:21">
      <c r="B243" s="92" t="s">
        <v>65</v>
      </c>
      <c r="C243" s="72"/>
      <c r="D243" s="72"/>
      <c r="E243" s="72"/>
      <c r="F243" s="72"/>
      <c r="G243" s="72"/>
      <c r="H243" s="72"/>
      <c r="I243" s="72"/>
      <c r="J243" s="72"/>
      <c r="K243" s="81">
        <v>6.5698279408002884</v>
      </c>
      <c r="L243" s="72"/>
      <c r="M243" s="72"/>
      <c r="N243" s="94">
        <v>3.8870061232594802E-2</v>
      </c>
      <c r="O243" s="81"/>
      <c r="P243" s="83"/>
      <c r="Q243" s="72"/>
      <c r="R243" s="81">
        <f>SUM(R244:R250)</f>
        <v>5565.8918611690015</v>
      </c>
      <c r="S243" s="72"/>
      <c r="T243" s="82">
        <f t="shared" si="6"/>
        <v>1.9297300828511971E-2</v>
      </c>
      <c r="U243" s="82">
        <f>R243/'סכום נכסי הקרן'!$C$42</f>
        <v>3.0477922686139845E-3</v>
      </c>
    </row>
    <row r="244" spans="2:21">
      <c r="B244" s="77" t="s">
        <v>903</v>
      </c>
      <c r="C244" s="74" t="s">
        <v>904</v>
      </c>
      <c r="D244" s="87" t="s">
        <v>28</v>
      </c>
      <c r="E244" s="87" t="s">
        <v>905</v>
      </c>
      <c r="F244" s="74" t="s">
        <v>371</v>
      </c>
      <c r="G244" s="87" t="s">
        <v>358</v>
      </c>
      <c r="H244" s="74" t="s">
        <v>906</v>
      </c>
      <c r="I244" s="74" t="s">
        <v>341</v>
      </c>
      <c r="J244" s="74"/>
      <c r="K244" s="84">
        <v>4.8999999999986503</v>
      </c>
      <c r="L244" s="87" t="s">
        <v>162</v>
      </c>
      <c r="M244" s="88">
        <v>3.2750000000000001E-2</v>
      </c>
      <c r="N244" s="88">
        <v>3.0799999999989201E-2</v>
      </c>
      <c r="O244" s="84">
        <v>319476.32307200006</v>
      </c>
      <c r="P244" s="86">
        <v>101.10493</v>
      </c>
      <c r="Q244" s="74"/>
      <c r="R244" s="84">
        <v>1111.4647285650003</v>
      </c>
      <c r="S244" s="85">
        <v>4.2596843076266673E-4</v>
      </c>
      <c r="T244" s="85">
        <f t="shared" si="6"/>
        <v>3.8535188541903229E-3</v>
      </c>
      <c r="U244" s="85">
        <f>R244/'סכום נכסי הקרן'!$C$42</f>
        <v>6.0862009019450674E-4</v>
      </c>
    </row>
    <row r="245" spans="2:21">
      <c r="B245" s="77" t="s">
        <v>907</v>
      </c>
      <c r="C245" s="74" t="s">
        <v>908</v>
      </c>
      <c r="D245" s="87" t="s">
        <v>28</v>
      </c>
      <c r="E245" s="87" t="s">
        <v>905</v>
      </c>
      <c r="F245" s="74" t="s">
        <v>909</v>
      </c>
      <c r="G245" s="87" t="s">
        <v>910</v>
      </c>
      <c r="H245" s="74" t="s">
        <v>911</v>
      </c>
      <c r="I245" s="74" t="s">
        <v>912</v>
      </c>
      <c r="J245" s="74"/>
      <c r="K245" s="84">
        <v>3.0000000000014904</v>
      </c>
      <c r="L245" s="87" t="s">
        <v>162</v>
      </c>
      <c r="M245" s="88">
        <v>5.0819999999999997E-2</v>
      </c>
      <c r="N245" s="88">
        <v>4.6400000000025025E-2</v>
      </c>
      <c r="O245" s="84">
        <v>191163.86395700005</v>
      </c>
      <c r="P245" s="86">
        <v>102.00362</v>
      </c>
      <c r="Q245" s="74"/>
      <c r="R245" s="84">
        <v>670.97454323800014</v>
      </c>
      <c r="S245" s="85">
        <v>5.9738707486562521E-4</v>
      </c>
      <c r="T245" s="85">
        <f t="shared" si="6"/>
        <v>2.3263113858661352E-3</v>
      </c>
      <c r="U245" s="85">
        <f>R245/'סכום נכסי הקרן'!$C$42</f>
        <v>3.6741479646499421E-4</v>
      </c>
    </row>
    <row r="246" spans="2:21">
      <c r="B246" s="77" t="s">
        <v>913</v>
      </c>
      <c r="C246" s="74" t="s">
        <v>914</v>
      </c>
      <c r="D246" s="87" t="s">
        <v>28</v>
      </c>
      <c r="E246" s="87" t="s">
        <v>905</v>
      </c>
      <c r="F246" s="74" t="s">
        <v>909</v>
      </c>
      <c r="G246" s="87" t="s">
        <v>910</v>
      </c>
      <c r="H246" s="74" t="s">
        <v>911</v>
      </c>
      <c r="I246" s="74" t="s">
        <v>912</v>
      </c>
      <c r="J246" s="74"/>
      <c r="K246" s="84">
        <v>4.5799999999998073</v>
      </c>
      <c r="L246" s="87" t="s">
        <v>162</v>
      </c>
      <c r="M246" s="88">
        <v>5.4120000000000001E-2</v>
      </c>
      <c r="N246" s="88">
        <v>5.0799999999992719E-2</v>
      </c>
      <c r="O246" s="84">
        <v>265639.36482700007</v>
      </c>
      <c r="P246" s="86">
        <v>102.114</v>
      </c>
      <c r="Q246" s="74"/>
      <c r="R246" s="84">
        <v>933.38838947100021</v>
      </c>
      <c r="S246" s="85">
        <v>8.3012301508437526E-4</v>
      </c>
      <c r="T246" s="85">
        <f t="shared" si="6"/>
        <v>3.2361168687311077E-3</v>
      </c>
      <c r="U246" s="85">
        <f>R246/'סכום נכסי הקרן'!$C$42</f>
        <v>5.111083700512799E-4</v>
      </c>
    </row>
    <row r="247" spans="2:21">
      <c r="B247" s="77" t="s">
        <v>915</v>
      </c>
      <c r="C247" s="74" t="s">
        <v>916</v>
      </c>
      <c r="D247" s="87" t="s">
        <v>28</v>
      </c>
      <c r="E247" s="87" t="s">
        <v>905</v>
      </c>
      <c r="F247" s="74" t="s">
        <v>710</v>
      </c>
      <c r="G247" s="87" t="s">
        <v>520</v>
      </c>
      <c r="H247" s="74" t="s">
        <v>911</v>
      </c>
      <c r="I247" s="74" t="s">
        <v>341</v>
      </c>
      <c r="J247" s="74"/>
      <c r="K247" s="84">
        <v>11.269999999998609</v>
      </c>
      <c r="L247" s="87" t="s">
        <v>162</v>
      </c>
      <c r="M247" s="88">
        <v>6.3750000000000001E-2</v>
      </c>
      <c r="N247" s="88">
        <v>4.1299999999993099E-2</v>
      </c>
      <c r="O247" s="84">
        <v>411979.44000000006</v>
      </c>
      <c r="P247" s="86">
        <v>128.75899999999999</v>
      </c>
      <c r="Q247" s="74"/>
      <c r="R247" s="84">
        <v>1825.3149492020002</v>
      </c>
      <c r="S247" s="85">
        <v>6.8663240000000009E-4</v>
      </c>
      <c r="T247" s="85">
        <f t="shared" si="6"/>
        <v>6.3284829386054658E-3</v>
      </c>
      <c r="U247" s="85">
        <f>R247/'סכום נכסי הקרן'!$C$42</f>
        <v>9.9951291342461539E-4</v>
      </c>
    </row>
    <row r="248" spans="2:21">
      <c r="B248" s="77" t="s">
        <v>917</v>
      </c>
      <c r="C248" s="74" t="s">
        <v>918</v>
      </c>
      <c r="D248" s="87" t="s">
        <v>28</v>
      </c>
      <c r="E248" s="87" t="s">
        <v>905</v>
      </c>
      <c r="F248" s="74" t="s">
        <v>919</v>
      </c>
      <c r="G248" s="87" t="s">
        <v>920</v>
      </c>
      <c r="H248" s="74" t="s">
        <v>921</v>
      </c>
      <c r="I248" s="74" t="s">
        <v>341</v>
      </c>
      <c r="J248" s="74"/>
      <c r="K248" s="84">
        <v>3.6500000000017323</v>
      </c>
      <c r="L248" s="87" t="s">
        <v>164</v>
      </c>
      <c r="M248" s="88">
        <v>0.06</v>
      </c>
      <c r="N248" s="88">
        <v>5.2200000000022985E-2</v>
      </c>
      <c r="O248" s="84">
        <v>131833.42080000002</v>
      </c>
      <c r="P248" s="86">
        <v>103.38800000000001</v>
      </c>
      <c r="Q248" s="74"/>
      <c r="R248" s="84">
        <v>548.716286717</v>
      </c>
      <c r="S248" s="85">
        <v>1.3183342080000003E-4</v>
      </c>
      <c r="T248" s="85">
        <f t="shared" si="6"/>
        <v>1.9024342402617265E-3</v>
      </c>
      <c r="U248" s="85">
        <f>R248/'סכום נכסי הקרן'!$C$42</f>
        <v>3.0046815461617671E-4</v>
      </c>
    </row>
    <row r="249" spans="2:21">
      <c r="B249" s="77" t="s">
        <v>922</v>
      </c>
      <c r="C249" s="74" t="s">
        <v>923</v>
      </c>
      <c r="D249" s="87" t="s">
        <v>28</v>
      </c>
      <c r="E249" s="87" t="s">
        <v>905</v>
      </c>
      <c r="F249" s="74" t="s">
        <v>924</v>
      </c>
      <c r="G249" s="87" t="s">
        <v>925</v>
      </c>
      <c r="H249" s="74" t="s">
        <v>682</v>
      </c>
      <c r="I249" s="74"/>
      <c r="J249" s="74"/>
      <c r="K249" s="84">
        <v>4.1199999999925128</v>
      </c>
      <c r="L249" s="87" t="s">
        <v>162</v>
      </c>
      <c r="M249" s="88">
        <v>0</v>
      </c>
      <c r="N249" s="88">
        <v>5.1999999999591574E-3</v>
      </c>
      <c r="O249" s="84">
        <v>35018.252400000005</v>
      </c>
      <c r="P249" s="86">
        <v>97.531999999999996</v>
      </c>
      <c r="Q249" s="74"/>
      <c r="R249" s="84">
        <v>117.52392069900002</v>
      </c>
      <c r="S249" s="85">
        <v>6.090130852173914E-5</v>
      </c>
      <c r="T249" s="85">
        <f t="shared" si="6"/>
        <v>4.0746290241407303E-4</v>
      </c>
      <c r="U249" s="85">
        <f>R249/'סכום נכסי הקרן'!$C$42</f>
        <v>6.4354196203945846E-5</v>
      </c>
    </row>
    <row r="250" spans="2:21">
      <c r="B250" s="77" t="s">
        <v>926</v>
      </c>
      <c r="C250" s="74" t="s">
        <v>927</v>
      </c>
      <c r="D250" s="87" t="s">
        <v>28</v>
      </c>
      <c r="E250" s="87" t="s">
        <v>905</v>
      </c>
      <c r="F250" s="74" t="s">
        <v>928</v>
      </c>
      <c r="G250" s="87" t="s">
        <v>191</v>
      </c>
      <c r="H250" s="74" t="s">
        <v>682</v>
      </c>
      <c r="I250" s="74"/>
      <c r="J250" s="74"/>
      <c r="K250" s="84">
        <v>4.9499999999995827</v>
      </c>
      <c r="L250" s="87" t="s">
        <v>162</v>
      </c>
      <c r="M250" s="88">
        <v>0</v>
      </c>
      <c r="N250" s="88">
        <v>-2.9999999999972111E-3</v>
      </c>
      <c r="O250" s="84">
        <v>103681.49240000002</v>
      </c>
      <c r="P250" s="86">
        <v>100.488</v>
      </c>
      <c r="Q250" s="74"/>
      <c r="R250" s="84">
        <v>358.50904327700005</v>
      </c>
      <c r="S250" s="85">
        <v>2.2539454869565222E-4</v>
      </c>
      <c r="T250" s="85">
        <f t="shared" si="6"/>
        <v>1.2429736384431387E-3</v>
      </c>
      <c r="U250" s="85">
        <f>R250/'סכום נכסי הקרן'!$C$42</f>
        <v>1.9631374765846529E-4</v>
      </c>
    </row>
    <row r="251" spans="2:21">
      <c r="B251" s="73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84"/>
      <c r="P251" s="86"/>
      <c r="Q251" s="74"/>
      <c r="R251" s="74"/>
      <c r="S251" s="74"/>
      <c r="T251" s="85"/>
      <c r="U251" s="74"/>
    </row>
    <row r="252" spans="2:21">
      <c r="B252" s="92" t="s">
        <v>64</v>
      </c>
      <c r="C252" s="72"/>
      <c r="D252" s="72"/>
      <c r="E252" s="72"/>
      <c r="F252" s="72"/>
      <c r="G252" s="72"/>
      <c r="H252" s="72"/>
      <c r="I252" s="72"/>
      <c r="J252" s="72"/>
      <c r="K252" s="81">
        <v>8.4703532491575757</v>
      </c>
      <c r="L252" s="72"/>
      <c r="M252" s="72"/>
      <c r="N252" s="94">
        <v>3.3950455614194366E-2</v>
      </c>
      <c r="O252" s="81"/>
      <c r="P252" s="83"/>
      <c r="Q252" s="72"/>
      <c r="R252" s="81">
        <f>SUM(R253:R350)</f>
        <v>62799.033530251021</v>
      </c>
      <c r="S252" s="72"/>
      <c r="T252" s="82">
        <f t="shared" ref="T252:T315" si="7">R252/$R$11</f>
        <v>0.21772824050493489</v>
      </c>
      <c r="U252" s="82">
        <f>R252/'סכום נכסי הקרן'!$C$42</f>
        <v>3.4387734013526114E-2</v>
      </c>
    </row>
    <row r="253" spans="2:21">
      <c r="B253" s="77" t="s">
        <v>929</v>
      </c>
      <c r="C253" s="74" t="s">
        <v>930</v>
      </c>
      <c r="D253" s="87" t="s">
        <v>28</v>
      </c>
      <c r="E253" s="87" t="s">
        <v>905</v>
      </c>
      <c r="F253" s="74"/>
      <c r="G253" s="87" t="s">
        <v>925</v>
      </c>
      <c r="H253" s="74" t="s">
        <v>931</v>
      </c>
      <c r="I253" s="74" t="s">
        <v>341</v>
      </c>
      <c r="J253" s="74"/>
      <c r="K253" s="84">
        <v>21.899999999989124</v>
      </c>
      <c r="L253" s="87" t="s">
        <v>162</v>
      </c>
      <c r="M253" s="88">
        <v>3.85E-2</v>
      </c>
      <c r="N253" s="88">
        <v>3.0899999999982497E-2</v>
      </c>
      <c r="O253" s="84">
        <v>185390.74800000002</v>
      </c>
      <c r="P253" s="86">
        <v>118.19031</v>
      </c>
      <c r="Q253" s="74"/>
      <c r="R253" s="84">
        <v>753.97090074800008</v>
      </c>
      <c r="S253" s="85">
        <v>5.2968785142857147E-5</v>
      </c>
      <c r="T253" s="85">
        <f t="shared" si="7"/>
        <v>2.61406503227004E-3</v>
      </c>
      <c r="U253" s="85">
        <f>R253/'סכום נכסי הקרן'!$C$42</f>
        <v>4.1286225808509329E-4</v>
      </c>
    </row>
    <row r="254" spans="2:21">
      <c r="B254" s="77" t="s">
        <v>932</v>
      </c>
      <c r="C254" s="74" t="s">
        <v>933</v>
      </c>
      <c r="D254" s="87" t="s">
        <v>28</v>
      </c>
      <c r="E254" s="87" t="s">
        <v>905</v>
      </c>
      <c r="F254" s="74"/>
      <c r="G254" s="87" t="s">
        <v>934</v>
      </c>
      <c r="H254" s="74" t="s">
        <v>931</v>
      </c>
      <c r="I254" s="74" t="s">
        <v>912</v>
      </c>
      <c r="J254" s="74"/>
      <c r="K254" s="84">
        <v>8.2700000000039573</v>
      </c>
      <c r="L254" s="87" t="s">
        <v>162</v>
      </c>
      <c r="M254" s="88">
        <v>2.9500000000000002E-2</v>
      </c>
      <c r="N254" s="88">
        <v>2.4000000000016324E-2</v>
      </c>
      <c r="O254" s="84">
        <v>271219.79800000007</v>
      </c>
      <c r="P254" s="86">
        <v>105.04575</v>
      </c>
      <c r="Q254" s="74"/>
      <c r="R254" s="84">
        <v>980.35766095600013</v>
      </c>
      <c r="S254" s="85">
        <v>3.6162639733333343E-4</v>
      </c>
      <c r="T254" s="85">
        <f t="shared" si="7"/>
        <v>3.3989623181487553E-3</v>
      </c>
      <c r="U254" s="85">
        <f>R254/'סכום נכסי הקרן'!$C$42</f>
        <v>5.3682798266056037E-4</v>
      </c>
    </row>
    <row r="255" spans="2:21">
      <c r="B255" s="77" t="s">
        <v>935</v>
      </c>
      <c r="C255" s="74" t="s">
        <v>936</v>
      </c>
      <c r="D255" s="87" t="s">
        <v>28</v>
      </c>
      <c r="E255" s="87" t="s">
        <v>905</v>
      </c>
      <c r="F255" s="74"/>
      <c r="G255" s="87" t="s">
        <v>937</v>
      </c>
      <c r="H255" s="74" t="s">
        <v>931</v>
      </c>
      <c r="I255" s="74" t="s">
        <v>341</v>
      </c>
      <c r="J255" s="74"/>
      <c r="K255" s="84">
        <v>21.690000000011253</v>
      </c>
      <c r="L255" s="87" t="s">
        <v>162</v>
      </c>
      <c r="M255" s="88">
        <v>3.7999999999999999E-2</v>
      </c>
      <c r="N255" s="88">
        <v>3.1000000000010321E-2</v>
      </c>
      <c r="O255" s="84">
        <v>144192.80400000003</v>
      </c>
      <c r="P255" s="86">
        <v>117.14511</v>
      </c>
      <c r="Q255" s="74"/>
      <c r="R255" s="84">
        <v>581.23589713400008</v>
      </c>
      <c r="S255" s="85">
        <v>9.6128536000000025E-5</v>
      </c>
      <c r="T255" s="85">
        <f t="shared" si="7"/>
        <v>2.0151817963939187E-3</v>
      </c>
      <c r="U255" s="85">
        <f>R255/'סכום נכסי הקרן'!$C$42</f>
        <v>3.1827536677183201E-4</v>
      </c>
    </row>
    <row r="256" spans="2:21">
      <c r="B256" s="77" t="s">
        <v>938</v>
      </c>
      <c r="C256" s="74" t="s">
        <v>939</v>
      </c>
      <c r="D256" s="87" t="s">
        <v>28</v>
      </c>
      <c r="E256" s="87" t="s">
        <v>905</v>
      </c>
      <c r="F256" s="74"/>
      <c r="G256" s="87" t="s">
        <v>940</v>
      </c>
      <c r="H256" s="74" t="s">
        <v>931</v>
      </c>
      <c r="I256" s="74" t="s">
        <v>341</v>
      </c>
      <c r="J256" s="74"/>
      <c r="K256" s="84">
        <v>6.5199999999980589</v>
      </c>
      <c r="L256" s="87" t="s">
        <v>162</v>
      </c>
      <c r="M256" s="88">
        <v>5.1249999999999997E-2</v>
      </c>
      <c r="N256" s="88">
        <v>2.9299999999976963E-2</v>
      </c>
      <c r="O256" s="84">
        <v>82636.209340000016</v>
      </c>
      <c r="P256" s="86">
        <v>116.0271</v>
      </c>
      <c r="Q256" s="74"/>
      <c r="R256" s="84">
        <v>329.92443903200007</v>
      </c>
      <c r="S256" s="85">
        <v>1.6527241868000004E-4</v>
      </c>
      <c r="T256" s="85">
        <f t="shared" si="7"/>
        <v>1.1438689988025347E-3</v>
      </c>
      <c r="U256" s="85">
        <f>R256/'סכום נכסי הקרן'!$C$42</f>
        <v>1.8066128117288688E-4</v>
      </c>
    </row>
    <row r="257" spans="2:21">
      <c r="B257" s="77" t="s">
        <v>941</v>
      </c>
      <c r="C257" s="74" t="s">
        <v>942</v>
      </c>
      <c r="D257" s="87" t="s">
        <v>28</v>
      </c>
      <c r="E257" s="87" t="s">
        <v>905</v>
      </c>
      <c r="F257" s="74"/>
      <c r="G257" s="87" t="s">
        <v>943</v>
      </c>
      <c r="H257" s="74" t="s">
        <v>944</v>
      </c>
      <c r="I257" s="74" t="s">
        <v>912</v>
      </c>
      <c r="J257" s="74"/>
      <c r="K257" s="84">
        <v>7.7699999999981957</v>
      </c>
      <c r="L257" s="87" t="s">
        <v>162</v>
      </c>
      <c r="M257" s="88">
        <v>3.61E-2</v>
      </c>
      <c r="N257" s="88">
        <v>2.489999999999442E-2</v>
      </c>
      <c r="O257" s="84">
        <v>205989.72000000003</v>
      </c>
      <c r="P257" s="86">
        <v>108.70653</v>
      </c>
      <c r="Q257" s="74"/>
      <c r="R257" s="84">
        <v>770.52342050700008</v>
      </c>
      <c r="S257" s="85">
        <v>1.6479177600000003E-4</v>
      </c>
      <c r="T257" s="85">
        <f t="shared" si="7"/>
        <v>2.6714536702864863E-3</v>
      </c>
      <c r="U257" s="85">
        <f>R257/'סכום נכסי הקרן'!$C$42</f>
        <v>4.2192614991158031E-4</v>
      </c>
    </row>
    <row r="258" spans="2:21">
      <c r="B258" s="77" t="s">
        <v>945</v>
      </c>
      <c r="C258" s="74" t="s">
        <v>946</v>
      </c>
      <c r="D258" s="87" t="s">
        <v>28</v>
      </c>
      <c r="E258" s="87" t="s">
        <v>905</v>
      </c>
      <c r="F258" s="74"/>
      <c r="G258" s="87" t="s">
        <v>947</v>
      </c>
      <c r="H258" s="74" t="s">
        <v>944</v>
      </c>
      <c r="I258" s="74" t="s">
        <v>912</v>
      </c>
      <c r="J258" s="74"/>
      <c r="K258" s="84">
        <v>17.139999999997897</v>
      </c>
      <c r="L258" s="87" t="s">
        <v>162</v>
      </c>
      <c r="M258" s="88">
        <v>5.1249999999999997E-2</v>
      </c>
      <c r="N258" s="88">
        <v>3.109999999999085E-2</v>
      </c>
      <c r="O258" s="84">
        <v>120160.67000000001</v>
      </c>
      <c r="P258" s="86">
        <v>140.05843999999999</v>
      </c>
      <c r="Q258" s="74"/>
      <c r="R258" s="84">
        <v>579.10366362299999</v>
      </c>
      <c r="S258" s="85">
        <v>9.6128536000000012E-5</v>
      </c>
      <c r="T258" s="85">
        <f t="shared" si="7"/>
        <v>2.0077892072950421E-3</v>
      </c>
      <c r="U258" s="85">
        <f>R258/'סכום נכסי הקרן'!$C$42</f>
        <v>3.1710779022313119E-4</v>
      </c>
    </row>
    <row r="259" spans="2:21">
      <c r="B259" s="77" t="s">
        <v>948</v>
      </c>
      <c r="C259" s="74" t="s">
        <v>949</v>
      </c>
      <c r="D259" s="87" t="s">
        <v>28</v>
      </c>
      <c r="E259" s="87" t="s">
        <v>905</v>
      </c>
      <c r="F259" s="74"/>
      <c r="G259" s="87" t="s">
        <v>950</v>
      </c>
      <c r="H259" s="74" t="s">
        <v>944</v>
      </c>
      <c r="I259" s="74" t="s">
        <v>912</v>
      </c>
      <c r="J259" s="74"/>
      <c r="K259" s="84">
        <v>18.240000000002269</v>
      </c>
      <c r="L259" s="87" t="s">
        <v>162</v>
      </c>
      <c r="M259" s="88">
        <v>4.2000000000000003E-2</v>
      </c>
      <c r="N259" s="88">
        <v>3.0300000000009524E-2</v>
      </c>
      <c r="O259" s="84">
        <v>219722.36800000002</v>
      </c>
      <c r="P259" s="86">
        <v>123.59</v>
      </c>
      <c r="Q259" s="74"/>
      <c r="R259" s="84">
        <v>934.42032353700006</v>
      </c>
      <c r="S259" s="85">
        <v>2.9296315733333335E-4</v>
      </c>
      <c r="T259" s="85">
        <f t="shared" si="7"/>
        <v>3.2396946497235336E-3</v>
      </c>
      <c r="U259" s="85">
        <f>R259/'סכום נכסי הקרן'!$C$42</f>
        <v>5.1167344043829481E-4</v>
      </c>
    </row>
    <row r="260" spans="2:21">
      <c r="B260" s="77" t="s">
        <v>951</v>
      </c>
      <c r="C260" s="74" t="s">
        <v>952</v>
      </c>
      <c r="D260" s="87" t="s">
        <v>28</v>
      </c>
      <c r="E260" s="87" t="s">
        <v>905</v>
      </c>
      <c r="F260" s="74"/>
      <c r="G260" s="87" t="s">
        <v>943</v>
      </c>
      <c r="H260" s="74" t="s">
        <v>944</v>
      </c>
      <c r="I260" s="74" t="s">
        <v>912</v>
      </c>
      <c r="J260" s="74"/>
      <c r="K260" s="84">
        <v>7.5899999999987555</v>
      </c>
      <c r="L260" s="87" t="s">
        <v>162</v>
      </c>
      <c r="M260" s="88">
        <v>3.9329999999999997E-2</v>
      </c>
      <c r="N260" s="88">
        <v>2.4899999999993341E-2</v>
      </c>
      <c r="O260" s="84">
        <v>179554.3726</v>
      </c>
      <c r="P260" s="86">
        <v>111.80865</v>
      </c>
      <c r="Q260" s="74"/>
      <c r="R260" s="84">
        <v>690.80593835400009</v>
      </c>
      <c r="S260" s="85">
        <v>1.1970291506666667E-4</v>
      </c>
      <c r="T260" s="85">
        <f t="shared" si="7"/>
        <v>2.3950680931375118E-3</v>
      </c>
      <c r="U260" s="85">
        <f>R260/'סכום נכסי הקרן'!$C$42</f>
        <v>3.7827414735034883E-4</v>
      </c>
    </row>
    <row r="261" spans="2:21">
      <c r="B261" s="77" t="s">
        <v>953</v>
      </c>
      <c r="C261" s="74" t="s">
        <v>954</v>
      </c>
      <c r="D261" s="87" t="s">
        <v>28</v>
      </c>
      <c r="E261" s="87" t="s">
        <v>905</v>
      </c>
      <c r="F261" s="74"/>
      <c r="G261" s="87" t="s">
        <v>940</v>
      </c>
      <c r="H261" s="74" t="s">
        <v>944</v>
      </c>
      <c r="I261" s="74" t="s">
        <v>341</v>
      </c>
      <c r="J261" s="74"/>
      <c r="K261" s="84">
        <v>3.6999999950720306</v>
      </c>
      <c r="L261" s="87" t="s">
        <v>162</v>
      </c>
      <c r="M261" s="88">
        <v>4.4999999999999998E-2</v>
      </c>
      <c r="N261" s="88">
        <v>2.8699999955032279E-2</v>
      </c>
      <c r="O261" s="84">
        <v>89.262212000000019</v>
      </c>
      <c r="P261" s="86">
        <v>105.706</v>
      </c>
      <c r="Q261" s="74"/>
      <c r="R261" s="84">
        <v>0.32467735800000008</v>
      </c>
      <c r="S261" s="85">
        <v>1.7852442400000005E-7</v>
      </c>
      <c r="T261" s="85">
        <f t="shared" si="7"/>
        <v>1.1256770353810938E-6</v>
      </c>
      <c r="U261" s="85">
        <f>R261/'סכום נכסי הקרן'!$C$42</f>
        <v>1.777880645526197E-7</v>
      </c>
    </row>
    <row r="262" spans="2:21">
      <c r="B262" s="77" t="s">
        <v>955</v>
      </c>
      <c r="C262" s="74" t="s">
        <v>956</v>
      </c>
      <c r="D262" s="87" t="s">
        <v>28</v>
      </c>
      <c r="E262" s="87" t="s">
        <v>905</v>
      </c>
      <c r="F262" s="74"/>
      <c r="G262" s="87" t="s">
        <v>943</v>
      </c>
      <c r="H262" s="74" t="s">
        <v>944</v>
      </c>
      <c r="I262" s="74" t="s">
        <v>912</v>
      </c>
      <c r="J262" s="74"/>
      <c r="K262" s="84">
        <v>7.519999999999933</v>
      </c>
      <c r="L262" s="87" t="s">
        <v>162</v>
      </c>
      <c r="M262" s="88">
        <v>4.1100000000000005E-2</v>
      </c>
      <c r="N262" s="88">
        <v>2.5199999999999324E-2</v>
      </c>
      <c r="O262" s="84">
        <v>151059.12800000003</v>
      </c>
      <c r="P262" s="86">
        <v>112.81950000000001</v>
      </c>
      <c r="Q262" s="74"/>
      <c r="R262" s="84">
        <v>586.429510177</v>
      </c>
      <c r="S262" s="85">
        <v>1.2084730240000002E-4</v>
      </c>
      <c r="T262" s="85">
        <f t="shared" si="7"/>
        <v>2.0331883828992848E-3</v>
      </c>
      <c r="U262" s="85">
        <f>R262/'סכום נכסי הקרן'!$C$42</f>
        <v>3.2111930518699614E-4</v>
      </c>
    </row>
    <row r="263" spans="2:21">
      <c r="B263" s="77" t="s">
        <v>957</v>
      </c>
      <c r="C263" s="74" t="s">
        <v>958</v>
      </c>
      <c r="D263" s="87" t="s">
        <v>28</v>
      </c>
      <c r="E263" s="87" t="s">
        <v>905</v>
      </c>
      <c r="F263" s="74"/>
      <c r="G263" s="87" t="s">
        <v>959</v>
      </c>
      <c r="H263" s="74" t="s">
        <v>960</v>
      </c>
      <c r="I263" s="74" t="s">
        <v>961</v>
      </c>
      <c r="J263" s="74"/>
      <c r="K263" s="84">
        <v>16.030000000008194</v>
      </c>
      <c r="L263" s="87" t="s">
        <v>162</v>
      </c>
      <c r="M263" s="88">
        <v>4.4500000000000005E-2</v>
      </c>
      <c r="N263" s="88">
        <v>3.3000000000011388E-2</v>
      </c>
      <c r="O263" s="84">
        <v>211839.82804800002</v>
      </c>
      <c r="P263" s="86">
        <v>120.52511</v>
      </c>
      <c r="Q263" s="74"/>
      <c r="R263" s="84">
        <v>878.55676736000021</v>
      </c>
      <c r="S263" s="85">
        <v>1.0591991402400001E-4</v>
      </c>
      <c r="T263" s="85">
        <f t="shared" si="7"/>
        <v>3.0460121499935391E-3</v>
      </c>
      <c r="U263" s="85">
        <f>R263/'סכום נכסי הקרן'!$C$42</f>
        <v>4.8108346153457541E-4</v>
      </c>
    </row>
    <row r="264" spans="2:21">
      <c r="B264" s="77" t="s">
        <v>962</v>
      </c>
      <c r="C264" s="74" t="s">
        <v>963</v>
      </c>
      <c r="D264" s="87" t="s">
        <v>28</v>
      </c>
      <c r="E264" s="87" t="s">
        <v>905</v>
      </c>
      <c r="F264" s="74"/>
      <c r="G264" s="87" t="s">
        <v>2864</v>
      </c>
      <c r="H264" s="74" t="s">
        <v>906</v>
      </c>
      <c r="I264" s="74" t="s">
        <v>341</v>
      </c>
      <c r="J264" s="74"/>
      <c r="K264" s="84">
        <v>16.199999999994983</v>
      </c>
      <c r="L264" s="87" t="s">
        <v>162</v>
      </c>
      <c r="M264" s="88">
        <v>5.5500000000000001E-2</v>
      </c>
      <c r="N264" s="88">
        <v>3.5699999999990593E-2</v>
      </c>
      <c r="O264" s="84">
        <v>171658.10000000003</v>
      </c>
      <c r="P264" s="86">
        <v>135.01292000000001</v>
      </c>
      <c r="Q264" s="74"/>
      <c r="R264" s="84">
        <v>797.48825047500009</v>
      </c>
      <c r="S264" s="85">
        <v>4.2914525000000006E-5</v>
      </c>
      <c r="T264" s="85">
        <f t="shared" si="7"/>
        <v>2.7649424495623529E-3</v>
      </c>
      <c r="U264" s="85">
        <f>R264/'סכום נכסי הקרן'!$C$42</f>
        <v>4.3669165422802604E-4</v>
      </c>
    </row>
    <row r="265" spans="2:21">
      <c r="B265" s="77" t="s">
        <v>964</v>
      </c>
      <c r="C265" s="74" t="s">
        <v>965</v>
      </c>
      <c r="D265" s="87" t="s">
        <v>28</v>
      </c>
      <c r="E265" s="87" t="s">
        <v>905</v>
      </c>
      <c r="F265" s="74"/>
      <c r="G265" s="87" t="s">
        <v>966</v>
      </c>
      <c r="H265" s="74" t="s">
        <v>906</v>
      </c>
      <c r="I265" s="74" t="s">
        <v>912</v>
      </c>
      <c r="J265" s="74"/>
      <c r="K265" s="84">
        <v>8.4300000000004687</v>
      </c>
      <c r="L265" s="87" t="s">
        <v>162</v>
      </c>
      <c r="M265" s="88">
        <v>3.875E-2</v>
      </c>
      <c r="N265" s="88">
        <v>2.8299999999998833E-2</v>
      </c>
      <c r="O265" s="84">
        <v>273142.36872000003</v>
      </c>
      <c r="P265" s="86">
        <v>109.45126</v>
      </c>
      <c r="Q265" s="74"/>
      <c r="R265" s="84">
        <v>1028.713703164</v>
      </c>
      <c r="S265" s="85">
        <v>6.8285592180000005E-4</v>
      </c>
      <c r="T265" s="85">
        <f t="shared" si="7"/>
        <v>3.5666157898006476E-3</v>
      </c>
      <c r="U265" s="85">
        <f>R265/'סכום נכסי הקרן'!$C$42</f>
        <v>5.6330696846524676E-4</v>
      </c>
    </row>
    <row r="266" spans="2:21">
      <c r="B266" s="77" t="s">
        <v>967</v>
      </c>
      <c r="C266" s="74" t="s">
        <v>968</v>
      </c>
      <c r="D266" s="87" t="s">
        <v>28</v>
      </c>
      <c r="E266" s="87" t="s">
        <v>905</v>
      </c>
      <c r="F266" s="74"/>
      <c r="G266" s="87" t="s">
        <v>2864</v>
      </c>
      <c r="H266" s="74" t="s">
        <v>906</v>
      </c>
      <c r="I266" s="74" t="s">
        <v>341</v>
      </c>
      <c r="J266" s="74"/>
      <c r="K266" s="84">
        <v>14.429999999992528</v>
      </c>
      <c r="L266" s="87" t="s">
        <v>164</v>
      </c>
      <c r="M266" s="88">
        <v>3.7000000000000005E-2</v>
      </c>
      <c r="N266" s="88">
        <v>1.9099999999983686E-2</v>
      </c>
      <c r="O266" s="84">
        <v>89262.212000000014</v>
      </c>
      <c r="P266" s="86">
        <v>129.62144000000001</v>
      </c>
      <c r="Q266" s="74"/>
      <c r="R266" s="84">
        <v>465.79701083600008</v>
      </c>
      <c r="S266" s="85">
        <v>5.1006978285714291E-5</v>
      </c>
      <c r="T266" s="85">
        <f t="shared" si="7"/>
        <v>1.6149478407645648E-3</v>
      </c>
      <c r="U266" s="85">
        <f>R266/'סכום נכסי הקרן'!$C$42</f>
        <v>2.5506290164812803E-4</v>
      </c>
    </row>
    <row r="267" spans="2:21">
      <c r="B267" s="77" t="s">
        <v>969</v>
      </c>
      <c r="C267" s="74" t="s">
        <v>970</v>
      </c>
      <c r="D267" s="87" t="s">
        <v>28</v>
      </c>
      <c r="E267" s="87" t="s">
        <v>905</v>
      </c>
      <c r="F267" s="74"/>
      <c r="G267" s="87" t="s">
        <v>971</v>
      </c>
      <c r="H267" s="74" t="s">
        <v>906</v>
      </c>
      <c r="I267" s="74" t="s">
        <v>912</v>
      </c>
      <c r="J267" s="74"/>
      <c r="K267" s="84">
        <v>21.319999999974954</v>
      </c>
      <c r="L267" s="87" t="s">
        <v>162</v>
      </c>
      <c r="M267" s="88">
        <v>3.5000000000000003E-2</v>
      </c>
      <c r="N267" s="88">
        <v>3.7299999999965576E-2</v>
      </c>
      <c r="O267" s="84">
        <v>102994.86000000002</v>
      </c>
      <c r="P267" s="86">
        <v>95.077439999999996</v>
      </c>
      <c r="Q267" s="74"/>
      <c r="R267" s="84">
        <v>336.95951489200002</v>
      </c>
      <c r="S267" s="85">
        <v>6.8663240000000006E-5</v>
      </c>
      <c r="T267" s="85">
        <f t="shared" si="7"/>
        <v>1.168260053930456E-3</v>
      </c>
      <c r="U267" s="85">
        <f>R267/'סכום נכסי הקרן'!$C$42</f>
        <v>1.8451357481243981E-4</v>
      </c>
    </row>
    <row r="268" spans="2:21">
      <c r="B268" s="77" t="s">
        <v>972</v>
      </c>
      <c r="C268" s="74" t="s">
        <v>973</v>
      </c>
      <c r="D268" s="87" t="s">
        <v>28</v>
      </c>
      <c r="E268" s="87" t="s">
        <v>905</v>
      </c>
      <c r="F268" s="74"/>
      <c r="G268" s="87" t="s">
        <v>971</v>
      </c>
      <c r="H268" s="74" t="s">
        <v>906</v>
      </c>
      <c r="I268" s="74" t="s">
        <v>912</v>
      </c>
      <c r="J268" s="74"/>
      <c r="K268" s="84">
        <v>20.81000000000866</v>
      </c>
      <c r="L268" s="87" t="s">
        <v>162</v>
      </c>
      <c r="M268" s="88">
        <v>3.6499999999999998E-2</v>
      </c>
      <c r="N268" s="88">
        <v>3.7800000000018132E-2</v>
      </c>
      <c r="O268" s="84">
        <v>238419.36825200001</v>
      </c>
      <c r="P268" s="86">
        <v>96.830669999999998</v>
      </c>
      <c r="Q268" s="74"/>
      <c r="R268" s="84">
        <v>794.39980245200013</v>
      </c>
      <c r="S268" s="85">
        <v>3.6679897164938897E-5</v>
      </c>
      <c r="T268" s="85">
        <f t="shared" si="7"/>
        <v>2.7542346039772007E-3</v>
      </c>
      <c r="U268" s="85">
        <f>R268/'סכום נכסי הקרן'!$C$42</f>
        <v>4.3500047009414346E-4</v>
      </c>
    </row>
    <row r="269" spans="2:21">
      <c r="B269" s="77" t="s">
        <v>974</v>
      </c>
      <c r="C269" s="74" t="s">
        <v>975</v>
      </c>
      <c r="D269" s="87" t="s">
        <v>28</v>
      </c>
      <c r="E269" s="87" t="s">
        <v>905</v>
      </c>
      <c r="F269" s="74"/>
      <c r="G269" s="87" t="s">
        <v>910</v>
      </c>
      <c r="H269" s="74" t="s">
        <v>906</v>
      </c>
      <c r="I269" s="74" t="s">
        <v>912</v>
      </c>
      <c r="J269" s="74"/>
      <c r="K269" s="84">
        <v>7.6699999999993018</v>
      </c>
      <c r="L269" s="87" t="s">
        <v>162</v>
      </c>
      <c r="M269" s="88">
        <v>4.8750000000000002E-2</v>
      </c>
      <c r="N269" s="88">
        <v>3.9699999999999375E-2</v>
      </c>
      <c r="O269" s="84">
        <v>254053.98800000004</v>
      </c>
      <c r="P269" s="86">
        <v>108.03308</v>
      </c>
      <c r="Q269" s="74"/>
      <c r="R269" s="84">
        <v>944.42496889800009</v>
      </c>
      <c r="S269" s="85">
        <v>1.0162159520000001E-4</v>
      </c>
      <c r="T269" s="85">
        <f t="shared" si="7"/>
        <v>3.2743813910453899E-3</v>
      </c>
      <c r="U269" s="85">
        <f>R269/'סכום נכסי הקרן'!$C$42</f>
        <v>5.1715182225778571E-4</v>
      </c>
    </row>
    <row r="270" spans="2:21">
      <c r="B270" s="77" t="s">
        <v>976</v>
      </c>
      <c r="C270" s="74" t="s">
        <v>977</v>
      </c>
      <c r="D270" s="87" t="s">
        <v>28</v>
      </c>
      <c r="E270" s="87" t="s">
        <v>905</v>
      </c>
      <c r="F270" s="74"/>
      <c r="G270" s="87" t="s">
        <v>978</v>
      </c>
      <c r="H270" s="74" t="s">
        <v>906</v>
      </c>
      <c r="I270" s="74" t="s">
        <v>341</v>
      </c>
      <c r="J270" s="74"/>
      <c r="K270" s="84">
        <v>2.6400000005047803</v>
      </c>
      <c r="L270" s="87" t="s">
        <v>162</v>
      </c>
      <c r="M270" s="88">
        <v>6.5000000000000002E-2</v>
      </c>
      <c r="N270" s="88">
        <v>1.6100000004811189E-2</v>
      </c>
      <c r="O270" s="84">
        <v>322.71722800000003</v>
      </c>
      <c r="P270" s="86">
        <v>114.17494000000001</v>
      </c>
      <c r="Q270" s="74"/>
      <c r="R270" s="84">
        <v>1.2678783990000002</v>
      </c>
      <c r="S270" s="85">
        <v>1.2908689120000001E-7</v>
      </c>
      <c r="T270" s="85">
        <f t="shared" si="7"/>
        <v>4.3958149906161528E-6</v>
      </c>
      <c r="U270" s="85">
        <f>R270/'סכום נכסי הקרן'!$C$42</f>
        <v>6.9426968370946304E-7</v>
      </c>
    </row>
    <row r="271" spans="2:21">
      <c r="B271" s="77" t="s">
        <v>979</v>
      </c>
      <c r="C271" s="74" t="s">
        <v>980</v>
      </c>
      <c r="D271" s="87" t="s">
        <v>28</v>
      </c>
      <c r="E271" s="87" t="s">
        <v>905</v>
      </c>
      <c r="F271" s="74"/>
      <c r="G271" s="87" t="s">
        <v>981</v>
      </c>
      <c r="H271" s="74" t="s">
        <v>906</v>
      </c>
      <c r="I271" s="74" t="s">
        <v>912</v>
      </c>
      <c r="J271" s="74"/>
      <c r="K271" s="84">
        <v>8.1599999999978259</v>
      </c>
      <c r="L271" s="87" t="s">
        <v>162</v>
      </c>
      <c r="M271" s="88">
        <v>3.2500000000000001E-2</v>
      </c>
      <c r="N271" s="88">
        <v>2.2199999999992753E-2</v>
      </c>
      <c r="O271" s="84">
        <v>219722.36800000002</v>
      </c>
      <c r="P271" s="86">
        <v>109.46644000000001</v>
      </c>
      <c r="Q271" s="74"/>
      <c r="R271" s="84">
        <v>827.63711003000014</v>
      </c>
      <c r="S271" s="85">
        <v>2.9296315733333335E-4</v>
      </c>
      <c r="T271" s="85">
        <f t="shared" si="7"/>
        <v>2.869470461780542E-3</v>
      </c>
      <c r="U271" s="85">
        <f>R271/'סכום נכסי הקרן'!$C$42</f>
        <v>4.5320068159528771E-4</v>
      </c>
    </row>
    <row r="272" spans="2:21">
      <c r="B272" s="77" t="s">
        <v>982</v>
      </c>
      <c r="C272" s="74" t="s">
        <v>983</v>
      </c>
      <c r="D272" s="87" t="s">
        <v>28</v>
      </c>
      <c r="E272" s="87" t="s">
        <v>905</v>
      </c>
      <c r="F272" s="74"/>
      <c r="G272" s="87" t="s">
        <v>984</v>
      </c>
      <c r="H272" s="74" t="s">
        <v>906</v>
      </c>
      <c r="I272" s="74" t="s">
        <v>912</v>
      </c>
      <c r="J272" s="74"/>
      <c r="K272" s="84">
        <v>14.920000000002418</v>
      </c>
      <c r="L272" s="87" t="s">
        <v>162</v>
      </c>
      <c r="M272" s="88">
        <v>5.0999999999999997E-2</v>
      </c>
      <c r="N272" s="88">
        <v>3.3500000000011E-2</v>
      </c>
      <c r="O272" s="84">
        <v>82395.888000000021</v>
      </c>
      <c r="P272" s="86">
        <v>128.26249999999999</v>
      </c>
      <c r="Q272" s="74"/>
      <c r="R272" s="84">
        <v>363.65529193600003</v>
      </c>
      <c r="S272" s="85">
        <v>1.0986118400000003E-4</v>
      </c>
      <c r="T272" s="85">
        <f t="shared" si="7"/>
        <v>1.2608160096188861E-3</v>
      </c>
      <c r="U272" s="85">
        <f>R272/'סכום נכסי הקרן'!$C$42</f>
        <v>1.9913175010380404E-4</v>
      </c>
    </row>
    <row r="273" spans="2:21">
      <c r="B273" s="77" t="s">
        <v>985</v>
      </c>
      <c r="C273" s="74" t="s">
        <v>986</v>
      </c>
      <c r="D273" s="87" t="s">
        <v>28</v>
      </c>
      <c r="E273" s="87" t="s">
        <v>905</v>
      </c>
      <c r="F273" s="74"/>
      <c r="G273" s="87" t="s">
        <v>987</v>
      </c>
      <c r="H273" s="74" t="s">
        <v>906</v>
      </c>
      <c r="I273" s="74" t="s">
        <v>912</v>
      </c>
      <c r="J273" s="74"/>
      <c r="K273" s="84">
        <v>8.1500000000013753</v>
      </c>
      <c r="L273" s="87" t="s">
        <v>162</v>
      </c>
      <c r="M273" s="88">
        <v>3.4000000000000002E-2</v>
      </c>
      <c r="N273" s="88">
        <v>2.5100000000000077E-2</v>
      </c>
      <c r="O273" s="84">
        <v>322717.22800000006</v>
      </c>
      <c r="P273" s="86">
        <v>108.01678</v>
      </c>
      <c r="Q273" s="74"/>
      <c r="R273" s="84">
        <v>1199.4938923490004</v>
      </c>
      <c r="S273" s="85">
        <v>3.7966732705882358E-4</v>
      </c>
      <c r="T273" s="85">
        <f t="shared" si="7"/>
        <v>4.1587215598112362E-3</v>
      </c>
      <c r="U273" s="85">
        <f>R273/'סכום נכסי הקרן'!$C$42</f>
        <v>6.5682343504660742E-4</v>
      </c>
    </row>
    <row r="274" spans="2:21">
      <c r="B274" s="77" t="s">
        <v>988</v>
      </c>
      <c r="C274" s="74" t="s">
        <v>989</v>
      </c>
      <c r="D274" s="87" t="s">
        <v>28</v>
      </c>
      <c r="E274" s="87" t="s">
        <v>905</v>
      </c>
      <c r="F274" s="74"/>
      <c r="G274" s="87" t="s">
        <v>2864</v>
      </c>
      <c r="H274" s="74" t="s">
        <v>906</v>
      </c>
      <c r="I274" s="74" t="s">
        <v>912</v>
      </c>
      <c r="J274" s="74"/>
      <c r="K274" s="84">
        <v>18.409999999992845</v>
      </c>
      <c r="L274" s="87" t="s">
        <v>162</v>
      </c>
      <c r="M274" s="88">
        <v>3.7999999999999999E-2</v>
      </c>
      <c r="N274" s="88">
        <v>2.9899999999985046E-2</v>
      </c>
      <c r="O274" s="84">
        <v>137326.48000000004</v>
      </c>
      <c r="P274" s="86">
        <v>117.43778</v>
      </c>
      <c r="Q274" s="74"/>
      <c r="R274" s="84">
        <v>554.94096571700004</v>
      </c>
      <c r="S274" s="85">
        <v>1.8310197333333339E-4</v>
      </c>
      <c r="T274" s="85">
        <f t="shared" si="7"/>
        <v>1.924015597970443E-3</v>
      </c>
      <c r="U274" s="85">
        <f>R274/'סכום נכסי הקרן'!$C$42</f>
        <v>3.0387668805592258E-4</v>
      </c>
    </row>
    <row r="275" spans="2:21">
      <c r="B275" s="77" t="s">
        <v>990</v>
      </c>
      <c r="C275" s="74" t="s">
        <v>991</v>
      </c>
      <c r="D275" s="87" t="s">
        <v>28</v>
      </c>
      <c r="E275" s="87" t="s">
        <v>905</v>
      </c>
      <c r="F275" s="74"/>
      <c r="G275" s="87" t="s">
        <v>940</v>
      </c>
      <c r="H275" s="74" t="s">
        <v>906</v>
      </c>
      <c r="I275" s="74" t="s">
        <v>341</v>
      </c>
      <c r="J275" s="74"/>
      <c r="K275" s="84">
        <v>6.0699999999998449</v>
      </c>
      <c r="L275" s="87" t="s">
        <v>162</v>
      </c>
      <c r="M275" s="88">
        <v>4.4999999999999998E-2</v>
      </c>
      <c r="N275" s="88">
        <v>3.5299999999988195E-2</v>
      </c>
      <c r="O275" s="84">
        <v>124280.46440000001</v>
      </c>
      <c r="P275" s="86">
        <v>104.979</v>
      </c>
      <c r="Q275" s="74"/>
      <c r="R275" s="84">
        <v>448.94172560100003</v>
      </c>
      <c r="S275" s="85">
        <v>1.6570728586666667E-4</v>
      </c>
      <c r="T275" s="85">
        <f t="shared" si="7"/>
        <v>1.5565094956002631E-3</v>
      </c>
      <c r="U275" s="85">
        <f>R275/'סכום נכסי הקרן'!$C$42</f>
        <v>2.458332203489073E-4</v>
      </c>
    </row>
    <row r="276" spans="2:21">
      <c r="B276" s="77" t="s">
        <v>992</v>
      </c>
      <c r="C276" s="74" t="s">
        <v>993</v>
      </c>
      <c r="D276" s="87" t="s">
        <v>28</v>
      </c>
      <c r="E276" s="87" t="s">
        <v>905</v>
      </c>
      <c r="F276" s="74"/>
      <c r="G276" s="87" t="s">
        <v>950</v>
      </c>
      <c r="H276" s="74" t="s">
        <v>906</v>
      </c>
      <c r="I276" s="74" t="s">
        <v>341</v>
      </c>
      <c r="J276" s="74"/>
      <c r="K276" s="84">
        <v>18.780000000005128</v>
      </c>
      <c r="L276" s="87" t="s">
        <v>162</v>
      </c>
      <c r="M276" s="88">
        <v>3.5000000000000003E-2</v>
      </c>
      <c r="N276" s="88">
        <v>3.1700000000012565E-2</v>
      </c>
      <c r="O276" s="84">
        <v>274652.96000000008</v>
      </c>
      <c r="P276" s="86">
        <v>106.95628000000001</v>
      </c>
      <c r="Q276" s="74"/>
      <c r="R276" s="84">
        <v>1010.8232834690001</v>
      </c>
      <c r="S276" s="85">
        <v>2.1972236800000007E-4</v>
      </c>
      <c r="T276" s="85">
        <f t="shared" si="7"/>
        <v>3.504588567674518E-3</v>
      </c>
      <c r="U276" s="85">
        <f>R276/'סכום נכסי הקרן'!$C$42</f>
        <v>5.5351046429507277E-4</v>
      </c>
    </row>
    <row r="277" spans="2:21">
      <c r="B277" s="77" t="s">
        <v>994</v>
      </c>
      <c r="C277" s="74" t="s">
        <v>995</v>
      </c>
      <c r="D277" s="87" t="s">
        <v>28</v>
      </c>
      <c r="E277" s="87" t="s">
        <v>905</v>
      </c>
      <c r="F277" s="74"/>
      <c r="G277" s="87" t="s">
        <v>996</v>
      </c>
      <c r="H277" s="74" t="s">
        <v>906</v>
      </c>
      <c r="I277" s="74" t="s">
        <v>912</v>
      </c>
      <c r="J277" s="74"/>
      <c r="K277" s="84">
        <v>9.2500000000008882</v>
      </c>
      <c r="L277" s="87" t="s">
        <v>162</v>
      </c>
      <c r="M277" s="88">
        <v>2.4500000000000001E-2</v>
      </c>
      <c r="N277" s="88">
        <v>2.4799999999992182E-2</v>
      </c>
      <c r="O277" s="84">
        <v>164105.14360000004</v>
      </c>
      <c r="P277" s="86">
        <v>99.696309999999997</v>
      </c>
      <c r="Q277" s="74"/>
      <c r="R277" s="84">
        <v>562.97087977800004</v>
      </c>
      <c r="S277" s="85">
        <v>3.2821028720000006E-4</v>
      </c>
      <c r="T277" s="85">
        <f t="shared" si="7"/>
        <v>1.951855820369171E-3</v>
      </c>
      <c r="U277" s="85">
        <f>R277/'סכום נכסי הקרן'!$C$42</f>
        <v>3.0827373898741702E-4</v>
      </c>
    </row>
    <row r="278" spans="2:21">
      <c r="B278" s="77" t="s">
        <v>997</v>
      </c>
      <c r="C278" s="74" t="s">
        <v>998</v>
      </c>
      <c r="D278" s="87" t="s">
        <v>28</v>
      </c>
      <c r="E278" s="87" t="s">
        <v>905</v>
      </c>
      <c r="F278" s="74"/>
      <c r="G278" s="87" t="s">
        <v>999</v>
      </c>
      <c r="H278" s="74" t="s">
        <v>906</v>
      </c>
      <c r="I278" s="74" t="s">
        <v>912</v>
      </c>
      <c r="J278" s="74"/>
      <c r="K278" s="84">
        <v>18.720000000013826</v>
      </c>
      <c r="L278" s="87" t="s">
        <v>162</v>
      </c>
      <c r="M278" s="88">
        <v>3.6249999999999998E-2</v>
      </c>
      <c r="N278" s="88">
        <v>2.9300000000006689E-2</v>
      </c>
      <c r="O278" s="84">
        <v>68869.229720000003</v>
      </c>
      <c r="P278" s="86">
        <v>113.54151</v>
      </c>
      <c r="Q278" s="74"/>
      <c r="R278" s="84">
        <v>269.06956627400007</v>
      </c>
      <c r="S278" s="85">
        <v>1.3773845944E-4</v>
      </c>
      <c r="T278" s="85">
        <f t="shared" si="7"/>
        <v>9.3288128725808168E-4</v>
      </c>
      <c r="U278" s="85">
        <f>R278/'סכום נכסי הקרן'!$C$42</f>
        <v>1.4733813812131395E-4</v>
      </c>
    </row>
    <row r="279" spans="2:21">
      <c r="B279" s="77" t="s">
        <v>1000</v>
      </c>
      <c r="C279" s="74" t="s">
        <v>1001</v>
      </c>
      <c r="D279" s="87" t="s">
        <v>28</v>
      </c>
      <c r="E279" s="87" t="s">
        <v>905</v>
      </c>
      <c r="F279" s="74"/>
      <c r="G279" s="87" t="s">
        <v>934</v>
      </c>
      <c r="H279" s="74" t="s">
        <v>906</v>
      </c>
      <c r="I279" s="74" t="s">
        <v>341</v>
      </c>
      <c r="J279" s="74"/>
      <c r="K279" s="84">
        <v>17.390000000002338</v>
      </c>
      <c r="L279" s="87" t="s">
        <v>162</v>
      </c>
      <c r="M279" s="88">
        <v>4.5999999999999999E-2</v>
      </c>
      <c r="N279" s="88">
        <v>3.3299999999997963E-2</v>
      </c>
      <c r="O279" s="84">
        <v>205989.72000000003</v>
      </c>
      <c r="P279" s="86">
        <v>124.52021999999999</v>
      </c>
      <c r="Q279" s="74"/>
      <c r="R279" s="84">
        <v>882.61256734600011</v>
      </c>
      <c r="S279" s="85">
        <v>4.1197944000000007E-4</v>
      </c>
      <c r="T279" s="85">
        <f t="shared" si="7"/>
        <v>3.0600738663154364E-3</v>
      </c>
      <c r="U279" s="85">
        <f>R279/'סכום נכסי הקרן'!$C$42</f>
        <v>4.8330435194148658E-4</v>
      </c>
    </row>
    <row r="280" spans="2:21">
      <c r="B280" s="77" t="s">
        <v>1002</v>
      </c>
      <c r="C280" s="74" t="s">
        <v>1003</v>
      </c>
      <c r="D280" s="87" t="s">
        <v>28</v>
      </c>
      <c r="E280" s="87" t="s">
        <v>905</v>
      </c>
      <c r="F280" s="74"/>
      <c r="G280" s="87" t="s">
        <v>996</v>
      </c>
      <c r="H280" s="74" t="s">
        <v>911</v>
      </c>
      <c r="I280" s="74" t="s">
        <v>341</v>
      </c>
      <c r="J280" s="74"/>
      <c r="K280" s="84">
        <v>4.0799999999988694</v>
      </c>
      <c r="L280" s="87" t="s">
        <v>162</v>
      </c>
      <c r="M280" s="88">
        <v>6.5000000000000002E-2</v>
      </c>
      <c r="N280" s="88">
        <v>4.5499999999986517E-2</v>
      </c>
      <c r="O280" s="84">
        <v>205989.72000000003</v>
      </c>
      <c r="P280" s="86">
        <v>109.86221999999999</v>
      </c>
      <c r="Q280" s="74"/>
      <c r="R280" s="84">
        <v>778.71510571100021</v>
      </c>
      <c r="S280" s="85">
        <v>1.6479177600000003E-4</v>
      </c>
      <c r="T280" s="85">
        <f t="shared" si="7"/>
        <v>2.699854763519523E-3</v>
      </c>
      <c r="U280" s="85">
        <f>R280/'סכום נכסי הקרן'!$C$42</f>
        <v>4.2641178410182624E-4</v>
      </c>
    </row>
    <row r="281" spans="2:21">
      <c r="B281" s="77" t="s">
        <v>1004</v>
      </c>
      <c r="C281" s="74" t="s">
        <v>1005</v>
      </c>
      <c r="D281" s="87" t="s">
        <v>28</v>
      </c>
      <c r="E281" s="87" t="s">
        <v>905</v>
      </c>
      <c r="F281" s="74"/>
      <c r="G281" s="87" t="s">
        <v>996</v>
      </c>
      <c r="H281" s="74" t="s">
        <v>911</v>
      </c>
      <c r="I281" s="74" t="s">
        <v>341</v>
      </c>
      <c r="J281" s="74"/>
      <c r="K281" s="84">
        <v>3.7399999999969449</v>
      </c>
      <c r="L281" s="87" t="s">
        <v>162</v>
      </c>
      <c r="M281" s="88">
        <v>4.2500000000000003E-2</v>
      </c>
      <c r="N281" s="88">
        <v>3.4399999999962176E-2</v>
      </c>
      <c r="O281" s="84">
        <v>151059.12800000003</v>
      </c>
      <c r="P281" s="86">
        <v>105.79903</v>
      </c>
      <c r="Q281" s="74"/>
      <c r="R281" s="84">
        <v>549.93748448200017</v>
      </c>
      <c r="S281" s="85">
        <v>2.5176521333333335E-4</v>
      </c>
      <c r="T281" s="85">
        <f t="shared" si="7"/>
        <v>1.9066682105274308E-3</v>
      </c>
      <c r="U281" s="85">
        <f>R281/'סכום נכסי הקרן'!$C$42</f>
        <v>3.0113686274049056E-4</v>
      </c>
    </row>
    <row r="282" spans="2:21">
      <c r="B282" s="77" t="s">
        <v>1006</v>
      </c>
      <c r="C282" s="74" t="s">
        <v>1007</v>
      </c>
      <c r="D282" s="87" t="s">
        <v>28</v>
      </c>
      <c r="E282" s="87" t="s">
        <v>905</v>
      </c>
      <c r="F282" s="74"/>
      <c r="G282" s="87" t="s">
        <v>996</v>
      </c>
      <c r="H282" s="74" t="s">
        <v>911</v>
      </c>
      <c r="I282" s="74" t="s">
        <v>341</v>
      </c>
      <c r="J282" s="74"/>
      <c r="K282" s="84">
        <v>0.82000000000014284</v>
      </c>
      <c r="L282" s="87" t="s">
        <v>162</v>
      </c>
      <c r="M282" s="88">
        <v>5.2499999999999998E-2</v>
      </c>
      <c r="N282" s="88">
        <v>3.0499999999989303E-2</v>
      </c>
      <c r="O282" s="84">
        <v>191288.92031600003</v>
      </c>
      <c r="P282" s="86">
        <v>106.48542</v>
      </c>
      <c r="Q282" s="74"/>
      <c r="R282" s="84">
        <v>700.91381999500004</v>
      </c>
      <c r="S282" s="85">
        <v>3.1881486719333336E-4</v>
      </c>
      <c r="T282" s="85">
        <f t="shared" si="7"/>
        <v>2.4301127612034127E-3</v>
      </c>
      <c r="U282" s="85">
        <f>R282/'סכום נכסי הקרן'!$C$42</f>
        <v>3.8380905968532091E-4</v>
      </c>
    </row>
    <row r="283" spans="2:21">
      <c r="B283" s="77" t="s">
        <v>1008</v>
      </c>
      <c r="C283" s="74" t="s">
        <v>1009</v>
      </c>
      <c r="D283" s="87" t="s">
        <v>28</v>
      </c>
      <c r="E283" s="87" t="s">
        <v>905</v>
      </c>
      <c r="F283" s="74"/>
      <c r="G283" s="87" t="s">
        <v>1010</v>
      </c>
      <c r="H283" s="74" t="s">
        <v>911</v>
      </c>
      <c r="I283" s="74" t="s">
        <v>341</v>
      </c>
      <c r="J283" s="74"/>
      <c r="K283" s="84">
        <v>6.9300000000027113</v>
      </c>
      <c r="L283" s="87" t="s">
        <v>162</v>
      </c>
      <c r="M283" s="88">
        <v>4.7500000000000001E-2</v>
      </c>
      <c r="N283" s="88">
        <v>2.5500000000005376E-2</v>
      </c>
      <c r="O283" s="84">
        <v>205989.72000000003</v>
      </c>
      <c r="P283" s="86">
        <v>118.10508</v>
      </c>
      <c r="Q283" s="74"/>
      <c r="R283" s="84">
        <v>837.14138116100014</v>
      </c>
      <c r="S283" s="85">
        <v>6.8735068146212806E-5</v>
      </c>
      <c r="T283" s="85">
        <f t="shared" si="7"/>
        <v>2.9024223738452022E-3</v>
      </c>
      <c r="U283" s="85">
        <f>R283/'סכום נכסי הקרן'!$C$42</f>
        <v>4.5840506658773869E-4</v>
      </c>
    </row>
    <row r="284" spans="2:21">
      <c r="B284" s="77" t="s">
        <v>1011</v>
      </c>
      <c r="C284" s="74" t="s">
        <v>1012</v>
      </c>
      <c r="D284" s="87" t="s">
        <v>28</v>
      </c>
      <c r="E284" s="87" t="s">
        <v>905</v>
      </c>
      <c r="F284" s="74"/>
      <c r="G284" s="87" t="s">
        <v>950</v>
      </c>
      <c r="H284" s="74" t="s">
        <v>1013</v>
      </c>
      <c r="I284" s="74" t="s">
        <v>961</v>
      </c>
      <c r="J284" s="74"/>
      <c r="K284" s="84">
        <v>8.0899999999991525</v>
      </c>
      <c r="L284" s="87" t="s">
        <v>162</v>
      </c>
      <c r="M284" s="88">
        <v>3.875E-2</v>
      </c>
      <c r="N284" s="88">
        <v>3.7299999999994039E-2</v>
      </c>
      <c r="O284" s="84">
        <v>274652.96000000008</v>
      </c>
      <c r="P284" s="86">
        <v>101.11349</v>
      </c>
      <c r="Q284" s="74"/>
      <c r="R284" s="84">
        <v>955.60417910900014</v>
      </c>
      <c r="S284" s="85">
        <v>4.2254301538461551E-4</v>
      </c>
      <c r="T284" s="85">
        <f t="shared" si="7"/>
        <v>3.3131404233528432E-3</v>
      </c>
      <c r="U284" s="85">
        <f>R284/'סכום נכסי הקרן'!$C$42</f>
        <v>5.2327337677234649E-4</v>
      </c>
    </row>
    <row r="285" spans="2:21">
      <c r="B285" s="77" t="s">
        <v>1014</v>
      </c>
      <c r="C285" s="74" t="s">
        <v>1015</v>
      </c>
      <c r="D285" s="87" t="s">
        <v>28</v>
      </c>
      <c r="E285" s="87" t="s">
        <v>905</v>
      </c>
      <c r="F285" s="74"/>
      <c r="G285" s="87" t="s">
        <v>996</v>
      </c>
      <c r="H285" s="74" t="s">
        <v>911</v>
      </c>
      <c r="I285" s="74" t="s">
        <v>912</v>
      </c>
      <c r="J285" s="74"/>
      <c r="K285" s="84">
        <v>17.289999999994663</v>
      </c>
      <c r="L285" s="87" t="s">
        <v>162</v>
      </c>
      <c r="M285" s="88">
        <v>5.9299999999999999E-2</v>
      </c>
      <c r="N285" s="88">
        <v>4.6199999999988889E-2</v>
      </c>
      <c r="O285" s="84">
        <v>343316.20000000007</v>
      </c>
      <c r="P285" s="86">
        <v>124.93994000000001</v>
      </c>
      <c r="Q285" s="74"/>
      <c r="R285" s="84">
        <v>1475.9793382720002</v>
      </c>
      <c r="S285" s="85">
        <v>9.8090342857142882E-5</v>
      </c>
      <c r="T285" s="85">
        <f t="shared" si="7"/>
        <v>5.1173141731360684E-3</v>
      </c>
      <c r="U285" s="85">
        <f>R285/'סכום נכסי הקרן'!$C$42</f>
        <v>8.0822238879692753E-4</v>
      </c>
    </row>
    <row r="286" spans="2:21">
      <c r="B286" s="77" t="s">
        <v>1016</v>
      </c>
      <c r="C286" s="74" t="s">
        <v>1017</v>
      </c>
      <c r="D286" s="87" t="s">
        <v>28</v>
      </c>
      <c r="E286" s="87" t="s">
        <v>905</v>
      </c>
      <c r="F286" s="74"/>
      <c r="G286" s="87" t="s">
        <v>1010</v>
      </c>
      <c r="H286" s="74" t="s">
        <v>911</v>
      </c>
      <c r="I286" s="74" t="s">
        <v>341</v>
      </c>
      <c r="J286" s="74"/>
      <c r="K286" s="84">
        <v>7.5500000000045855</v>
      </c>
      <c r="L286" s="87" t="s">
        <v>162</v>
      </c>
      <c r="M286" s="88">
        <v>0.05</v>
      </c>
      <c r="N286" s="88">
        <v>2.7800000000020461E-2</v>
      </c>
      <c r="O286" s="84">
        <v>137326.48000000004</v>
      </c>
      <c r="P286" s="86">
        <v>119.979</v>
      </c>
      <c r="Q286" s="74"/>
      <c r="R286" s="84">
        <v>566.94926772800011</v>
      </c>
      <c r="S286" s="85">
        <v>6.110324145142274E-5</v>
      </c>
      <c r="T286" s="85">
        <f t="shared" si="7"/>
        <v>1.9656491442422573E-3</v>
      </c>
      <c r="U286" s="85">
        <f>R286/'סכום נכסי הקרן'!$C$42</f>
        <v>3.1045223981675409E-4</v>
      </c>
    </row>
    <row r="287" spans="2:21">
      <c r="B287" s="77" t="s">
        <v>1018</v>
      </c>
      <c r="C287" s="74" t="s">
        <v>1019</v>
      </c>
      <c r="D287" s="87" t="s">
        <v>28</v>
      </c>
      <c r="E287" s="87" t="s">
        <v>905</v>
      </c>
      <c r="F287" s="74"/>
      <c r="G287" s="87" t="s">
        <v>910</v>
      </c>
      <c r="H287" s="74" t="s">
        <v>1013</v>
      </c>
      <c r="I287" s="74" t="s">
        <v>961</v>
      </c>
      <c r="J287" s="74"/>
      <c r="K287" s="84">
        <v>7.3899999999932815</v>
      </c>
      <c r="L287" s="87" t="s">
        <v>162</v>
      </c>
      <c r="M287" s="88">
        <v>3.7000000000000005E-2</v>
      </c>
      <c r="N287" s="88">
        <v>3.1799999999975001E-2</v>
      </c>
      <c r="O287" s="84">
        <v>106428.02200000001</v>
      </c>
      <c r="P287" s="86">
        <v>104.8625</v>
      </c>
      <c r="Q287" s="74"/>
      <c r="R287" s="84">
        <v>384.02621402200009</v>
      </c>
      <c r="S287" s="85">
        <v>7.0952014666666679E-5</v>
      </c>
      <c r="T287" s="85">
        <f t="shared" si="7"/>
        <v>1.3314432911854307E-3</v>
      </c>
      <c r="U287" s="85">
        <f>R287/'סכום נכסי הקרן'!$C$42</f>
        <v>2.1028653722272029E-4</v>
      </c>
    </row>
    <row r="288" spans="2:21">
      <c r="B288" s="77" t="s">
        <v>1020</v>
      </c>
      <c r="C288" s="74" t="s">
        <v>1021</v>
      </c>
      <c r="D288" s="87" t="s">
        <v>28</v>
      </c>
      <c r="E288" s="87" t="s">
        <v>905</v>
      </c>
      <c r="F288" s="74"/>
      <c r="G288" s="87" t="s">
        <v>910</v>
      </c>
      <c r="H288" s="74" t="s">
        <v>1013</v>
      </c>
      <c r="I288" s="74" t="s">
        <v>961</v>
      </c>
      <c r="J288" s="74"/>
      <c r="K288" s="84">
        <v>2.9399999999996487</v>
      </c>
      <c r="L288" s="87" t="s">
        <v>162</v>
      </c>
      <c r="M288" s="88">
        <v>7.0000000000000007E-2</v>
      </c>
      <c r="N288" s="88">
        <v>2.1100000000002259E-2</v>
      </c>
      <c r="O288" s="84">
        <v>198354.36771200004</v>
      </c>
      <c r="P288" s="86">
        <v>116.752</v>
      </c>
      <c r="Q288" s="74"/>
      <c r="R288" s="84">
        <v>796.87604106200013</v>
      </c>
      <c r="S288" s="85">
        <v>1.5869238094293284E-4</v>
      </c>
      <c r="T288" s="85">
        <f t="shared" si="7"/>
        <v>2.7628198806178986E-3</v>
      </c>
      <c r="U288" s="85">
        <f>R288/'סכום נכסי הקרן'!$C$42</f>
        <v>4.3635641826544267E-4</v>
      </c>
    </row>
    <row r="289" spans="2:21">
      <c r="B289" s="77" t="s">
        <v>1022</v>
      </c>
      <c r="C289" s="74" t="s">
        <v>1023</v>
      </c>
      <c r="D289" s="87" t="s">
        <v>28</v>
      </c>
      <c r="E289" s="87" t="s">
        <v>905</v>
      </c>
      <c r="F289" s="74"/>
      <c r="G289" s="87" t="s">
        <v>910</v>
      </c>
      <c r="H289" s="74" t="s">
        <v>1013</v>
      </c>
      <c r="I289" s="74" t="s">
        <v>961</v>
      </c>
      <c r="J289" s="74"/>
      <c r="K289" s="84">
        <v>5.4099999999948354</v>
      </c>
      <c r="L289" s="87" t="s">
        <v>162</v>
      </c>
      <c r="M289" s="88">
        <v>5.1249999999999997E-2</v>
      </c>
      <c r="N289" s="88">
        <v>3.0899999999953937E-2</v>
      </c>
      <c r="O289" s="84">
        <v>92695.374000000011</v>
      </c>
      <c r="P289" s="86">
        <v>112.29925</v>
      </c>
      <c r="Q289" s="74"/>
      <c r="R289" s="84">
        <v>358.19505788500004</v>
      </c>
      <c r="S289" s="85">
        <v>6.1796916000000002E-5</v>
      </c>
      <c r="T289" s="85">
        <f t="shared" si="7"/>
        <v>1.2418850311334182E-3</v>
      </c>
      <c r="U289" s="85">
        <f>R289/'סכום נכסי הקרן'!$C$42</f>
        <v>1.9614181434138601E-4</v>
      </c>
    </row>
    <row r="290" spans="2:21">
      <c r="B290" s="77" t="s">
        <v>1024</v>
      </c>
      <c r="C290" s="74" t="s">
        <v>1025</v>
      </c>
      <c r="D290" s="87" t="s">
        <v>28</v>
      </c>
      <c r="E290" s="87" t="s">
        <v>905</v>
      </c>
      <c r="F290" s="74"/>
      <c r="G290" s="87" t="s">
        <v>987</v>
      </c>
      <c r="H290" s="74" t="s">
        <v>911</v>
      </c>
      <c r="I290" s="74" t="s">
        <v>341</v>
      </c>
      <c r="J290" s="74"/>
      <c r="K290" s="84">
        <v>7.240000000005435</v>
      </c>
      <c r="L290" s="87" t="s">
        <v>162</v>
      </c>
      <c r="M290" s="88">
        <v>5.2999999999999999E-2</v>
      </c>
      <c r="N290" s="88">
        <v>3.3600000000023292E-2</v>
      </c>
      <c r="O290" s="84">
        <v>128400.25880000001</v>
      </c>
      <c r="P290" s="86">
        <v>116.60227999999999</v>
      </c>
      <c r="Q290" s="74"/>
      <c r="R290" s="84">
        <v>515.17835245500009</v>
      </c>
      <c r="S290" s="85">
        <v>7.3371576457142857E-5</v>
      </c>
      <c r="T290" s="85">
        <f t="shared" si="7"/>
        <v>1.786156090638327E-3</v>
      </c>
      <c r="U290" s="85">
        <f>R290/'סכום נכסי הקרן'!$C$42</f>
        <v>2.8210332481016983E-4</v>
      </c>
    </row>
    <row r="291" spans="2:21">
      <c r="B291" s="77" t="s">
        <v>1026</v>
      </c>
      <c r="C291" s="74" t="s">
        <v>1027</v>
      </c>
      <c r="D291" s="87" t="s">
        <v>28</v>
      </c>
      <c r="E291" s="87" t="s">
        <v>905</v>
      </c>
      <c r="F291" s="74"/>
      <c r="G291" s="87" t="s">
        <v>987</v>
      </c>
      <c r="H291" s="74" t="s">
        <v>911</v>
      </c>
      <c r="I291" s="74" t="s">
        <v>341</v>
      </c>
      <c r="J291" s="74"/>
      <c r="K291" s="84">
        <v>7.4800000000060693</v>
      </c>
      <c r="L291" s="87" t="s">
        <v>162</v>
      </c>
      <c r="M291" s="88">
        <v>6.2E-2</v>
      </c>
      <c r="N291" s="88">
        <v>3.6600000000039684E-2</v>
      </c>
      <c r="O291" s="84">
        <v>82395.888000000021</v>
      </c>
      <c r="P291" s="86">
        <v>120.89967</v>
      </c>
      <c r="Q291" s="74"/>
      <c r="R291" s="84">
        <v>342.779873904</v>
      </c>
      <c r="S291" s="85">
        <v>1.0986118400000003E-4</v>
      </c>
      <c r="T291" s="85">
        <f t="shared" si="7"/>
        <v>1.188439608543814E-3</v>
      </c>
      <c r="U291" s="85">
        <f>R291/'סכום נכסי הקרן'!$C$42</f>
        <v>1.8770070917289891E-4</v>
      </c>
    </row>
    <row r="292" spans="2:21">
      <c r="B292" s="77" t="s">
        <v>1028</v>
      </c>
      <c r="C292" s="74" t="s">
        <v>1029</v>
      </c>
      <c r="D292" s="87" t="s">
        <v>28</v>
      </c>
      <c r="E292" s="87" t="s">
        <v>905</v>
      </c>
      <c r="F292" s="74"/>
      <c r="G292" s="87" t="s">
        <v>910</v>
      </c>
      <c r="H292" s="74" t="s">
        <v>911</v>
      </c>
      <c r="I292" s="74" t="s">
        <v>341</v>
      </c>
      <c r="J292" s="74"/>
      <c r="K292" s="84">
        <v>6.7399999999969937</v>
      </c>
      <c r="L292" s="87" t="s">
        <v>162</v>
      </c>
      <c r="M292" s="88">
        <v>5.2499999999999998E-2</v>
      </c>
      <c r="N292" s="88">
        <v>4.1199999999984964E-2</v>
      </c>
      <c r="O292" s="84">
        <v>232466.26534400004</v>
      </c>
      <c r="P292" s="86">
        <v>109.76625</v>
      </c>
      <c r="Q292" s="74"/>
      <c r="R292" s="84">
        <v>878.03825628600009</v>
      </c>
      <c r="S292" s="85">
        <v>1.5497751022933336E-4</v>
      </c>
      <c r="T292" s="85">
        <f t="shared" si="7"/>
        <v>3.0442144391454895E-3</v>
      </c>
      <c r="U292" s="85">
        <f>R292/'סכום נכסי הקרן'!$C$42</f>
        <v>4.8079953326540554E-4</v>
      </c>
    </row>
    <row r="293" spans="2:21">
      <c r="B293" s="77" t="s">
        <v>1030</v>
      </c>
      <c r="C293" s="74" t="s">
        <v>1031</v>
      </c>
      <c r="D293" s="87" t="s">
        <v>28</v>
      </c>
      <c r="E293" s="87" t="s">
        <v>905</v>
      </c>
      <c r="F293" s="74"/>
      <c r="G293" s="87" t="s">
        <v>947</v>
      </c>
      <c r="H293" s="74" t="s">
        <v>911</v>
      </c>
      <c r="I293" s="74" t="s">
        <v>341</v>
      </c>
      <c r="J293" s="74"/>
      <c r="K293" s="84">
        <v>3.799999999998998</v>
      </c>
      <c r="L293" s="87" t="s">
        <v>162</v>
      </c>
      <c r="M293" s="88">
        <v>6.25E-2</v>
      </c>
      <c r="N293" s="88">
        <v>3.7099999999991737E-2</v>
      </c>
      <c r="O293" s="84">
        <v>205989.72000000003</v>
      </c>
      <c r="P293" s="86">
        <v>112.60336</v>
      </c>
      <c r="Q293" s="74"/>
      <c r="R293" s="84">
        <v>798.14458954600013</v>
      </c>
      <c r="S293" s="85">
        <v>1.0299486000000002E-4</v>
      </c>
      <c r="T293" s="85">
        <f t="shared" si="7"/>
        <v>2.7672180188357976E-3</v>
      </c>
      <c r="U293" s="85">
        <f>R293/'סכום נכסי הקרן'!$C$42</f>
        <v>4.3705105487684915E-4</v>
      </c>
    </row>
    <row r="294" spans="2:21">
      <c r="B294" s="77" t="s">
        <v>1032</v>
      </c>
      <c r="C294" s="74" t="s">
        <v>1033</v>
      </c>
      <c r="D294" s="87" t="s">
        <v>28</v>
      </c>
      <c r="E294" s="87" t="s">
        <v>905</v>
      </c>
      <c r="F294" s="74"/>
      <c r="G294" s="87" t="s">
        <v>987</v>
      </c>
      <c r="H294" s="74" t="s">
        <v>911</v>
      </c>
      <c r="I294" s="74" t="s">
        <v>341</v>
      </c>
      <c r="J294" s="74"/>
      <c r="K294" s="84">
        <v>7.6299999999955634</v>
      </c>
      <c r="L294" s="87" t="s">
        <v>162</v>
      </c>
      <c r="M294" s="88">
        <v>4.8750000000000002E-2</v>
      </c>
      <c r="N294" s="88">
        <v>3.1299999999986193E-2</v>
      </c>
      <c r="O294" s="84">
        <v>205989.72000000003</v>
      </c>
      <c r="P294" s="86">
        <v>115.47775</v>
      </c>
      <c r="Q294" s="74"/>
      <c r="R294" s="84">
        <v>818.5185633010002</v>
      </c>
      <c r="S294" s="85">
        <v>3.1690726153846158E-4</v>
      </c>
      <c r="T294" s="85">
        <f t="shared" si="7"/>
        <v>2.8378558807327175E-3</v>
      </c>
      <c r="U294" s="85">
        <f>R294/'סכום נכסי הקרן'!$C$42</f>
        <v>4.4820751304030176E-4</v>
      </c>
    </row>
    <row r="295" spans="2:21">
      <c r="B295" s="77" t="s">
        <v>1034</v>
      </c>
      <c r="C295" s="74" t="s">
        <v>1035</v>
      </c>
      <c r="D295" s="87" t="s">
        <v>28</v>
      </c>
      <c r="E295" s="87" t="s">
        <v>905</v>
      </c>
      <c r="F295" s="74"/>
      <c r="G295" s="87" t="s">
        <v>996</v>
      </c>
      <c r="H295" s="74" t="s">
        <v>911</v>
      </c>
      <c r="I295" s="74" t="s">
        <v>341</v>
      </c>
      <c r="J295" s="74"/>
      <c r="K295" s="84">
        <v>8.5100000000044478</v>
      </c>
      <c r="L295" s="87" t="s">
        <v>162</v>
      </c>
      <c r="M295" s="88">
        <v>3.5000000000000003E-2</v>
      </c>
      <c r="N295" s="88">
        <v>3.6000000000017116E-2</v>
      </c>
      <c r="O295" s="84">
        <v>171658.10000000003</v>
      </c>
      <c r="P295" s="86">
        <v>98.952500000000001</v>
      </c>
      <c r="Q295" s="74"/>
      <c r="R295" s="84">
        <v>584.48819604000005</v>
      </c>
      <c r="S295" s="85">
        <v>3.4331620000000005E-4</v>
      </c>
      <c r="T295" s="85">
        <f t="shared" si="7"/>
        <v>2.0264577234041388E-3</v>
      </c>
      <c r="U295" s="85">
        <f>R295/'סכום נכסי הקרן'!$C$42</f>
        <v>3.2005627299641799E-4</v>
      </c>
    </row>
    <row r="296" spans="2:21">
      <c r="B296" s="77" t="s">
        <v>1036</v>
      </c>
      <c r="C296" s="74" t="s">
        <v>1037</v>
      </c>
      <c r="D296" s="87" t="s">
        <v>28</v>
      </c>
      <c r="E296" s="87" t="s">
        <v>905</v>
      </c>
      <c r="F296" s="74"/>
      <c r="G296" s="87" t="s">
        <v>978</v>
      </c>
      <c r="H296" s="74" t="s">
        <v>911</v>
      </c>
      <c r="I296" s="74" t="s">
        <v>341</v>
      </c>
      <c r="J296" s="74"/>
      <c r="K296" s="84">
        <v>3.9800000000032179</v>
      </c>
      <c r="L296" s="87" t="s">
        <v>162</v>
      </c>
      <c r="M296" s="88">
        <v>4.1250000000000002E-2</v>
      </c>
      <c r="N296" s="88">
        <v>4.2200000000041218E-2</v>
      </c>
      <c r="O296" s="84">
        <v>102994.86000000002</v>
      </c>
      <c r="P296" s="86">
        <v>99.953040000000001</v>
      </c>
      <c r="Q296" s="74"/>
      <c r="R296" s="84">
        <v>354.23889045700008</v>
      </c>
      <c r="S296" s="85">
        <v>2.1913800000000004E-4</v>
      </c>
      <c r="T296" s="85">
        <f t="shared" si="7"/>
        <v>1.2281687472223541E-3</v>
      </c>
      <c r="U296" s="85">
        <f>R296/'סכום נכסי הקרן'!$C$42</f>
        <v>1.9397548111013487E-4</v>
      </c>
    </row>
    <row r="297" spans="2:21">
      <c r="B297" s="77" t="s">
        <v>1038</v>
      </c>
      <c r="C297" s="74" t="s">
        <v>1039</v>
      </c>
      <c r="D297" s="87" t="s">
        <v>28</v>
      </c>
      <c r="E297" s="87" t="s">
        <v>905</v>
      </c>
      <c r="F297" s="74"/>
      <c r="G297" s="87" t="s">
        <v>1040</v>
      </c>
      <c r="H297" s="74" t="s">
        <v>911</v>
      </c>
      <c r="I297" s="74" t="s">
        <v>341</v>
      </c>
      <c r="J297" s="74"/>
      <c r="K297" s="84">
        <v>5.7099999999970352</v>
      </c>
      <c r="L297" s="87" t="s">
        <v>162</v>
      </c>
      <c r="M297" s="88">
        <v>6.8000000000000005E-2</v>
      </c>
      <c r="N297" s="88">
        <v>3.2499999999984999E-2</v>
      </c>
      <c r="O297" s="84">
        <v>195690.23400000003</v>
      </c>
      <c r="P297" s="86">
        <v>123.73567</v>
      </c>
      <c r="Q297" s="74"/>
      <c r="R297" s="84">
        <v>833.19897645700007</v>
      </c>
      <c r="S297" s="85">
        <v>1.9569023400000003E-4</v>
      </c>
      <c r="T297" s="85">
        <f t="shared" si="7"/>
        <v>2.8887538061729496E-3</v>
      </c>
      <c r="U297" s="85">
        <f>R297/'סכום נכסי הקרן'!$C$42</f>
        <v>4.562462696013245E-4</v>
      </c>
    </row>
    <row r="298" spans="2:21">
      <c r="B298" s="77" t="s">
        <v>1041</v>
      </c>
      <c r="C298" s="74" t="s">
        <v>1042</v>
      </c>
      <c r="D298" s="87" t="s">
        <v>28</v>
      </c>
      <c r="E298" s="87" t="s">
        <v>905</v>
      </c>
      <c r="F298" s="74"/>
      <c r="G298" s="87" t="s">
        <v>987</v>
      </c>
      <c r="H298" s="74" t="s">
        <v>911</v>
      </c>
      <c r="I298" s="74" t="s">
        <v>341</v>
      </c>
      <c r="J298" s="74"/>
      <c r="K298" s="84">
        <v>8.6999999999980773</v>
      </c>
      <c r="L298" s="87" t="s">
        <v>162</v>
      </c>
      <c r="M298" s="88">
        <v>0.03</v>
      </c>
      <c r="N298" s="88">
        <v>2.7499999999996305E-2</v>
      </c>
      <c r="O298" s="84">
        <v>192257.07200000004</v>
      </c>
      <c r="P298" s="86">
        <v>102.30267000000001</v>
      </c>
      <c r="Q298" s="74"/>
      <c r="R298" s="84">
        <v>676.79002777900007</v>
      </c>
      <c r="S298" s="85">
        <v>3.2042845333333343E-4</v>
      </c>
      <c r="T298" s="85">
        <f t="shared" si="7"/>
        <v>2.3464740403787341E-3</v>
      </c>
      <c r="U298" s="85">
        <f>R298/'סכום נכסי הקרן'!$C$42</f>
        <v>3.705992616440538E-4</v>
      </c>
    </row>
    <row r="299" spans="2:21">
      <c r="B299" s="77" t="s">
        <v>1043</v>
      </c>
      <c r="C299" s="74" t="s">
        <v>1044</v>
      </c>
      <c r="D299" s="87" t="s">
        <v>28</v>
      </c>
      <c r="E299" s="87" t="s">
        <v>905</v>
      </c>
      <c r="F299" s="74"/>
      <c r="G299" s="87" t="s">
        <v>978</v>
      </c>
      <c r="H299" s="74" t="s">
        <v>1013</v>
      </c>
      <c r="I299" s="74" t="s">
        <v>961</v>
      </c>
      <c r="J299" s="74"/>
      <c r="K299" s="84">
        <v>8.1999999999970505</v>
      </c>
      <c r="L299" s="87" t="s">
        <v>162</v>
      </c>
      <c r="M299" s="88">
        <v>3.6240000000000001E-2</v>
      </c>
      <c r="N299" s="88">
        <v>2.8699999999987669E-2</v>
      </c>
      <c r="O299" s="84">
        <v>202556.55800000002</v>
      </c>
      <c r="P299" s="86">
        <v>107.0248</v>
      </c>
      <c r="Q299" s="74"/>
      <c r="R299" s="84">
        <v>745.95976951600005</v>
      </c>
      <c r="S299" s="85">
        <v>2.7007541066666668E-4</v>
      </c>
      <c r="T299" s="85">
        <f t="shared" si="7"/>
        <v>2.5862899311332164E-3</v>
      </c>
      <c r="U299" s="85">
        <f>R299/'סכום נכסי הקרן'!$C$42</f>
        <v>4.0847549232665584E-4</v>
      </c>
    </row>
    <row r="300" spans="2:21">
      <c r="B300" s="77" t="s">
        <v>1045</v>
      </c>
      <c r="C300" s="74" t="s">
        <v>1046</v>
      </c>
      <c r="D300" s="87" t="s">
        <v>28</v>
      </c>
      <c r="E300" s="87" t="s">
        <v>905</v>
      </c>
      <c r="F300" s="74"/>
      <c r="G300" s="87" t="s">
        <v>950</v>
      </c>
      <c r="H300" s="74" t="s">
        <v>911</v>
      </c>
      <c r="I300" s="74" t="s">
        <v>341</v>
      </c>
      <c r="J300" s="74"/>
      <c r="K300" s="84">
        <v>9.8699999999986314</v>
      </c>
      <c r="L300" s="87" t="s">
        <v>162</v>
      </c>
      <c r="M300" s="88">
        <v>3.5000000000000003E-2</v>
      </c>
      <c r="N300" s="88">
        <v>3.5699999999991648E-2</v>
      </c>
      <c r="O300" s="84">
        <v>164791.77600000004</v>
      </c>
      <c r="P300" s="86">
        <v>99.245220000000003</v>
      </c>
      <c r="Q300" s="74"/>
      <c r="R300" s="84">
        <v>562.76854507100006</v>
      </c>
      <c r="S300" s="85">
        <v>1.6479177600000003E-4</v>
      </c>
      <c r="T300" s="85">
        <f t="shared" si="7"/>
        <v>1.9511543130804169E-3</v>
      </c>
      <c r="U300" s="85">
        <f>R300/'סכום נכסי הקרן'!$C$42</f>
        <v>3.0816294377776352E-4</v>
      </c>
    </row>
    <row r="301" spans="2:21">
      <c r="B301" s="77" t="s">
        <v>1047</v>
      </c>
      <c r="C301" s="74" t="s">
        <v>1048</v>
      </c>
      <c r="D301" s="87" t="s">
        <v>28</v>
      </c>
      <c r="E301" s="87" t="s">
        <v>905</v>
      </c>
      <c r="F301" s="74"/>
      <c r="G301" s="87" t="s">
        <v>959</v>
      </c>
      <c r="H301" s="74" t="s">
        <v>1013</v>
      </c>
      <c r="I301" s="74" t="s">
        <v>961</v>
      </c>
      <c r="J301" s="74"/>
      <c r="K301" s="84">
        <v>7.6199999999954695</v>
      </c>
      <c r="L301" s="87" t="s">
        <v>164</v>
      </c>
      <c r="M301" s="88">
        <v>2.8750000000000001E-2</v>
      </c>
      <c r="N301" s="88">
        <v>2.0199999999984244E-2</v>
      </c>
      <c r="O301" s="84">
        <v>141446.27440000002</v>
      </c>
      <c r="P301" s="86">
        <v>107.00604</v>
      </c>
      <c r="Q301" s="74"/>
      <c r="R301" s="84">
        <v>609.32922049800015</v>
      </c>
      <c r="S301" s="85">
        <v>1.4144627440000002E-4</v>
      </c>
      <c r="T301" s="85">
        <f t="shared" si="7"/>
        <v>2.1125831339962467E-3</v>
      </c>
      <c r="U301" s="85">
        <f>R301/'סכום נכסי הקרן'!$C$42</f>
        <v>3.336588158010571E-4</v>
      </c>
    </row>
    <row r="302" spans="2:21">
      <c r="B302" s="77" t="s">
        <v>1049</v>
      </c>
      <c r="C302" s="74" t="s">
        <v>1050</v>
      </c>
      <c r="D302" s="87" t="s">
        <v>28</v>
      </c>
      <c r="E302" s="87" t="s">
        <v>905</v>
      </c>
      <c r="F302" s="74"/>
      <c r="G302" s="87" t="s">
        <v>2864</v>
      </c>
      <c r="H302" s="74" t="s">
        <v>911</v>
      </c>
      <c r="I302" s="74" t="s">
        <v>341</v>
      </c>
      <c r="J302" s="74"/>
      <c r="K302" s="84">
        <v>15.920000000001211</v>
      </c>
      <c r="L302" s="87" t="s">
        <v>162</v>
      </c>
      <c r="M302" s="88">
        <v>4.2000000000000003E-2</v>
      </c>
      <c r="N302" s="88">
        <v>3.8899999999996972E-2</v>
      </c>
      <c r="O302" s="84">
        <v>226588.69200000004</v>
      </c>
      <c r="P302" s="86">
        <v>105.864</v>
      </c>
      <c r="Q302" s="74"/>
      <c r="R302" s="84">
        <v>825.41280982500007</v>
      </c>
      <c r="S302" s="85">
        <v>1.2588260666666668E-4</v>
      </c>
      <c r="T302" s="85">
        <f t="shared" si="7"/>
        <v>2.8617586716021765E-3</v>
      </c>
      <c r="U302" s="85">
        <f>R302/'סכום נכסי הקרן'!$C$42</f>
        <v>4.5198269081555816E-4</v>
      </c>
    </row>
    <row r="303" spans="2:21">
      <c r="B303" s="77" t="s">
        <v>1051</v>
      </c>
      <c r="C303" s="74" t="s">
        <v>1052</v>
      </c>
      <c r="D303" s="87" t="s">
        <v>28</v>
      </c>
      <c r="E303" s="87" t="s">
        <v>905</v>
      </c>
      <c r="F303" s="74"/>
      <c r="G303" s="87" t="s">
        <v>987</v>
      </c>
      <c r="H303" s="74" t="s">
        <v>911</v>
      </c>
      <c r="I303" s="74" t="s">
        <v>341</v>
      </c>
      <c r="J303" s="74"/>
      <c r="K303" s="84">
        <v>7.0799999999982459</v>
      </c>
      <c r="L303" s="87" t="s">
        <v>162</v>
      </c>
      <c r="M303" s="88">
        <v>4.5999999999999999E-2</v>
      </c>
      <c r="N303" s="88">
        <v>2.2500000000004568E-2</v>
      </c>
      <c r="O303" s="84">
        <v>133474.47223600003</v>
      </c>
      <c r="P303" s="86">
        <v>119.14978000000001</v>
      </c>
      <c r="Q303" s="74"/>
      <c r="R303" s="84">
        <v>547.23784198700002</v>
      </c>
      <c r="S303" s="85">
        <v>1.6684309029500003E-4</v>
      </c>
      <c r="T303" s="85">
        <f t="shared" si="7"/>
        <v>1.8973083784187791E-3</v>
      </c>
      <c r="U303" s="85">
        <f>R303/'סכום נכסי הקרן'!$C$42</f>
        <v>2.9965858221878545E-4</v>
      </c>
    </row>
    <row r="304" spans="2:21">
      <c r="B304" s="77" t="s">
        <v>1053</v>
      </c>
      <c r="C304" s="74" t="s">
        <v>1054</v>
      </c>
      <c r="D304" s="87" t="s">
        <v>28</v>
      </c>
      <c r="E304" s="87" t="s">
        <v>905</v>
      </c>
      <c r="F304" s="74"/>
      <c r="G304" s="87" t="s">
        <v>1010</v>
      </c>
      <c r="H304" s="74" t="s">
        <v>911</v>
      </c>
      <c r="I304" s="74" t="s">
        <v>341</v>
      </c>
      <c r="J304" s="74"/>
      <c r="K304" s="84">
        <v>8.0400000000053478</v>
      </c>
      <c r="L304" s="87" t="s">
        <v>162</v>
      </c>
      <c r="M304" s="88">
        <v>5.5500000000000001E-2</v>
      </c>
      <c r="N304" s="88">
        <v>2.2600000000008794E-2</v>
      </c>
      <c r="O304" s="84">
        <v>142476.22300000003</v>
      </c>
      <c r="P304" s="86">
        <v>111.37508</v>
      </c>
      <c r="Q304" s="74"/>
      <c r="R304" s="84">
        <v>546.02824460199997</v>
      </c>
      <c r="S304" s="85">
        <v>1.4247622300000003E-4</v>
      </c>
      <c r="T304" s="85">
        <f t="shared" si="7"/>
        <v>1.8931146274078091E-3</v>
      </c>
      <c r="U304" s="85">
        <f>R304/'סכום נכסי הקרן'!$C$42</f>
        <v>2.9899622627474373E-4</v>
      </c>
    </row>
    <row r="305" spans="2:21">
      <c r="B305" s="77" t="s">
        <v>1055</v>
      </c>
      <c r="C305" s="74" t="s">
        <v>1056</v>
      </c>
      <c r="D305" s="87" t="s">
        <v>28</v>
      </c>
      <c r="E305" s="87" t="s">
        <v>905</v>
      </c>
      <c r="F305" s="74"/>
      <c r="G305" s="87" t="s">
        <v>1010</v>
      </c>
      <c r="H305" s="74" t="s">
        <v>911</v>
      </c>
      <c r="I305" s="74" t="s">
        <v>341</v>
      </c>
      <c r="J305" s="74"/>
      <c r="K305" s="84">
        <v>7.2100000000049347</v>
      </c>
      <c r="L305" s="87" t="s">
        <v>162</v>
      </c>
      <c r="M305" s="88">
        <v>4.2999999999999997E-2</v>
      </c>
      <c r="N305" s="88">
        <v>2.2800000000011988E-2</v>
      </c>
      <c r="O305" s="84">
        <v>108487.91920000002</v>
      </c>
      <c r="P305" s="86">
        <v>116.18532999999999</v>
      </c>
      <c r="Q305" s="74"/>
      <c r="R305" s="84">
        <v>433.72790096600005</v>
      </c>
      <c r="S305" s="85">
        <v>1.0848791920000002E-4</v>
      </c>
      <c r="T305" s="85">
        <f t="shared" si="7"/>
        <v>1.5037621986608361E-3</v>
      </c>
      <c r="U305" s="85">
        <f>R305/'סכום נכסי הקרן'!$C$42</f>
        <v>2.3750237629818166E-4</v>
      </c>
    </row>
    <row r="306" spans="2:21">
      <c r="B306" s="77" t="s">
        <v>1057</v>
      </c>
      <c r="C306" s="74" t="s">
        <v>1058</v>
      </c>
      <c r="D306" s="87" t="s">
        <v>28</v>
      </c>
      <c r="E306" s="87" t="s">
        <v>905</v>
      </c>
      <c r="F306" s="74"/>
      <c r="G306" s="87" t="s">
        <v>978</v>
      </c>
      <c r="H306" s="74" t="s">
        <v>911</v>
      </c>
      <c r="I306" s="74" t="s">
        <v>341</v>
      </c>
      <c r="J306" s="74"/>
      <c r="K306" s="84">
        <v>4.4099999999994397</v>
      </c>
      <c r="L306" s="87" t="s">
        <v>162</v>
      </c>
      <c r="M306" s="88">
        <v>3.7499999999999999E-2</v>
      </c>
      <c r="N306" s="88">
        <v>3.7499999999994246E-2</v>
      </c>
      <c r="O306" s="84">
        <v>377647.82000000007</v>
      </c>
      <c r="P306" s="86">
        <v>100.21633</v>
      </c>
      <c r="Q306" s="74"/>
      <c r="R306" s="84">
        <v>1302.2973702530003</v>
      </c>
      <c r="S306" s="85">
        <v>7.5529564000000016E-4</v>
      </c>
      <c r="T306" s="85">
        <f t="shared" si="7"/>
        <v>4.5151477514825391E-3</v>
      </c>
      <c r="U306" s="85">
        <f>R306/'סכום נכסי הקרן'!$C$42</f>
        <v>7.1311695510731373E-4</v>
      </c>
    </row>
    <row r="307" spans="2:21">
      <c r="B307" s="77" t="s">
        <v>1059</v>
      </c>
      <c r="C307" s="74" t="s">
        <v>1060</v>
      </c>
      <c r="D307" s="87" t="s">
        <v>28</v>
      </c>
      <c r="E307" s="87" t="s">
        <v>905</v>
      </c>
      <c r="F307" s="74"/>
      <c r="G307" s="87" t="s">
        <v>934</v>
      </c>
      <c r="H307" s="74" t="s">
        <v>911</v>
      </c>
      <c r="I307" s="74" t="s">
        <v>912</v>
      </c>
      <c r="J307" s="74"/>
      <c r="K307" s="84">
        <v>4.24000000000113</v>
      </c>
      <c r="L307" s="87" t="s">
        <v>162</v>
      </c>
      <c r="M307" s="88">
        <v>4.6249999999999999E-2</v>
      </c>
      <c r="N307" s="88">
        <v>3.5800000000012329E-2</v>
      </c>
      <c r="O307" s="84">
        <v>324035.56220800005</v>
      </c>
      <c r="P307" s="86">
        <v>104.80278</v>
      </c>
      <c r="Q307" s="74"/>
      <c r="R307" s="84">
        <v>1168.5576477320001</v>
      </c>
      <c r="S307" s="85">
        <v>6.4807112441600014E-4</v>
      </c>
      <c r="T307" s="85">
        <f t="shared" si="7"/>
        <v>4.051463633540045E-3</v>
      </c>
      <c r="U307" s="85">
        <f>R307/'סכום נכסי הקרן'!$C$42</f>
        <v>6.3988324836755086E-4</v>
      </c>
    </row>
    <row r="308" spans="2:21">
      <c r="B308" s="77" t="s">
        <v>1061</v>
      </c>
      <c r="C308" s="74" t="s">
        <v>1062</v>
      </c>
      <c r="D308" s="87" t="s">
        <v>28</v>
      </c>
      <c r="E308" s="87" t="s">
        <v>905</v>
      </c>
      <c r="F308" s="74"/>
      <c r="G308" s="87" t="s">
        <v>959</v>
      </c>
      <c r="H308" s="74" t="s">
        <v>911</v>
      </c>
      <c r="I308" s="74" t="s">
        <v>341</v>
      </c>
      <c r="J308" s="74"/>
      <c r="K308" s="84">
        <v>18.400000000005488</v>
      </c>
      <c r="L308" s="87" t="s">
        <v>162</v>
      </c>
      <c r="M308" s="88">
        <v>3.5499999999999997E-2</v>
      </c>
      <c r="N308" s="88">
        <v>3.7300000000013177E-2</v>
      </c>
      <c r="O308" s="84">
        <v>274652.96000000008</v>
      </c>
      <c r="P308" s="86">
        <v>96.397109999999998</v>
      </c>
      <c r="Q308" s="74"/>
      <c r="R308" s="84">
        <v>911.03062286000011</v>
      </c>
      <c r="S308" s="85">
        <v>2.7465296000000008E-4</v>
      </c>
      <c r="T308" s="85">
        <f t="shared" si="7"/>
        <v>3.1586010709204917E-3</v>
      </c>
      <c r="U308" s="85">
        <f>R308/'סכום נכסי הקרן'!$C$42</f>
        <v>4.9886561903847632E-4</v>
      </c>
    </row>
    <row r="309" spans="2:21">
      <c r="B309" s="77" t="s">
        <v>1063</v>
      </c>
      <c r="C309" s="74" t="s">
        <v>1064</v>
      </c>
      <c r="D309" s="87" t="s">
        <v>28</v>
      </c>
      <c r="E309" s="87" t="s">
        <v>905</v>
      </c>
      <c r="F309" s="74"/>
      <c r="G309" s="87" t="s">
        <v>910</v>
      </c>
      <c r="H309" s="74" t="s">
        <v>911</v>
      </c>
      <c r="I309" s="74" t="s">
        <v>341</v>
      </c>
      <c r="J309" s="74"/>
      <c r="K309" s="84">
        <v>7.5699999999997285</v>
      </c>
      <c r="L309" s="87" t="s">
        <v>162</v>
      </c>
      <c r="M309" s="88">
        <v>4.4999999999999998E-2</v>
      </c>
      <c r="N309" s="88">
        <v>2.89000000000053E-2</v>
      </c>
      <c r="O309" s="84">
        <v>177837.79160000003</v>
      </c>
      <c r="P309" s="86">
        <v>114.127</v>
      </c>
      <c r="Q309" s="74"/>
      <c r="R309" s="84">
        <v>698.38858226700006</v>
      </c>
      <c r="S309" s="85">
        <v>8.891889580000002E-5</v>
      </c>
      <c r="T309" s="85">
        <f t="shared" si="7"/>
        <v>2.4213576015064209E-3</v>
      </c>
      <c r="U309" s="85">
        <f>R309/'סכום נכסי הקרן'!$C$42</f>
        <v>3.82426280390325E-4</v>
      </c>
    </row>
    <row r="310" spans="2:21">
      <c r="B310" s="77" t="s">
        <v>1065</v>
      </c>
      <c r="C310" s="74" t="s">
        <v>1066</v>
      </c>
      <c r="D310" s="87" t="s">
        <v>28</v>
      </c>
      <c r="E310" s="87" t="s">
        <v>905</v>
      </c>
      <c r="F310" s="74"/>
      <c r="G310" s="87" t="s">
        <v>940</v>
      </c>
      <c r="H310" s="74" t="s">
        <v>911</v>
      </c>
      <c r="I310" s="74" t="s">
        <v>341</v>
      </c>
      <c r="J310" s="74"/>
      <c r="K310" s="84">
        <v>4.3900000000052266</v>
      </c>
      <c r="L310" s="87" t="s">
        <v>162</v>
      </c>
      <c r="M310" s="88">
        <v>5.7500000000000002E-2</v>
      </c>
      <c r="N310" s="88">
        <v>3.1500000000020102E-2</v>
      </c>
      <c r="O310" s="84">
        <v>58192.095900000008</v>
      </c>
      <c r="P310" s="86">
        <v>111.79872</v>
      </c>
      <c r="Q310" s="74"/>
      <c r="R310" s="84">
        <v>223.86464569700004</v>
      </c>
      <c r="S310" s="85">
        <v>8.3131565571428585E-5</v>
      </c>
      <c r="T310" s="85">
        <f t="shared" si="7"/>
        <v>7.7615295457356115E-4</v>
      </c>
      <c r="U310" s="85">
        <f>R310/'סכום נכסי הקרן'!$C$42</f>
        <v>1.2258465550353398E-4</v>
      </c>
    </row>
    <row r="311" spans="2:21">
      <c r="B311" s="77" t="s">
        <v>1067</v>
      </c>
      <c r="C311" s="74" t="s">
        <v>1068</v>
      </c>
      <c r="D311" s="87" t="s">
        <v>28</v>
      </c>
      <c r="E311" s="87" t="s">
        <v>905</v>
      </c>
      <c r="F311" s="74"/>
      <c r="G311" s="87" t="s">
        <v>1069</v>
      </c>
      <c r="H311" s="74" t="s">
        <v>911</v>
      </c>
      <c r="I311" s="74" t="s">
        <v>912</v>
      </c>
      <c r="J311" s="74"/>
      <c r="K311" s="84">
        <v>7.4999999999983578</v>
      </c>
      <c r="L311" s="87" t="s">
        <v>162</v>
      </c>
      <c r="M311" s="88">
        <v>5.9500000000000004E-2</v>
      </c>
      <c r="N311" s="88">
        <v>2.6699999999992667E-2</v>
      </c>
      <c r="O311" s="84">
        <v>205989.72000000003</v>
      </c>
      <c r="P311" s="86">
        <v>128.92594</v>
      </c>
      <c r="Q311" s="74"/>
      <c r="R311" s="84">
        <v>913.84079470100016</v>
      </c>
      <c r="S311" s="85">
        <v>1.6479177600000003E-4</v>
      </c>
      <c r="T311" s="85">
        <f t="shared" si="7"/>
        <v>3.1683441152965284E-3</v>
      </c>
      <c r="U311" s="85">
        <f>R311/'סכום נכסי הקרן'!$C$42</f>
        <v>5.0040442364052585E-4</v>
      </c>
    </row>
    <row r="312" spans="2:21">
      <c r="B312" s="77" t="s">
        <v>1070</v>
      </c>
      <c r="C312" s="74" t="s">
        <v>1071</v>
      </c>
      <c r="D312" s="87" t="s">
        <v>28</v>
      </c>
      <c r="E312" s="87" t="s">
        <v>905</v>
      </c>
      <c r="F312" s="74"/>
      <c r="G312" s="87" t="s">
        <v>910</v>
      </c>
      <c r="H312" s="74" t="s">
        <v>911</v>
      </c>
      <c r="I312" s="74" t="s">
        <v>912</v>
      </c>
      <c r="J312" s="74"/>
      <c r="K312" s="84">
        <v>5.5399999999980318</v>
      </c>
      <c r="L312" s="87" t="s">
        <v>162</v>
      </c>
      <c r="M312" s="88">
        <v>5.2999999999999999E-2</v>
      </c>
      <c r="N312" s="88">
        <v>5.2099999999971836E-2</v>
      </c>
      <c r="O312" s="84">
        <v>212512.72780000002</v>
      </c>
      <c r="P312" s="86">
        <v>100.00583</v>
      </c>
      <c r="Q312" s="74"/>
      <c r="R312" s="84">
        <v>731.29895298600002</v>
      </c>
      <c r="S312" s="85">
        <v>1.4167515186666669E-4</v>
      </c>
      <c r="T312" s="85">
        <f t="shared" si="7"/>
        <v>2.5354599484408093E-3</v>
      </c>
      <c r="U312" s="85">
        <f>R312/'סכום נכסי הקרן'!$C$42</f>
        <v>4.0044746656075147E-4</v>
      </c>
    </row>
    <row r="313" spans="2:21">
      <c r="B313" s="77" t="s">
        <v>1072</v>
      </c>
      <c r="C313" s="74" t="s">
        <v>1073</v>
      </c>
      <c r="D313" s="87" t="s">
        <v>28</v>
      </c>
      <c r="E313" s="87" t="s">
        <v>905</v>
      </c>
      <c r="F313" s="74"/>
      <c r="G313" s="87" t="s">
        <v>910</v>
      </c>
      <c r="H313" s="74" t="s">
        <v>911</v>
      </c>
      <c r="I313" s="74" t="s">
        <v>912</v>
      </c>
      <c r="J313" s="74"/>
      <c r="K313" s="84">
        <v>5.0499999999955012</v>
      </c>
      <c r="L313" s="87" t="s">
        <v>162</v>
      </c>
      <c r="M313" s="88">
        <v>5.8749999999999997E-2</v>
      </c>
      <c r="N313" s="88">
        <v>4.3999999999977508E-2</v>
      </c>
      <c r="O313" s="84">
        <v>48064.268000000011</v>
      </c>
      <c r="P313" s="86">
        <v>107.50637999999999</v>
      </c>
      <c r="Q313" s="74"/>
      <c r="R313" s="84">
        <v>177.80387573600001</v>
      </c>
      <c r="S313" s="85">
        <v>4.0053556666666678E-5</v>
      </c>
      <c r="T313" s="85">
        <f t="shared" si="7"/>
        <v>6.1645733768034673E-4</v>
      </c>
      <c r="U313" s="85">
        <f>R313/'סכום נכסי הקרן'!$C$42</f>
        <v>9.7362523619703512E-5</v>
      </c>
    </row>
    <row r="314" spans="2:21">
      <c r="B314" s="77" t="s">
        <v>1074</v>
      </c>
      <c r="C314" s="74" t="s">
        <v>1075</v>
      </c>
      <c r="D314" s="87" t="s">
        <v>28</v>
      </c>
      <c r="E314" s="87" t="s">
        <v>905</v>
      </c>
      <c r="F314" s="74"/>
      <c r="G314" s="87" t="s">
        <v>1040</v>
      </c>
      <c r="H314" s="74" t="s">
        <v>911</v>
      </c>
      <c r="I314" s="74" t="s">
        <v>341</v>
      </c>
      <c r="J314" s="74"/>
      <c r="K314" s="84">
        <v>6.6400000000035106</v>
      </c>
      <c r="L314" s="87" t="s">
        <v>164</v>
      </c>
      <c r="M314" s="88">
        <v>4.6249999999999999E-2</v>
      </c>
      <c r="N314" s="88">
        <v>3.7600000000023413E-2</v>
      </c>
      <c r="O314" s="84">
        <v>103681.49240000002</v>
      </c>
      <c r="P314" s="86">
        <v>106.46777</v>
      </c>
      <c r="Q314" s="74"/>
      <c r="R314" s="84">
        <v>444.39747379599999</v>
      </c>
      <c r="S314" s="85">
        <v>6.9120994933333341E-5</v>
      </c>
      <c r="T314" s="85">
        <f t="shared" si="7"/>
        <v>1.5407542857778472E-3</v>
      </c>
      <c r="U314" s="85">
        <f>R314/'סכום נכסי הקרן'!$C$42</f>
        <v>2.4334486163418993E-4</v>
      </c>
    </row>
    <row r="315" spans="2:21">
      <c r="B315" s="77" t="s">
        <v>1076</v>
      </c>
      <c r="C315" s="74" t="s">
        <v>1077</v>
      </c>
      <c r="D315" s="87" t="s">
        <v>28</v>
      </c>
      <c r="E315" s="87" t="s">
        <v>905</v>
      </c>
      <c r="F315" s="74"/>
      <c r="G315" s="87" t="s">
        <v>1069</v>
      </c>
      <c r="H315" s="74" t="s">
        <v>911</v>
      </c>
      <c r="I315" s="74" t="s">
        <v>341</v>
      </c>
      <c r="J315" s="74"/>
      <c r="K315" s="84">
        <v>16.920000000010511</v>
      </c>
      <c r="L315" s="87" t="s">
        <v>162</v>
      </c>
      <c r="M315" s="88">
        <v>4.0999999999999995E-2</v>
      </c>
      <c r="N315" s="88">
        <v>4.0900000000017742E-2</v>
      </c>
      <c r="O315" s="84">
        <v>171658.10000000003</v>
      </c>
      <c r="P315" s="86">
        <v>101.15017</v>
      </c>
      <c r="Q315" s="74"/>
      <c r="R315" s="84">
        <v>597.4692751660001</v>
      </c>
      <c r="S315" s="85">
        <v>1.7165810000000002E-4</v>
      </c>
      <c r="T315" s="85">
        <f t="shared" si="7"/>
        <v>2.0714639497594832E-3</v>
      </c>
      <c r="U315" s="85">
        <f>R315/'סכום נכסי הקרן'!$C$42</f>
        <v>3.2716450175567739E-4</v>
      </c>
    </row>
    <row r="316" spans="2:21">
      <c r="B316" s="77" t="s">
        <v>1078</v>
      </c>
      <c r="C316" s="74" t="s">
        <v>1079</v>
      </c>
      <c r="D316" s="87" t="s">
        <v>28</v>
      </c>
      <c r="E316" s="87" t="s">
        <v>905</v>
      </c>
      <c r="F316" s="74"/>
      <c r="G316" s="87" t="s">
        <v>1080</v>
      </c>
      <c r="H316" s="74" t="s">
        <v>1081</v>
      </c>
      <c r="I316" s="74" t="s">
        <v>912</v>
      </c>
      <c r="J316" s="74"/>
      <c r="K316" s="84">
        <v>8.6199999999999566</v>
      </c>
      <c r="L316" s="87" t="s">
        <v>162</v>
      </c>
      <c r="M316" s="88">
        <v>2.8750000000000001E-2</v>
      </c>
      <c r="N316" s="88">
        <v>2.9999999999999995E-2</v>
      </c>
      <c r="O316" s="84">
        <v>137326.48000000004</v>
      </c>
      <c r="P316" s="86">
        <v>98.858379999999997</v>
      </c>
      <c r="Q316" s="74"/>
      <c r="R316" s="84">
        <v>467.14577817100013</v>
      </c>
      <c r="S316" s="85">
        <v>1.0563575384615388E-4</v>
      </c>
      <c r="T316" s="85">
        <f t="shared" ref="T316:T350" si="8">R316/$R$11</f>
        <v>1.6196241028372707E-3</v>
      </c>
      <c r="U316" s="85">
        <f>R316/'סכום נכסי הקרן'!$C$42</f>
        <v>2.5580146480355898E-4</v>
      </c>
    </row>
    <row r="317" spans="2:21">
      <c r="B317" s="77" t="s">
        <v>1082</v>
      </c>
      <c r="C317" s="74" t="s">
        <v>1083</v>
      </c>
      <c r="D317" s="87" t="s">
        <v>28</v>
      </c>
      <c r="E317" s="87" t="s">
        <v>905</v>
      </c>
      <c r="F317" s="74"/>
      <c r="G317" s="87" t="s">
        <v>959</v>
      </c>
      <c r="H317" s="74" t="s">
        <v>1081</v>
      </c>
      <c r="I317" s="74" t="s">
        <v>912</v>
      </c>
      <c r="J317" s="74"/>
      <c r="K317" s="84">
        <v>6.3200000000013983</v>
      </c>
      <c r="L317" s="87" t="s">
        <v>164</v>
      </c>
      <c r="M317" s="88">
        <v>3.125E-2</v>
      </c>
      <c r="N317" s="88">
        <v>2.9600000000006996E-2</v>
      </c>
      <c r="O317" s="84">
        <v>205989.72000000003</v>
      </c>
      <c r="P317" s="86">
        <v>103.42386</v>
      </c>
      <c r="Q317" s="74"/>
      <c r="R317" s="84">
        <v>857.66653571500024</v>
      </c>
      <c r="S317" s="85">
        <v>2.7465296000000003E-4</v>
      </c>
      <c r="T317" s="85">
        <f t="shared" si="8"/>
        <v>2.973584389180702E-3</v>
      </c>
      <c r="U317" s="85">
        <f>R317/'סכום נכסי הקרן'!$C$42</f>
        <v>4.6964430890903129E-4</v>
      </c>
    </row>
    <row r="318" spans="2:21">
      <c r="B318" s="77" t="s">
        <v>1084</v>
      </c>
      <c r="C318" s="74" t="s">
        <v>1085</v>
      </c>
      <c r="D318" s="87" t="s">
        <v>28</v>
      </c>
      <c r="E318" s="87" t="s">
        <v>905</v>
      </c>
      <c r="F318" s="74"/>
      <c r="G318" s="87" t="s">
        <v>910</v>
      </c>
      <c r="H318" s="74" t="s">
        <v>1086</v>
      </c>
      <c r="I318" s="74" t="s">
        <v>961</v>
      </c>
      <c r="J318" s="74"/>
      <c r="K318" s="84">
        <v>5.2700000000024367</v>
      </c>
      <c r="L318" s="87" t="s">
        <v>162</v>
      </c>
      <c r="M318" s="88">
        <v>0.06</v>
      </c>
      <c r="N318" s="88">
        <v>5.9200000000035689E-2</v>
      </c>
      <c r="O318" s="84">
        <v>216357.86924000003</v>
      </c>
      <c r="P318" s="86">
        <v>100.91167</v>
      </c>
      <c r="Q318" s="74"/>
      <c r="R318" s="84">
        <v>751.274671571</v>
      </c>
      <c r="S318" s="85">
        <v>2.884771589866667E-4</v>
      </c>
      <c r="T318" s="85">
        <f t="shared" si="8"/>
        <v>2.6047170343518316E-3</v>
      </c>
      <c r="U318" s="85">
        <f>R318/'סכום נכסי הקרן'!$C$42</f>
        <v>4.1138584664106168E-4</v>
      </c>
    </row>
    <row r="319" spans="2:21">
      <c r="B319" s="77" t="s">
        <v>1087</v>
      </c>
      <c r="C319" s="74" t="s">
        <v>1088</v>
      </c>
      <c r="D319" s="87" t="s">
        <v>28</v>
      </c>
      <c r="E319" s="87" t="s">
        <v>905</v>
      </c>
      <c r="F319" s="74"/>
      <c r="G319" s="87" t="s">
        <v>2864</v>
      </c>
      <c r="H319" s="74" t="s">
        <v>1081</v>
      </c>
      <c r="I319" s="74" t="s">
        <v>341</v>
      </c>
      <c r="J319" s="74"/>
      <c r="K319" s="84">
        <v>8.4200000000044977</v>
      </c>
      <c r="L319" s="87" t="s">
        <v>162</v>
      </c>
      <c r="M319" s="88">
        <v>4.2500000000000003E-2</v>
      </c>
      <c r="N319" s="88">
        <v>3.170000000001004E-2</v>
      </c>
      <c r="O319" s="84">
        <v>209422.88200000004</v>
      </c>
      <c r="P319" s="86">
        <v>109.20236</v>
      </c>
      <c r="Q319" s="74"/>
      <c r="R319" s="84">
        <v>786.93857231300012</v>
      </c>
      <c r="S319" s="85">
        <v>1.5512806074074076E-4</v>
      </c>
      <c r="T319" s="85">
        <f t="shared" si="8"/>
        <v>2.7283660448793236E-3</v>
      </c>
      <c r="U319" s="85">
        <f>R319/'סכום נכסי הקרן'!$C$42</f>
        <v>4.3091482127106018E-4</v>
      </c>
    </row>
    <row r="320" spans="2:21">
      <c r="B320" s="77" t="s">
        <v>1089</v>
      </c>
      <c r="C320" s="74" t="s">
        <v>1090</v>
      </c>
      <c r="D320" s="87" t="s">
        <v>28</v>
      </c>
      <c r="E320" s="87" t="s">
        <v>905</v>
      </c>
      <c r="F320" s="74"/>
      <c r="G320" s="87" t="s">
        <v>1080</v>
      </c>
      <c r="H320" s="74" t="s">
        <v>1081</v>
      </c>
      <c r="I320" s="74" t="s">
        <v>912</v>
      </c>
      <c r="J320" s="74"/>
      <c r="K320" s="84">
        <v>3.5899999999989416</v>
      </c>
      <c r="L320" s="87" t="s">
        <v>164</v>
      </c>
      <c r="M320" s="88">
        <v>0.03</v>
      </c>
      <c r="N320" s="88">
        <v>2.3899999999992278E-2</v>
      </c>
      <c r="O320" s="84">
        <v>169598.2028</v>
      </c>
      <c r="P320" s="86">
        <v>102.42307</v>
      </c>
      <c r="Q320" s="74"/>
      <c r="R320" s="84">
        <v>699.31239198600008</v>
      </c>
      <c r="S320" s="85">
        <v>3.3919640559999998E-4</v>
      </c>
      <c r="T320" s="85">
        <f t="shared" si="8"/>
        <v>2.4245605085158467E-3</v>
      </c>
      <c r="U320" s="85">
        <f>R320/'סכום נכסי הקרן'!$C$42</f>
        <v>3.8293214363550984E-4</v>
      </c>
    </row>
    <row r="321" spans="2:22">
      <c r="B321" s="77" t="s">
        <v>1091</v>
      </c>
      <c r="C321" s="74" t="s">
        <v>1092</v>
      </c>
      <c r="D321" s="87" t="s">
        <v>28</v>
      </c>
      <c r="E321" s="87" t="s">
        <v>905</v>
      </c>
      <c r="F321" s="74"/>
      <c r="G321" s="87" t="s">
        <v>1010</v>
      </c>
      <c r="H321" s="74" t="s">
        <v>1081</v>
      </c>
      <c r="I321" s="74" t="s">
        <v>912</v>
      </c>
      <c r="J321" s="74"/>
      <c r="K321" s="84">
        <v>7.4700000000049815</v>
      </c>
      <c r="L321" s="87" t="s">
        <v>162</v>
      </c>
      <c r="M321" s="88">
        <v>3.3750000000000002E-2</v>
      </c>
      <c r="N321" s="88">
        <v>3.120000000001661E-2</v>
      </c>
      <c r="O321" s="84">
        <v>171658.10000000003</v>
      </c>
      <c r="P321" s="86">
        <v>101.91437999999999</v>
      </c>
      <c r="Q321" s="74"/>
      <c r="R321" s="84">
        <v>601.98326660000009</v>
      </c>
      <c r="S321" s="85">
        <v>2.4522585714285719E-4</v>
      </c>
      <c r="T321" s="85">
        <f t="shared" si="8"/>
        <v>2.0871142449524135E-3</v>
      </c>
      <c r="U321" s="85">
        <f>R321/'סכום נכסי הקרן'!$C$42</f>
        <v>3.2963629038116563E-4</v>
      </c>
    </row>
    <row r="322" spans="2:22">
      <c r="B322" s="77" t="s">
        <v>1093</v>
      </c>
      <c r="C322" s="74" t="s">
        <v>1094</v>
      </c>
      <c r="D322" s="87" t="s">
        <v>28</v>
      </c>
      <c r="E322" s="87" t="s">
        <v>905</v>
      </c>
      <c r="F322" s="74"/>
      <c r="G322" s="87" t="s">
        <v>943</v>
      </c>
      <c r="H322" s="74" t="s">
        <v>1081</v>
      </c>
      <c r="I322" s="74" t="s">
        <v>912</v>
      </c>
      <c r="J322" s="74"/>
      <c r="K322" s="84">
        <v>3.770000000000719</v>
      </c>
      <c r="L322" s="87" t="s">
        <v>162</v>
      </c>
      <c r="M322" s="88">
        <v>3.7539999999999997E-2</v>
      </c>
      <c r="N322" s="88">
        <v>2.8500000000012373E-2</v>
      </c>
      <c r="O322" s="84">
        <v>235514.91320000004</v>
      </c>
      <c r="P322" s="86">
        <v>104.67374</v>
      </c>
      <c r="Q322" s="74"/>
      <c r="R322" s="84">
        <v>848.28311490700014</v>
      </c>
      <c r="S322" s="85">
        <v>3.1401988426666674E-4</v>
      </c>
      <c r="T322" s="85">
        <f t="shared" si="8"/>
        <v>2.9410514728666461E-3</v>
      </c>
      <c r="U322" s="85">
        <f>R322/'סכום נכסי הקרן'!$C$42</f>
        <v>4.6450609959682813E-4</v>
      </c>
    </row>
    <row r="323" spans="2:22">
      <c r="B323" s="77" t="s">
        <v>1095</v>
      </c>
      <c r="C323" s="74" t="s">
        <v>1096</v>
      </c>
      <c r="D323" s="87" t="s">
        <v>28</v>
      </c>
      <c r="E323" s="87" t="s">
        <v>905</v>
      </c>
      <c r="F323" s="74"/>
      <c r="G323" s="87" t="s">
        <v>987</v>
      </c>
      <c r="H323" s="74" t="s">
        <v>1081</v>
      </c>
      <c r="I323" s="74" t="s">
        <v>912</v>
      </c>
      <c r="J323" s="74"/>
      <c r="K323" s="84">
        <v>7.1800000000003772</v>
      </c>
      <c r="L323" s="87" t="s">
        <v>162</v>
      </c>
      <c r="M323" s="88">
        <v>4.0910000000000002E-2</v>
      </c>
      <c r="N323" s="88">
        <v>3.0100000000000217E-2</v>
      </c>
      <c r="O323" s="84">
        <v>127644.96316000001</v>
      </c>
      <c r="P323" s="86">
        <v>108.29712000000001</v>
      </c>
      <c r="Q323" s="74"/>
      <c r="R323" s="84">
        <v>475.66943839900006</v>
      </c>
      <c r="S323" s="85">
        <v>2.5528992632000005E-4</v>
      </c>
      <c r="T323" s="85">
        <f t="shared" si="8"/>
        <v>1.6491761745775202E-3</v>
      </c>
      <c r="U323" s="85">
        <f>R323/'סכום נכסי הקרן'!$C$42</f>
        <v>2.6046888314210613E-4</v>
      </c>
    </row>
    <row r="324" spans="2:22">
      <c r="B324" s="77" t="s">
        <v>1097</v>
      </c>
      <c r="C324" s="74" t="s">
        <v>1098</v>
      </c>
      <c r="D324" s="87" t="s">
        <v>28</v>
      </c>
      <c r="E324" s="87" t="s">
        <v>905</v>
      </c>
      <c r="F324" s="74"/>
      <c r="G324" s="87" t="s">
        <v>987</v>
      </c>
      <c r="H324" s="74" t="s">
        <v>1081</v>
      </c>
      <c r="I324" s="74" t="s">
        <v>912</v>
      </c>
      <c r="J324" s="74"/>
      <c r="K324" s="84">
        <v>8.3000000000096854</v>
      </c>
      <c r="L324" s="87" t="s">
        <v>162</v>
      </c>
      <c r="M324" s="88">
        <v>4.1250000000000002E-2</v>
      </c>
      <c r="N324" s="88">
        <v>3.1700000000049113E-2</v>
      </c>
      <c r="O324" s="84">
        <v>77246.145000000019</v>
      </c>
      <c r="P324" s="86">
        <v>108.76942</v>
      </c>
      <c r="Q324" s="74"/>
      <c r="R324" s="84">
        <v>289.11344397400006</v>
      </c>
      <c r="S324" s="85">
        <v>1.5449229000000003E-4</v>
      </c>
      <c r="T324" s="85">
        <f t="shared" si="8"/>
        <v>1.00237468515273E-3</v>
      </c>
      <c r="U324" s="85">
        <f>R324/'סכום נכסי הקרן'!$C$42</f>
        <v>1.5831384102946811E-4</v>
      </c>
    </row>
    <row r="325" spans="2:22">
      <c r="B325" s="77" t="s">
        <v>1099</v>
      </c>
      <c r="C325" s="74" t="s">
        <v>1100</v>
      </c>
      <c r="D325" s="87" t="s">
        <v>28</v>
      </c>
      <c r="E325" s="87" t="s">
        <v>905</v>
      </c>
      <c r="F325" s="74"/>
      <c r="G325" s="87" t="s">
        <v>987</v>
      </c>
      <c r="H325" s="74" t="s">
        <v>1081</v>
      </c>
      <c r="I325" s="74" t="s">
        <v>912</v>
      </c>
      <c r="J325" s="74"/>
      <c r="K325" s="84">
        <v>5.5600000000068146</v>
      </c>
      <c r="L325" s="87" t="s">
        <v>162</v>
      </c>
      <c r="M325" s="88">
        <v>4.8750000000000002E-2</v>
      </c>
      <c r="N325" s="88">
        <v>2.9000000000045708E-2</v>
      </c>
      <c r="O325" s="84">
        <v>62167.697496000008</v>
      </c>
      <c r="P325" s="86">
        <v>112.498</v>
      </c>
      <c r="Q325" s="74"/>
      <c r="R325" s="84">
        <v>240.65464963100004</v>
      </c>
      <c r="S325" s="85">
        <v>1.230950888764806E-4</v>
      </c>
      <c r="T325" s="85">
        <f t="shared" si="8"/>
        <v>8.3436496531827723E-4</v>
      </c>
      <c r="U325" s="85">
        <f>R325/'סכום נכסי הקרן'!$C$42</f>
        <v>1.3177858981926392E-4</v>
      </c>
    </row>
    <row r="326" spans="2:22">
      <c r="B326" s="77" t="s">
        <v>1101</v>
      </c>
      <c r="C326" s="74" t="s">
        <v>1102</v>
      </c>
      <c r="D326" s="87" t="s">
        <v>28</v>
      </c>
      <c r="E326" s="87" t="s">
        <v>905</v>
      </c>
      <c r="F326" s="74"/>
      <c r="G326" s="87" t="s">
        <v>1080</v>
      </c>
      <c r="H326" s="74" t="s">
        <v>1081</v>
      </c>
      <c r="I326" s="74" t="s">
        <v>912</v>
      </c>
      <c r="J326" s="74"/>
      <c r="K326" s="84">
        <v>3.1900000000023887</v>
      </c>
      <c r="L326" s="87" t="s">
        <v>164</v>
      </c>
      <c r="M326" s="88">
        <v>4.2500000000000003E-2</v>
      </c>
      <c r="N326" s="88">
        <v>2.5500000000031962E-2</v>
      </c>
      <c r="O326" s="84">
        <v>68663.24000000002</v>
      </c>
      <c r="P326" s="86">
        <v>107.50421</v>
      </c>
      <c r="Q326" s="74"/>
      <c r="R326" s="84">
        <v>297.1679319910001</v>
      </c>
      <c r="S326" s="85">
        <v>2.2887746666666673E-4</v>
      </c>
      <c r="T326" s="85">
        <f t="shared" si="8"/>
        <v>1.0303001070187327E-3</v>
      </c>
      <c r="U326" s="85">
        <f>R326/'סכום נכסי הקרן'!$C$42</f>
        <v>1.627243482614036E-4</v>
      </c>
    </row>
    <row r="327" spans="2:22">
      <c r="B327" s="77" t="s">
        <v>1103</v>
      </c>
      <c r="C327" s="74" t="s">
        <v>1104</v>
      </c>
      <c r="D327" s="87" t="s">
        <v>28</v>
      </c>
      <c r="E327" s="87" t="s">
        <v>905</v>
      </c>
      <c r="F327" s="74"/>
      <c r="G327" s="87" t="s">
        <v>1105</v>
      </c>
      <c r="H327" s="74" t="s">
        <v>1081</v>
      </c>
      <c r="I327" s="74" t="s">
        <v>341</v>
      </c>
      <c r="J327" s="74"/>
      <c r="K327" s="84">
        <v>1.8900000000001322</v>
      </c>
      <c r="L327" s="87" t="s">
        <v>162</v>
      </c>
      <c r="M327" s="88">
        <v>4.7500000000000001E-2</v>
      </c>
      <c r="N327" s="88">
        <v>2.9900000000008461E-2</v>
      </c>
      <c r="O327" s="84">
        <v>276685.39190400002</v>
      </c>
      <c r="P327" s="86">
        <v>102.99972</v>
      </c>
      <c r="Q327" s="74"/>
      <c r="R327" s="84">
        <v>980.63402198300025</v>
      </c>
      <c r="S327" s="85">
        <v>3.0742821322666668E-4</v>
      </c>
      <c r="T327" s="85">
        <f t="shared" si="8"/>
        <v>3.3999204793937672E-3</v>
      </c>
      <c r="U327" s="85">
        <f>R327/'סכום נכסי הקרן'!$C$42</f>
        <v>5.3697931348452299E-4</v>
      </c>
    </row>
    <row r="328" spans="2:22">
      <c r="B328" s="77" t="s">
        <v>1106</v>
      </c>
      <c r="C328" s="74" t="s">
        <v>1107</v>
      </c>
      <c r="D328" s="87" t="s">
        <v>28</v>
      </c>
      <c r="E328" s="87" t="s">
        <v>905</v>
      </c>
      <c r="F328" s="74"/>
      <c r="G328" s="87" t="s">
        <v>925</v>
      </c>
      <c r="H328" s="74" t="s">
        <v>1086</v>
      </c>
      <c r="I328" s="74" t="s">
        <v>961</v>
      </c>
      <c r="J328" s="74"/>
      <c r="K328" s="84">
        <v>7.9999999999719851E-2</v>
      </c>
      <c r="L328" s="87" t="s">
        <v>162</v>
      </c>
      <c r="M328" s="88">
        <v>4.6249999999999999E-2</v>
      </c>
      <c r="N328" s="88">
        <v>-2.3399999999984593E-2</v>
      </c>
      <c r="O328" s="84">
        <v>201773.79706400004</v>
      </c>
      <c r="P328" s="86">
        <v>102.81708</v>
      </c>
      <c r="Q328" s="74"/>
      <c r="R328" s="84">
        <v>713.86274776499999</v>
      </c>
      <c r="S328" s="85">
        <v>2.6903172941866672E-4</v>
      </c>
      <c r="T328" s="85">
        <f t="shared" si="8"/>
        <v>2.4750075167640933E-3</v>
      </c>
      <c r="U328" s="85">
        <f>R328/'סכום נכסי הקרן'!$C$42</f>
        <v>3.908996828825811E-4</v>
      </c>
    </row>
    <row r="329" spans="2:22">
      <c r="B329" s="77" t="s">
        <v>1108</v>
      </c>
      <c r="C329" s="74" t="s">
        <v>1109</v>
      </c>
      <c r="D329" s="87" t="s">
        <v>28</v>
      </c>
      <c r="E329" s="87" t="s">
        <v>905</v>
      </c>
      <c r="F329" s="74"/>
      <c r="G329" s="87" t="s">
        <v>971</v>
      </c>
      <c r="H329" s="74" t="s">
        <v>1081</v>
      </c>
      <c r="I329" s="74" t="s">
        <v>341</v>
      </c>
      <c r="J329" s="74"/>
      <c r="K329" s="84">
        <v>3.279999999998465</v>
      </c>
      <c r="L329" s="87" t="s">
        <v>162</v>
      </c>
      <c r="M329" s="88">
        <v>6.2539999999999998E-2</v>
      </c>
      <c r="N329" s="88">
        <v>3.8499999999986455E-2</v>
      </c>
      <c r="O329" s="84">
        <v>226588.69200000004</v>
      </c>
      <c r="P329" s="86">
        <v>113.65688</v>
      </c>
      <c r="Q329" s="74"/>
      <c r="R329" s="84">
        <v>886.17327351200015</v>
      </c>
      <c r="S329" s="85">
        <v>1.7429899384615387E-4</v>
      </c>
      <c r="T329" s="85">
        <f t="shared" si="8"/>
        <v>3.0724190608972099E-3</v>
      </c>
      <c r="U329" s="85">
        <f>R329/'סכום נכסי הקרן'!$C$42</f>
        <v>4.8525413698838143E-4</v>
      </c>
    </row>
    <row r="330" spans="2:22">
      <c r="B330" s="77" t="s">
        <v>1110</v>
      </c>
      <c r="C330" s="74" t="s">
        <v>1111</v>
      </c>
      <c r="D330" s="87" t="s">
        <v>28</v>
      </c>
      <c r="E330" s="87" t="s">
        <v>905</v>
      </c>
      <c r="F330" s="74"/>
      <c r="G330" s="87" t="s">
        <v>910</v>
      </c>
      <c r="H330" s="74" t="s">
        <v>1112</v>
      </c>
      <c r="I330" s="74" t="s">
        <v>341</v>
      </c>
      <c r="J330" s="74"/>
      <c r="K330" s="84">
        <v>7.4899999999948594</v>
      </c>
      <c r="L330" s="87" t="s">
        <v>162</v>
      </c>
      <c r="M330" s="88">
        <v>4.4999999999999998E-2</v>
      </c>
      <c r="N330" s="88">
        <v>4.5299999999973403E-2</v>
      </c>
      <c r="O330" s="84">
        <v>220409.00040000002</v>
      </c>
      <c r="P330" s="86">
        <v>102.0445</v>
      </c>
      <c r="Q330" s="74"/>
      <c r="R330" s="84">
        <v>773.93341800199994</v>
      </c>
      <c r="S330" s="85">
        <v>4.3280548128000005E-3</v>
      </c>
      <c r="T330" s="85">
        <f t="shared" si="8"/>
        <v>2.6832763483274611E-3</v>
      </c>
      <c r="U330" s="85">
        <f>R330/'סכום נכסי הקרן'!$C$42</f>
        <v>4.2379340933028391E-4</v>
      </c>
      <c r="V330" s="111"/>
    </row>
    <row r="331" spans="2:22">
      <c r="B331" s="77" t="s">
        <v>1113</v>
      </c>
      <c r="C331" s="74" t="s">
        <v>1114</v>
      </c>
      <c r="D331" s="87" t="s">
        <v>28</v>
      </c>
      <c r="E331" s="87" t="s">
        <v>905</v>
      </c>
      <c r="F331" s="74"/>
      <c r="G331" s="87" t="s">
        <v>1040</v>
      </c>
      <c r="H331" s="74" t="s">
        <v>1115</v>
      </c>
      <c r="I331" s="74" t="s">
        <v>961</v>
      </c>
      <c r="J331" s="74"/>
      <c r="K331" s="84">
        <v>6.5200000000005822</v>
      </c>
      <c r="L331" s="87" t="s">
        <v>162</v>
      </c>
      <c r="M331" s="88">
        <v>9.6250000000000002E-2</v>
      </c>
      <c r="N331" s="88">
        <v>5.570000000000358E-2</v>
      </c>
      <c r="O331" s="84">
        <v>195690.23400000003</v>
      </c>
      <c r="P331" s="86">
        <v>132.57031000000001</v>
      </c>
      <c r="Q331" s="74"/>
      <c r="R331" s="84">
        <v>892.68879262400014</v>
      </c>
      <c r="S331" s="85">
        <v>1.9569023400000003E-4</v>
      </c>
      <c r="T331" s="85">
        <f t="shared" si="8"/>
        <v>3.0950087797588649E-3</v>
      </c>
      <c r="U331" s="85">
        <f>R331/'סכום נכסי הקרן'!$C$42</f>
        <v>4.8882192976461216E-4</v>
      </c>
    </row>
    <row r="332" spans="2:22">
      <c r="B332" s="77" t="s">
        <v>1116</v>
      </c>
      <c r="C332" s="74" t="s">
        <v>1117</v>
      </c>
      <c r="D332" s="87" t="s">
        <v>28</v>
      </c>
      <c r="E332" s="87" t="s">
        <v>905</v>
      </c>
      <c r="F332" s="74"/>
      <c r="G332" s="87" t="s">
        <v>978</v>
      </c>
      <c r="H332" s="74" t="s">
        <v>1115</v>
      </c>
      <c r="I332" s="74" t="s">
        <v>961</v>
      </c>
      <c r="J332" s="74"/>
      <c r="K332" s="84">
        <v>6.5599999999998131</v>
      </c>
      <c r="L332" s="87" t="s">
        <v>162</v>
      </c>
      <c r="M332" s="88">
        <v>3.6249999999999998E-2</v>
      </c>
      <c r="N332" s="88">
        <v>3.1600000000002813E-2</v>
      </c>
      <c r="O332" s="84">
        <v>240321.34000000003</v>
      </c>
      <c r="P332" s="86">
        <v>103.31301000000001</v>
      </c>
      <c r="Q332" s="74"/>
      <c r="R332" s="84">
        <v>854.34255781100012</v>
      </c>
      <c r="S332" s="85">
        <v>6.0080335000000003E-4</v>
      </c>
      <c r="T332" s="85">
        <f t="shared" si="8"/>
        <v>2.9620599465287846E-3</v>
      </c>
      <c r="U332" s="85">
        <f>R332/'סכום נכסי הקרן'!$C$42</f>
        <v>4.678241524256591E-4</v>
      </c>
    </row>
    <row r="333" spans="2:22">
      <c r="B333" s="77" t="s">
        <v>1118</v>
      </c>
      <c r="C333" s="74" t="s">
        <v>1119</v>
      </c>
      <c r="D333" s="87" t="s">
        <v>28</v>
      </c>
      <c r="E333" s="87" t="s">
        <v>905</v>
      </c>
      <c r="F333" s="74"/>
      <c r="G333" s="87" t="s">
        <v>996</v>
      </c>
      <c r="H333" s="74" t="s">
        <v>1120</v>
      </c>
      <c r="I333" s="74" t="s">
        <v>961</v>
      </c>
      <c r="J333" s="74"/>
      <c r="K333" s="84">
        <v>0.99000000000030575</v>
      </c>
      <c r="L333" s="87" t="s">
        <v>162</v>
      </c>
      <c r="M333" s="88">
        <v>0.05</v>
      </c>
      <c r="N333" s="88">
        <v>3.9600000000031332E-2</v>
      </c>
      <c r="O333" s="84">
        <v>146939.33360000004</v>
      </c>
      <c r="P333" s="86">
        <v>103.49211</v>
      </c>
      <c r="Q333" s="74"/>
      <c r="R333" s="84">
        <v>523.27499791600019</v>
      </c>
      <c r="S333" s="85">
        <v>1.4693933360000004E-4</v>
      </c>
      <c r="T333" s="85">
        <f t="shared" si="8"/>
        <v>1.8142276750420364E-3</v>
      </c>
      <c r="U333" s="85">
        <f>R333/'סכום נכסי הקרן'!$C$42</f>
        <v>2.8653691677588974E-4</v>
      </c>
    </row>
    <row r="334" spans="2:22">
      <c r="B334" s="77" t="s">
        <v>1121</v>
      </c>
      <c r="C334" s="74" t="s">
        <v>1122</v>
      </c>
      <c r="D334" s="87" t="s">
        <v>28</v>
      </c>
      <c r="E334" s="87" t="s">
        <v>905</v>
      </c>
      <c r="F334" s="74"/>
      <c r="G334" s="87" t="s">
        <v>996</v>
      </c>
      <c r="H334" s="74" t="s">
        <v>1120</v>
      </c>
      <c r="I334" s="74" t="s">
        <v>961</v>
      </c>
      <c r="J334" s="74"/>
      <c r="K334" s="84">
        <v>3.3099999999984662</v>
      </c>
      <c r="L334" s="87" t="s">
        <v>162</v>
      </c>
      <c r="M334" s="88">
        <v>5.8749999999999997E-2</v>
      </c>
      <c r="N334" s="88">
        <v>4.1199999999969324E-2</v>
      </c>
      <c r="O334" s="84">
        <v>20598.972000000005</v>
      </c>
      <c r="P334" s="86">
        <v>110.36501</v>
      </c>
      <c r="Q334" s="74"/>
      <c r="R334" s="84">
        <v>78.227894752000012</v>
      </c>
      <c r="S334" s="85">
        <v>4.1197944000000008E-5</v>
      </c>
      <c r="T334" s="85">
        <f t="shared" si="8"/>
        <v>2.7122108295748657E-4</v>
      </c>
      <c r="U334" s="85">
        <f>R334/'סכום נכסי הקרן'!$C$42</f>
        <v>4.2836328617606022E-5</v>
      </c>
    </row>
    <row r="335" spans="2:22">
      <c r="B335" s="77" t="s">
        <v>1123</v>
      </c>
      <c r="C335" s="74" t="s">
        <v>1124</v>
      </c>
      <c r="D335" s="87" t="s">
        <v>28</v>
      </c>
      <c r="E335" s="87" t="s">
        <v>905</v>
      </c>
      <c r="F335" s="74"/>
      <c r="G335" s="87" t="s">
        <v>971</v>
      </c>
      <c r="H335" s="74" t="s">
        <v>1120</v>
      </c>
      <c r="I335" s="74" t="s">
        <v>961</v>
      </c>
      <c r="J335" s="74"/>
      <c r="K335" s="84">
        <v>4.0399999999977405</v>
      </c>
      <c r="L335" s="87" t="s">
        <v>162</v>
      </c>
      <c r="M335" s="88">
        <v>0.04</v>
      </c>
      <c r="N335" s="88">
        <v>3.5799999999981715E-2</v>
      </c>
      <c r="O335" s="84">
        <v>212856.04400000002</v>
      </c>
      <c r="P335" s="86">
        <v>101.518</v>
      </c>
      <c r="Q335" s="74"/>
      <c r="R335" s="84">
        <v>743.55605089200003</v>
      </c>
      <c r="S335" s="85">
        <v>1.7028483520000002E-4</v>
      </c>
      <c r="T335" s="85">
        <f t="shared" si="8"/>
        <v>2.5779560858930606E-3</v>
      </c>
      <c r="U335" s="85">
        <f>R335/'סכום נכסי הקרן'!$C$42</f>
        <v>4.0715925492555553E-4</v>
      </c>
    </row>
    <row r="336" spans="2:22">
      <c r="B336" s="77" t="s">
        <v>1125</v>
      </c>
      <c r="C336" s="74" t="s">
        <v>1126</v>
      </c>
      <c r="D336" s="87" t="s">
        <v>28</v>
      </c>
      <c r="E336" s="87" t="s">
        <v>905</v>
      </c>
      <c r="F336" s="74"/>
      <c r="G336" s="87" t="s">
        <v>1105</v>
      </c>
      <c r="H336" s="74" t="s">
        <v>921</v>
      </c>
      <c r="I336" s="74" t="s">
        <v>912</v>
      </c>
      <c r="J336" s="74"/>
      <c r="K336" s="84">
        <v>4.6200000000007435</v>
      </c>
      <c r="L336" s="87" t="s">
        <v>165</v>
      </c>
      <c r="M336" s="88">
        <v>0.06</v>
      </c>
      <c r="N336" s="88">
        <v>4.2700000000005504E-2</v>
      </c>
      <c r="O336" s="84">
        <v>162731.87880000003</v>
      </c>
      <c r="P336" s="86">
        <v>108.76333</v>
      </c>
      <c r="Q336" s="74"/>
      <c r="R336" s="84">
        <v>780.6790296910001</v>
      </c>
      <c r="S336" s="85">
        <v>1.3018550304000004E-4</v>
      </c>
      <c r="T336" s="85">
        <f t="shared" si="8"/>
        <v>2.7066638127773404E-3</v>
      </c>
      <c r="U336" s="85">
        <f>R336/'סכום נכסי הקרן'!$C$42</f>
        <v>4.2748719707636651E-4</v>
      </c>
    </row>
    <row r="337" spans="2:21">
      <c r="B337" s="77" t="s">
        <v>1127</v>
      </c>
      <c r="C337" s="74" t="s">
        <v>1128</v>
      </c>
      <c r="D337" s="87" t="s">
        <v>28</v>
      </c>
      <c r="E337" s="87" t="s">
        <v>905</v>
      </c>
      <c r="F337" s="74"/>
      <c r="G337" s="87" t="s">
        <v>1105</v>
      </c>
      <c r="H337" s="74" t="s">
        <v>921</v>
      </c>
      <c r="I337" s="74" t="s">
        <v>912</v>
      </c>
      <c r="J337" s="74"/>
      <c r="K337" s="84">
        <v>4.6700000000026725</v>
      </c>
      <c r="L337" s="87" t="s">
        <v>164</v>
      </c>
      <c r="M337" s="88">
        <v>0.05</v>
      </c>
      <c r="N337" s="88">
        <v>3.0700000000013848E-2</v>
      </c>
      <c r="O337" s="84">
        <v>68663.24000000002</v>
      </c>
      <c r="P337" s="86">
        <v>112.29862</v>
      </c>
      <c r="Q337" s="74"/>
      <c r="R337" s="84">
        <v>310.42087525100004</v>
      </c>
      <c r="S337" s="85">
        <v>6.866324000000002E-5</v>
      </c>
      <c r="T337" s="85">
        <f t="shared" si="8"/>
        <v>1.0762489036052522E-3</v>
      </c>
      <c r="U337" s="85">
        <f>R337/'סכום נכסי הקרן'!$C$42</f>
        <v>1.6998144541882556E-4</v>
      </c>
    </row>
    <row r="338" spans="2:21">
      <c r="B338" s="77" t="s">
        <v>1129</v>
      </c>
      <c r="C338" s="74" t="s">
        <v>1130</v>
      </c>
      <c r="D338" s="87" t="s">
        <v>28</v>
      </c>
      <c r="E338" s="87" t="s">
        <v>905</v>
      </c>
      <c r="F338" s="74"/>
      <c r="G338" s="87" t="s">
        <v>1105</v>
      </c>
      <c r="H338" s="74" t="s">
        <v>921</v>
      </c>
      <c r="I338" s="74" t="s">
        <v>912</v>
      </c>
      <c r="J338" s="74"/>
      <c r="K338" s="84">
        <v>8.4000000000103565</v>
      </c>
      <c r="L338" s="87" t="s">
        <v>164</v>
      </c>
      <c r="M338" s="88">
        <v>3.3750000000000002E-2</v>
      </c>
      <c r="N338" s="88">
        <v>3.6300000000031807E-2</v>
      </c>
      <c r="O338" s="84">
        <v>68663.24000000002</v>
      </c>
      <c r="P338" s="86">
        <v>97.795699999999997</v>
      </c>
      <c r="Q338" s="74"/>
      <c r="R338" s="84">
        <v>270.33124307800011</v>
      </c>
      <c r="S338" s="85">
        <v>5.4930592000000017E-5</v>
      </c>
      <c r="T338" s="85">
        <f t="shared" si="8"/>
        <v>9.3725560092468448E-4</v>
      </c>
      <c r="U338" s="85">
        <f>R338/'סכום נכסי הקרן'!$C$42</f>
        <v>1.4802901191200834E-4</v>
      </c>
    </row>
    <row r="339" spans="2:21">
      <c r="B339" s="77" t="s">
        <v>1131</v>
      </c>
      <c r="C339" s="74" t="s">
        <v>1132</v>
      </c>
      <c r="D339" s="87" t="s">
        <v>28</v>
      </c>
      <c r="E339" s="87" t="s">
        <v>905</v>
      </c>
      <c r="F339" s="74"/>
      <c r="G339" s="87" t="s">
        <v>981</v>
      </c>
      <c r="H339" s="74" t="s">
        <v>921</v>
      </c>
      <c r="I339" s="74" t="s">
        <v>912</v>
      </c>
      <c r="J339" s="74"/>
      <c r="K339" s="84">
        <v>6.4599999999958246</v>
      </c>
      <c r="L339" s="87" t="s">
        <v>162</v>
      </c>
      <c r="M339" s="88">
        <v>5.8749999999999997E-2</v>
      </c>
      <c r="N339" s="88">
        <v>3.3499999999978408E-2</v>
      </c>
      <c r="O339" s="84">
        <v>205989.72000000003</v>
      </c>
      <c r="P339" s="86">
        <v>117.63485</v>
      </c>
      <c r="Q339" s="74"/>
      <c r="R339" s="84">
        <v>833.80829768800027</v>
      </c>
      <c r="S339" s="85">
        <v>2.0598972000000003E-4</v>
      </c>
      <c r="T339" s="85">
        <f t="shared" si="8"/>
        <v>2.8908663616068488E-3</v>
      </c>
      <c r="U339" s="85">
        <f>R339/'סכום נכסי הקרן'!$C$42</f>
        <v>4.565799240422059E-4</v>
      </c>
    </row>
    <row r="340" spans="2:21">
      <c r="B340" s="77" t="s">
        <v>1133</v>
      </c>
      <c r="C340" s="74" t="s">
        <v>1134</v>
      </c>
      <c r="D340" s="87" t="s">
        <v>28</v>
      </c>
      <c r="E340" s="87" t="s">
        <v>905</v>
      </c>
      <c r="F340" s="74"/>
      <c r="G340" s="87" t="s">
        <v>910</v>
      </c>
      <c r="H340" s="74" t="s">
        <v>1120</v>
      </c>
      <c r="I340" s="74" t="s">
        <v>961</v>
      </c>
      <c r="J340" s="74"/>
      <c r="K340" s="84">
        <v>6.360000000000567</v>
      </c>
      <c r="L340" s="87" t="s">
        <v>162</v>
      </c>
      <c r="M340" s="88">
        <v>5.1249999999999997E-2</v>
      </c>
      <c r="N340" s="88">
        <v>5.1900000000009799E-2</v>
      </c>
      <c r="O340" s="84">
        <v>224302.20610800004</v>
      </c>
      <c r="P340" s="86">
        <v>100.45878999999999</v>
      </c>
      <c r="Q340" s="74"/>
      <c r="R340" s="84">
        <v>775.36495509600013</v>
      </c>
      <c r="S340" s="85">
        <v>4.0782219292363644E-4</v>
      </c>
      <c r="T340" s="85">
        <f t="shared" si="8"/>
        <v>2.6882395784151355E-3</v>
      </c>
      <c r="U340" s="85">
        <f>R340/'סכום נכסי הקרן'!$C$42</f>
        <v>4.245772958656597E-4</v>
      </c>
    </row>
    <row r="341" spans="2:21">
      <c r="B341" s="77" t="s">
        <v>1135</v>
      </c>
      <c r="C341" s="74" t="s">
        <v>1136</v>
      </c>
      <c r="D341" s="87" t="s">
        <v>28</v>
      </c>
      <c r="E341" s="87" t="s">
        <v>905</v>
      </c>
      <c r="F341" s="74"/>
      <c r="G341" s="87" t="s">
        <v>910</v>
      </c>
      <c r="H341" s="74" t="s">
        <v>1120</v>
      </c>
      <c r="I341" s="74" t="s">
        <v>961</v>
      </c>
      <c r="J341" s="74"/>
      <c r="K341" s="84">
        <v>4.1499999999969974</v>
      </c>
      <c r="L341" s="87" t="s">
        <v>162</v>
      </c>
      <c r="M341" s="88">
        <v>6.5000000000000002E-2</v>
      </c>
      <c r="N341" s="88">
        <v>5.2800000000104118E-2</v>
      </c>
      <c r="O341" s="84">
        <v>13732.648000000001</v>
      </c>
      <c r="P341" s="86">
        <v>105.71017000000001</v>
      </c>
      <c r="Q341" s="74"/>
      <c r="R341" s="84">
        <v>49.952326241000002</v>
      </c>
      <c r="S341" s="85">
        <v>1.9474624054819078E-5</v>
      </c>
      <c r="T341" s="85">
        <f t="shared" si="8"/>
        <v>1.731878898477364E-4</v>
      </c>
      <c r="U341" s="85">
        <f>R341/'סכום נכסי הקרן'!$C$42</f>
        <v>2.73530850965235E-5</v>
      </c>
    </row>
    <row r="342" spans="2:21">
      <c r="B342" s="77" t="s">
        <v>1137</v>
      </c>
      <c r="C342" s="74" t="s">
        <v>1138</v>
      </c>
      <c r="D342" s="87" t="s">
        <v>28</v>
      </c>
      <c r="E342" s="87" t="s">
        <v>905</v>
      </c>
      <c r="F342" s="74"/>
      <c r="G342" s="87" t="s">
        <v>910</v>
      </c>
      <c r="H342" s="74" t="s">
        <v>1120</v>
      </c>
      <c r="I342" s="74" t="s">
        <v>961</v>
      </c>
      <c r="J342" s="74"/>
      <c r="K342" s="84">
        <v>2.9699999999982833</v>
      </c>
      <c r="L342" s="87" t="s">
        <v>162</v>
      </c>
      <c r="M342" s="88">
        <v>6.8750000000000006E-2</v>
      </c>
      <c r="N342" s="88">
        <v>5.2999999999984705E-2</v>
      </c>
      <c r="O342" s="84">
        <v>157925.45200000002</v>
      </c>
      <c r="P342" s="86">
        <v>108.28328999999999</v>
      </c>
      <c r="Q342" s="74"/>
      <c r="R342" s="84">
        <v>588.43466643300007</v>
      </c>
      <c r="S342" s="85">
        <v>2.324709965937227E-4</v>
      </c>
      <c r="T342" s="85">
        <f t="shared" si="8"/>
        <v>2.0401403870785534E-3</v>
      </c>
      <c r="U342" s="85">
        <f>R342/'סכום נכסי הקרן'!$C$42</f>
        <v>3.2221729628830305E-4</v>
      </c>
    </row>
    <row r="343" spans="2:21">
      <c r="B343" s="77" t="s">
        <v>1139</v>
      </c>
      <c r="C343" s="74" t="s">
        <v>1140</v>
      </c>
      <c r="D343" s="87" t="s">
        <v>28</v>
      </c>
      <c r="E343" s="87" t="s">
        <v>905</v>
      </c>
      <c r="F343" s="74"/>
      <c r="G343" s="87" t="s">
        <v>950</v>
      </c>
      <c r="H343" s="74" t="s">
        <v>1120</v>
      </c>
      <c r="I343" s="74" t="s">
        <v>961</v>
      </c>
      <c r="J343" s="74"/>
      <c r="K343" s="84">
        <v>6.9500000000017579</v>
      </c>
      <c r="L343" s="87" t="s">
        <v>162</v>
      </c>
      <c r="M343" s="88">
        <v>3.3750000000000002E-2</v>
      </c>
      <c r="N343" s="88">
        <v>3.3300000000002113E-2</v>
      </c>
      <c r="O343" s="84">
        <v>205989.72000000003</v>
      </c>
      <c r="P343" s="86">
        <v>100.32174999999999</v>
      </c>
      <c r="Q343" s="74"/>
      <c r="R343" s="84">
        <v>711.09122474500009</v>
      </c>
      <c r="S343" s="85">
        <v>2.4234084705882357E-4</v>
      </c>
      <c r="T343" s="85">
        <f t="shared" si="8"/>
        <v>2.4653984703068284E-3</v>
      </c>
      <c r="U343" s="85">
        <f>R343/'סכום נכסי הקרן'!$C$42</f>
        <v>3.8938204174916762E-4</v>
      </c>
    </row>
    <row r="344" spans="2:21">
      <c r="B344" s="77" t="s">
        <v>1141</v>
      </c>
      <c r="C344" s="74" t="s">
        <v>1142</v>
      </c>
      <c r="D344" s="87" t="s">
        <v>28</v>
      </c>
      <c r="E344" s="87" t="s">
        <v>905</v>
      </c>
      <c r="F344" s="74"/>
      <c r="G344" s="87" t="s">
        <v>937</v>
      </c>
      <c r="H344" s="74" t="s">
        <v>1120</v>
      </c>
      <c r="I344" s="74" t="s">
        <v>961</v>
      </c>
      <c r="J344" s="74"/>
      <c r="K344" s="84">
        <v>0.78000000000113745</v>
      </c>
      <c r="L344" s="87" t="s">
        <v>162</v>
      </c>
      <c r="M344" s="88">
        <v>4.6249999999999999E-2</v>
      </c>
      <c r="N344" s="88">
        <v>3.3900000000025292E-2</v>
      </c>
      <c r="O344" s="84">
        <v>142991.19730000003</v>
      </c>
      <c r="P344" s="86">
        <v>103.64854</v>
      </c>
      <c r="Q344" s="74"/>
      <c r="R344" s="84">
        <v>509.98472828900009</v>
      </c>
      <c r="S344" s="85">
        <v>9.532746486666669E-5</v>
      </c>
      <c r="T344" s="85">
        <f t="shared" si="8"/>
        <v>1.7681494655688126E-3</v>
      </c>
      <c r="U344" s="85">
        <f>R344/'סכום נכסי הקרן'!$C$42</f>
        <v>2.7925938030423094E-4</v>
      </c>
    </row>
    <row r="345" spans="2:21">
      <c r="B345" s="77" t="s">
        <v>1143</v>
      </c>
      <c r="C345" s="74" t="s">
        <v>1144</v>
      </c>
      <c r="D345" s="87" t="s">
        <v>28</v>
      </c>
      <c r="E345" s="87" t="s">
        <v>905</v>
      </c>
      <c r="F345" s="74"/>
      <c r="G345" s="87" t="s">
        <v>996</v>
      </c>
      <c r="H345" s="74" t="s">
        <v>921</v>
      </c>
      <c r="I345" s="74" t="s">
        <v>912</v>
      </c>
      <c r="J345" s="74"/>
      <c r="K345" s="84">
        <v>6.829999999994536</v>
      </c>
      <c r="L345" s="87" t="s">
        <v>162</v>
      </c>
      <c r="M345" s="88">
        <v>3.875E-2</v>
      </c>
      <c r="N345" s="88">
        <v>3.6799999999968303E-2</v>
      </c>
      <c r="O345" s="84">
        <v>68663.24000000002</v>
      </c>
      <c r="P345" s="86">
        <v>101.49818999999999</v>
      </c>
      <c r="Q345" s="74"/>
      <c r="R345" s="84">
        <v>239.80999585700005</v>
      </c>
      <c r="S345" s="85">
        <v>6.2421127272727287E-5</v>
      </c>
      <c r="T345" s="85">
        <f t="shared" si="8"/>
        <v>8.3143649700100151E-4</v>
      </c>
      <c r="U345" s="85">
        <f>R345/'סכום נכסי הקרן'!$C$42</f>
        <v>1.3131607108798692E-4</v>
      </c>
    </row>
    <row r="346" spans="2:21">
      <c r="B346" s="77" t="s">
        <v>1145</v>
      </c>
      <c r="C346" s="74" t="s">
        <v>1146</v>
      </c>
      <c r="D346" s="87" t="s">
        <v>28</v>
      </c>
      <c r="E346" s="87" t="s">
        <v>905</v>
      </c>
      <c r="F346" s="74"/>
      <c r="G346" s="87" t="s">
        <v>996</v>
      </c>
      <c r="H346" s="74" t="s">
        <v>921</v>
      </c>
      <c r="I346" s="74" t="s">
        <v>912</v>
      </c>
      <c r="J346" s="74"/>
      <c r="K346" s="84">
        <v>6.7299999999949023</v>
      </c>
      <c r="L346" s="87" t="s">
        <v>162</v>
      </c>
      <c r="M346" s="88">
        <v>0.04</v>
      </c>
      <c r="N346" s="88">
        <v>3.5499999999975336E-2</v>
      </c>
      <c r="O346" s="84">
        <v>171658.10000000003</v>
      </c>
      <c r="P346" s="86">
        <v>102.96333</v>
      </c>
      <c r="Q346" s="74"/>
      <c r="R346" s="84">
        <v>608.1792066700001</v>
      </c>
      <c r="S346" s="85">
        <v>2.2887746666666671E-4</v>
      </c>
      <c r="T346" s="85">
        <f t="shared" si="8"/>
        <v>2.1085959629642886E-3</v>
      </c>
      <c r="U346" s="85">
        <f>R346/'סכום נכסי הקרן'!$C$42</f>
        <v>3.3302908684814108E-4</v>
      </c>
    </row>
    <row r="347" spans="2:21">
      <c r="B347" s="77" t="s">
        <v>1147</v>
      </c>
      <c r="C347" s="74" t="s">
        <v>1148</v>
      </c>
      <c r="D347" s="87" t="s">
        <v>28</v>
      </c>
      <c r="E347" s="87" t="s">
        <v>905</v>
      </c>
      <c r="F347" s="74"/>
      <c r="G347" s="87" t="s">
        <v>937</v>
      </c>
      <c r="H347" s="74" t="s">
        <v>1149</v>
      </c>
      <c r="I347" s="74" t="s">
        <v>961</v>
      </c>
      <c r="J347" s="74"/>
      <c r="K347" s="84">
        <v>6.3499999999881753</v>
      </c>
      <c r="L347" s="87" t="s">
        <v>162</v>
      </c>
      <c r="M347" s="88">
        <v>4.4999999999999998E-2</v>
      </c>
      <c r="N347" s="88">
        <v>3.7399999999918082E-2</v>
      </c>
      <c r="O347" s="84">
        <v>48064.268000000011</v>
      </c>
      <c r="P347" s="86">
        <v>104.8125</v>
      </c>
      <c r="Q347" s="74"/>
      <c r="R347" s="84">
        <v>173.34849888300002</v>
      </c>
      <c r="S347" s="85">
        <v>1.7477915636363641E-5</v>
      </c>
      <c r="T347" s="85">
        <f t="shared" si="8"/>
        <v>6.0101026296505177E-4</v>
      </c>
      <c r="U347" s="85">
        <f>R347/'סכום נכסי הקרן'!$C$42</f>
        <v>9.492283138977164E-5</v>
      </c>
    </row>
    <row r="348" spans="2:21">
      <c r="B348" s="77" t="s">
        <v>1150</v>
      </c>
      <c r="C348" s="74" t="s">
        <v>1151</v>
      </c>
      <c r="D348" s="87" t="s">
        <v>28</v>
      </c>
      <c r="E348" s="87" t="s">
        <v>905</v>
      </c>
      <c r="F348" s="74"/>
      <c r="G348" s="87" t="s">
        <v>937</v>
      </c>
      <c r="H348" s="74" t="s">
        <v>1149</v>
      </c>
      <c r="I348" s="74" t="s">
        <v>961</v>
      </c>
      <c r="J348" s="74"/>
      <c r="K348" s="84">
        <v>3.6200000000017343</v>
      </c>
      <c r="L348" s="87" t="s">
        <v>162</v>
      </c>
      <c r="M348" s="88">
        <v>4.7500000000000001E-2</v>
      </c>
      <c r="N348" s="88">
        <v>3.8500000000014446E-2</v>
      </c>
      <c r="O348" s="84">
        <v>219722.36800000002</v>
      </c>
      <c r="P348" s="86">
        <v>105.24863999999999</v>
      </c>
      <c r="Q348" s="74"/>
      <c r="R348" s="84">
        <v>795.74777240100013</v>
      </c>
      <c r="S348" s="85">
        <v>7.2040120655737715E-5</v>
      </c>
      <c r="T348" s="85">
        <f t="shared" si="8"/>
        <v>2.7589081014619656E-3</v>
      </c>
      <c r="U348" s="85">
        <f>R348/'סכום נכסי הקרן'!$C$42</f>
        <v>4.357385966139108E-4</v>
      </c>
    </row>
    <row r="349" spans="2:21">
      <c r="B349" s="77" t="s">
        <v>1152</v>
      </c>
      <c r="C349" s="74" t="s">
        <v>1153</v>
      </c>
      <c r="D349" s="87" t="s">
        <v>28</v>
      </c>
      <c r="E349" s="87" t="s">
        <v>905</v>
      </c>
      <c r="F349" s="74"/>
      <c r="G349" s="87" t="s">
        <v>910</v>
      </c>
      <c r="H349" s="74" t="s">
        <v>1154</v>
      </c>
      <c r="I349" s="74" t="s">
        <v>912</v>
      </c>
      <c r="J349" s="74"/>
      <c r="K349" s="84">
        <v>2.2300000000012092</v>
      </c>
      <c r="L349" s="87" t="s">
        <v>162</v>
      </c>
      <c r="M349" s="88">
        <v>7.7499999999999999E-2</v>
      </c>
      <c r="N349" s="88">
        <v>0.11350000000007224</v>
      </c>
      <c r="O349" s="84">
        <v>102852.38377700001</v>
      </c>
      <c r="P349" s="86">
        <v>95.823611</v>
      </c>
      <c r="Q349" s="74"/>
      <c r="R349" s="84">
        <v>339.13418393300003</v>
      </c>
      <c r="S349" s="85">
        <v>2.6372406096666668E-4</v>
      </c>
      <c r="T349" s="85">
        <f t="shared" si="8"/>
        <v>1.1757997697088749E-3</v>
      </c>
      <c r="U349" s="85">
        <f>R349/'סכום נכסי הקרן'!$C$42</f>
        <v>1.8570438837031624E-4</v>
      </c>
    </row>
    <row r="350" spans="2:21">
      <c r="B350" s="77" t="s">
        <v>1155</v>
      </c>
      <c r="C350" s="74" t="s">
        <v>1156</v>
      </c>
      <c r="D350" s="87" t="s">
        <v>28</v>
      </c>
      <c r="E350" s="87" t="s">
        <v>905</v>
      </c>
      <c r="F350" s="74"/>
      <c r="G350" s="87" t="s">
        <v>978</v>
      </c>
      <c r="H350" s="74" t="s">
        <v>682</v>
      </c>
      <c r="I350" s="74"/>
      <c r="J350" s="74"/>
      <c r="K350" s="84">
        <v>4.0000000000012035</v>
      </c>
      <c r="L350" s="87" t="s">
        <v>162</v>
      </c>
      <c r="M350" s="88">
        <v>4.2500000000000003E-2</v>
      </c>
      <c r="N350" s="88">
        <v>5.6900000000021309E-2</v>
      </c>
      <c r="O350" s="84">
        <v>254053.98800000004</v>
      </c>
      <c r="P350" s="86">
        <v>95.043059999999997</v>
      </c>
      <c r="Q350" s="74"/>
      <c r="R350" s="84">
        <v>830.86617576700007</v>
      </c>
      <c r="S350" s="85">
        <v>5.3485050105263169E-4</v>
      </c>
      <c r="T350" s="85">
        <f t="shared" si="8"/>
        <v>2.8806658379172318E-3</v>
      </c>
      <c r="U350" s="85">
        <f>R350/'סכום נכסי הקרן'!$C$42</f>
        <v>4.5496886571268588E-4</v>
      </c>
    </row>
    <row r="351" spans="2:21">
      <c r="C351" s="1"/>
      <c r="D351" s="1"/>
      <c r="E351" s="1"/>
      <c r="F351" s="1"/>
    </row>
    <row r="352" spans="2:21">
      <c r="C352" s="1"/>
      <c r="D352" s="1"/>
      <c r="E352" s="1"/>
      <c r="F352" s="1"/>
    </row>
    <row r="353" spans="2:11">
      <c r="C353" s="1"/>
      <c r="D353" s="1"/>
      <c r="E353" s="1"/>
      <c r="F353" s="1"/>
    </row>
    <row r="354" spans="2:11">
      <c r="B354" s="89" t="s">
        <v>255</v>
      </c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2:11">
      <c r="B355" s="89" t="s">
        <v>111</v>
      </c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2:11">
      <c r="B356" s="89" t="s">
        <v>238</v>
      </c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2:11">
      <c r="B357" s="89" t="s">
        <v>246</v>
      </c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2:11">
      <c r="B358" s="129" t="s">
        <v>251</v>
      </c>
      <c r="C358" s="129"/>
      <c r="D358" s="129"/>
      <c r="E358" s="129"/>
      <c r="F358" s="129"/>
      <c r="G358" s="129"/>
      <c r="H358" s="129"/>
      <c r="I358" s="129"/>
      <c r="J358" s="129"/>
      <c r="K358" s="129"/>
    </row>
    <row r="359" spans="2:11">
      <c r="C359" s="1"/>
      <c r="D359" s="1"/>
      <c r="E359" s="1"/>
      <c r="F359" s="1"/>
    </row>
    <row r="360" spans="2:11">
      <c r="C360" s="1"/>
      <c r="D360" s="1"/>
      <c r="E360" s="1"/>
      <c r="F360" s="1"/>
    </row>
    <row r="361" spans="2:11">
      <c r="C361" s="1"/>
      <c r="D361" s="1"/>
      <c r="E361" s="1"/>
      <c r="F361" s="1"/>
    </row>
    <row r="362" spans="2:11">
      <c r="C362" s="1"/>
      <c r="D362" s="1"/>
      <c r="E362" s="1"/>
      <c r="F362" s="1"/>
    </row>
    <row r="363" spans="2:11">
      <c r="C363" s="1"/>
      <c r="D363" s="1"/>
      <c r="E363" s="1"/>
      <c r="F363" s="1"/>
    </row>
    <row r="364" spans="2:11">
      <c r="C364" s="1"/>
      <c r="D364" s="1"/>
      <c r="E364" s="1"/>
      <c r="F364" s="1"/>
    </row>
    <row r="365" spans="2:11">
      <c r="C365" s="1"/>
      <c r="D365" s="1"/>
      <c r="E365" s="1"/>
      <c r="F365" s="1"/>
    </row>
    <row r="366" spans="2:11">
      <c r="C366" s="1"/>
      <c r="D366" s="1"/>
      <c r="E366" s="1"/>
      <c r="F366" s="1"/>
    </row>
    <row r="367" spans="2:11">
      <c r="C367" s="1"/>
      <c r="D367" s="1"/>
      <c r="E367" s="1"/>
      <c r="F367" s="1"/>
    </row>
    <row r="368" spans="2:11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B794" s="42"/>
      <c r="C794" s="1"/>
      <c r="D794" s="1"/>
      <c r="E794" s="1"/>
      <c r="F794" s="1"/>
    </row>
    <row r="795" spans="2:6">
      <c r="B795" s="42"/>
      <c r="C795" s="1"/>
      <c r="D795" s="1"/>
      <c r="E795" s="1"/>
      <c r="F795" s="1"/>
    </row>
    <row r="796" spans="2:6">
      <c r="B796" s="3"/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</sheetData>
  <sheetProtection sheet="1" objects="1" scenarios="1"/>
  <mergeCells count="3">
    <mergeCell ref="B6:U6"/>
    <mergeCell ref="B7:U7"/>
    <mergeCell ref="B358:K358"/>
  </mergeCells>
  <phoneticPr fontId="3" type="noConversion"/>
  <conditionalFormatting sqref="B12:B350">
    <cfRule type="cellIs" dxfId="15" priority="2" operator="equal">
      <formula>"NR3"</formula>
    </cfRule>
  </conditionalFormatting>
  <conditionalFormatting sqref="B12:B350">
    <cfRule type="containsText" dxfId="14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56 B358"/>
    <dataValidation type="list" allowBlank="1" showInputMessage="1" showErrorMessage="1" sqref="I12:I35 I359:I826 I37:I357">
      <formula1>$BM$7:$BM$10</formula1>
    </dataValidation>
    <dataValidation type="list" allowBlank="1" showInputMessage="1" showErrorMessage="1" sqref="G554:G826">
      <formula1>$BK$7:$BK$24</formula1>
    </dataValidation>
    <dataValidation type="list" allowBlank="1" showInputMessage="1" showErrorMessage="1" sqref="E12:E35 E37:E357 E359:E820">
      <formula1>$BI$7:$BI$24</formula1>
    </dataValidation>
    <dataValidation type="list" allowBlank="1" showInputMessage="1" showErrorMessage="1" sqref="G12:G35 G37:G357 G359:G553">
      <formula1>$BK$7:$BK$29</formula1>
    </dataValidation>
    <dataValidation type="list" allowBlank="1" showInputMessage="1" showErrorMessage="1" sqref="L12:L826">
      <formula1>$BN$7:$BN$20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2"/>
  <sheetViews>
    <sheetView rightToLeft="1" zoomScale="80" zoomScaleNormal="80" workbookViewId="0">
      <selection activeCell="C183" sqref="C183"/>
    </sheetView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58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1.7109375" style="1" bestFit="1" customWidth="1"/>
    <col min="11" max="11" width="8.28515625" style="1" bestFit="1" customWidth="1"/>
    <col min="12" max="12" width="12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178</v>
      </c>
      <c r="C1" s="68" t="s" vm="1">
        <v>264</v>
      </c>
    </row>
    <row r="2" spans="2:62">
      <c r="B2" s="47" t="s">
        <v>177</v>
      </c>
      <c r="C2" s="68" t="s">
        <v>265</v>
      </c>
    </row>
    <row r="3" spans="2:62">
      <c r="B3" s="47" t="s">
        <v>179</v>
      </c>
      <c r="C3" s="68" t="s">
        <v>266</v>
      </c>
    </row>
    <row r="4" spans="2:62">
      <c r="B4" s="47" t="s">
        <v>180</v>
      </c>
      <c r="C4" s="68">
        <v>8802</v>
      </c>
    </row>
    <row r="6" spans="2:62" ht="26.25" customHeight="1">
      <c r="B6" s="120" t="s">
        <v>208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  <c r="BJ6" s="3"/>
    </row>
    <row r="7" spans="2:62" ht="26.25" customHeight="1">
      <c r="B7" s="120" t="s">
        <v>91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BF7" s="3"/>
      <c r="BJ7" s="3"/>
    </row>
    <row r="8" spans="2:62" s="3" customFormat="1" ht="78.75">
      <c r="B8" s="22" t="s">
        <v>114</v>
      </c>
      <c r="C8" s="30" t="s">
        <v>45</v>
      </c>
      <c r="D8" s="30" t="s">
        <v>118</v>
      </c>
      <c r="E8" s="30" t="s">
        <v>224</v>
      </c>
      <c r="F8" s="30" t="s">
        <v>116</v>
      </c>
      <c r="G8" s="30" t="s">
        <v>66</v>
      </c>
      <c r="H8" s="30" t="s">
        <v>102</v>
      </c>
      <c r="I8" s="13" t="s">
        <v>240</v>
      </c>
      <c r="J8" s="13" t="s">
        <v>239</v>
      </c>
      <c r="K8" s="30" t="s">
        <v>254</v>
      </c>
      <c r="L8" s="13" t="s">
        <v>62</v>
      </c>
      <c r="M8" s="13" t="s">
        <v>59</v>
      </c>
      <c r="N8" s="13" t="s">
        <v>181</v>
      </c>
      <c r="O8" s="14" t="s">
        <v>183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247</v>
      </c>
      <c r="J9" s="16"/>
      <c r="K9" s="16" t="s">
        <v>243</v>
      </c>
      <c r="L9" s="16" t="s">
        <v>243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69" t="s">
        <v>30</v>
      </c>
      <c r="C11" s="70"/>
      <c r="D11" s="70"/>
      <c r="E11" s="70"/>
      <c r="F11" s="70"/>
      <c r="G11" s="70"/>
      <c r="H11" s="70"/>
      <c r="I11" s="78"/>
      <c r="J11" s="80"/>
      <c r="K11" s="78">
        <f>K12+K136</f>
        <v>32.683238738</v>
      </c>
      <c r="L11" s="78">
        <f>L12+L136</f>
        <v>313206.21055758704</v>
      </c>
      <c r="M11" s="70"/>
      <c r="N11" s="79">
        <f>L11/$L$11</f>
        <v>1</v>
      </c>
      <c r="O11" s="79">
        <f>L11/'סכום נכסי הקרן'!$C$42</f>
        <v>0.17150664993674633</v>
      </c>
      <c r="BF11" s="1"/>
      <c r="BG11" s="3"/>
      <c r="BH11" s="1"/>
      <c r="BJ11" s="1"/>
    </row>
    <row r="12" spans="2:62" ht="20.25">
      <c r="B12" s="71" t="s">
        <v>233</v>
      </c>
      <c r="C12" s="72"/>
      <c r="D12" s="72"/>
      <c r="E12" s="72"/>
      <c r="F12" s="72"/>
      <c r="G12" s="72"/>
      <c r="H12" s="72"/>
      <c r="I12" s="81"/>
      <c r="J12" s="83"/>
      <c r="K12" s="81">
        <f>K13+K46+K94</f>
        <v>3.0683787180000004</v>
      </c>
      <c r="L12" s="81">
        <f>L13+L46+L94</f>
        <v>177099.91586810208</v>
      </c>
      <c r="M12" s="72"/>
      <c r="N12" s="82">
        <f t="shared" ref="N12:N44" si="0">L12/$L$11</f>
        <v>0.56544190344380141</v>
      </c>
      <c r="O12" s="82">
        <f>L12/'סכום נכסי הקרן'!$C$42</f>
        <v>9.6977046593503577E-2</v>
      </c>
      <c r="BG12" s="4"/>
    </row>
    <row r="13" spans="2:62">
      <c r="B13" s="92" t="s">
        <v>1157</v>
      </c>
      <c r="C13" s="72"/>
      <c r="D13" s="72"/>
      <c r="E13" s="72"/>
      <c r="F13" s="72"/>
      <c r="G13" s="72"/>
      <c r="H13" s="72"/>
      <c r="I13" s="81"/>
      <c r="J13" s="83"/>
      <c r="K13" s="81">
        <f>SUM(K14:K44)</f>
        <v>3.0683787180000004</v>
      </c>
      <c r="L13" s="81">
        <f>SUM(L14:L44)</f>
        <v>113990.59919271104</v>
      </c>
      <c r="M13" s="72"/>
      <c r="N13" s="82">
        <f t="shared" si="0"/>
        <v>0.36394744213334296</v>
      </c>
      <c r="O13" s="82">
        <f>L13/'סכום נכסי הקרן'!$C$42</f>
        <v>6.2419406553337498E-2</v>
      </c>
    </row>
    <row r="14" spans="2:62">
      <c r="B14" s="77" t="s">
        <v>1158</v>
      </c>
      <c r="C14" s="74" t="s">
        <v>1159</v>
      </c>
      <c r="D14" s="87" t="s">
        <v>119</v>
      </c>
      <c r="E14" s="87" t="s">
        <v>348</v>
      </c>
      <c r="F14" s="74" t="s">
        <v>1160</v>
      </c>
      <c r="G14" s="87" t="s">
        <v>189</v>
      </c>
      <c r="H14" s="87" t="s">
        <v>163</v>
      </c>
      <c r="I14" s="84">
        <v>20821.748949000004</v>
      </c>
      <c r="J14" s="86">
        <v>20100</v>
      </c>
      <c r="K14" s="74"/>
      <c r="L14" s="84">
        <v>4185.1715430940003</v>
      </c>
      <c r="M14" s="85">
        <v>4.0773263533359011E-4</v>
      </c>
      <c r="N14" s="85">
        <f t="shared" si="0"/>
        <v>1.3362351709576021E-2</v>
      </c>
      <c r="O14" s="85">
        <f>L14/'סכום נכסי הקרן'!$C$42</f>
        <v>2.2917321769859388E-3</v>
      </c>
    </row>
    <row r="15" spans="2:62">
      <c r="B15" s="77" t="s">
        <v>1161</v>
      </c>
      <c r="C15" s="74" t="s">
        <v>1162</v>
      </c>
      <c r="D15" s="87" t="s">
        <v>119</v>
      </c>
      <c r="E15" s="87" t="s">
        <v>348</v>
      </c>
      <c r="F15" s="74" t="s">
        <v>710</v>
      </c>
      <c r="G15" s="87" t="s">
        <v>520</v>
      </c>
      <c r="H15" s="87" t="s">
        <v>163</v>
      </c>
      <c r="I15" s="84">
        <v>606821.77782200009</v>
      </c>
      <c r="J15" s="86">
        <v>1212</v>
      </c>
      <c r="K15" s="74"/>
      <c r="L15" s="84">
        <v>7354.6799472040011</v>
      </c>
      <c r="M15" s="85">
        <v>4.7387547092017879E-4</v>
      </c>
      <c r="N15" s="85">
        <f t="shared" si="0"/>
        <v>2.3481909678964515E-2</v>
      </c>
      <c r="O15" s="85">
        <f>L15/'סכום נכסי הקרן'!$C$42</f>
        <v>4.0273036631564632E-3</v>
      </c>
    </row>
    <row r="16" spans="2:62" ht="20.25">
      <c r="B16" s="77" t="s">
        <v>1163</v>
      </c>
      <c r="C16" s="74" t="s">
        <v>1164</v>
      </c>
      <c r="D16" s="87" t="s">
        <v>119</v>
      </c>
      <c r="E16" s="87" t="s">
        <v>348</v>
      </c>
      <c r="F16" s="74">
        <v>1760</v>
      </c>
      <c r="G16" s="87" t="s">
        <v>707</v>
      </c>
      <c r="H16" s="87" t="s">
        <v>163</v>
      </c>
      <c r="I16" s="84">
        <v>1161.4419660000003</v>
      </c>
      <c r="J16" s="86">
        <v>42300</v>
      </c>
      <c r="K16" s="84">
        <v>3.0683787180000004</v>
      </c>
      <c r="L16" s="84">
        <v>494.35833028700011</v>
      </c>
      <c r="M16" s="85">
        <v>1.0861511317301755E-5</v>
      </c>
      <c r="N16" s="85">
        <f t="shared" si="0"/>
        <v>1.5783797179721182E-3</v>
      </c>
      <c r="O16" s="85">
        <f>L16/'סכום נכסי הקרן'!$C$42</f>
        <v>2.7070261775750449E-4</v>
      </c>
      <c r="BF16" s="4"/>
    </row>
    <row r="17" spans="2:15">
      <c r="B17" s="77" t="s">
        <v>1165</v>
      </c>
      <c r="C17" s="74" t="s">
        <v>1166</v>
      </c>
      <c r="D17" s="87" t="s">
        <v>119</v>
      </c>
      <c r="E17" s="87" t="s">
        <v>348</v>
      </c>
      <c r="F17" s="74" t="s">
        <v>433</v>
      </c>
      <c r="G17" s="87" t="s">
        <v>404</v>
      </c>
      <c r="H17" s="87" t="s">
        <v>163</v>
      </c>
      <c r="I17" s="84">
        <v>44933.15520400001</v>
      </c>
      <c r="J17" s="86">
        <v>3579</v>
      </c>
      <c r="K17" s="74"/>
      <c r="L17" s="84">
        <v>1608.1576247150001</v>
      </c>
      <c r="M17" s="85">
        <v>3.6094227227336808E-4</v>
      </c>
      <c r="N17" s="85">
        <f t="shared" si="0"/>
        <v>5.1345010747139049E-3</v>
      </c>
      <c r="O17" s="85">
        <f>L17/'סכום נכסי הקרן'!$C$42</f>
        <v>8.806010784208055E-4</v>
      </c>
    </row>
    <row r="18" spans="2:15">
      <c r="B18" s="77" t="s">
        <v>1167</v>
      </c>
      <c r="C18" s="74" t="s">
        <v>1168</v>
      </c>
      <c r="D18" s="87" t="s">
        <v>119</v>
      </c>
      <c r="E18" s="87" t="s">
        <v>348</v>
      </c>
      <c r="F18" s="74" t="s">
        <v>1169</v>
      </c>
      <c r="G18" s="87" t="s">
        <v>743</v>
      </c>
      <c r="H18" s="87" t="s">
        <v>163</v>
      </c>
      <c r="I18" s="84">
        <v>13792.641575000001</v>
      </c>
      <c r="J18" s="86">
        <v>41690</v>
      </c>
      <c r="K18" s="74"/>
      <c r="L18" s="84">
        <v>5750.1522728240006</v>
      </c>
      <c r="M18" s="85">
        <v>3.1206250496342285E-4</v>
      </c>
      <c r="N18" s="85">
        <f t="shared" si="0"/>
        <v>1.8358998254176574E-2</v>
      </c>
      <c r="O18" s="85">
        <f>L18/'סכום נכסי הקרן'!$C$42</f>
        <v>3.148690286768399E-3</v>
      </c>
    </row>
    <row r="19" spans="2:15">
      <c r="B19" s="77" t="s">
        <v>1170</v>
      </c>
      <c r="C19" s="74" t="s">
        <v>1171</v>
      </c>
      <c r="D19" s="87" t="s">
        <v>119</v>
      </c>
      <c r="E19" s="87" t="s">
        <v>348</v>
      </c>
      <c r="F19" s="74" t="s">
        <v>790</v>
      </c>
      <c r="G19" s="87" t="s">
        <v>696</v>
      </c>
      <c r="H19" s="87" t="s">
        <v>163</v>
      </c>
      <c r="I19" s="84">
        <v>3482.1452340000005</v>
      </c>
      <c r="J19" s="86">
        <v>154500</v>
      </c>
      <c r="K19" s="74"/>
      <c r="L19" s="84">
        <v>5379.9143857580002</v>
      </c>
      <c r="M19" s="85">
        <v>9.2232509305638962E-4</v>
      </c>
      <c r="N19" s="85">
        <f t="shared" si="0"/>
        <v>1.7176908389461305E-2</v>
      </c>
      <c r="O19" s="85">
        <f>L19/'סכום נכסי הקרן'!$C$42</f>
        <v>2.9459540141469013E-3</v>
      </c>
    </row>
    <row r="20" spans="2:15">
      <c r="B20" s="77" t="s">
        <v>1172</v>
      </c>
      <c r="C20" s="74" t="s">
        <v>1173</v>
      </c>
      <c r="D20" s="87" t="s">
        <v>119</v>
      </c>
      <c r="E20" s="87" t="s">
        <v>348</v>
      </c>
      <c r="F20" s="74" t="s">
        <v>439</v>
      </c>
      <c r="G20" s="87" t="s">
        <v>404</v>
      </c>
      <c r="H20" s="87" t="s">
        <v>163</v>
      </c>
      <c r="I20" s="84">
        <v>108296.264775</v>
      </c>
      <c r="J20" s="86">
        <v>1568</v>
      </c>
      <c r="K20" s="74"/>
      <c r="L20" s="84">
        <v>1698.0854316740003</v>
      </c>
      <c r="M20" s="85">
        <v>2.8387700058993406E-4</v>
      </c>
      <c r="N20" s="85">
        <f t="shared" si="0"/>
        <v>5.421621201734712E-3</v>
      </c>
      <c r="O20" s="85">
        <f>L20/'סכום נכסי הקרן'!$C$42</f>
        <v>9.2984408953555734E-4</v>
      </c>
    </row>
    <row r="21" spans="2:15">
      <c r="B21" s="77" t="s">
        <v>1174</v>
      </c>
      <c r="C21" s="74" t="s">
        <v>1175</v>
      </c>
      <c r="D21" s="87" t="s">
        <v>119</v>
      </c>
      <c r="E21" s="87" t="s">
        <v>348</v>
      </c>
      <c r="F21" s="74" t="s">
        <v>1176</v>
      </c>
      <c r="G21" s="87" t="s">
        <v>145</v>
      </c>
      <c r="H21" s="87" t="s">
        <v>163</v>
      </c>
      <c r="I21" s="84">
        <v>10595.292654999999</v>
      </c>
      <c r="J21" s="86">
        <v>2557</v>
      </c>
      <c r="K21" s="74"/>
      <c r="L21" s="84">
        <v>270.92163317899997</v>
      </c>
      <c r="M21" s="85">
        <v>5.9830189136215182E-5</v>
      </c>
      <c r="N21" s="85">
        <f t="shared" si="0"/>
        <v>8.6499444789645225E-4</v>
      </c>
      <c r="O21" s="85">
        <f>L21/'סכום נכסי הקרן'!$C$42</f>
        <v>1.4835229997260601E-4</v>
      </c>
    </row>
    <row r="22" spans="2:15">
      <c r="B22" s="77" t="s">
        <v>1177</v>
      </c>
      <c r="C22" s="74" t="s">
        <v>1178</v>
      </c>
      <c r="D22" s="87" t="s">
        <v>119</v>
      </c>
      <c r="E22" s="87" t="s">
        <v>348</v>
      </c>
      <c r="F22" s="74" t="s">
        <v>1179</v>
      </c>
      <c r="G22" s="87" t="s">
        <v>189</v>
      </c>
      <c r="H22" s="87" t="s">
        <v>163</v>
      </c>
      <c r="I22" s="84">
        <v>332631.70016200008</v>
      </c>
      <c r="J22" s="86">
        <v>1365</v>
      </c>
      <c r="K22" s="74"/>
      <c r="L22" s="84">
        <v>4540.4227072470012</v>
      </c>
      <c r="M22" s="85">
        <v>7.0225595169591461E-4</v>
      </c>
      <c r="N22" s="85">
        <f t="shared" si="0"/>
        <v>1.4496592194528613E-2</v>
      </c>
      <c r="O22" s="85">
        <f>L22/'סכום נכסי הקרן'!$C$42</f>
        <v>2.486261962782788E-3</v>
      </c>
    </row>
    <row r="23" spans="2:15">
      <c r="B23" s="77" t="s">
        <v>1180</v>
      </c>
      <c r="C23" s="74" t="s">
        <v>1181</v>
      </c>
      <c r="D23" s="87" t="s">
        <v>119</v>
      </c>
      <c r="E23" s="87" t="s">
        <v>348</v>
      </c>
      <c r="F23" s="74" t="s">
        <v>524</v>
      </c>
      <c r="G23" s="87" t="s">
        <v>190</v>
      </c>
      <c r="H23" s="87" t="s">
        <v>163</v>
      </c>
      <c r="I23" s="84">
        <v>1099486.5214620002</v>
      </c>
      <c r="J23" s="86">
        <v>398</v>
      </c>
      <c r="K23" s="74"/>
      <c r="L23" s="84">
        <v>4375.9563554170009</v>
      </c>
      <c r="M23" s="85">
        <v>3.975744659936421E-4</v>
      </c>
      <c r="N23" s="85">
        <f t="shared" si="0"/>
        <v>1.3971486541172607E-2</v>
      </c>
      <c r="O23" s="85">
        <f>L23/'סכום נכסי הקרן'!$C$42</f>
        <v>2.3962028513128532E-3</v>
      </c>
    </row>
    <row r="24" spans="2:15">
      <c r="B24" s="77" t="s">
        <v>1182</v>
      </c>
      <c r="C24" s="74" t="s">
        <v>1183</v>
      </c>
      <c r="D24" s="87" t="s">
        <v>119</v>
      </c>
      <c r="E24" s="87" t="s">
        <v>348</v>
      </c>
      <c r="F24" s="74" t="s">
        <v>1184</v>
      </c>
      <c r="G24" s="87" t="s">
        <v>358</v>
      </c>
      <c r="H24" s="87" t="s">
        <v>163</v>
      </c>
      <c r="I24" s="84">
        <v>27016.219150000004</v>
      </c>
      <c r="J24" s="86">
        <v>7108</v>
      </c>
      <c r="K24" s="74"/>
      <c r="L24" s="84">
        <v>1920.3128571870006</v>
      </c>
      <c r="M24" s="85">
        <v>2.6927348130230991E-4</v>
      </c>
      <c r="N24" s="85">
        <f t="shared" si="0"/>
        <v>6.1311455279521865E-3</v>
      </c>
      <c r="O24" s="85">
        <f>L24/'סכום נכסי הקרן'!$C$42</f>
        <v>1.0515322297737434E-3</v>
      </c>
    </row>
    <row r="25" spans="2:15">
      <c r="B25" s="77" t="s">
        <v>1185</v>
      </c>
      <c r="C25" s="74" t="s">
        <v>1186</v>
      </c>
      <c r="D25" s="87" t="s">
        <v>119</v>
      </c>
      <c r="E25" s="87" t="s">
        <v>348</v>
      </c>
      <c r="F25" s="74" t="s">
        <v>400</v>
      </c>
      <c r="G25" s="87" t="s">
        <v>358</v>
      </c>
      <c r="H25" s="87" t="s">
        <v>163</v>
      </c>
      <c r="I25" s="84">
        <v>406076.56916100008</v>
      </c>
      <c r="J25" s="86">
        <v>924</v>
      </c>
      <c r="K25" s="74"/>
      <c r="L25" s="84">
        <v>3752.1474990440006</v>
      </c>
      <c r="M25" s="85">
        <v>3.4885793901893672E-4</v>
      </c>
      <c r="N25" s="85">
        <f t="shared" si="0"/>
        <v>1.1979799162871707E-2</v>
      </c>
      <c r="O25" s="85">
        <f>L25/'סכום נכסי הקרן'!$C$42</f>
        <v>2.0546152213391645E-3</v>
      </c>
    </row>
    <row r="26" spans="2:15">
      <c r="B26" s="77" t="s">
        <v>1187</v>
      </c>
      <c r="C26" s="74" t="s">
        <v>1188</v>
      </c>
      <c r="D26" s="87" t="s">
        <v>119</v>
      </c>
      <c r="E26" s="87" t="s">
        <v>348</v>
      </c>
      <c r="F26" s="74" t="s">
        <v>557</v>
      </c>
      <c r="G26" s="87" t="s">
        <v>464</v>
      </c>
      <c r="H26" s="87" t="s">
        <v>163</v>
      </c>
      <c r="I26" s="84">
        <v>94685.402680000014</v>
      </c>
      <c r="J26" s="86">
        <v>1589</v>
      </c>
      <c r="K26" s="74"/>
      <c r="L26" s="84">
        <v>1504.551048566</v>
      </c>
      <c r="M26" s="85">
        <v>3.6964356911758608E-4</v>
      </c>
      <c r="N26" s="85">
        <f t="shared" si="0"/>
        <v>4.8037075825779919E-3</v>
      </c>
      <c r="O26" s="85">
        <f>L26/'סכום נכסי הקרן'!$C$42</f>
        <v>8.2386779476369772E-4</v>
      </c>
    </row>
    <row r="27" spans="2:15">
      <c r="B27" s="77" t="s">
        <v>1189</v>
      </c>
      <c r="C27" s="74" t="s">
        <v>1190</v>
      </c>
      <c r="D27" s="87" t="s">
        <v>119</v>
      </c>
      <c r="E27" s="87" t="s">
        <v>348</v>
      </c>
      <c r="F27" s="74" t="s">
        <v>1191</v>
      </c>
      <c r="G27" s="87" t="s">
        <v>464</v>
      </c>
      <c r="H27" s="87" t="s">
        <v>163</v>
      </c>
      <c r="I27" s="84">
        <v>71384.313427000016</v>
      </c>
      <c r="J27" s="86">
        <v>2145</v>
      </c>
      <c r="K27" s="74"/>
      <c r="L27" s="84">
        <v>1531.1935230040001</v>
      </c>
      <c r="M27" s="85">
        <v>3.3298219048487609E-4</v>
      </c>
      <c r="N27" s="85">
        <f t="shared" si="0"/>
        <v>4.8887712675878443E-3</v>
      </c>
      <c r="O27" s="85">
        <f>L27/'סכום נכסי הקרן'!$C$42</f>
        <v>8.3845678241101207E-4</v>
      </c>
    </row>
    <row r="28" spans="2:15">
      <c r="B28" s="77" t="s">
        <v>1192</v>
      </c>
      <c r="C28" s="74" t="s">
        <v>1193</v>
      </c>
      <c r="D28" s="87" t="s">
        <v>119</v>
      </c>
      <c r="E28" s="87" t="s">
        <v>348</v>
      </c>
      <c r="F28" s="74" t="s">
        <v>1194</v>
      </c>
      <c r="G28" s="87" t="s">
        <v>1195</v>
      </c>
      <c r="H28" s="87" t="s">
        <v>163</v>
      </c>
      <c r="I28" s="84">
        <v>23272.406514000002</v>
      </c>
      <c r="J28" s="86">
        <v>6375</v>
      </c>
      <c r="K28" s="74"/>
      <c r="L28" s="84">
        <v>1483.6159145460003</v>
      </c>
      <c r="M28" s="85">
        <v>2.1696700963860411E-4</v>
      </c>
      <c r="N28" s="85">
        <f t="shared" si="0"/>
        <v>4.7368662067868482E-3</v>
      </c>
      <c r="O28" s="85">
        <f>L28/'סכום נכסי הקרן'!$C$42</f>
        <v>8.1240405432459557E-4</v>
      </c>
    </row>
    <row r="29" spans="2:15">
      <c r="B29" s="77" t="s">
        <v>1196</v>
      </c>
      <c r="C29" s="74" t="s">
        <v>1197</v>
      </c>
      <c r="D29" s="87" t="s">
        <v>119</v>
      </c>
      <c r="E29" s="87" t="s">
        <v>348</v>
      </c>
      <c r="F29" s="74" t="s">
        <v>919</v>
      </c>
      <c r="G29" s="87" t="s">
        <v>920</v>
      </c>
      <c r="H29" s="87" t="s">
        <v>163</v>
      </c>
      <c r="I29" s="84">
        <v>40061.35334500001</v>
      </c>
      <c r="J29" s="86">
        <v>3100</v>
      </c>
      <c r="K29" s="74"/>
      <c r="L29" s="84">
        <v>1241.9019537009999</v>
      </c>
      <c r="M29" s="85">
        <v>3.6559798634373213E-5</v>
      </c>
      <c r="N29" s="85">
        <f t="shared" si="0"/>
        <v>3.96512556851953E-3</v>
      </c>
      <c r="O29" s="85">
        <f>L29/'סכום נכסי הקרן'!$C$42</f>
        <v>6.8004540283532131E-4</v>
      </c>
    </row>
    <row r="30" spans="2:15">
      <c r="B30" s="77" t="s">
        <v>1198</v>
      </c>
      <c r="C30" s="74" t="s">
        <v>1199</v>
      </c>
      <c r="D30" s="87" t="s">
        <v>119</v>
      </c>
      <c r="E30" s="87" t="s">
        <v>348</v>
      </c>
      <c r="F30" s="74" t="s">
        <v>371</v>
      </c>
      <c r="G30" s="87" t="s">
        <v>358</v>
      </c>
      <c r="H30" s="87" t="s">
        <v>163</v>
      </c>
      <c r="I30" s="84">
        <v>578011.76514700009</v>
      </c>
      <c r="J30" s="86">
        <v>1508</v>
      </c>
      <c r="K30" s="74"/>
      <c r="L30" s="84">
        <v>8716.4174184160001</v>
      </c>
      <c r="M30" s="85">
        <v>3.9783423091535434E-4</v>
      </c>
      <c r="N30" s="85">
        <f t="shared" si="0"/>
        <v>2.7829644255452507E-2</v>
      </c>
      <c r="O30" s="85">
        <f>L30/'סכום נכסי הקרן'!$C$42</f>
        <v>4.7729690551840771E-3</v>
      </c>
    </row>
    <row r="31" spans="2:15">
      <c r="B31" s="77" t="s">
        <v>1200</v>
      </c>
      <c r="C31" s="74" t="s">
        <v>1201</v>
      </c>
      <c r="D31" s="87" t="s">
        <v>119</v>
      </c>
      <c r="E31" s="87" t="s">
        <v>348</v>
      </c>
      <c r="F31" s="74" t="s">
        <v>491</v>
      </c>
      <c r="G31" s="87" t="s">
        <v>404</v>
      </c>
      <c r="H31" s="87" t="s">
        <v>163</v>
      </c>
      <c r="I31" s="84">
        <v>270178.79504900007</v>
      </c>
      <c r="J31" s="86">
        <v>638.5</v>
      </c>
      <c r="K31" s="74"/>
      <c r="L31" s="84">
        <v>1725.0916064290002</v>
      </c>
      <c r="M31" s="85">
        <v>3.3235158300645745E-4</v>
      </c>
      <c r="N31" s="85">
        <f t="shared" si="0"/>
        <v>5.5078461035555351E-3</v>
      </c>
      <c r="O31" s="85">
        <f>L31/'סכום נכסי הקרן'!$C$42</f>
        <v>9.4463223358797149E-4</v>
      </c>
    </row>
    <row r="32" spans="2:15">
      <c r="B32" s="77" t="s">
        <v>1202</v>
      </c>
      <c r="C32" s="74" t="s">
        <v>1203</v>
      </c>
      <c r="D32" s="87" t="s">
        <v>119</v>
      </c>
      <c r="E32" s="87" t="s">
        <v>348</v>
      </c>
      <c r="F32" s="74" t="s">
        <v>592</v>
      </c>
      <c r="G32" s="87" t="s">
        <v>358</v>
      </c>
      <c r="H32" s="87" t="s">
        <v>163</v>
      </c>
      <c r="I32" s="84">
        <v>95364.710524000009</v>
      </c>
      <c r="J32" s="86">
        <v>6074</v>
      </c>
      <c r="K32" s="74"/>
      <c r="L32" s="84">
        <v>5792.4525172020012</v>
      </c>
      <c r="M32" s="85">
        <v>3.7552806724550108E-4</v>
      </c>
      <c r="N32" s="85">
        <f t="shared" si="0"/>
        <v>1.8494053827636293E-2</v>
      </c>
      <c r="O32" s="85">
        <f>L32/'סכום נכסי הקרן'!$C$42</f>
        <v>3.1718532157277613E-3</v>
      </c>
    </row>
    <row r="33" spans="2:15">
      <c r="B33" s="77" t="s">
        <v>1204</v>
      </c>
      <c r="C33" s="74" t="s">
        <v>1205</v>
      </c>
      <c r="D33" s="87" t="s">
        <v>119</v>
      </c>
      <c r="E33" s="87" t="s">
        <v>348</v>
      </c>
      <c r="F33" s="74" t="s">
        <v>1206</v>
      </c>
      <c r="G33" s="87" t="s">
        <v>1207</v>
      </c>
      <c r="H33" s="87" t="s">
        <v>163</v>
      </c>
      <c r="I33" s="84">
        <v>49544.340982000009</v>
      </c>
      <c r="J33" s="86">
        <v>8060</v>
      </c>
      <c r="K33" s="74"/>
      <c r="L33" s="84">
        <v>3993.2738831530005</v>
      </c>
      <c r="M33" s="85">
        <v>7.9734152518970501E-4</v>
      </c>
      <c r="N33" s="85">
        <f t="shared" si="0"/>
        <v>1.2749663795120644E-2</v>
      </c>
      <c r="O33" s="85">
        <f>L33/'סכום נכסי הקרן'!$C$42</f>
        <v>2.1866521253209648E-3</v>
      </c>
    </row>
    <row r="34" spans="2:15">
      <c r="B34" s="77" t="s">
        <v>1208</v>
      </c>
      <c r="C34" s="74" t="s">
        <v>1209</v>
      </c>
      <c r="D34" s="87" t="s">
        <v>119</v>
      </c>
      <c r="E34" s="87" t="s">
        <v>348</v>
      </c>
      <c r="F34" s="74" t="s">
        <v>1210</v>
      </c>
      <c r="G34" s="87" t="s">
        <v>1211</v>
      </c>
      <c r="H34" s="87" t="s">
        <v>163</v>
      </c>
      <c r="I34" s="84">
        <v>83168.353143000015</v>
      </c>
      <c r="J34" s="86">
        <v>5272</v>
      </c>
      <c r="K34" s="74"/>
      <c r="L34" s="84">
        <v>4384.6355776880009</v>
      </c>
      <c r="M34" s="85">
        <v>7.6855098032111075E-4</v>
      </c>
      <c r="N34" s="85">
        <f t="shared" si="0"/>
        <v>1.399919742933012E-2</v>
      </c>
      <c r="O34" s="85">
        <f>L34/'סכום נכסי הקרן'!$C$42</f>
        <v>2.4009554529075203E-3</v>
      </c>
    </row>
    <row r="35" spans="2:15">
      <c r="B35" s="77" t="s">
        <v>1212</v>
      </c>
      <c r="C35" s="74" t="s">
        <v>1213</v>
      </c>
      <c r="D35" s="87" t="s">
        <v>119</v>
      </c>
      <c r="E35" s="87" t="s">
        <v>348</v>
      </c>
      <c r="F35" s="74" t="s">
        <v>496</v>
      </c>
      <c r="G35" s="87" t="s">
        <v>404</v>
      </c>
      <c r="H35" s="87" t="s">
        <v>163</v>
      </c>
      <c r="I35" s="84">
        <v>23048.559552000002</v>
      </c>
      <c r="J35" s="86">
        <v>11050</v>
      </c>
      <c r="K35" s="74"/>
      <c r="L35" s="84">
        <v>2546.8658305620006</v>
      </c>
      <c r="M35" s="85">
        <v>4.8586171161586463E-4</v>
      </c>
      <c r="N35" s="85">
        <f t="shared" si="0"/>
        <v>8.1315942810582485E-3</v>
      </c>
      <c r="O35" s="85">
        <f>L35/'סכום נכסי הקרן'!$C$42</f>
        <v>1.3946224937891056E-3</v>
      </c>
    </row>
    <row r="36" spans="2:15">
      <c r="B36" s="77" t="s">
        <v>1214</v>
      </c>
      <c r="C36" s="74" t="s">
        <v>1215</v>
      </c>
      <c r="D36" s="87" t="s">
        <v>119</v>
      </c>
      <c r="E36" s="87" t="s">
        <v>348</v>
      </c>
      <c r="F36" s="74" t="s">
        <v>1216</v>
      </c>
      <c r="G36" s="87" t="s">
        <v>1195</v>
      </c>
      <c r="H36" s="87" t="s">
        <v>163</v>
      </c>
      <c r="I36" s="84">
        <v>4973.4038950000013</v>
      </c>
      <c r="J36" s="86">
        <v>18040</v>
      </c>
      <c r="K36" s="74"/>
      <c r="L36" s="84">
        <v>897.2020626330002</v>
      </c>
      <c r="M36" s="85">
        <v>1.7704257522808449E-4</v>
      </c>
      <c r="N36" s="85">
        <f t="shared" si="0"/>
        <v>2.86457302693887E-3</v>
      </c>
      <c r="O36" s="85">
        <f>L36/'סכום נכסי הקרן'!$C$42</f>
        <v>4.9129332334945069E-4</v>
      </c>
    </row>
    <row r="37" spans="2:15">
      <c r="B37" s="77" t="s">
        <v>1217</v>
      </c>
      <c r="C37" s="74" t="s">
        <v>1218</v>
      </c>
      <c r="D37" s="87" t="s">
        <v>119</v>
      </c>
      <c r="E37" s="87" t="s">
        <v>348</v>
      </c>
      <c r="F37" s="74" t="s">
        <v>928</v>
      </c>
      <c r="G37" s="87" t="s">
        <v>191</v>
      </c>
      <c r="H37" s="87" t="s">
        <v>163</v>
      </c>
      <c r="I37" s="84">
        <v>4251.976646000001</v>
      </c>
      <c r="J37" s="86">
        <v>77390</v>
      </c>
      <c r="K37" s="74"/>
      <c r="L37" s="84">
        <v>3290.6047260450005</v>
      </c>
      <c r="M37" s="85">
        <v>6.7779704897786479E-5</v>
      </c>
      <c r="N37" s="85">
        <f t="shared" si="0"/>
        <v>1.0506192454443619E-2</v>
      </c>
      <c r="O37" s="85">
        <f>L37/'סכום נכסי הקרן'!$C$42</f>
        <v>1.8018818714523478E-3</v>
      </c>
    </row>
    <row r="38" spans="2:15">
      <c r="B38" s="77" t="s">
        <v>1219</v>
      </c>
      <c r="C38" s="74" t="s">
        <v>1220</v>
      </c>
      <c r="D38" s="87" t="s">
        <v>119</v>
      </c>
      <c r="E38" s="87" t="s">
        <v>348</v>
      </c>
      <c r="F38" s="74" t="s">
        <v>1221</v>
      </c>
      <c r="G38" s="87" t="s">
        <v>358</v>
      </c>
      <c r="H38" s="87" t="s">
        <v>163</v>
      </c>
      <c r="I38" s="84">
        <v>536725.36188300001</v>
      </c>
      <c r="J38" s="86">
        <v>1830</v>
      </c>
      <c r="K38" s="74"/>
      <c r="L38" s="84">
        <v>9822.0741224580015</v>
      </c>
      <c r="M38" s="85">
        <v>4.0177118350395621E-4</v>
      </c>
      <c r="N38" s="85">
        <f t="shared" si="0"/>
        <v>3.1359768074113857E-2</v>
      </c>
      <c r="O38" s="85">
        <f>L38/'סכום נכסי הקרן'!$C$42</f>
        <v>5.3784087651846E-3</v>
      </c>
    </row>
    <row r="39" spans="2:15">
      <c r="B39" s="77" t="s">
        <v>1222</v>
      </c>
      <c r="C39" s="74" t="s">
        <v>1223</v>
      </c>
      <c r="D39" s="87" t="s">
        <v>119</v>
      </c>
      <c r="E39" s="87" t="s">
        <v>348</v>
      </c>
      <c r="F39" s="74" t="s">
        <v>1224</v>
      </c>
      <c r="G39" s="87" t="s">
        <v>920</v>
      </c>
      <c r="H39" s="87" t="s">
        <v>163</v>
      </c>
      <c r="I39" s="84">
        <v>14238.935476000002</v>
      </c>
      <c r="J39" s="86">
        <v>15800</v>
      </c>
      <c r="K39" s="74"/>
      <c r="L39" s="84">
        <v>2249.7518052320006</v>
      </c>
      <c r="M39" s="85">
        <v>1.0444890669579211E-4</v>
      </c>
      <c r="N39" s="85">
        <f t="shared" si="0"/>
        <v>7.1829731639959111E-3</v>
      </c>
      <c r="O39" s="85">
        <f>L39/'סכום נכסי הקרן'!$C$42</f>
        <v>1.23192766394249E-3</v>
      </c>
    </row>
    <row r="40" spans="2:15">
      <c r="B40" s="77" t="s">
        <v>1225</v>
      </c>
      <c r="C40" s="74" t="s">
        <v>1226</v>
      </c>
      <c r="D40" s="87" t="s">
        <v>119</v>
      </c>
      <c r="E40" s="87" t="s">
        <v>348</v>
      </c>
      <c r="F40" s="74" t="s">
        <v>418</v>
      </c>
      <c r="G40" s="87" t="s">
        <v>404</v>
      </c>
      <c r="H40" s="87" t="s">
        <v>163</v>
      </c>
      <c r="I40" s="84">
        <v>47971.364913000005</v>
      </c>
      <c r="J40" s="86">
        <v>15300</v>
      </c>
      <c r="K40" s="74"/>
      <c r="L40" s="84">
        <v>7339.6188316390007</v>
      </c>
      <c r="M40" s="85">
        <v>3.9556587079406789E-4</v>
      </c>
      <c r="N40" s="85">
        <f t="shared" si="0"/>
        <v>2.3433822779480026E-2</v>
      </c>
      <c r="O40" s="85">
        <f>L40/'סכום נכסי הקרן'!$C$42</f>
        <v>4.0190564401200333E-3</v>
      </c>
    </row>
    <row r="41" spans="2:15">
      <c r="B41" s="77" t="s">
        <v>1227</v>
      </c>
      <c r="C41" s="74" t="s">
        <v>1228</v>
      </c>
      <c r="D41" s="87" t="s">
        <v>119</v>
      </c>
      <c r="E41" s="87" t="s">
        <v>348</v>
      </c>
      <c r="F41" s="74" t="s">
        <v>516</v>
      </c>
      <c r="G41" s="87" t="s">
        <v>150</v>
      </c>
      <c r="H41" s="87" t="s">
        <v>163</v>
      </c>
      <c r="I41" s="84">
        <v>187755.16180000003</v>
      </c>
      <c r="J41" s="86">
        <v>2680</v>
      </c>
      <c r="K41" s="74"/>
      <c r="L41" s="84">
        <v>5031.8383362620007</v>
      </c>
      <c r="M41" s="85">
        <v>7.8811244706758379E-4</v>
      </c>
      <c r="N41" s="85">
        <f t="shared" si="0"/>
        <v>1.6065576500874753E-2</v>
      </c>
      <c r="O41" s="85">
        <f>L41/'סכום נכסי הקרן'!$C$42</f>
        <v>2.7553532049675446E-3</v>
      </c>
    </row>
    <row r="42" spans="2:15">
      <c r="B42" s="77" t="s">
        <v>1229</v>
      </c>
      <c r="C42" s="74" t="s">
        <v>1230</v>
      </c>
      <c r="D42" s="87" t="s">
        <v>119</v>
      </c>
      <c r="E42" s="87" t="s">
        <v>348</v>
      </c>
      <c r="F42" s="74" t="s">
        <v>706</v>
      </c>
      <c r="G42" s="87" t="s">
        <v>707</v>
      </c>
      <c r="H42" s="87" t="s">
        <v>163</v>
      </c>
      <c r="I42" s="84">
        <v>49155.937381000003</v>
      </c>
      <c r="J42" s="86">
        <v>9838</v>
      </c>
      <c r="K42" s="74"/>
      <c r="L42" s="84">
        <v>4835.9611195770012</v>
      </c>
      <c r="M42" s="85">
        <v>4.2360500973971329E-4</v>
      </c>
      <c r="N42" s="85">
        <f t="shared" si="0"/>
        <v>1.5440182718496403E-2</v>
      </c>
      <c r="O42" s="85">
        <f>L42/'סכום נכסי הקרן'!$C$42</f>
        <v>2.6480940124605631E-3</v>
      </c>
    </row>
    <row r="43" spans="2:15">
      <c r="B43" s="77" t="s">
        <v>1231</v>
      </c>
      <c r="C43" s="74" t="s">
        <v>1232</v>
      </c>
      <c r="D43" s="87" t="s">
        <v>119</v>
      </c>
      <c r="E43" s="87" t="s">
        <v>348</v>
      </c>
      <c r="F43" s="74" t="s">
        <v>1233</v>
      </c>
      <c r="G43" s="87" t="s">
        <v>643</v>
      </c>
      <c r="H43" s="87" t="s">
        <v>163</v>
      </c>
      <c r="I43" s="84">
        <v>113878.400555</v>
      </c>
      <c r="J43" s="86">
        <v>1540</v>
      </c>
      <c r="K43" s="74"/>
      <c r="L43" s="84">
        <v>1753.7273685410003</v>
      </c>
      <c r="M43" s="85">
        <v>2.8023942871666606E-4</v>
      </c>
      <c r="N43" s="85">
        <f t="shared" si="0"/>
        <v>5.5992739269726411E-3</v>
      </c>
      <c r="O43" s="85">
        <f>L43/'סכום נכסי הקרן'!$C$42</f>
        <v>9.6031271329324777E-4</v>
      </c>
    </row>
    <row r="44" spans="2:15">
      <c r="B44" s="77" t="s">
        <v>1234</v>
      </c>
      <c r="C44" s="74" t="s">
        <v>1235</v>
      </c>
      <c r="D44" s="87" t="s">
        <v>119</v>
      </c>
      <c r="E44" s="87" t="s">
        <v>348</v>
      </c>
      <c r="F44" s="74" t="s">
        <v>822</v>
      </c>
      <c r="G44" s="87" t="s">
        <v>823</v>
      </c>
      <c r="H44" s="87" t="s">
        <v>163</v>
      </c>
      <c r="I44" s="84">
        <v>196587.25356400004</v>
      </c>
      <c r="J44" s="86">
        <v>2299</v>
      </c>
      <c r="K44" s="74"/>
      <c r="L44" s="84">
        <v>4519.5409594270013</v>
      </c>
      <c r="M44" s="85">
        <v>5.517506606653223E-4</v>
      </c>
      <c r="N44" s="85">
        <f t="shared" si="0"/>
        <v>1.4429921269380528E-2</v>
      </c>
      <c r="O44" s="85">
        <f>L44/'סכום נכסי הקרן'!$C$42</f>
        <v>2.4748274557624566E-3</v>
      </c>
    </row>
    <row r="45" spans="2:15">
      <c r="B45" s="73"/>
      <c r="C45" s="74"/>
      <c r="D45" s="74"/>
      <c r="E45" s="74"/>
      <c r="F45" s="74"/>
      <c r="G45" s="74"/>
      <c r="H45" s="74"/>
      <c r="I45" s="84"/>
      <c r="J45" s="86"/>
      <c r="K45" s="74"/>
      <c r="L45" s="74"/>
      <c r="M45" s="74"/>
      <c r="N45" s="85"/>
      <c r="O45" s="74"/>
    </row>
    <row r="46" spans="2:15">
      <c r="B46" s="92" t="s">
        <v>1236</v>
      </c>
      <c r="C46" s="72"/>
      <c r="D46" s="72"/>
      <c r="E46" s="72"/>
      <c r="F46" s="72"/>
      <c r="G46" s="72"/>
      <c r="H46" s="72"/>
      <c r="I46" s="81"/>
      <c r="J46" s="83"/>
      <c r="K46" s="72"/>
      <c r="L46" s="81">
        <f>SUM(L47:L92)</f>
        <v>53108.582867268007</v>
      </c>
      <c r="M46" s="72"/>
      <c r="N46" s="82">
        <f t="shared" ref="N46:N92" si="1">L46/$L$11</f>
        <v>0.1695642713237428</v>
      </c>
      <c r="O46" s="82">
        <f>L46/'סכום נכסי הקרן'!$C$42</f>
        <v>2.9081400123700633E-2</v>
      </c>
    </row>
    <row r="47" spans="2:15">
      <c r="B47" s="77" t="s">
        <v>1237</v>
      </c>
      <c r="C47" s="74" t="s">
        <v>1238</v>
      </c>
      <c r="D47" s="87" t="s">
        <v>119</v>
      </c>
      <c r="E47" s="87" t="s">
        <v>348</v>
      </c>
      <c r="F47" s="74" t="s">
        <v>1239</v>
      </c>
      <c r="G47" s="87" t="s">
        <v>1240</v>
      </c>
      <c r="H47" s="87" t="s">
        <v>163</v>
      </c>
      <c r="I47" s="84">
        <v>213972.50385600005</v>
      </c>
      <c r="J47" s="86">
        <v>386.7</v>
      </c>
      <c r="K47" s="74"/>
      <c r="L47" s="84">
        <v>827.43167243700009</v>
      </c>
      <c r="M47" s="85">
        <v>7.208026664313361E-4</v>
      </c>
      <c r="N47" s="85">
        <f t="shared" si="1"/>
        <v>2.6418111919427152E-3</v>
      </c>
      <c r="O47" s="85">
        <f>L47/'סכום נכסי הקרן'!$C$42</f>
        <v>4.5308818729549789E-4</v>
      </c>
    </row>
    <row r="48" spans="2:15">
      <c r="B48" s="77" t="s">
        <v>1241</v>
      </c>
      <c r="C48" s="74" t="s">
        <v>1242</v>
      </c>
      <c r="D48" s="87" t="s">
        <v>119</v>
      </c>
      <c r="E48" s="87" t="s">
        <v>348</v>
      </c>
      <c r="F48" s="74" t="s">
        <v>674</v>
      </c>
      <c r="G48" s="87" t="s">
        <v>468</v>
      </c>
      <c r="H48" s="87" t="s">
        <v>163</v>
      </c>
      <c r="I48" s="84">
        <v>125784.40929700002</v>
      </c>
      <c r="J48" s="86">
        <v>3117</v>
      </c>
      <c r="K48" s="74"/>
      <c r="L48" s="84">
        <v>3920.7000377780005</v>
      </c>
      <c r="M48" s="85">
        <v>8.7713032443828304E-4</v>
      </c>
      <c r="N48" s="85">
        <f t="shared" si="1"/>
        <v>1.2517951131295108E-2</v>
      </c>
      <c r="O48" s="85">
        <f>L48/'סכום נכסי הקרן'!$C$42</f>
        <v>2.146911862600328E-3</v>
      </c>
    </row>
    <row r="49" spans="2:15">
      <c r="B49" s="77" t="s">
        <v>1243</v>
      </c>
      <c r="C49" s="74" t="s">
        <v>1244</v>
      </c>
      <c r="D49" s="87" t="s">
        <v>119</v>
      </c>
      <c r="E49" s="87" t="s">
        <v>348</v>
      </c>
      <c r="F49" s="74" t="s">
        <v>642</v>
      </c>
      <c r="G49" s="87" t="s">
        <v>643</v>
      </c>
      <c r="H49" s="87" t="s">
        <v>163</v>
      </c>
      <c r="I49" s="84">
        <v>91942.835460999995</v>
      </c>
      <c r="J49" s="86">
        <v>611.6</v>
      </c>
      <c r="K49" s="74"/>
      <c r="L49" s="84">
        <v>562.32238168100014</v>
      </c>
      <c r="M49" s="85">
        <v>4.3628496154416612E-4</v>
      </c>
      <c r="N49" s="85">
        <f t="shared" si="1"/>
        <v>1.7953743020610055E-3</v>
      </c>
      <c r="O49" s="85">
        <f>L49/'סכום נכסי הקרן'!$C$42</f>
        <v>3.0791863192900713E-4</v>
      </c>
    </row>
    <row r="50" spans="2:15">
      <c r="B50" s="77" t="s">
        <v>1245</v>
      </c>
      <c r="C50" s="74" t="s">
        <v>1246</v>
      </c>
      <c r="D50" s="87" t="s">
        <v>119</v>
      </c>
      <c r="E50" s="87" t="s">
        <v>348</v>
      </c>
      <c r="F50" s="74" t="s">
        <v>1247</v>
      </c>
      <c r="G50" s="87" t="s">
        <v>464</v>
      </c>
      <c r="H50" s="87" t="s">
        <v>163</v>
      </c>
      <c r="I50" s="84">
        <v>5662.8713050000006</v>
      </c>
      <c r="J50" s="86">
        <v>8429</v>
      </c>
      <c r="K50" s="74"/>
      <c r="L50" s="84">
        <v>477.32342228400006</v>
      </c>
      <c r="M50" s="85">
        <v>3.8588789623488742E-4</v>
      </c>
      <c r="N50" s="85">
        <f t="shared" si="1"/>
        <v>1.523990924171786E-3</v>
      </c>
      <c r="O50" s="85">
        <f>L50/'סכום נכסי הקרן'!$C$42</f>
        <v>2.6137457793870902E-4</v>
      </c>
    </row>
    <row r="51" spans="2:15">
      <c r="B51" s="77" t="s">
        <v>1248</v>
      </c>
      <c r="C51" s="74" t="s">
        <v>1249</v>
      </c>
      <c r="D51" s="87" t="s">
        <v>119</v>
      </c>
      <c r="E51" s="87" t="s">
        <v>348</v>
      </c>
      <c r="F51" s="74" t="s">
        <v>1250</v>
      </c>
      <c r="G51" s="87" t="s">
        <v>150</v>
      </c>
      <c r="H51" s="87" t="s">
        <v>163</v>
      </c>
      <c r="I51" s="84">
        <v>3376.7692290000005</v>
      </c>
      <c r="J51" s="86">
        <v>12880</v>
      </c>
      <c r="K51" s="74"/>
      <c r="L51" s="84">
        <v>434.92788088400005</v>
      </c>
      <c r="M51" s="85">
        <v>2.9934246790646831E-4</v>
      </c>
      <c r="N51" s="85">
        <f t="shared" si="1"/>
        <v>1.3886310878373624E-3</v>
      </c>
      <c r="O51" s="85">
        <f>L51/'סכום נכסי הקרן'!$C$42</f>
        <v>2.3815946587300575E-4</v>
      </c>
    </row>
    <row r="52" spans="2:15">
      <c r="B52" s="77" t="s">
        <v>1251</v>
      </c>
      <c r="C52" s="74" t="s">
        <v>1252</v>
      </c>
      <c r="D52" s="87" t="s">
        <v>119</v>
      </c>
      <c r="E52" s="87" t="s">
        <v>348</v>
      </c>
      <c r="F52" s="74" t="s">
        <v>1253</v>
      </c>
      <c r="G52" s="87" t="s">
        <v>823</v>
      </c>
      <c r="H52" s="87" t="s">
        <v>163</v>
      </c>
      <c r="I52" s="84">
        <v>116404.28935200002</v>
      </c>
      <c r="J52" s="86">
        <v>1385</v>
      </c>
      <c r="K52" s="74"/>
      <c r="L52" s="84">
        <v>1612.1994075210002</v>
      </c>
      <c r="M52" s="85">
        <v>1.0697462584797702E-3</v>
      </c>
      <c r="N52" s="85">
        <f t="shared" si="1"/>
        <v>5.1474056170561673E-3</v>
      </c>
      <c r="O52" s="85">
        <f>L52/'סכום נכסי הקרן'!$C$42</f>
        <v>8.8281429324689388E-4</v>
      </c>
    </row>
    <row r="53" spans="2:15">
      <c r="B53" s="77" t="s">
        <v>1254</v>
      </c>
      <c r="C53" s="74" t="s">
        <v>1255</v>
      </c>
      <c r="D53" s="87" t="s">
        <v>119</v>
      </c>
      <c r="E53" s="87" t="s">
        <v>348</v>
      </c>
      <c r="F53" s="74" t="s">
        <v>1256</v>
      </c>
      <c r="G53" s="87" t="s">
        <v>1257</v>
      </c>
      <c r="H53" s="87" t="s">
        <v>163</v>
      </c>
      <c r="I53" s="84">
        <v>181300.10966400002</v>
      </c>
      <c r="J53" s="86">
        <v>231.2</v>
      </c>
      <c r="K53" s="74"/>
      <c r="L53" s="84">
        <v>419.16585357899999</v>
      </c>
      <c r="M53" s="85">
        <v>4.2816331932068764E-4</v>
      </c>
      <c r="N53" s="85">
        <f t="shared" si="1"/>
        <v>1.3383063280666681E-3</v>
      </c>
      <c r="O53" s="85">
        <f>L53/'סכום נכסי הקרן'!$C$42</f>
        <v>2.2952843491586244E-4</v>
      </c>
    </row>
    <row r="54" spans="2:15">
      <c r="B54" s="77" t="s">
        <v>1258</v>
      </c>
      <c r="C54" s="74" t="s">
        <v>1259</v>
      </c>
      <c r="D54" s="87" t="s">
        <v>119</v>
      </c>
      <c r="E54" s="87" t="s">
        <v>348</v>
      </c>
      <c r="F54" s="74" t="s">
        <v>1260</v>
      </c>
      <c r="G54" s="87" t="s">
        <v>191</v>
      </c>
      <c r="H54" s="87" t="s">
        <v>163</v>
      </c>
      <c r="I54" s="84">
        <v>1253.1388400000003</v>
      </c>
      <c r="J54" s="86">
        <v>3108</v>
      </c>
      <c r="K54" s="74"/>
      <c r="L54" s="84">
        <v>38.947555158</v>
      </c>
      <c r="M54" s="85">
        <v>3.5694227504268673E-5</v>
      </c>
      <c r="N54" s="85">
        <f t="shared" si="1"/>
        <v>1.2435115858227524E-4</v>
      </c>
      <c r="O54" s="85">
        <f>L54/'סכום נכסי הקרן'!$C$42</f>
        <v>2.1327050624199112E-5</v>
      </c>
    </row>
    <row r="55" spans="2:15">
      <c r="B55" s="77" t="s">
        <v>1261</v>
      </c>
      <c r="C55" s="74" t="s">
        <v>1262</v>
      </c>
      <c r="D55" s="87" t="s">
        <v>119</v>
      </c>
      <c r="E55" s="87" t="s">
        <v>348</v>
      </c>
      <c r="F55" s="74" t="s">
        <v>1263</v>
      </c>
      <c r="G55" s="87" t="s">
        <v>150</v>
      </c>
      <c r="H55" s="87" t="s">
        <v>163</v>
      </c>
      <c r="I55" s="84">
        <v>4529.0444800000005</v>
      </c>
      <c r="J55" s="86">
        <v>9400</v>
      </c>
      <c r="K55" s="74"/>
      <c r="L55" s="84">
        <v>425.73018112000005</v>
      </c>
      <c r="M55" s="85">
        <v>2.0658755962825188E-4</v>
      </c>
      <c r="N55" s="85">
        <f t="shared" si="1"/>
        <v>1.3592648126679596E-3</v>
      </c>
      <c r="O55" s="85">
        <f>L55/'סכום נכסי הקרן'!$C$42</f>
        <v>2.3312295439758084E-4</v>
      </c>
    </row>
    <row r="56" spans="2:15">
      <c r="B56" s="77" t="s">
        <v>1264</v>
      </c>
      <c r="C56" s="74" t="s">
        <v>1265</v>
      </c>
      <c r="D56" s="87" t="s">
        <v>119</v>
      </c>
      <c r="E56" s="87" t="s">
        <v>348</v>
      </c>
      <c r="F56" s="74" t="s">
        <v>1266</v>
      </c>
      <c r="G56" s="87" t="s">
        <v>189</v>
      </c>
      <c r="H56" s="87" t="s">
        <v>163</v>
      </c>
      <c r="I56" s="84">
        <v>2255.6764500000004</v>
      </c>
      <c r="J56" s="86">
        <v>25900</v>
      </c>
      <c r="K56" s="74"/>
      <c r="L56" s="84">
        <v>584.22020054999996</v>
      </c>
      <c r="M56" s="85">
        <v>2.3388472619430525E-4</v>
      </c>
      <c r="N56" s="85">
        <f t="shared" si="1"/>
        <v>1.8652893233181385E-3</v>
      </c>
      <c r="O56" s="85">
        <f>L56/'סכום נכסי הקרן'!$C$42</f>
        <v>3.1990952300507447E-4</v>
      </c>
    </row>
    <row r="57" spans="2:15">
      <c r="B57" s="77" t="s">
        <v>1267</v>
      </c>
      <c r="C57" s="74" t="s">
        <v>1268</v>
      </c>
      <c r="D57" s="87" t="s">
        <v>119</v>
      </c>
      <c r="E57" s="87" t="s">
        <v>348</v>
      </c>
      <c r="F57" s="74" t="s">
        <v>865</v>
      </c>
      <c r="G57" s="87" t="s">
        <v>189</v>
      </c>
      <c r="H57" s="87" t="s">
        <v>163</v>
      </c>
      <c r="I57" s="84">
        <v>801362.69940200017</v>
      </c>
      <c r="J57" s="86">
        <v>611.4</v>
      </c>
      <c r="K57" s="74"/>
      <c r="L57" s="84">
        <v>4899.5315441250013</v>
      </c>
      <c r="M57" s="85">
        <v>9.7646840365012957E-4</v>
      </c>
      <c r="N57" s="85">
        <f t="shared" si="1"/>
        <v>1.5643149397971977E-2</v>
      </c>
      <c r="O57" s="85">
        <f>L57/'סכום נכסי הקרן'!$C$42</f>
        <v>2.6829041477062039E-3</v>
      </c>
    </row>
    <row r="58" spans="2:15">
      <c r="B58" s="77" t="s">
        <v>1269</v>
      </c>
      <c r="C58" s="74" t="s">
        <v>1270</v>
      </c>
      <c r="D58" s="87" t="s">
        <v>119</v>
      </c>
      <c r="E58" s="87" t="s">
        <v>348</v>
      </c>
      <c r="F58" s="74" t="s">
        <v>846</v>
      </c>
      <c r="G58" s="87" t="s">
        <v>643</v>
      </c>
      <c r="H58" s="87" t="s">
        <v>163</v>
      </c>
      <c r="I58" s="84">
        <v>7494.5690400000012</v>
      </c>
      <c r="J58" s="86">
        <v>9483</v>
      </c>
      <c r="K58" s="74"/>
      <c r="L58" s="84">
        <v>710.70998207600007</v>
      </c>
      <c r="M58" s="85">
        <v>5.9275894338419257E-4</v>
      </c>
      <c r="N58" s="85">
        <f t="shared" si="1"/>
        <v>2.2691439636869102E-3</v>
      </c>
      <c r="O58" s="85">
        <f>L58/'סכום נכסי הקרן'!$C$42</f>
        <v>3.8917327943613198E-4</v>
      </c>
    </row>
    <row r="59" spans="2:15">
      <c r="B59" s="77" t="s">
        <v>1271</v>
      </c>
      <c r="C59" s="74" t="s">
        <v>1272</v>
      </c>
      <c r="D59" s="87" t="s">
        <v>119</v>
      </c>
      <c r="E59" s="87" t="s">
        <v>348</v>
      </c>
      <c r="F59" s="74" t="s">
        <v>1273</v>
      </c>
      <c r="G59" s="87" t="s">
        <v>696</v>
      </c>
      <c r="H59" s="87" t="s">
        <v>163</v>
      </c>
      <c r="I59" s="84">
        <v>5600.4577990000007</v>
      </c>
      <c r="J59" s="86">
        <v>6179</v>
      </c>
      <c r="K59" s="74"/>
      <c r="L59" s="84">
        <v>346.05228736800007</v>
      </c>
      <c r="M59" s="85">
        <v>1.5415078295177758E-4</v>
      </c>
      <c r="N59" s="85">
        <f t="shared" si="1"/>
        <v>1.1048704518085341E-3</v>
      </c>
      <c r="O59" s="85">
        <f>L59/'סכום נכסי הקרן'!$C$42</f>
        <v>1.8949262980378102E-4</v>
      </c>
    </row>
    <row r="60" spans="2:15">
      <c r="B60" s="77" t="s">
        <v>1274</v>
      </c>
      <c r="C60" s="74" t="s">
        <v>1275</v>
      </c>
      <c r="D60" s="87" t="s">
        <v>119</v>
      </c>
      <c r="E60" s="87" t="s">
        <v>348</v>
      </c>
      <c r="F60" s="74" t="s">
        <v>1276</v>
      </c>
      <c r="G60" s="87" t="s">
        <v>1211</v>
      </c>
      <c r="H60" s="87" t="s">
        <v>163</v>
      </c>
      <c r="I60" s="84">
        <v>19465.673951000004</v>
      </c>
      <c r="J60" s="86">
        <v>4059</v>
      </c>
      <c r="K60" s="74"/>
      <c r="L60" s="84">
        <v>790.11170566400006</v>
      </c>
      <c r="M60" s="85">
        <v>7.8710476905491844E-4</v>
      </c>
      <c r="N60" s="85">
        <f t="shared" si="1"/>
        <v>2.5226565726694863E-3</v>
      </c>
      <c r="O60" s="85">
        <f>L60/'סכום נכסי הקרן'!$C$42</f>
        <v>4.3265237771945793E-4</v>
      </c>
    </row>
    <row r="61" spans="2:15">
      <c r="B61" s="77" t="s">
        <v>1277</v>
      </c>
      <c r="C61" s="74" t="s">
        <v>1278</v>
      </c>
      <c r="D61" s="87" t="s">
        <v>119</v>
      </c>
      <c r="E61" s="87" t="s">
        <v>348</v>
      </c>
      <c r="F61" s="74" t="s">
        <v>868</v>
      </c>
      <c r="G61" s="87" t="s">
        <v>468</v>
      </c>
      <c r="H61" s="87" t="s">
        <v>163</v>
      </c>
      <c r="I61" s="84">
        <v>619872.24134000007</v>
      </c>
      <c r="J61" s="86">
        <v>61.2</v>
      </c>
      <c r="K61" s="74"/>
      <c r="L61" s="84">
        <v>379.36181170300006</v>
      </c>
      <c r="M61" s="85">
        <v>1.9336484943031809E-4</v>
      </c>
      <c r="N61" s="85">
        <f t="shared" si="1"/>
        <v>1.2112205917872419E-3</v>
      </c>
      <c r="O61" s="85">
        <f>L61/'סכום נכסי הקרן'!$C$42</f>
        <v>2.0773238603183323E-4</v>
      </c>
    </row>
    <row r="62" spans="2:15">
      <c r="B62" s="77" t="s">
        <v>1279</v>
      </c>
      <c r="C62" s="74" t="s">
        <v>1280</v>
      </c>
      <c r="D62" s="87" t="s">
        <v>119</v>
      </c>
      <c r="E62" s="87" t="s">
        <v>348</v>
      </c>
      <c r="F62" s="74" t="s">
        <v>458</v>
      </c>
      <c r="G62" s="87" t="s">
        <v>404</v>
      </c>
      <c r="H62" s="87" t="s">
        <v>163</v>
      </c>
      <c r="I62" s="84">
        <v>2854.2710590000006</v>
      </c>
      <c r="J62" s="86">
        <v>198000</v>
      </c>
      <c r="K62" s="74"/>
      <c r="L62" s="84">
        <v>5651.4566974139998</v>
      </c>
      <c r="M62" s="85">
        <v>1.3353802192547848E-3</v>
      </c>
      <c r="N62" s="85">
        <f t="shared" si="1"/>
        <v>1.8043884530108658E-2</v>
      </c>
      <c r="O62" s="85">
        <f>L62/'סכום נכסי הקרן'!$C$42</f>
        <v>3.0946461876044185E-3</v>
      </c>
    </row>
    <row r="63" spans="2:15">
      <c r="B63" s="77" t="s">
        <v>1281</v>
      </c>
      <c r="C63" s="74" t="s">
        <v>1282</v>
      </c>
      <c r="D63" s="87" t="s">
        <v>119</v>
      </c>
      <c r="E63" s="87" t="s">
        <v>348</v>
      </c>
      <c r="F63" s="74" t="s">
        <v>898</v>
      </c>
      <c r="G63" s="87" t="s">
        <v>145</v>
      </c>
      <c r="H63" s="87" t="s">
        <v>163</v>
      </c>
      <c r="I63" s="84">
        <v>558362.93973300012</v>
      </c>
      <c r="J63" s="86">
        <v>303.89999999999998</v>
      </c>
      <c r="K63" s="74"/>
      <c r="L63" s="84">
        <v>1696.8649739580003</v>
      </c>
      <c r="M63" s="85">
        <v>4.7568235771296895E-4</v>
      </c>
      <c r="N63" s="85">
        <f t="shared" si="1"/>
        <v>5.4177245430004316E-3</v>
      </c>
      <c r="O63" s="85">
        <f>L63/'סכום נכסי הקרן'!$C$42</f>
        <v>9.291757866500941E-4</v>
      </c>
    </row>
    <row r="64" spans="2:15">
      <c r="B64" s="77" t="s">
        <v>1283</v>
      </c>
      <c r="C64" s="74" t="s">
        <v>1284</v>
      </c>
      <c r="D64" s="87" t="s">
        <v>119</v>
      </c>
      <c r="E64" s="87" t="s">
        <v>348</v>
      </c>
      <c r="F64" s="74" t="s">
        <v>796</v>
      </c>
      <c r="G64" s="87" t="s">
        <v>643</v>
      </c>
      <c r="H64" s="87" t="s">
        <v>163</v>
      </c>
      <c r="I64" s="84">
        <v>6764.5702200000014</v>
      </c>
      <c r="J64" s="86">
        <v>10060</v>
      </c>
      <c r="K64" s="74"/>
      <c r="L64" s="84">
        <v>680.51576417000012</v>
      </c>
      <c r="M64" s="85">
        <v>3.6158952667569719E-4</v>
      </c>
      <c r="N64" s="85">
        <f t="shared" si="1"/>
        <v>2.1727403264402332E-3</v>
      </c>
      <c r="O64" s="85">
        <f>L64/'סכום נכסי הקרן'!$C$42</f>
        <v>3.7263941457023705E-4</v>
      </c>
    </row>
    <row r="65" spans="2:15">
      <c r="B65" s="77" t="s">
        <v>1285</v>
      </c>
      <c r="C65" s="74" t="s">
        <v>1286</v>
      </c>
      <c r="D65" s="87" t="s">
        <v>119</v>
      </c>
      <c r="E65" s="87" t="s">
        <v>348</v>
      </c>
      <c r="F65" s="74" t="s">
        <v>1287</v>
      </c>
      <c r="G65" s="87" t="s">
        <v>155</v>
      </c>
      <c r="H65" s="87" t="s">
        <v>163</v>
      </c>
      <c r="I65" s="84">
        <v>7016.7725390000005</v>
      </c>
      <c r="J65" s="86">
        <v>39700</v>
      </c>
      <c r="K65" s="74"/>
      <c r="L65" s="84">
        <v>2785.6586980110005</v>
      </c>
      <c r="M65" s="85">
        <v>1.3178307204055528E-3</v>
      </c>
      <c r="N65" s="85">
        <f t="shared" si="1"/>
        <v>8.8940084969956913E-3</v>
      </c>
      <c r="O65" s="85">
        <f>L65/'סכום נכסי הקרן'!$C$42</f>
        <v>1.5253816018286875E-3</v>
      </c>
    </row>
    <row r="66" spans="2:15">
      <c r="B66" s="77" t="s">
        <v>1288</v>
      </c>
      <c r="C66" s="74" t="s">
        <v>1289</v>
      </c>
      <c r="D66" s="87" t="s">
        <v>119</v>
      </c>
      <c r="E66" s="87" t="s">
        <v>348</v>
      </c>
      <c r="F66" s="74" t="s">
        <v>1290</v>
      </c>
      <c r="G66" s="87" t="s">
        <v>823</v>
      </c>
      <c r="H66" s="87" t="s">
        <v>163</v>
      </c>
      <c r="I66" s="84">
        <v>13182.712767000003</v>
      </c>
      <c r="J66" s="86">
        <v>4955</v>
      </c>
      <c r="K66" s="74"/>
      <c r="L66" s="84">
        <v>653.20341760400004</v>
      </c>
      <c r="M66" s="85">
        <v>9.38171878355961E-4</v>
      </c>
      <c r="N66" s="85">
        <f t="shared" si="1"/>
        <v>2.0855378839427581E-3</v>
      </c>
      <c r="O66" s="85">
        <f>L66/'סכום נכסי הקרן'!$C$42</f>
        <v>3.5768361579119334E-4</v>
      </c>
    </row>
    <row r="67" spans="2:15">
      <c r="B67" s="77" t="s">
        <v>1291</v>
      </c>
      <c r="C67" s="74" t="s">
        <v>1292</v>
      </c>
      <c r="D67" s="87" t="s">
        <v>119</v>
      </c>
      <c r="E67" s="87" t="s">
        <v>348</v>
      </c>
      <c r="F67" s="74" t="s">
        <v>1293</v>
      </c>
      <c r="G67" s="87" t="s">
        <v>1207</v>
      </c>
      <c r="H67" s="87" t="s">
        <v>163</v>
      </c>
      <c r="I67" s="84">
        <v>7050.7138350000014</v>
      </c>
      <c r="J67" s="86">
        <v>27180</v>
      </c>
      <c r="K67" s="74"/>
      <c r="L67" s="84">
        <v>1916.3840204350004</v>
      </c>
      <c r="M67" s="85">
        <v>1.0364566231692959E-3</v>
      </c>
      <c r="N67" s="85">
        <f t="shared" si="1"/>
        <v>6.1186015980441363E-3</v>
      </c>
      <c r="O67" s="85">
        <f>L67/'סכום נכסי הקרן'!$C$42</f>
        <v>1.0493808623781725E-3</v>
      </c>
    </row>
    <row r="68" spans="2:15">
      <c r="B68" s="77" t="s">
        <v>1294</v>
      </c>
      <c r="C68" s="74" t="s">
        <v>1295</v>
      </c>
      <c r="D68" s="87" t="s">
        <v>119</v>
      </c>
      <c r="E68" s="87" t="s">
        <v>348</v>
      </c>
      <c r="F68" s="74" t="s">
        <v>1296</v>
      </c>
      <c r="G68" s="87" t="s">
        <v>1207</v>
      </c>
      <c r="H68" s="87" t="s">
        <v>163</v>
      </c>
      <c r="I68" s="84">
        <v>19707.464775000004</v>
      </c>
      <c r="J68" s="86">
        <v>14970</v>
      </c>
      <c r="K68" s="74"/>
      <c r="L68" s="84">
        <v>2950.2074767700005</v>
      </c>
      <c r="M68" s="85">
        <v>8.7500543452272584E-4</v>
      </c>
      <c r="N68" s="85">
        <f t="shared" si="1"/>
        <v>9.4193773217902607E-3</v>
      </c>
      <c r="O68" s="85">
        <f>L68/'סכום נכסי הקרן'!$C$42</f>
        <v>1.6154858489504094E-3</v>
      </c>
    </row>
    <row r="69" spans="2:15">
      <c r="B69" s="77" t="s">
        <v>1297</v>
      </c>
      <c r="C69" s="74" t="s">
        <v>1298</v>
      </c>
      <c r="D69" s="87" t="s">
        <v>119</v>
      </c>
      <c r="E69" s="87" t="s">
        <v>348</v>
      </c>
      <c r="F69" s="74" t="s">
        <v>730</v>
      </c>
      <c r="G69" s="87" t="s">
        <v>156</v>
      </c>
      <c r="H69" s="87" t="s">
        <v>163</v>
      </c>
      <c r="I69" s="84">
        <v>72446.006019000008</v>
      </c>
      <c r="J69" s="86">
        <v>850</v>
      </c>
      <c r="K69" s="74"/>
      <c r="L69" s="84">
        <v>615.79105115800019</v>
      </c>
      <c r="M69" s="85">
        <v>3.6223003009500001E-4</v>
      </c>
      <c r="N69" s="85">
        <f t="shared" si="1"/>
        <v>1.9660882524064095E-3</v>
      </c>
      <c r="O69" s="85">
        <f>L69/'סכום נכסי הקרן'!$C$42</f>
        <v>3.3719720965021545E-4</v>
      </c>
    </row>
    <row r="70" spans="2:15">
      <c r="B70" s="77" t="s">
        <v>1299</v>
      </c>
      <c r="C70" s="74" t="s">
        <v>1300</v>
      </c>
      <c r="D70" s="87" t="s">
        <v>119</v>
      </c>
      <c r="E70" s="87" t="s">
        <v>348</v>
      </c>
      <c r="F70" s="74" t="s">
        <v>890</v>
      </c>
      <c r="G70" s="87" t="s">
        <v>145</v>
      </c>
      <c r="H70" s="87" t="s">
        <v>163</v>
      </c>
      <c r="I70" s="84">
        <v>3667110.4849700006</v>
      </c>
      <c r="J70" s="86">
        <v>56.8</v>
      </c>
      <c r="K70" s="74"/>
      <c r="L70" s="84">
        <v>2082.9187554760001</v>
      </c>
      <c r="M70" s="85">
        <v>1.4156229746013673E-3</v>
      </c>
      <c r="N70" s="85">
        <f t="shared" si="1"/>
        <v>6.6503111536896824E-3</v>
      </c>
      <c r="O70" s="85">
        <f>L70/'סכום נכסי הקרן'!$C$42</f>
        <v>1.1405725870062961E-3</v>
      </c>
    </row>
    <row r="71" spans="2:15">
      <c r="B71" s="77" t="s">
        <v>1301</v>
      </c>
      <c r="C71" s="74" t="s">
        <v>1302</v>
      </c>
      <c r="D71" s="87" t="s">
        <v>119</v>
      </c>
      <c r="E71" s="87" t="s">
        <v>348</v>
      </c>
      <c r="F71" s="74" t="s">
        <v>475</v>
      </c>
      <c r="G71" s="87" t="s">
        <v>404</v>
      </c>
      <c r="H71" s="87" t="s">
        <v>163</v>
      </c>
      <c r="I71" s="84">
        <v>1260.7108370000003</v>
      </c>
      <c r="J71" s="86">
        <v>52480</v>
      </c>
      <c r="K71" s="74"/>
      <c r="L71" s="84">
        <v>661.6210470420001</v>
      </c>
      <c r="M71" s="85">
        <v>2.4141526630611397E-4</v>
      </c>
      <c r="N71" s="85">
        <f t="shared" si="1"/>
        <v>2.1124135625029453E-3</v>
      </c>
      <c r="O71" s="85">
        <f>L71/'סכום נכסי הקרן'!$C$42</f>
        <v>3.6229297338582789E-4</v>
      </c>
    </row>
    <row r="72" spans="2:15">
      <c r="B72" s="77" t="s">
        <v>1303</v>
      </c>
      <c r="C72" s="74" t="s">
        <v>1304</v>
      </c>
      <c r="D72" s="87" t="s">
        <v>119</v>
      </c>
      <c r="E72" s="87" t="s">
        <v>348</v>
      </c>
      <c r="F72" s="74" t="s">
        <v>1305</v>
      </c>
      <c r="G72" s="87" t="s">
        <v>464</v>
      </c>
      <c r="H72" s="87" t="s">
        <v>163</v>
      </c>
      <c r="I72" s="84">
        <v>21530.732295000005</v>
      </c>
      <c r="J72" s="86">
        <v>3225</v>
      </c>
      <c r="K72" s="74"/>
      <c r="L72" s="84">
        <v>694.36611656400009</v>
      </c>
      <c r="M72" s="85">
        <v>3.18290703343389E-4</v>
      </c>
      <c r="N72" s="85">
        <f t="shared" si="1"/>
        <v>2.2169615197854828E-3</v>
      </c>
      <c r="O72" s="85">
        <f>L72/'סכום נכסי הקרן'!$C$42</f>
        <v>3.8022364329708596E-4</v>
      </c>
    </row>
    <row r="73" spans="2:15">
      <c r="B73" s="77" t="s">
        <v>1306</v>
      </c>
      <c r="C73" s="74" t="s">
        <v>1307</v>
      </c>
      <c r="D73" s="87" t="s">
        <v>119</v>
      </c>
      <c r="E73" s="87" t="s">
        <v>348</v>
      </c>
      <c r="F73" s="74" t="s">
        <v>1308</v>
      </c>
      <c r="G73" s="87" t="s">
        <v>150</v>
      </c>
      <c r="H73" s="87" t="s">
        <v>163</v>
      </c>
      <c r="I73" s="84">
        <v>3118.7601800000002</v>
      </c>
      <c r="J73" s="86">
        <v>19000</v>
      </c>
      <c r="K73" s="74"/>
      <c r="L73" s="84">
        <v>592.56443425700013</v>
      </c>
      <c r="M73" s="85">
        <v>2.4574951683537275E-4</v>
      </c>
      <c r="N73" s="85">
        <f t="shared" si="1"/>
        <v>1.8919306651106443E-3</v>
      </c>
      <c r="O73" s="85">
        <f>L73/'סכום נכסי הקרן'!$C$42</f>
        <v>3.2447869028572691E-4</v>
      </c>
    </row>
    <row r="74" spans="2:15">
      <c r="B74" s="77" t="s">
        <v>1309</v>
      </c>
      <c r="C74" s="74" t="s">
        <v>1310</v>
      </c>
      <c r="D74" s="87" t="s">
        <v>119</v>
      </c>
      <c r="E74" s="87" t="s">
        <v>348</v>
      </c>
      <c r="F74" s="74" t="s">
        <v>583</v>
      </c>
      <c r="G74" s="87" t="s">
        <v>404</v>
      </c>
      <c r="H74" s="87" t="s">
        <v>163</v>
      </c>
      <c r="I74" s="84">
        <v>11284.353158000002</v>
      </c>
      <c r="J74" s="86">
        <v>8287</v>
      </c>
      <c r="K74" s="74"/>
      <c r="L74" s="84">
        <v>935.13434622400018</v>
      </c>
      <c r="M74" s="85">
        <v>3.1044094213731412E-4</v>
      </c>
      <c r="N74" s="85">
        <f t="shared" si="1"/>
        <v>2.9856826419860012E-3</v>
      </c>
      <c r="O74" s="85">
        <f>L74/'סכום נכסי הקרן'!$C$42</f>
        <v>5.1206442770131307E-4</v>
      </c>
    </row>
    <row r="75" spans="2:15">
      <c r="B75" s="77" t="s">
        <v>1311</v>
      </c>
      <c r="C75" s="74" t="s">
        <v>1312</v>
      </c>
      <c r="D75" s="87" t="s">
        <v>119</v>
      </c>
      <c r="E75" s="87" t="s">
        <v>348</v>
      </c>
      <c r="F75" s="74" t="s">
        <v>1313</v>
      </c>
      <c r="G75" s="87" t="s">
        <v>464</v>
      </c>
      <c r="H75" s="87" t="s">
        <v>163</v>
      </c>
      <c r="I75" s="84">
        <v>19853.862599</v>
      </c>
      <c r="J75" s="86">
        <v>4147</v>
      </c>
      <c r="K75" s="74"/>
      <c r="L75" s="84">
        <v>823.33968198800017</v>
      </c>
      <c r="M75" s="85">
        <v>3.1378626011904076E-4</v>
      </c>
      <c r="N75" s="85">
        <f t="shared" si="1"/>
        <v>2.6287463474055808E-3</v>
      </c>
      <c r="O75" s="85">
        <f>L75/'סכום נכסי הקרן'!$C$42</f>
        <v>4.5084747957698949E-4</v>
      </c>
    </row>
    <row r="76" spans="2:15">
      <c r="B76" s="77" t="s">
        <v>1314</v>
      </c>
      <c r="C76" s="74" t="s">
        <v>1315</v>
      </c>
      <c r="D76" s="87" t="s">
        <v>119</v>
      </c>
      <c r="E76" s="87" t="s">
        <v>348</v>
      </c>
      <c r="F76" s="74" t="s">
        <v>1316</v>
      </c>
      <c r="G76" s="87" t="s">
        <v>155</v>
      </c>
      <c r="H76" s="87" t="s">
        <v>163</v>
      </c>
      <c r="I76" s="84">
        <v>434774.62987200008</v>
      </c>
      <c r="J76" s="86">
        <v>284.89999999999998</v>
      </c>
      <c r="K76" s="74"/>
      <c r="L76" s="84">
        <v>1238.6729204870001</v>
      </c>
      <c r="M76" s="85">
        <v>9.3805361958106083E-4</v>
      </c>
      <c r="N76" s="85">
        <f t="shared" si="1"/>
        <v>3.954815960647287E-3</v>
      </c>
      <c r="O76" s="85">
        <f>L76/'סכום נכסי הקרן'!$C$42</f>
        <v>6.7827723652699149E-4</v>
      </c>
    </row>
    <row r="77" spans="2:15">
      <c r="B77" s="77" t="s">
        <v>1317</v>
      </c>
      <c r="C77" s="74" t="s">
        <v>1318</v>
      </c>
      <c r="D77" s="87" t="s">
        <v>119</v>
      </c>
      <c r="E77" s="87" t="s">
        <v>348</v>
      </c>
      <c r="F77" s="74" t="s">
        <v>1319</v>
      </c>
      <c r="G77" s="87" t="s">
        <v>145</v>
      </c>
      <c r="H77" s="87" t="s">
        <v>163</v>
      </c>
      <c r="I77" s="84">
        <v>57775.91541500001</v>
      </c>
      <c r="J77" s="86">
        <v>1304</v>
      </c>
      <c r="K77" s="74"/>
      <c r="L77" s="84">
        <v>753.39793698700009</v>
      </c>
      <c r="M77" s="85">
        <v>6.0861793358107886E-4</v>
      </c>
      <c r="N77" s="85">
        <f t="shared" si="1"/>
        <v>2.4054374134081166E-3</v>
      </c>
      <c r="O77" s="85">
        <f>L77/'סכום נכסי הקרן'!$C$42</f>
        <v>4.1254851240613846E-4</v>
      </c>
    </row>
    <row r="78" spans="2:15">
      <c r="B78" s="77" t="s">
        <v>1320</v>
      </c>
      <c r="C78" s="74" t="s">
        <v>1321</v>
      </c>
      <c r="D78" s="87" t="s">
        <v>119</v>
      </c>
      <c r="E78" s="87" t="s">
        <v>348</v>
      </c>
      <c r="F78" s="74" t="s">
        <v>1322</v>
      </c>
      <c r="G78" s="87" t="s">
        <v>468</v>
      </c>
      <c r="H78" s="87" t="s">
        <v>163</v>
      </c>
      <c r="I78" s="84">
        <v>6924.9532390000022</v>
      </c>
      <c r="J78" s="86">
        <v>8065</v>
      </c>
      <c r="K78" s="74"/>
      <c r="L78" s="84">
        <v>558.49747871500006</v>
      </c>
      <c r="M78" s="85">
        <v>4.6948835518644081E-4</v>
      </c>
      <c r="N78" s="85">
        <f t="shared" si="1"/>
        <v>1.7831622103557012E-3</v>
      </c>
      <c r="O78" s="85">
        <f>L78/'סכום נכסי הקרן'!$C$42</f>
        <v>3.0582417699191007E-4</v>
      </c>
    </row>
    <row r="79" spans="2:15">
      <c r="B79" s="77" t="s">
        <v>1323</v>
      </c>
      <c r="C79" s="74" t="s">
        <v>1324</v>
      </c>
      <c r="D79" s="87" t="s">
        <v>119</v>
      </c>
      <c r="E79" s="87" t="s">
        <v>348</v>
      </c>
      <c r="F79" s="74" t="s">
        <v>667</v>
      </c>
      <c r="G79" s="87" t="s">
        <v>190</v>
      </c>
      <c r="H79" s="87" t="s">
        <v>163</v>
      </c>
      <c r="I79" s="84">
        <v>108113.70536100001</v>
      </c>
      <c r="J79" s="86">
        <v>1400</v>
      </c>
      <c r="K79" s="74"/>
      <c r="L79" s="84">
        <v>1513.5918750550002</v>
      </c>
      <c r="M79" s="85">
        <v>6.8228032294311328E-4</v>
      </c>
      <c r="N79" s="85">
        <f t="shared" si="1"/>
        <v>4.8325729951536403E-3</v>
      </c>
      <c r="O79" s="85">
        <f>L79/'סכום נכסי הקרן'!$C$42</f>
        <v>8.2881840497358921E-4</v>
      </c>
    </row>
    <row r="80" spans="2:15">
      <c r="B80" s="77" t="s">
        <v>1325</v>
      </c>
      <c r="C80" s="74" t="s">
        <v>1326</v>
      </c>
      <c r="D80" s="87" t="s">
        <v>119</v>
      </c>
      <c r="E80" s="87" t="s">
        <v>348</v>
      </c>
      <c r="F80" s="74" t="s">
        <v>1327</v>
      </c>
      <c r="G80" s="87" t="s">
        <v>696</v>
      </c>
      <c r="H80" s="87" t="s">
        <v>163</v>
      </c>
      <c r="I80" s="84">
        <v>3259.6736150000006</v>
      </c>
      <c r="J80" s="86">
        <v>24890</v>
      </c>
      <c r="K80" s="74"/>
      <c r="L80" s="84">
        <v>811.33276277400012</v>
      </c>
      <c r="M80" s="85">
        <v>4.4788988596351179E-4</v>
      </c>
      <c r="N80" s="85">
        <f t="shared" si="1"/>
        <v>2.5904108393304866E-3</v>
      </c>
      <c r="O80" s="85">
        <f>L80/'סכום נכסי הקרן'!$C$42</f>
        <v>4.4427268501340701E-4</v>
      </c>
    </row>
    <row r="81" spans="2:15">
      <c r="B81" s="77" t="s">
        <v>1328</v>
      </c>
      <c r="C81" s="74" t="s">
        <v>1329</v>
      </c>
      <c r="D81" s="87" t="s">
        <v>119</v>
      </c>
      <c r="E81" s="87" t="s">
        <v>348</v>
      </c>
      <c r="F81" s="74" t="s">
        <v>1330</v>
      </c>
      <c r="G81" s="87" t="s">
        <v>186</v>
      </c>
      <c r="H81" s="87" t="s">
        <v>163</v>
      </c>
      <c r="I81" s="84">
        <v>1134.1452730000003</v>
      </c>
      <c r="J81" s="86">
        <v>22620</v>
      </c>
      <c r="K81" s="74"/>
      <c r="L81" s="84">
        <v>256.54366081400002</v>
      </c>
      <c r="M81" s="85">
        <v>8.3630946373842489E-5</v>
      </c>
      <c r="N81" s="85">
        <f t="shared" si="1"/>
        <v>8.1908867757534819E-4</v>
      </c>
      <c r="O81" s="85">
        <f>L81/'סכום נכסי הקרן'!$C$42</f>
        <v>1.4047915509206774E-4</v>
      </c>
    </row>
    <row r="82" spans="2:15">
      <c r="B82" s="77" t="s">
        <v>1331</v>
      </c>
      <c r="C82" s="74" t="s">
        <v>1332</v>
      </c>
      <c r="D82" s="87" t="s">
        <v>119</v>
      </c>
      <c r="E82" s="87" t="s">
        <v>348</v>
      </c>
      <c r="F82" s="74" t="s">
        <v>617</v>
      </c>
      <c r="G82" s="87" t="s">
        <v>468</v>
      </c>
      <c r="H82" s="87" t="s">
        <v>163</v>
      </c>
      <c r="I82" s="84">
        <v>7870.2674330000009</v>
      </c>
      <c r="J82" s="86">
        <v>26940</v>
      </c>
      <c r="K82" s="74"/>
      <c r="L82" s="84">
        <v>2120.2500464530003</v>
      </c>
      <c r="M82" s="85">
        <v>7.9852389027213833E-4</v>
      </c>
      <c r="N82" s="85">
        <f t="shared" si="1"/>
        <v>6.7695019287082906E-3</v>
      </c>
      <c r="O82" s="85">
        <f>L82/'סכום נכסי הקרן'!$C$42</f>
        <v>1.1610145975331019E-3</v>
      </c>
    </row>
    <row r="83" spans="2:15">
      <c r="B83" s="77" t="s">
        <v>1333</v>
      </c>
      <c r="C83" s="74" t="s">
        <v>1334</v>
      </c>
      <c r="D83" s="87" t="s">
        <v>119</v>
      </c>
      <c r="E83" s="87" t="s">
        <v>348</v>
      </c>
      <c r="F83" s="74" t="s">
        <v>1335</v>
      </c>
      <c r="G83" s="87" t="s">
        <v>520</v>
      </c>
      <c r="H83" s="87" t="s">
        <v>163</v>
      </c>
      <c r="I83" s="84">
        <v>4732.9930140000006</v>
      </c>
      <c r="J83" s="86">
        <v>14350</v>
      </c>
      <c r="K83" s="74"/>
      <c r="L83" s="84">
        <v>679.18449754300013</v>
      </c>
      <c r="M83" s="85">
        <v>4.9570751160850682E-4</v>
      </c>
      <c r="N83" s="85">
        <f t="shared" si="1"/>
        <v>2.1684898787092321E-3</v>
      </c>
      <c r="O83" s="85">
        <f>L83/'סכום נכסי הקרן'!$C$42</f>
        <v>3.7191043451916179E-4</v>
      </c>
    </row>
    <row r="84" spans="2:15">
      <c r="B84" s="77" t="s">
        <v>1336</v>
      </c>
      <c r="C84" s="74" t="s">
        <v>1337</v>
      </c>
      <c r="D84" s="87" t="s">
        <v>119</v>
      </c>
      <c r="E84" s="87" t="s">
        <v>348</v>
      </c>
      <c r="F84" s="74" t="s">
        <v>810</v>
      </c>
      <c r="G84" s="87" t="s">
        <v>190</v>
      </c>
      <c r="H84" s="87" t="s">
        <v>163</v>
      </c>
      <c r="I84" s="84">
        <v>67032.00783100001</v>
      </c>
      <c r="J84" s="86">
        <v>1341</v>
      </c>
      <c r="K84" s="74"/>
      <c r="L84" s="84">
        <v>898.89922501300009</v>
      </c>
      <c r="M84" s="85">
        <v>3.6509572544970233E-4</v>
      </c>
      <c r="N84" s="85">
        <f t="shared" si="1"/>
        <v>2.8699917010353336E-3</v>
      </c>
      <c r="O84" s="85">
        <f>L84/'סכום נכסי הקרן'!$C$42</f>
        <v>4.9222266199083417E-4</v>
      </c>
    </row>
    <row r="85" spans="2:15">
      <c r="B85" s="77" t="s">
        <v>1338</v>
      </c>
      <c r="C85" s="74" t="s">
        <v>1339</v>
      </c>
      <c r="D85" s="87" t="s">
        <v>119</v>
      </c>
      <c r="E85" s="87" t="s">
        <v>348</v>
      </c>
      <c r="F85" s="74" t="s">
        <v>876</v>
      </c>
      <c r="G85" s="87" t="s">
        <v>877</v>
      </c>
      <c r="H85" s="87" t="s">
        <v>163</v>
      </c>
      <c r="I85" s="84">
        <v>966.91561300000012</v>
      </c>
      <c r="J85" s="86">
        <v>19340</v>
      </c>
      <c r="K85" s="74"/>
      <c r="L85" s="84">
        <v>187.00147961600004</v>
      </c>
      <c r="M85" s="85">
        <v>6.3527020031679566E-5</v>
      </c>
      <c r="N85" s="85">
        <f t="shared" si="1"/>
        <v>5.970554647785868E-4</v>
      </c>
      <c r="O85" s="85">
        <f>L85/'סכום נכסי הקרן'!$C$42</f>
        <v>1.0239898259060246E-4</v>
      </c>
    </row>
    <row r="86" spans="2:15">
      <c r="B86" s="77" t="s">
        <v>1340</v>
      </c>
      <c r="C86" s="74" t="s">
        <v>1341</v>
      </c>
      <c r="D86" s="87" t="s">
        <v>119</v>
      </c>
      <c r="E86" s="87" t="s">
        <v>348</v>
      </c>
      <c r="F86" s="74" t="s">
        <v>1342</v>
      </c>
      <c r="G86" s="87" t="s">
        <v>1343</v>
      </c>
      <c r="H86" s="87" t="s">
        <v>163</v>
      </c>
      <c r="I86" s="84">
        <v>5870.7296780000006</v>
      </c>
      <c r="J86" s="86">
        <v>2925</v>
      </c>
      <c r="K86" s="74"/>
      <c r="L86" s="84">
        <v>171.71884308900002</v>
      </c>
      <c r="M86" s="85">
        <v>1.3186793062353784E-4</v>
      </c>
      <c r="N86" s="85">
        <f t="shared" si="1"/>
        <v>5.4826129655378357E-4</v>
      </c>
      <c r="O86" s="85">
        <f>L86/'סכום נכסי הקרן'!$C$42</f>
        <v>9.4030458261916444E-5</v>
      </c>
    </row>
    <row r="87" spans="2:15">
      <c r="B87" s="77" t="s">
        <v>1344</v>
      </c>
      <c r="C87" s="74" t="s">
        <v>1345</v>
      </c>
      <c r="D87" s="87" t="s">
        <v>119</v>
      </c>
      <c r="E87" s="87" t="s">
        <v>348</v>
      </c>
      <c r="F87" s="74" t="s">
        <v>1346</v>
      </c>
      <c r="G87" s="87" t="s">
        <v>1195</v>
      </c>
      <c r="H87" s="87" t="s">
        <v>163</v>
      </c>
      <c r="I87" s="84">
        <v>10457.820232000002</v>
      </c>
      <c r="J87" s="86">
        <v>5312</v>
      </c>
      <c r="K87" s="74"/>
      <c r="L87" s="84">
        <v>555.51941073600005</v>
      </c>
      <c r="M87" s="85">
        <v>2.7007338493636578E-4</v>
      </c>
      <c r="N87" s="85">
        <f t="shared" si="1"/>
        <v>1.7736538804483911E-3</v>
      </c>
      <c r="O87" s="85">
        <f>L87/'סכום נכסי הקרן'!$C$42</f>
        <v>3.0419343518301394E-4</v>
      </c>
    </row>
    <row r="88" spans="2:15">
      <c r="B88" s="77" t="s">
        <v>1347</v>
      </c>
      <c r="C88" s="74" t="s">
        <v>1348</v>
      </c>
      <c r="D88" s="87" t="s">
        <v>119</v>
      </c>
      <c r="E88" s="87" t="s">
        <v>348</v>
      </c>
      <c r="F88" s="74" t="s">
        <v>1349</v>
      </c>
      <c r="G88" s="87" t="s">
        <v>707</v>
      </c>
      <c r="H88" s="87" t="s">
        <v>163</v>
      </c>
      <c r="I88" s="84">
        <v>7660.6133640000016</v>
      </c>
      <c r="J88" s="86">
        <v>9780</v>
      </c>
      <c r="K88" s="74"/>
      <c r="L88" s="84">
        <v>749.20798702100012</v>
      </c>
      <c r="M88" s="85">
        <v>6.0907117118506708E-4</v>
      </c>
      <c r="N88" s="85">
        <f t="shared" si="1"/>
        <v>2.3920598052229506E-3</v>
      </c>
      <c r="O88" s="85">
        <f>L88/'סכום נכסי הקרן'!$C$42</f>
        <v>4.1025416364213422E-4</v>
      </c>
    </row>
    <row r="89" spans="2:15">
      <c r="B89" s="77" t="s">
        <v>1350</v>
      </c>
      <c r="C89" s="74" t="s">
        <v>1351</v>
      </c>
      <c r="D89" s="87" t="s">
        <v>119</v>
      </c>
      <c r="E89" s="87" t="s">
        <v>348</v>
      </c>
      <c r="F89" s="74" t="s">
        <v>509</v>
      </c>
      <c r="G89" s="87" t="s">
        <v>404</v>
      </c>
      <c r="H89" s="87" t="s">
        <v>163</v>
      </c>
      <c r="I89" s="84">
        <v>105140.77687500003</v>
      </c>
      <c r="J89" s="86">
        <v>1259</v>
      </c>
      <c r="K89" s="74"/>
      <c r="L89" s="84">
        <v>1323.7223808530002</v>
      </c>
      <c r="M89" s="85">
        <v>5.8884833483109405E-4</v>
      </c>
      <c r="N89" s="85">
        <f t="shared" si="1"/>
        <v>4.2263605772581469E-3</v>
      </c>
      <c r="O89" s="85">
        <f>L89/'סכום נכסי הקרן'!$C$42</f>
        <v>7.2484894403027815E-4</v>
      </c>
    </row>
    <row r="90" spans="2:15">
      <c r="B90" s="77" t="s">
        <v>1352</v>
      </c>
      <c r="C90" s="74" t="s">
        <v>1353</v>
      </c>
      <c r="D90" s="87" t="s">
        <v>119</v>
      </c>
      <c r="E90" s="87" t="s">
        <v>348</v>
      </c>
      <c r="F90" s="74" t="s">
        <v>1354</v>
      </c>
      <c r="G90" s="87" t="s">
        <v>150</v>
      </c>
      <c r="H90" s="87" t="s">
        <v>163</v>
      </c>
      <c r="I90" s="84">
        <v>4353.5970810000008</v>
      </c>
      <c r="J90" s="86">
        <v>23590</v>
      </c>
      <c r="K90" s="74"/>
      <c r="L90" s="84">
        <v>1027.0135514410001</v>
      </c>
      <c r="M90" s="85">
        <v>3.1603722913215365E-4</v>
      </c>
      <c r="N90" s="85">
        <f t="shared" si="1"/>
        <v>3.2790331635271655E-3</v>
      </c>
      <c r="O90" s="85">
        <f>L90/'סכום נכסי הקרן'!$C$42</f>
        <v>5.6237599290803546E-4</v>
      </c>
    </row>
    <row r="91" spans="2:15">
      <c r="B91" s="77" t="s">
        <v>1355</v>
      </c>
      <c r="C91" s="74" t="s">
        <v>1356</v>
      </c>
      <c r="D91" s="87" t="s">
        <v>119</v>
      </c>
      <c r="E91" s="87" t="s">
        <v>348</v>
      </c>
      <c r="F91" s="74" t="s">
        <v>1357</v>
      </c>
      <c r="G91" s="87" t="s">
        <v>145</v>
      </c>
      <c r="H91" s="87" t="s">
        <v>163</v>
      </c>
      <c r="I91" s="84">
        <v>506352.70192500012</v>
      </c>
      <c r="J91" s="86">
        <v>97</v>
      </c>
      <c r="K91" s="74"/>
      <c r="L91" s="84">
        <v>491.16212088100008</v>
      </c>
      <c r="M91" s="85">
        <v>4.505646682585419E-4</v>
      </c>
      <c r="N91" s="85">
        <f t="shared" si="1"/>
        <v>1.568174909452166E-3</v>
      </c>
      <c r="O91" s="85">
        <f>L91/'סכום נכסי הקרן'!$C$42</f>
        <v>2.6895242523500149E-4</v>
      </c>
    </row>
    <row r="92" spans="2:15">
      <c r="B92" s="77" t="s">
        <v>1358</v>
      </c>
      <c r="C92" s="74" t="s">
        <v>1359</v>
      </c>
      <c r="D92" s="87" t="s">
        <v>119</v>
      </c>
      <c r="E92" s="87" t="s">
        <v>348</v>
      </c>
      <c r="F92" s="74" t="s">
        <v>1360</v>
      </c>
      <c r="G92" s="87" t="s">
        <v>150</v>
      </c>
      <c r="H92" s="87" t="s">
        <v>163</v>
      </c>
      <c r="I92" s="84">
        <v>2698.0986370000005</v>
      </c>
      <c r="J92" s="86">
        <v>22390</v>
      </c>
      <c r="K92" s="74"/>
      <c r="L92" s="84">
        <v>604.10428479100005</v>
      </c>
      <c r="M92" s="85">
        <v>3.1649874589903949E-4</v>
      </c>
      <c r="N92" s="85">
        <f t="shared" si="1"/>
        <v>1.9287749234459309E-3</v>
      </c>
      <c r="O92" s="85">
        <f>L92/'סכום נכסי הקרן'!$C$42</f>
        <v>3.3079772560221598E-4</v>
      </c>
    </row>
    <row r="93" spans="2:15">
      <c r="B93" s="73"/>
      <c r="C93" s="74"/>
      <c r="D93" s="74"/>
      <c r="E93" s="74"/>
      <c r="F93" s="74"/>
      <c r="G93" s="74"/>
      <c r="H93" s="74"/>
      <c r="I93" s="84"/>
      <c r="J93" s="86"/>
      <c r="K93" s="74"/>
      <c r="L93" s="74"/>
      <c r="M93" s="74"/>
      <c r="N93" s="85"/>
      <c r="O93" s="74"/>
    </row>
    <row r="94" spans="2:15">
      <c r="B94" s="92" t="s">
        <v>29</v>
      </c>
      <c r="C94" s="72"/>
      <c r="D94" s="72"/>
      <c r="E94" s="72"/>
      <c r="F94" s="72"/>
      <c r="G94" s="72"/>
      <c r="H94" s="72"/>
      <c r="I94" s="81"/>
      <c r="J94" s="83"/>
      <c r="K94" s="72"/>
      <c r="L94" s="81">
        <f>SUM(L95:L134)</f>
        <v>10000.733808123001</v>
      </c>
      <c r="M94" s="72"/>
      <c r="N94" s="82">
        <f t="shared" ref="N94:N134" si="2">L94/$L$11</f>
        <v>3.1930189986715589E-2</v>
      </c>
      <c r="O94" s="82">
        <f>L94/'סכום נכסי הקרן'!$C$42</f>
        <v>5.4762399164654347E-3</v>
      </c>
    </row>
    <row r="95" spans="2:15">
      <c r="B95" s="77" t="s">
        <v>1361</v>
      </c>
      <c r="C95" s="74" t="s">
        <v>1362</v>
      </c>
      <c r="D95" s="87" t="s">
        <v>119</v>
      </c>
      <c r="E95" s="87" t="s">
        <v>348</v>
      </c>
      <c r="F95" s="74" t="s">
        <v>1363</v>
      </c>
      <c r="G95" s="87" t="s">
        <v>2791</v>
      </c>
      <c r="H95" s="87" t="s">
        <v>163</v>
      </c>
      <c r="I95" s="84">
        <v>2954.051571</v>
      </c>
      <c r="J95" s="86">
        <v>2477</v>
      </c>
      <c r="K95" s="74"/>
      <c r="L95" s="84">
        <v>73.171857401000011</v>
      </c>
      <c r="M95" s="85">
        <v>6.3963035705431328E-4</v>
      </c>
      <c r="N95" s="85">
        <f t="shared" si="2"/>
        <v>2.3362198747826685E-4</v>
      </c>
      <c r="O95" s="85">
        <f>L95/'סכום נכסי הקרן'!$C$42</f>
        <v>4.0067724423962048E-5</v>
      </c>
    </row>
    <row r="96" spans="2:15">
      <c r="B96" s="77" t="s">
        <v>1364</v>
      </c>
      <c r="C96" s="74" t="s">
        <v>1365</v>
      </c>
      <c r="D96" s="87" t="s">
        <v>119</v>
      </c>
      <c r="E96" s="87" t="s">
        <v>348</v>
      </c>
      <c r="F96" s="74" t="s">
        <v>1366</v>
      </c>
      <c r="G96" s="87" t="s">
        <v>155</v>
      </c>
      <c r="H96" s="87" t="s">
        <v>163</v>
      </c>
      <c r="I96" s="84">
        <v>38612.616396000005</v>
      </c>
      <c r="J96" s="86">
        <v>300.8</v>
      </c>
      <c r="K96" s="74"/>
      <c r="L96" s="84">
        <v>116.14675010300002</v>
      </c>
      <c r="M96" s="85">
        <v>7.0414610546784843E-4</v>
      </c>
      <c r="N96" s="85">
        <f t="shared" si="2"/>
        <v>3.7083156779116588E-4</v>
      </c>
      <c r="O96" s="85">
        <f>L96/'סכום נכסי הקרן'!$C$42</f>
        <v>6.3600079882654312E-5</v>
      </c>
    </row>
    <row r="97" spans="2:15">
      <c r="B97" s="77" t="s">
        <v>1367</v>
      </c>
      <c r="C97" s="74" t="s">
        <v>1368</v>
      </c>
      <c r="D97" s="87" t="s">
        <v>119</v>
      </c>
      <c r="E97" s="87" t="s">
        <v>348</v>
      </c>
      <c r="F97" s="74" t="s">
        <v>1369</v>
      </c>
      <c r="G97" s="87" t="s">
        <v>155</v>
      </c>
      <c r="H97" s="87" t="s">
        <v>163</v>
      </c>
      <c r="I97" s="84">
        <v>12290.889065000001</v>
      </c>
      <c r="J97" s="86">
        <v>2698</v>
      </c>
      <c r="K97" s="74"/>
      <c r="L97" s="84">
        <v>331.60818697300004</v>
      </c>
      <c r="M97" s="85">
        <v>9.2588492564981285E-4</v>
      </c>
      <c r="N97" s="85">
        <f t="shared" si="2"/>
        <v>1.058753548924374E-3</v>
      </c>
      <c r="O97" s="85">
        <f>L97/'סכום נכסי הקרן'!$C$42</f>
        <v>1.8158327428466047E-4</v>
      </c>
    </row>
    <row r="98" spans="2:15">
      <c r="B98" s="77" t="s">
        <v>1370</v>
      </c>
      <c r="C98" s="74" t="s">
        <v>1371</v>
      </c>
      <c r="D98" s="87" t="s">
        <v>119</v>
      </c>
      <c r="E98" s="87" t="s">
        <v>348</v>
      </c>
      <c r="F98" s="74" t="s">
        <v>1372</v>
      </c>
      <c r="G98" s="87" t="s">
        <v>1373</v>
      </c>
      <c r="H98" s="87" t="s">
        <v>163</v>
      </c>
      <c r="I98" s="84">
        <v>19346.158482000003</v>
      </c>
      <c r="J98" s="86">
        <v>348.5</v>
      </c>
      <c r="K98" s="74"/>
      <c r="L98" s="84">
        <v>67.42136235400001</v>
      </c>
      <c r="M98" s="85">
        <v>9.9602655702398413E-4</v>
      </c>
      <c r="N98" s="85">
        <f t="shared" si="2"/>
        <v>2.1526189481994233E-4</v>
      </c>
      <c r="O98" s="85">
        <f>L98/'סכום נכסי הקרן'!$C$42</f>
        <v>3.6918846439604559E-5</v>
      </c>
    </row>
    <row r="99" spans="2:15">
      <c r="B99" s="77" t="s">
        <v>1374</v>
      </c>
      <c r="C99" s="74" t="s">
        <v>1375</v>
      </c>
      <c r="D99" s="87" t="s">
        <v>119</v>
      </c>
      <c r="E99" s="87" t="s">
        <v>348</v>
      </c>
      <c r="F99" s="74" t="s">
        <v>1376</v>
      </c>
      <c r="G99" s="87" t="s">
        <v>188</v>
      </c>
      <c r="H99" s="87" t="s">
        <v>163</v>
      </c>
      <c r="I99" s="84">
        <v>11611.511871000002</v>
      </c>
      <c r="J99" s="86">
        <v>900.8</v>
      </c>
      <c r="K99" s="74"/>
      <c r="L99" s="84">
        <v>104.59649895400001</v>
      </c>
      <c r="M99" s="85">
        <v>2.6962465938195918E-4</v>
      </c>
      <c r="N99" s="85">
        <f t="shared" si="2"/>
        <v>3.3395410253133723E-4</v>
      </c>
      <c r="O99" s="85">
        <f>L99/'סכום נכסי הקרן'!$C$42</f>
        <v>5.7275349357782344E-5</v>
      </c>
    </row>
    <row r="100" spans="2:15">
      <c r="B100" s="77" t="s">
        <v>1377</v>
      </c>
      <c r="C100" s="74" t="s">
        <v>1378</v>
      </c>
      <c r="D100" s="87" t="s">
        <v>119</v>
      </c>
      <c r="E100" s="87" t="s">
        <v>348</v>
      </c>
      <c r="F100" s="74" t="s">
        <v>1379</v>
      </c>
      <c r="G100" s="87" t="s">
        <v>696</v>
      </c>
      <c r="H100" s="87" t="s">
        <v>163</v>
      </c>
      <c r="I100" s="84">
        <v>12172.328942000002</v>
      </c>
      <c r="J100" s="86">
        <v>1618</v>
      </c>
      <c r="K100" s="74"/>
      <c r="L100" s="84">
        <v>196.94828227500003</v>
      </c>
      <c r="M100" s="85">
        <v>4.3482271958043248E-4</v>
      </c>
      <c r="N100" s="85">
        <f t="shared" si="2"/>
        <v>6.2881346421701464E-4</v>
      </c>
      <c r="O100" s="85">
        <f>L100/'סכום נכסי הקרן'!$C$42</f>
        <v>1.0784569068298031E-4</v>
      </c>
    </row>
    <row r="101" spans="2:15">
      <c r="B101" s="77" t="s">
        <v>1380</v>
      </c>
      <c r="C101" s="74" t="s">
        <v>1381</v>
      </c>
      <c r="D101" s="87" t="s">
        <v>119</v>
      </c>
      <c r="E101" s="87" t="s">
        <v>348</v>
      </c>
      <c r="F101" s="74" t="s">
        <v>1382</v>
      </c>
      <c r="G101" s="87" t="s">
        <v>155</v>
      </c>
      <c r="H101" s="87" t="s">
        <v>163</v>
      </c>
      <c r="I101" s="84">
        <v>6498.081951000001</v>
      </c>
      <c r="J101" s="86">
        <v>1580</v>
      </c>
      <c r="K101" s="74"/>
      <c r="L101" s="84">
        <v>102.66969482300003</v>
      </c>
      <c r="M101" s="85">
        <v>9.8160754577491876E-4</v>
      </c>
      <c r="N101" s="85">
        <f t="shared" si="2"/>
        <v>3.2780223176360953E-4</v>
      </c>
      <c r="O101" s="85">
        <f>L101/'סכום נכסי הקרן'!$C$42</f>
        <v>5.6220262611565571E-5</v>
      </c>
    </row>
    <row r="102" spans="2:15">
      <c r="B102" s="77" t="s">
        <v>1383</v>
      </c>
      <c r="C102" s="74" t="s">
        <v>1384</v>
      </c>
      <c r="D102" s="87" t="s">
        <v>119</v>
      </c>
      <c r="E102" s="87" t="s">
        <v>348</v>
      </c>
      <c r="F102" s="74" t="s">
        <v>1385</v>
      </c>
      <c r="G102" s="87" t="s">
        <v>1373</v>
      </c>
      <c r="H102" s="87" t="s">
        <v>163</v>
      </c>
      <c r="I102" s="84">
        <v>2832.9355450000003</v>
      </c>
      <c r="J102" s="86">
        <v>9371</v>
      </c>
      <c r="K102" s="74"/>
      <c r="L102" s="84">
        <v>265.47438985800005</v>
      </c>
      <c r="M102" s="85">
        <v>5.6015673375913865E-4</v>
      </c>
      <c r="N102" s="85">
        <f t="shared" si="2"/>
        <v>8.4760257271204124E-4</v>
      </c>
      <c r="O102" s="85">
        <f>L102/'סכום נכסי הקרן'!$C$42</f>
        <v>1.4536947772360962E-4</v>
      </c>
    </row>
    <row r="103" spans="2:15">
      <c r="B103" s="77" t="s">
        <v>1386</v>
      </c>
      <c r="C103" s="74" t="s">
        <v>1387</v>
      </c>
      <c r="D103" s="87" t="s">
        <v>119</v>
      </c>
      <c r="E103" s="87" t="s">
        <v>348</v>
      </c>
      <c r="F103" s="74" t="s">
        <v>1388</v>
      </c>
      <c r="G103" s="87" t="s">
        <v>823</v>
      </c>
      <c r="H103" s="87" t="s">
        <v>163</v>
      </c>
      <c r="I103" s="84">
        <v>1079.9913470000001</v>
      </c>
      <c r="J103" s="86">
        <v>9.9999999999999995E-7</v>
      </c>
      <c r="K103" s="74"/>
      <c r="L103" s="84">
        <v>1.0610000000000003E-6</v>
      </c>
      <c r="M103" s="85">
        <v>6.8313629563845619E-4</v>
      </c>
      <c r="N103" s="85">
        <f t="shared" si="2"/>
        <v>3.3875445768177756E-12</v>
      </c>
      <c r="O103" s="85">
        <f>L103/'סכום נכסי הקרן'!$C$42</f>
        <v>5.8098642188140973E-13</v>
      </c>
    </row>
    <row r="104" spans="2:15">
      <c r="B104" s="77" t="s">
        <v>1389</v>
      </c>
      <c r="C104" s="74" t="s">
        <v>1390</v>
      </c>
      <c r="D104" s="87" t="s">
        <v>119</v>
      </c>
      <c r="E104" s="87" t="s">
        <v>348</v>
      </c>
      <c r="F104" s="74" t="s">
        <v>1391</v>
      </c>
      <c r="G104" s="87" t="s">
        <v>186</v>
      </c>
      <c r="H104" s="87" t="s">
        <v>163</v>
      </c>
      <c r="I104" s="84">
        <v>7484.9094370000021</v>
      </c>
      <c r="J104" s="86">
        <v>492.1</v>
      </c>
      <c r="K104" s="74"/>
      <c r="L104" s="84">
        <v>36.833239386000002</v>
      </c>
      <c r="M104" s="85">
        <v>1.2407550507712835E-3</v>
      </c>
      <c r="N104" s="85">
        <f t="shared" si="2"/>
        <v>1.176006035143027E-4</v>
      </c>
      <c r="O104" s="85">
        <f>L104/'סכום נכסי הקרן'!$C$42</f>
        <v>2.0169285539277616E-5</v>
      </c>
    </row>
    <row r="105" spans="2:15">
      <c r="B105" s="77" t="s">
        <v>1392</v>
      </c>
      <c r="C105" s="74" t="s">
        <v>1393</v>
      </c>
      <c r="D105" s="87" t="s">
        <v>119</v>
      </c>
      <c r="E105" s="87" t="s">
        <v>348</v>
      </c>
      <c r="F105" s="74" t="s">
        <v>1394</v>
      </c>
      <c r="G105" s="87" t="s">
        <v>189</v>
      </c>
      <c r="H105" s="87" t="s">
        <v>163</v>
      </c>
      <c r="I105" s="84">
        <v>17102.895506000004</v>
      </c>
      <c r="J105" s="86">
        <v>1637</v>
      </c>
      <c r="K105" s="74"/>
      <c r="L105" s="84">
        <v>279.97439945000008</v>
      </c>
      <c r="M105" s="85">
        <v>7.7177020817932531E-4</v>
      </c>
      <c r="N105" s="85">
        <f t="shared" si="2"/>
        <v>8.9389798162550532E-4</v>
      </c>
      <c r="O105" s="85">
        <f>L105/'סכום נכסי הקרן'!$C$42</f>
        <v>1.5330944821380965E-4</v>
      </c>
    </row>
    <row r="106" spans="2:15">
      <c r="B106" s="77" t="s">
        <v>1395</v>
      </c>
      <c r="C106" s="74" t="s">
        <v>1396</v>
      </c>
      <c r="D106" s="87" t="s">
        <v>119</v>
      </c>
      <c r="E106" s="87" t="s">
        <v>348</v>
      </c>
      <c r="F106" s="74" t="s">
        <v>1397</v>
      </c>
      <c r="G106" s="87" t="s">
        <v>520</v>
      </c>
      <c r="H106" s="87" t="s">
        <v>163</v>
      </c>
      <c r="I106" s="84">
        <v>23942.764806000003</v>
      </c>
      <c r="J106" s="86">
        <v>660</v>
      </c>
      <c r="K106" s="74"/>
      <c r="L106" s="84">
        <v>158.02224786300002</v>
      </c>
      <c r="M106" s="85">
        <v>6.994297182056074E-4</v>
      </c>
      <c r="N106" s="85">
        <f t="shared" si="2"/>
        <v>5.0453101674350601E-4</v>
      </c>
      <c r="O106" s="85">
        <f>L106/'סכום נכסי הקרן'!$C$42</f>
        <v>8.6530424470859191E-5</v>
      </c>
    </row>
    <row r="107" spans="2:15">
      <c r="B107" s="77" t="s">
        <v>1398</v>
      </c>
      <c r="C107" s="74" t="s">
        <v>1399</v>
      </c>
      <c r="D107" s="87" t="s">
        <v>119</v>
      </c>
      <c r="E107" s="87" t="s">
        <v>348</v>
      </c>
      <c r="F107" s="74" t="s">
        <v>1400</v>
      </c>
      <c r="G107" s="87" t="s">
        <v>520</v>
      </c>
      <c r="H107" s="87" t="s">
        <v>163</v>
      </c>
      <c r="I107" s="84">
        <v>14948.049386000002</v>
      </c>
      <c r="J107" s="86">
        <v>1476</v>
      </c>
      <c r="K107" s="74"/>
      <c r="L107" s="84">
        <v>220.63320893300002</v>
      </c>
      <c r="M107" s="85">
        <v>9.8473510074298257E-4</v>
      </c>
      <c r="N107" s="85">
        <f t="shared" si="2"/>
        <v>7.0443433589716044E-4</v>
      </c>
      <c r="O107" s="85">
        <f>L107/'סכום נכסי הקרן'!$C$42</f>
        <v>1.2081517305013867E-4</v>
      </c>
    </row>
    <row r="108" spans="2:15">
      <c r="B108" s="77" t="s">
        <v>1401</v>
      </c>
      <c r="C108" s="74" t="s">
        <v>1402</v>
      </c>
      <c r="D108" s="87" t="s">
        <v>119</v>
      </c>
      <c r="E108" s="87" t="s">
        <v>348</v>
      </c>
      <c r="F108" s="74" t="s">
        <v>1403</v>
      </c>
      <c r="G108" s="87" t="s">
        <v>468</v>
      </c>
      <c r="H108" s="87" t="s">
        <v>163</v>
      </c>
      <c r="I108" s="84">
        <v>1189835.6072240002</v>
      </c>
      <c r="J108" s="86">
        <v>81.7</v>
      </c>
      <c r="K108" s="74"/>
      <c r="L108" s="84">
        <v>972.09569113700024</v>
      </c>
      <c r="M108" s="85">
        <v>1.0798859393438779E-3</v>
      </c>
      <c r="N108" s="85">
        <f t="shared" si="2"/>
        <v>3.1036922588681165E-3</v>
      </c>
      <c r="O108" s="85">
        <f>L108/'סכום נכסי הקרן'!$C$42</f>
        <v>5.3230386175308353E-4</v>
      </c>
    </row>
    <row r="109" spans="2:15">
      <c r="B109" s="77" t="s">
        <v>1404</v>
      </c>
      <c r="C109" s="74" t="s">
        <v>1405</v>
      </c>
      <c r="D109" s="87" t="s">
        <v>119</v>
      </c>
      <c r="E109" s="87" t="s">
        <v>348</v>
      </c>
      <c r="F109" s="74" t="s">
        <v>1406</v>
      </c>
      <c r="G109" s="87" t="s">
        <v>145</v>
      </c>
      <c r="H109" s="87" t="s">
        <v>163</v>
      </c>
      <c r="I109" s="84">
        <v>14069.228995000001</v>
      </c>
      <c r="J109" s="86">
        <v>551.70000000000005</v>
      </c>
      <c r="K109" s="74"/>
      <c r="L109" s="84">
        <v>77.619936365000015</v>
      </c>
      <c r="M109" s="85">
        <v>7.0342627843607828E-4</v>
      </c>
      <c r="N109" s="85">
        <f t="shared" si="2"/>
        <v>2.4782374598133512E-4</v>
      </c>
      <c r="O109" s="85">
        <f>L109/'סכום נכסי הקרן'!$C$42</f>
        <v>4.250342044803399E-5</v>
      </c>
    </row>
    <row r="110" spans="2:15">
      <c r="B110" s="77" t="s">
        <v>1407</v>
      </c>
      <c r="C110" s="74" t="s">
        <v>1408</v>
      </c>
      <c r="D110" s="87" t="s">
        <v>119</v>
      </c>
      <c r="E110" s="87" t="s">
        <v>348</v>
      </c>
      <c r="F110" s="74" t="s">
        <v>1409</v>
      </c>
      <c r="G110" s="87" t="s">
        <v>707</v>
      </c>
      <c r="H110" s="87" t="s">
        <v>163</v>
      </c>
      <c r="I110" s="84">
        <v>10369.433099000002</v>
      </c>
      <c r="J110" s="86">
        <v>2390</v>
      </c>
      <c r="K110" s="74"/>
      <c r="L110" s="84">
        <v>247.82945105500005</v>
      </c>
      <c r="M110" s="85">
        <v>7.1481510120839317E-4</v>
      </c>
      <c r="N110" s="85">
        <f t="shared" si="2"/>
        <v>7.9126608190112303E-4</v>
      </c>
      <c r="O110" s="85">
        <f>L110/'סכום נכסי הקרן'!$C$42</f>
        <v>1.3570739491543677E-4</v>
      </c>
    </row>
    <row r="111" spans="2:15">
      <c r="B111" s="77" t="s">
        <v>1410</v>
      </c>
      <c r="C111" s="74" t="s">
        <v>1411</v>
      </c>
      <c r="D111" s="87" t="s">
        <v>119</v>
      </c>
      <c r="E111" s="87" t="s">
        <v>348</v>
      </c>
      <c r="F111" s="74" t="s">
        <v>1412</v>
      </c>
      <c r="G111" s="87" t="s">
        <v>155</v>
      </c>
      <c r="H111" s="87" t="s">
        <v>163</v>
      </c>
      <c r="I111" s="84">
        <v>10378.031206000001</v>
      </c>
      <c r="J111" s="86">
        <v>591</v>
      </c>
      <c r="K111" s="74"/>
      <c r="L111" s="84">
        <v>61.334164430000008</v>
      </c>
      <c r="M111" s="85">
        <v>9.0050524682863111E-4</v>
      </c>
      <c r="N111" s="85">
        <f t="shared" si="2"/>
        <v>1.9582678236427538E-4</v>
      </c>
      <c r="O111" s="85">
        <f>L111/'סכום נכסי הקרן'!$C$42</f>
        <v>3.3585595411189189E-5</v>
      </c>
    </row>
    <row r="112" spans="2:15">
      <c r="B112" s="77" t="s">
        <v>1413</v>
      </c>
      <c r="C112" s="74" t="s">
        <v>1414</v>
      </c>
      <c r="D112" s="87" t="s">
        <v>119</v>
      </c>
      <c r="E112" s="87" t="s">
        <v>348</v>
      </c>
      <c r="F112" s="74" t="s">
        <v>1415</v>
      </c>
      <c r="G112" s="87" t="s">
        <v>643</v>
      </c>
      <c r="H112" s="87" t="s">
        <v>163</v>
      </c>
      <c r="I112" s="84">
        <v>4353.2786329999999</v>
      </c>
      <c r="J112" s="86">
        <v>14620</v>
      </c>
      <c r="K112" s="74"/>
      <c r="L112" s="84">
        <v>636.44933610100009</v>
      </c>
      <c r="M112" s="85">
        <v>1.1926163426471813E-3</v>
      </c>
      <c r="N112" s="85">
        <f t="shared" si="2"/>
        <v>2.0320457086976588E-3</v>
      </c>
      <c r="O112" s="85">
        <f>L112/'סכום נכסי הקרן'!$C$42</f>
        <v>3.4850935201707699E-4</v>
      </c>
    </row>
    <row r="113" spans="2:15">
      <c r="B113" s="77" t="s">
        <v>1416</v>
      </c>
      <c r="C113" s="74" t="s">
        <v>1417</v>
      </c>
      <c r="D113" s="87" t="s">
        <v>119</v>
      </c>
      <c r="E113" s="87" t="s">
        <v>348</v>
      </c>
      <c r="F113" s="74" t="s">
        <v>1418</v>
      </c>
      <c r="G113" s="87" t="s">
        <v>707</v>
      </c>
      <c r="H113" s="87" t="s">
        <v>163</v>
      </c>
      <c r="I113" s="84">
        <v>437.30197800000008</v>
      </c>
      <c r="J113" s="86">
        <v>14620</v>
      </c>
      <c r="K113" s="74"/>
      <c r="L113" s="84">
        <v>63.933549181000011</v>
      </c>
      <c r="M113" s="85">
        <v>1.3152635387617514E-4</v>
      </c>
      <c r="N113" s="85">
        <f t="shared" si="2"/>
        <v>2.0412605825146943E-4</v>
      </c>
      <c r="O113" s="85">
        <f>L113/'סכום נכסי הקרן'!$C$42</f>
        <v>3.5008976415502658E-5</v>
      </c>
    </row>
    <row r="114" spans="2:15">
      <c r="B114" s="77" t="s">
        <v>1419</v>
      </c>
      <c r="C114" s="74" t="s">
        <v>1420</v>
      </c>
      <c r="D114" s="87" t="s">
        <v>119</v>
      </c>
      <c r="E114" s="87" t="s">
        <v>348</v>
      </c>
      <c r="F114" s="74" t="s">
        <v>1421</v>
      </c>
      <c r="G114" s="87" t="s">
        <v>150</v>
      </c>
      <c r="H114" s="87" t="s">
        <v>163</v>
      </c>
      <c r="I114" s="84">
        <v>28123.092853000002</v>
      </c>
      <c r="J114" s="86">
        <v>712.2</v>
      </c>
      <c r="K114" s="74"/>
      <c r="L114" s="84">
        <v>200.292667333</v>
      </c>
      <c r="M114" s="85">
        <v>7.098187002119909E-4</v>
      </c>
      <c r="N114" s="85">
        <f t="shared" si="2"/>
        <v>6.3949136569299786E-4</v>
      </c>
      <c r="O114" s="85">
        <f>L114/'סכום נכסי הקרן'!$C$42</f>
        <v>1.0967702179348083E-4</v>
      </c>
    </row>
    <row r="115" spans="2:15">
      <c r="B115" s="77" t="s">
        <v>1422</v>
      </c>
      <c r="C115" s="74" t="s">
        <v>1423</v>
      </c>
      <c r="D115" s="87" t="s">
        <v>119</v>
      </c>
      <c r="E115" s="87" t="s">
        <v>348</v>
      </c>
      <c r="F115" s="74" t="s">
        <v>1424</v>
      </c>
      <c r="G115" s="87" t="s">
        <v>823</v>
      </c>
      <c r="H115" s="87" t="s">
        <v>163</v>
      </c>
      <c r="I115" s="84">
        <v>5379.3902730000009</v>
      </c>
      <c r="J115" s="86">
        <v>5694</v>
      </c>
      <c r="K115" s="74"/>
      <c r="L115" s="84">
        <v>306.30248212800007</v>
      </c>
      <c r="M115" s="85">
        <v>6.0793811629931223E-4</v>
      </c>
      <c r="N115" s="85">
        <f t="shared" si="2"/>
        <v>9.7795788143122532E-4</v>
      </c>
      <c r="O115" s="85">
        <f>L115/'סכום נכסי הקרן'!$C$42</f>
        <v>1.6772628002350722E-4</v>
      </c>
    </row>
    <row r="116" spans="2:15">
      <c r="B116" s="77" t="s">
        <v>1425</v>
      </c>
      <c r="C116" s="74" t="s">
        <v>1426</v>
      </c>
      <c r="D116" s="87" t="s">
        <v>119</v>
      </c>
      <c r="E116" s="87" t="s">
        <v>348</v>
      </c>
      <c r="F116" s="74" t="s">
        <v>690</v>
      </c>
      <c r="G116" s="87" t="s">
        <v>404</v>
      </c>
      <c r="H116" s="87" t="s">
        <v>163</v>
      </c>
      <c r="I116" s="84">
        <v>147429.24361400004</v>
      </c>
      <c r="J116" s="86">
        <v>154.80000000000001</v>
      </c>
      <c r="K116" s="74"/>
      <c r="L116" s="84">
        <v>228.22046911400005</v>
      </c>
      <c r="M116" s="85">
        <v>2.8254832624866402E-4</v>
      </c>
      <c r="N116" s="85">
        <f t="shared" si="2"/>
        <v>7.2865882419032924E-4</v>
      </c>
      <c r="O116" s="85">
        <f>L116/'סכום נכסי הקרן'!$C$42</f>
        <v>1.2496983388373198E-4</v>
      </c>
    </row>
    <row r="117" spans="2:15">
      <c r="B117" s="77" t="s">
        <v>1429</v>
      </c>
      <c r="C117" s="74" t="s">
        <v>1430</v>
      </c>
      <c r="D117" s="87" t="s">
        <v>119</v>
      </c>
      <c r="E117" s="87" t="s">
        <v>348</v>
      </c>
      <c r="F117" s="74" t="s">
        <v>1431</v>
      </c>
      <c r="G117" s="87" t="s">
        <v>696</v>
      </c>
      <c r="H117" s="87" t="s">
        <v>163</v>
      </c>
      <c r="I117" s="84">
        <v>11794.091807000001</v>
      </c>
      <c r="J117" s="86">
        <v>6851</v>
      </c>
      <c r="K117" s="74"/>
      <c r="L117" s="84">
        <v>808.01322969800015</v>
      </c>
      <c r="M117" s="85">
        <v>4.7176367228000005E-4</v>
      </c>
      <c r="N117" s="85">
        <f t="shared" si="2"/>
        <v>2.5798122848826347E-3</v>
      </c>
      <c r="O117" s="85">
        <f>L117/'סכום נכסי הקרן'!$C$42</f>
        <v>4.4245496244588373E-4</v>
      </c>
    </row>
    <row r="118" spans="2:15">
      <c r="B118" s="77" t="s">
        <v>1432</v>
      </c>
      <c r="C118" s="74" t="s">
        <v>1433</v>
      </c>
      <c r="D118" s="87" t="s">
        <v>119</v>
      </c>
      <c r="E118" s="87" t="s">
        <v>348</v>
      </c>
      <c r="F118" s="74" t="s">
        <v>1434</v>
      </c>
      <c r="G118" s="87" t="s">
        <v>150</v>
      </c>
      <c r="H118" s="87" t="s">
        <v>163</v>
      </c>
      <c r="I118" s="84">
        <v>19460.738000000005</v>
      </c>
      <c r="J118" s="86">
        <v>1195</v>
      </c>
      <c r="K118" s="74"/>
      <c r="L118" s="84">
        <v>232.55581910000006</v>
      </c>
      <c r="M118" s="85">
        <v>1.3671559766055186E-4</v>
      </c>
      <c r="N118" s="85">
        <f t="shared" si="2"/>
        <v>7.4250066333611748E-4</v>
      </c>
      <c r="O118" s="85">
        <f>L118/'סכום נכסי הקרן'!$C$42</f>
        <v>1.2734380134458946E-4</v>
      </c>
    </row>
    <row r="119" spans="2:15">
      <c r="B119" s="77" t="s">
        <v>1435</v>
      </c>
      <c r="C119" s="74" t="s">
        <v>1436</v>
      </c>
      <c r="D119" s="87" t="s">
        <v>119</v>
      </c>
      <c r="E119" s="87" t="s">
        <v>348</v>
      </c>
      <c r="F119" s="74" t="s">
        <v>1437</v>
      </c>
      <c r="G119" s="87" t="s">
        <v>150</v>
      </c>
      <c r="H119" s="87" t="s">
        <v>163</v>
      </c>
      <c r="I119" s="84">
        <v>46004.848491999997</v>
      </c>
      <c r="J119" s="86">
        <v>38.1</v>
      </c>
      <c r="K119" s="74"/>
      <c r="L119" s="84">
        <v>17.527847258000005</v>
      </c>
      <c r="M119" s="85">
        <v>2.6311822838015654E-4</v>
      </c>
      <c r="N119" s="85">
        <f t="shared" si="2"/>
        <v>5.596264271642622E-5</v>
      </c>
      <c r="O119" s="85">
        <f>L119/'סכום נכסי הקרן'!$C$42</f>
        <v>9.5979653739013183E-6</v>
      </c>
    </row>
    <row r="120" spans="2:15">
      <c r="B120" s="77" t="s">
        <v>1438</v>
      </c>
      <c r="C120" s="74" t="s">
        <v>1439</v>
      </c>
      <c r="D120" s="87" t="s">
        <v>119</v>
      </c>
      <c r="E120" s="87" t="s">
        <v>348</v>
      </c>
      <c r="F120" s="74" t="s">
        <v>1440</v>
      </c>
      <c r="G120" s="87" t="s">
        <v>189</v>
      </c>
      <c r="H120" s="87" t="s">
        <v>163</v>
      </c>
      <c r="I120" s="84">
        <v>57167.687033000009</v>
      </c>
      <c r="J120" s="86">
        <v>309</v>
      </c>
      <c r="K120" s="74"/>
      <c r="L120" s="84">
        <v>176.64815293199999</v>
      </c>
      <c r="M120" s="85">
        <v>4.4662255494531256E-4</v>
      </c>
      <c r="N120" s="85">
        <f t="shared" si="2"/>
        <v>5.6399952164907954E-4</v>
      </c>
      <c r="O120" s="85">
        <f>L120/'סכום נכסי הקרן'!$C$42</f>
        <v>9.6729668523961085E-5</v>
      </c>
    </row>
    <row r="121" spans="2:15">
      <c r="B121" s="77" t="s">
        <v>1441</v>
      </c>
      <c r="C121" s="74" t="s">
        <v>1442</v>
      </c>
      <c r="D121" s="87" t="s">
        <v>119</v>
      </c>
      <c r="E121" s="87" t="s">
        <v>348</v>
      </c>
      <c r="F121" s="74" t="s">
        <v>1443</v>
      </c>
      <c r="G121" s="87" t="s">
        <v>189</v>
      </c>
      <c r="H121" s="87" t="s">
        <v>163</v>
      </c>
      <c r="I121" s="84">
        <v>9254.5185730000012</v>
      </c>
      <c r="J121" s="86">
        <v>3056</v>
      </c>
      <c r="K121" s="74"/>
      <c r="L121" s="84">
        <v>282.81808758300008</v>
      </c>
      <c r="M121" s="85">
        <v>5.4034257300054683E-4</v>
      </c>
      <c r="N121" s="85">
        <f t="shared" si="2"/>
        <v>9.0297726561523685E-4</v>
      </c>
      <c r="O121" s="85">
        <f>L121/'סכום נכסי הקרן'!$C$42</f>
        <v>1.5486660579471285E-4</v>
      </c>
    </row>
    <row r="122" spans="2:15">
      <c r="B122" s="77" t="s">
        <v>1444</v>
      </c>
      <c r="C122" s="74" t="s">
        <v>1445</v>
      </c>
      <c r="D122" s="87" t="s">
        <v>119</v>
      </c>
      <c r="E122" s="87" t="s">
        <v>348</v>
      </c>
      <c r="F122" s="74" t="s">
        <v>1446</v>
      </c>
      <c r="G122" s="87" t="s">
        <v>150</v>
      </c>
      <c r="H122" s="87" t="s">
        <v>163</v>
      </c>
      <c r="I122" s="84">
        <v>7816.661946000002</v>
      </c>
      <c r="J122" s="86">
        <v>6020</v>
      </c>
      <c r="K122" s="74"/>
      <c r="L122" s="84">
        <v>470.56304912600007</v>
      </c>
      <c r="M122" s="85">
        <v>7.1752834492639554E-4</v>
      </c>
      <c r="N122" s="85">
        <f t="shared" si="2"/>
        <v>1.5024065081221654E-3</v>
      </c>
      <c r="O122" s="85">
        <f>L122/'סכום נכסי הקרן'!$C$42</f>
        <v>2.5767270705119767E-4</v>
      </c>
    </row>
    <row r="123" spans="2:15">
      <c r="B123" s="77" t="s">
        <v>1447</v>
      </c>
      <c r="C123" s="74" t="s">
        <v>1448</v>
      </c>
      <c r="D123" s="87" t="s">
        <v>119</v>
      </c>
      <c r="E123" s="87" t="s">
        <v>348</v>
      </c>
      <c r="F123" s="74" t="s">
        <v>1449</v>
      </c>
      <c r="G123" s="87" t="s">
        <v>1240</v>
      </c>
      <c r="H123" s="87" t="s">
        <v>163</v>
      </c>
      <c r="I123" s="84">
        <v>5165.6995160000006</v>
      </c>
      <c r="J123" s="86">
        <v>8000</v>
      </c>
      <c r="K123" s="74"/>
      <c r="L123" s="84">
        <v>413.25596128800004</v>
      </c>
      <c r="M123" s="85">
        <v>4.9053509571593426E-4</v>
      </c>
      <c r="N123" s="85">
        <f t="shared" si="2"/>
        <v>1.3194373143249583E-3</v>
      </c>
      <c r="O123" s="85">
        <f>L123/'סכום נכסי הקרן'!$C$42</f>
        <v>2.2629227358141136E-4</v>
      </c>
    </row>
    <row r="124" spans="2:15">
      <c r="B124" s="77" t="s">
        <v>1450</v>
      </c>
      <c r="C124" s="74" t="s">
        <v>1451</v>
      </c>
      <c r="D124" s="87" t="s">
        <v>119</v>
      </c>
      <c r="E124" s="87" t="s">
        <v>348</v>
      </c>
      <c r="F124" s="74" t="s">
        <v>1452</v>
      </c>
      <c r="G124" s="87" t="s">
        <v>643</v>
      </c>
      <c r="H124" s="87" t="s">
        <v>163</v>
      </c>
      <c r="I124" s="84">
        <v>135.27893200000003</v>
      </c>
      <c r="J124" s="86">
        <v>162</v>
      </c>
      <c r="K124" s="74"/>
      <c r="L124" s="84">
        <v>0.21915188200000002</v>
      </c>
      <c r="M124" s="85">
        <v>1.9732608787294133E-5</v>
      </c>
      <c r="N124" s="85">
        <f t="shared" si="2"/>
        <v>6.9970477791565407E-7</v>
      </c>
      <c r="O124" s="85">
        <f>L124/'סכום נכסי הקרן'!$C$42</f>
        <v>1.2000402240504893E-7</v>
      </c>
    </row>
    <row r="125" spans="2:15">
      <c r="B125" s="77" t="s">
        <v>1453</v>
      </c>
      <c r="C125" s="74" t="s">
        <v>1454</v>
      </c>
      <c r="D125" s="87" t="s">
        <v>119</v>
      </c>
      <c r="E125" s="87" t="s">
        <v>348</v>
      </c>
      <c r="F125" s="74" t="s">
        <v>1455</v>
      </c>
      <c r="G125" s="87" t="s">
        <v>520</v>
      </c>
      <c r="H125" s="87" t="s">
        <v>163</v>
      </c>
      <c r="I125" s="84">
        <v>6530.9086780000016</v>
      </c>
      <c r="J125" s="86">
        <v>450</v>
      </c>
      <c r="K125" s="74"/>
      <c r="L125" s="84">
        <v>29.389089049000006</v>
      </c>
      <c r="M125" s="85">
        <v>4.9757890141483995E-4</v>
      </c>
      <c r="N125" s="85">
        <f t="shared" si="2"/>
        <v>9.3833034142841299E-5</v>
      </c>
      <c r="O125" s="85">
        <f>L125/'סכום נכסי הקרן'!$C$42</f>
        <v>1.609298933923905E-5</v>
      </c>
    </row>
    <row r="126" spans="2:15">
      <c r="B126" s="77" t="s">
        <v>1456</v>
      </c>
      <c r="C126" s="74" t="s">
        <v>1457</v>
      </c>
      <c r="D126" s="87" t="s">
        <v>119</v>
      </c>
      <c r="E126" s="87" t="s">
        <v>348</v>
      </c>
      <c r="F126" s="74" t="s">
        <v>1458</v>
      </c>
      <c r="G126" s="87" t="s">
        <v>520</v>
      </c>
      <c r="H126" s="87" t="s">
        <v>163</v>
      </c>
      <c r="I126" s="84">
        <v>14328.561020000001</v>
      </c>
      <c r="J126" s="86">
        <v>2862</v>
      </c>
      <c r="K126" s="74"/>
      <c r="L126" s="84">
        <v>410.08341640500009</v>
      </c>
      <c r="M126" s="85">
        <v>5.5697919421311638E-4</v>
      </c>
      <c r="N126" s="85">
        <f t="shared" si="2"/>
        <v>1.3093080615321992E-3</v>
      </c>
      <c r="O126" s="85">
        <f>L126/'סכום נכסי הקרן'!$C$42</f>
        <v>2.2455503936856281E-4</v>
      </c>
    </row>
    <row r="127" spans="2:15">
      <c r="B127" s="77" t="s">
        <v>1459</v>
      </c>
      <c r="C127" s="74" t="s">
        <v>1460</v>
      </c>
      <c r="D127" s="87" t="s">
        <v>119</v>
      </c>
      <c r="E127" s="87" t="s">
        <v>348</v>
      </c>
      <c r="F127" s="74" t="s">
        <v>1461</v>
      </c>
      <c r="G127" s="87" t="s">
        <v>156</v>
      </c>
      <c r="H127" s="87" t="s">
        <v>163</v>
      </c>
      <c r="I127" s="84">
        <v>200028.92046200004</v>
      </c>
      <c r="J127" s="86">
        <v>217.2</v>
      </c>
      <c r="K127" s="74"/>
      <c r="L127" s="84">
        <v>434.46281524400007</v>
      </c>
      <c r="M127" s="85">
        <v>8.5438626675432951E-4</v>
      </c>
      <c r="N127" s="85">
        <f t="shared" si="2"/>
        <v>1.3871462333730398E-3</v>
      </c>
      <c r="O127" s="85">
        <f>L127/'סכום נכסי הקרן'!$C$42</f>
        <v>2.3790480345818618E-4</v>
      </c>
    </row>
    <row r="128" spans="2:15">
      <c r="B128" s="77" t="s">
        <v>1462</v>
      </c>
      <c r="C128" s="74" t="s">
        <v>1463</v>
      </c>
      <c r="D128" s="87" t="s">
        <v>119</v>
      </c>
      <c r="E128" s="87" t="s">
        <v>348</v>
      </c>
      <c r="F128" s="74" t="s">
        <v>1464</v>
      </c>
      <c r="G128" s="87" t="s">
        <v>823</v>
      </c>
      <c r="H128" s="87" t="s">
        <v>163</v>
      </c>
      <c r="I128" s="84">
        <v>1216.384583</v>
      </c>
      <c r="J128" s="86">
        <v>24240</v>
      </c>
      <c r="K128" s="74"/>
      <c r="L128" s="84">
        <v>294.85162289500005</v>
      </c>
      <c r="M128" s="85">
        <v>5.2927846082619653E-4</v>
      </c>
      <c r="N128" s="85">
        <f t="shared" si="2"/>
        <v>9.413977531610528E-4</v>
      </c>
      <c r="O128" s="85">
        <f>L128/'סכום נכסי הקרן'!$C$42</f>
        <v>1.6145597490263222E-4</v>
      </c>
    </row>
    <row r="129" spans="2:15">
      <c r="B129" s="77" t="s">
        <v>1465</v>
      </c>
      <c r="C129" s="74" t="s">
        <v>1466</v>
      </c>
      <c r="D129" s="87" t="s">
        <v>119</v>
      </c>
      <c r="E129" s="87" t="s">
        <v>348</v>
      </c>
      <c r="F129" s="74" t="s">
        <v>1467</v>
      </c>
      <c r="G129" s="87" t="s">
        <v>186</v>
      </c>
      <c r="H129" s="87" t="s">
        <v>163</v>
      </c>
      <c r="I129" s="84">
        <v>3326.1760870000003</v>
      </c>
      <c r="J129" s="86">
        <v>2449</v>
      </c>
      <c r="K129" s="74"/>
      <c r="L129" s="84">
        <v>81.458052376000026</v>
      </c>
      <c r="M129" s="85">
        <v>4.0328871287873002E-4</v>
      </c>
      <c r="N129" s="85">
        <f t="shared" si="2"/>
        <v>2.6007802409468156E-4</v>
      </c>
      <c r="O129" s="85">
        <f>L129/'סכום נכסי הקרן'!$C$42</f>
        <v>4.4605110634647227E-5</v>
      </c>
    </row>
    <row r="130" spans="2:15">
      <c r="B130" s="77" t="s">
        <v>1468</v>
      </c>
      <c r="C130" s="74" t="s">
        <v>1469</v>
      </c>
      <c r="D130" s="87" t="s">
        <v>119</v>
      </c>
      <c r="E130" s="87" t="s">
        <v>348</v>
      </c>
      <c r="F130" s="74" t="s">
        <v>1470</v>
      </c>
      <c r="G130" s="87" t="s">
        <v>520</v>
      </c>
      <c r="H130" s="87" t="s">
        <v>163</v>
      </c>
      <c r="I130" s="84">
        <v>73240.858986000021</v>
      </c>
      <c r="J130" s="86">
        <v>655.7</v>
      </c>
      <c r="K130" s="74"/>
      <c r="L130" s="84">
        <v>480.24031233700009</v>
      </c>
      <c r="M130" s="85">
        <v>8.628727898790028E-4</v>
      </c>
      <c r="N130" s="85">
        <f t="shared" si="2"/>
        <v>1.5333039261324023E-3</v>
      </c>
      <c r="O130" s="85">
        <f>L130/'סכום נכסי הקרן'!$C$42</f>
        <v>2.6297181970582869E-4</v>
      </c>
    </row>
    <row r="131" spans="2:15">
      <c r="B131" s="77" t="s">
        <v>1471</v>
      </c>
      <c r="C131" s="74" t="s">
        <v>1472</v>
      </c>
      <c r="D131" s="87" t="s">
        <v>119</v>
      </c>
      <c r="E131" s="87" t="s">
        <v>348</v>
      </c>
      <c r="F131" s="74" t="s">
        <v>1473</v>
      </c>
      <c r="G131" s="87" t="s">
        <v>404</v>
      </c>
      <c r="H131" s="87" t="s">
        <v>163</v>
      </c>
      <c r="I131" s="84">
        <v>75189.215000000011</v>
      </c>
      <c r="J131" s="86">
        <v>1047</v>
      </c>
      <c r="K131" s="74"/>
      <c r="L131" s="84">
        <v>787.23108105000017</v>
      </c>
      <c r="M131" s="85">
        <v>1.2107764090177136E-3</v>
      </c>
      <c r="N131" s="85">
        <f t="shared" si="2"/>
        <v>2.5134593584479944E-3</v>
      </c>
      <c r="O131" s="85">
        <f>L131/'סכום נכסי הקרן'!$C$42</f>
        <v>4.3107499431957924E-4</v>
      </c>
    </row>
    <row r="132" spans="2:15">
      <c r="B132" s="77" t="s">
        <v>1474</v>
      </c>
      <c r="C132" s="74" t="s">
        <v>1475</v>
      </c>
      <c r="D132" s="87" t="s">
        <v>119</v>
      </c>
      <c r="E132" s="87" t="s">
        <v>348</v>
      </c>
      <c r="F132" s="74" t="s">
        <v>1476</v>
      </c>
      <c r="G132" s="87" t="s">
        <v>520</v>
      </c>
      <c r="H132" s="87" t="s">
        <v>163</v>
      </c>
      <c r="I132" s="84">
        <v>17342.985108000004</v>
      </c>
      <c r="J132" s="86">
        <v>1149</v>
      </c>
      <c r="K132" s="74"/>
      <c r="L132" s="84">
        <v>199.27089888700002</v>
      </c>
      <c r="M132" s="85">
        <v>1.0439393384225146E-3</v>
      </c>
      <c r="N132" s="85">
        <f t="shared" si="2"/>
        <v>6.3622907902192278E-4</v>
      </c>
      <c r="O132" s="85">
        <f>L132/'סכום נכסי הקרן'!$C$42</f>
        <v>1.0911751793539143E-4</v>
      </c>
    </row>
    <row r="133" spans="2:15">
      <c r="B133" s="77" t="s">
        <v>1477</v>
      </c>
      <c r="C133" s="74" t="s">
        <v>1478</v>
      </c>
      <c r="D133" s="87" t="s">
        <v>119</v>
      </c>
      <c r="E133" s="87" t="s">
        <v>348</v>
      </c>
      <c r="F133" s="74" t="s">
        <v>1479</v>
      </c>
      <c r="G133" s="87" t="s">
        <v>823</v>
      </c>
      <c r="H133" s="87" t="s">
        <v>163</v>
      </c>
      <c r="I133" s="84">
        <v>89638.308755000005</v>
      </c>
      <c r="J133" s="86">
        <v>9.1</v>
      </c>
      <c r="K133" s="74"/>
      <c r="L133" s="84">
        <v>8.1570860700000019</v>
      </c>
      <c r="M133" s="85">
        <v>2.1769848000024328E-4</v>
      </c>
      <c r="N133" s="85">
        <f t="shared" si="2"/>
        <v>2.6043819678665713E-5</v>
      </c>
      <c r="O133" s="85">
        <f>L133/'סכום נכסי הקרן'!$C$42</f>
        <v>4.4666882646446655E-6</v>
      </c>
    </row>
    <row r="134" spans="2:15">
      <c r="B134" s="77" t="s">
        <v>1480</v>
      </c>
      <c r="C134" s="74" t="s">
        <v>1481</v>
      </c>
      <c r="D134" s="87" t="s">
        <v>119</v>
      </c>
      <c r="E134" s="87" t="s">
        <v>348</v>
      </c>
      <c r="F134" s="74" t="s">
        <v>893</v>
      </c>
      <c r="G134" s="87" t="s">
        <v>145</v>
      </c>
      <c r="H134" s="87" t="s">
        <v>163</v>
      </c>
      <c r="I134" s="84">
        <v>58740.831172000006</v>
      </c>
      <c r="J134" s="86">
        <v>215.2</v>
      </c>
      <c r="K134" s="74"/>
      <c r="L134" s="84">
        <v>126.410268665</v>
      </c>
      <c r="M134" s="85">
        <v>6.6377138640241187E-4</v>
      </c>
      <c r="N134" s="85">
        <f t="shared" si="2"/>
        <v>4.0360077292195913E-4</v>
      </c>
      <c r="O134" s="85">
        <f>L134/'סכום נכסי הקרן'!$C$42</f>
        <v>6.9220216475726699E-5</v>
      </c>
    </row>
    <row r="135" spans="2:15">
      <c r="B135" s="73"/>
      <c r="C135" s="74"/>
      <c r="D135" s="74"/>
      <c r="E135" s="74"/>
      <c r="F135" s="74"/>
      <c r="G135" s="74"/>
      <c r="H135" s="74"/>
      <c r="I135" s="84"/>
      <c r="J135" s="86"/>
      <c r="K135" s="74"/>
      <c r="L135" s="74"/>
      <c r="M135" s="74"/>
      <c r="N135" s="85"/>
      <c r="O135" s="74"/>
    </row>
    <row r="136" spans="2:15">
      <c r="B136" s="71" t="s">
        <v>232</v>
      </c>
      <c r="C136" s="72"/>
      <c r="D136" s="72"/>
      <c r="E136" s="72"/>
      <c r="F136" s="72"/>
      <c r="G136" s="72"/>
      <c r="H136" s="72"/>
      <c r="I136" s="81"/>
      <c r="J136" s="83"/>
      <c r="K136" s="81">
        <f>K137+K165</f>
        <v>29.614860020000002</v>
      </c>
      <c r="L136" s="81">
        <f>L137+L165</f>
        <v>136106.29468948496</v>
      </c>
      <c r="M136" s="72"/>
      <c r="N136" s="82">
        <f t="shared" ref="N136:N163" si="3">L136/$L$11</f>
        <v>0.43455809655619854</v>
      </c>
      <c r="O136" s="82">
        <f>L136/'סכום נכסי הקרן'!$C$42</f>
        <v>7.4529603343242753E-2</v>
      </c>
    </row>
    <row r="137" spans="2:15">
      <c r="B137" s="92" t="s">
        <v>65</v>
      </c>
      <c r="C137" s="72"/>
      <c r="D137" s="72"/>
      <c r="E137" s="72"/>
      <c r="F137" s="72"/>
      <c r="G137" s="72"/>
      <c r="H137" s="72"/>
      <c r="I137" s="81"/>
      <c r="J137" s="83"/>
      <c r="K137" s="81">
        <f>SUM(K138:K163)</f>
        <v>0</v>
      </c>
      <c r="L137" s="81">
        <f>SUM(L138:L163)</f>
        <v>38131.529922641006</v>
      </c>
      <c r="M137" s="72"/>
      <c r="N137" s="82">
        <f t="shared" si="3"/>
        <v>0.12174576568822548</v>
      </c>
      <c r="O137" s="82">
        <f>L137/'סכום נכסי הקרן'!$C$42</f>
        <v>2.0880208417171631E-2</v>
      </c>
    </row>
    <row r="138" spans="2:15">
      <c r="B138" s="77" t="s">
        <v>1482</v>
      </c>
      <c r="C138" s="74" t="s">
        <v>1483</v>
      </c>
      <c r="D138" s="87" t="s">
        <v>1484</v>
      </c>
      <c r="E138" s="87" t="s">
        <v>905</v>
      </c>
      <c r="F138" s="74" t="s">
        <v>1260</v>
      </c>
      <c r="G138" s="87" t="s">
        <v>191</v>
      </c>
      <c r="H138" s="87" t="s">
        <v>162</v>
      </c>
      <c r="I138" s="84">
        <v>17828.008619000004</v>
      </c>
      <c r="J138" s="86">
        <v>910</v>
      </c>
      <c r="K138" s="74"/>
      <c r="L138" s="84">
        <v>558.2502166810001</v>
      </c>
      <c r="M138" s="85">
        <v>5.0781044787874324E-4</v>
      </c>
      <c r="N138" s="85">
        <f t="shared" si="3"/>
        <v>1.7823727559142973E-3</v>
      </c>
      <c r="O138" s="85">
        <f>L138/'סכום נכסי הקרן'!$C$42</f>
        <v>3.0568878030538723E-4</v>
      </c>
    </row>
    <row r="139" spans="2:15">
      <c r="B139" s="77" t="s">
        <v>1485</v>
      </c>
      <c r="C139" s="74" t="s">
        <v>1486</v>
      </c>
      <c r="D139" s="87" t="s">
        <v>1487</v>
      </c>
      <c r="E139" s="87" t="s">
        <v>905</v>
      </c>
      <c r="F139" s="74" t="s">
        <v>1488</v>
      </c>
      <c r="G139" s="87" t="s">
        <v>1489</v>
      </c>
      <c r="H139" s="87" t="s">
        <v>162</v>
      </c>
      <c r="I139" s="84">
        <v>1630.2790970000001</v>
      </c>
      <c r="J139" s="86">
        <v>3146</v>
      </c>
      <c r="K139" s="74"/>
      <c r="L139" s="84">
        <v>176.48400514500003</v>
      </c>
      <c r="M139" s="85">
        <v>4.9878320700267197E-5</v>
      </c>
      <c r="N139" s="85">
        <f t="shared" si="3"/>
        <v>5.6347543310464191E-4</v>
      </c>
      <c r="O139" s="85">
        <f>L139/'סכום נכסי הקרן'!$C$42</f>
        <v>9.6639783853434358E-5</v>
      </c>
    </row>
    <row r="140" spans="2:15">
      <c r="B140" s="77" t="s">
        <v>1490</v>
      </c>
      <c r="C140" s="74" t="s">
        <v>1491</v>
      </c>
      <c r="D140" s="87" t="s">
        <v>1484</v>
      </c>
      <c r="E140" s="87" t="s">
        <v>905</v>
      </c>
      <c r="F140" s="74" t="s">
        <v>1492</v>
      </c>
      <c r="G140" s="87" t="s">
        <v>996</v>
      </c>
      <c r="H140" s="87" t="s">
        <v>162</v>
      </c>
      <c r="I140" s="84">
        <v>10076.035936000002</v>
      </c>
      <c r="J140" s="86">
        <v>980</v>
      </c>
      <c r="K140" s="74"/>
      <c r="L140" s="84">
        <v>339.78206863299999</v>
      </c>
      <c r="M140" s="85">
        <v>2.9289853625089009E-4</v>
      </c>
      <c r="N140" s="85">
        <f t="shared" si="3"/>
        <v>1.0848509933059792E-3</v>
      </c>
      <c r="O140" s="85">
        <f>L140/'סכום נכסי הקרן'!$C$42</f>
        <v>1.8605915954246014E-4</v>
      </c>
    </row>
    <row r="141" spans="2:15">
      <c r="B141" s="77" t="s">
        <v>1493</v>
      </c>
      <c r="C141" s="74" t="s">
        <v>1494</v>
      </c>
      <c r="D141" s="87" t="s">
        <v>1484</v>
      </c>
      <c r="E141" s="87" t="s">
        <v>905</v>
      </c>
      <c r="F141" s="74" t="s">
        <v>1346</v>
      </c>
      <c r="G141" s="87" t="s">
        <v>1195</v>
      </c>
      <c r="H141" s="87" t="s">
        <v>162</v>
      </c>
      <c r="I141" s="84">
        <v>12247.040484000003</v>
      </c>
      <c r="J141" s="86">
        <v>1538</v>
      </c>
      <c r="K141" s="74"/>
      <c r="L141" s="84">
        <v>648.14497983800015</v>
      </c>
      <c r="M141" s="85">
        <v>3.1282834598082555E-4</v>
      </c>
      <c r="N141" s="85">
        <f t="shared" si="3"/>
        <v>2.0693873811893338E-3</v>
      </c>
      <c r="O141" s="85">
        <f>L141/'סכום נכסי הקרן'!$C$42</f>
        <v>3.5491369716915937E-4</v>
      </c>
    </row>
    <row r="142" spans="2:15">
      <c r="B142" s="77" t="s">
        <v>1495</v>
      </c>
      <c r="C142" s="74" t="s">
        <v>1496</v>
      </c>
      <c r="D142" s="87" t="s">
        <v>1484</v>
      </c>
      <c r="E142" s="87" t="s">
        <v>905</v>
      </c>
      <c r="F142" s="74" t="s">
        <v>1497</v>
      </c>
      <c r="G142" s="87" t="s">
        <v>925</v>
      </c>
      <c r="H142" s="87" t="s">
        <v>162</v>
      </c>
      <c r="I142" s="84">
        <v>2739.1784860000002</v>
      </c>
      <c r="J142" s="86">
        <v>12034</v>
      </c>
      <c r="K142" s="74"/>
      <c r="L142" s="84">
        <v>1134.2662547510004</v>
      </c>
      <c r="M142" s="85">
        <v>1.9537636865459406E-5</v>
      </c>
      <c r="N142" s="85">
        <f t="shared" si="3"/>
        <v>3.6214679547117434E-3</v>
      </c>
      <c r="O142" s="85">
        <f>L142/'סכום נכסי הקרן'!$C$42</f>
        <v>6.2110583676589176E-4</v>
      </c>
    </row>
    <row r="143" spans="2:15">
      <c r="B143" s="77" t="s">
        <v>1498</v>
      </c>
      <c r="C143" s="74" t="s">
        <v>1499</v>
      </c>
      <c r="D143" s="87" t="s">
        <v>1484</v>
      </c>
      <c r="E143" s="87" t="s">
        <v>905</v>
      </c>
      <c r="F143" s="74" t="s">
        <v>924</v>
      </c>
      <c r="G143" s="87" t="s">
        <v>925</v>
      </c>
      <c r="H143" s="87" t="s">
        <v>162</v>
      </c>
      <c r="I143" s="84">
        <v>3803.6897000000004</v>
      </c>
      <c r="J143" s="86">
        <v>10342</v>
      </c>
      <c r="K143" s="74"/>
      <c r="L143" s="84">
        <v>1353.6122829710002</v>
      </c>
      <c r="M143" s="85">
        <v>9.8206962238485534E-5</v>
      </c>
      <c r="N143" s="85">
        <f t="shared" si="3"/>
        <v>4.3217925997100269E-3</v>
      </c>
      <c r="O143" s="85">
        <f>L143/'סכום נכסי הקרן'!$C$42</f>
        <v>7.412161704976885E-4</v>
      </c>
    </row>
    <row r="144" spans="2:15">
      <c r="B144" s="77" t="s">
        <v>1500</v>
      </c>
      <c r="C144" s="74" t="s">
        <v>1501</v>
      </c>
      <c r="D144" s="87" t="s">
        <v>1484</v>
      </c>
      <c r="E144" s="87" t="s">
        <v>905</v>
      </c>
      <c r="F144" s="74" t="s">
        <v>1169</v>
      </c>
      <c r="G144" s="87" t="s">
        <v>743</v>
      </c>
      <c r="H144" s="87" t="s">
        <v>162</v>
      </c>
      <c r="I144" s="84">
        <v>61.920530000000007</v>
      </c>
      <c r="J144" s="86">
        <v>12030</v>
      </c>
      <c r="K144" s="74"/>
      <c r="L144" s="84">
        <v>25.632145811000001</v>
      </c>
      <c r="M144" s="85">
        <v>1.4009699008989708E-6</v>
      </c>
      <c r="N144" s="85">
        <f t="shared" si="3"/>
        <v>8.1837923217959935E-5</v>
      </c>
      <c r="O144" s="85">
        <f>L144/'סכום נכסי הקרן'!$C$42</f>
        <v>1.4035748048892981E-5</v>
      </c>
    </row>
    <row r="145" spans="2:15">
      <c r="B145" s="77" t="s">
        <v>1504</v>
      </c>
      <c r="C145" s="74" t="s">
        <v>1505</v>
      </c>
      <c r="D145" s="87" t="s">
        <v>1487</v>
      </c>
      <c r="E145" s="87" t="s">
        <v>905</v>
      </c>
      <c r="F145" s="74" t="s">
        <v>1506</v>
      </c>
      <c r="G145" s="87" t="s">
        <v>947</v>
      </c>
      <c r="H145" s="87" t="s">
        <v>162</v>
      </c>
      <c r="I145" s="84">
        <v>3782.0440520000011</v>
      </c>
      <c r="J145" s="86">
        <v>13898</v>
      </c>
      <c r="K145" s="74"/>
      <c r="L145" s="84">
        <v>1808.6876076090002</v>
      </c>
      <c r="M145" s="85">
        <v>1.0769765434564231E-4</v>
      </c>
      <c r="N145" s="85">
        <f t="shared" si="3"/>
        <v>5.774750137901399E-3</v>
      </c>
      <c r="O145" s="85">
        <f>L145/'סכום נכסי הקרן'!$C$42</f>
        <v>9.9040805037323284E-4</v>
      </c>
    </row>
    <row r="146" spans="2:15">
      <c r="B146" s="77" t="s">
        <v>1509</v>
      </c>
      <c r="C146" s="74" t="s">
        <v>1510</v>
      </c>
      <c r="D146" s="87" t="s">
        <v>1484</v>
      </c>
      <c r="E146" s="87" t="s">
        <v>905</v>
      </c>
      <c r="F146" s="74" t="s">
        <v>1511</v>
      </c>
      <c r="G146" s="87" t="s">
        <v>987</v>
      </c>
      <c r="H146" s="87" t="s">
        <v>162</v>
      </c>
      <c r="I146" s="84">
        <v>1735.1194000000003</v>
      </c>
      <c r="J146" s="86">
        <v>1392</v>
      </c>
      <c r="K146" s="74"/>
      <c r="L146" s="84">
        <v>83.109998263000023</v>
      </c>
      <c r="M146" s="85">
        <v>8.3365871812964281E-5</v>
      </c>
      <c r="N146" s="85">
        <f t="shared" si="3"/>
        <v>2.6535233166367613E-4</v>
      </c>
      <c r="O146" s="85">
        <f>L146/'סכום נכסי הקרן'!$C$42</f>
        <v>4.5509689456541515E-5</v>
      </c>
    </row>
    <row r="147" spans="2:15">
      <c r="B147" s="77" t="s">
        <v>1512</v>
      </c>
      <c r="C147" s="74" t="s">
        <v>1513</v>
      </c>
      <c r="D147" s="87" t="s">
        <v>1484</v>
      </c>
      <c r="E147" s="87" t="s">
        <v>905</v>
      </c>
      <c r="F147" s="74" t="s">
        <v>1514</v>
      </c>
      <c r="G147" s="87" t="s">
        <v>925</v>
      </c>
      <c r="H147" s="87" t="s">
        <v>162</v>
      </c>
      <c r="I147" s="84">
        <v>176.91580000000002</v>
      </c>
      <c r="J147" s="86">
        <v>8465</v>
      </c>
      <c r="K147" s="74"/>
      <c r="L147" s="84">
        <v>51.532149219000004</v>
      </c>
      <c r="M147" s="85">
        <v>1.9568079148233458E-6</v>
      </c>
      <c r="N147" s="85">
        <f t="shared" si="3"/>
        <v>1.6453105807595457E-4</v>
      </c>
      <c r="O147" s="85">
        <f>L147/'סכום נכסי הקרן'!$C$42</f>
        <v>2.8218170581155219E-5</v>
      </c>
    </row>
    <row r="148" spans="2:15">
      <c r="B148" s="77" t="s">
        <v>1515</v>
      </c>
      <c r="C148" s="74" t="s">
        <v>1516</v>
      </c>
      <c r="D148" s="87" t="s">
        <v>1484</v>
      </c>
      <c r="E148" s="87" t="s">
        <v>905</v>
      </c>
      <c r="F148" s="74" t="s">
        <v>1342</v>
      </c>
      <c r="G148" s="87" t="s">
        <v>1343</v>
      </c>
      <c r="H148" s="87" t="s">
        <v>162</v>
      </c>
      <c r="I148" s="84">
        <v>4083.8712520000008</v>
      </c>
      <c r="J148" s="86">
        <v>836</v>
      </c>
      <c r="K148" s="74"/>
      <c r="L148" s="84">
        <v>117.47974422400002</v>
      </c>
      <c r="M148" s="85">
        <v>9.1731638224170459E-5</v>
      </c>
      <c r="N148" s="85">
        <f t="shared" si="3"/>
        <v>3.7508753103859615E-4</v>
      </c>
      <c r="O148" s="85">
        <f>L148/'סכום נכסי הקרן'!$C$42</f>
        <v>6.4330005881474997E-5</v>
      </c>
    </row>
    <row r="149" spans="2:15">
      <c r="B149" s="77" t="s">
        <v>1517</v>
      </c>
      <c r="C149" s="74" t="s">
        <v>1518</v>
      </c>
      <c r="D149" s="87" t="s">
        <v>1484</v>
      </c>
      <c r="E149" s="87" t="s">
        <v>905</v>
      </c>
      <c r="F149" s="74" t="s">
        <v>1519</v>
      </c>
      <c r="G149" s="87" t="s">
        <v>996</v>
      </c>
      <c r="H149" s="87" t="s">
        <v>162</v>
      </c>
      <c r="I149" s="84">
        <v>13925.759127000003</v>
      </c>
      <c r="J149" s="86">
        <v>6487</v>
      </c>
      <c r="K149" s="74"/>
      <c r="L149" s="84">
        <v>3108.4755052610003</v>
      </c>
      <c r="M149" s="85">
        <v>3.0932531390365377E-4</v>
      </c>
      <c r="N149" s="85">
        <f t="shared" si="3"/>
        <v>9.9246930631647443E-3</v>
      </c>
      <c r="O149" s="85">
        <f>L149/'סכום נכסי הקרן'!$C$42</f>
        <v>1.7021508589138506E-3</v>
      </c>
    </row>
    <row r="150" spans="2:15">
      <c r="B150" s="77" t="s">
        <v>1522</v>
      </c>
      <c r="C150" s="74" t="s">
        <v>1523</v>
      </c>
      <c r="D150" s="87" t="s">
        <v>1484</v>
      </c>
      <c r="E150" s="87" t="s">
        <v>905</v>
      </c>
      <c r="F150" s="74" t="s">
        <v>1524</v>
      </c>
      <c r="G150" s="87" t="s">
        <v>959</v>
      </c>
      <c r="H150" s="87" t="s">
        <v>162</v>
      </c>
      <c r="I150" s="84">
        <v>16887.603838000003</v>
      </c>
      <c r="J150" s="86">
        <v>376</v>
      </c>
      <c r="K150" s="74"/>
      <c r="L150" s="84">
        <v>218.49452053300004</v>
      </c>
      <c r="M150" s="85">
        <v>6.2061388406978212E-4</v>
      </c>
      <c r="N150" s="85">
        <f t="shared" si="3"/>
        <v>6.9760596427517827E-4</v>
      </c>
      <c r="O150" s="85">
        <f>L150/'סכום נכסי הקרן'!$C$42</f>
        <v>1.1964406190872939E-4</v>
      </c>
    </row>
    <row r="151" spans="2:15">
      <c r="B151" s="77" t="s">
        <v>1525</v>
      </c>
      <c r="C151" s="74" t="s">
        <v>1526</v>
      </c>
      <c r="D151" s="87" t="s">
        <v>1484</v>
      </c>
      <c r="E151" s="87" t="s">
        <v>905</v>
      </c>
      <c r="F151" s="74" t="s">
        <v>928</v>
      </c>
      <c r="G151" s="87" t="s">
        <v>191</v>
      </c>
      <c r="H151" s="87" t="s">
        <v>162</v>
      </c>
      <c r="I151" s="84">
        <v>11702.714796000002</v>
      </c>
      <c r="J151" s="86">
        <v>22703</v>
      </c>
      <c r="K151" s="74"/>
      <c r="L151" s="84">
        <v>9142.2805176150014</v>
      </c>
      <c r="M151" s="85">
        <v>1.8655007339281598E-4</v>
      </c>
      <c r="N151" s="85">
        <f t="shared" si="3"/>
        <v>2.9189333446930723E-2</v>
      </c>
      <c r="O151" s="85">
        <f>L151/'סכום נכסי הקרן'!$C$42</f>
        <v>5.0061647933697089E-3</v>
      </c>
    </row>
    <row r="152" spans="2:15">
      <c r="B152" s="77" t="s">
        <v>1527</v>
      </c>
      <c r="C152" s="74" t="s">
        <v>1528</v>
      </c>
      <c r="D152" s="87" t="s">
        <v>1484</v>
      </c>
      <c r="E152" s="87" t="s">
        <v>905</v>
      </c>
      <c r="F152" s="74" t="s">
        <v>1216</v>
      </c>
      <c r="G152" s="87" t="s">
        <v>1195</v>
      </c>
      <c r="H152" s="87" t="s">
        <v>162</v>
      </c>
      <c r="I152" s="84">
        <v>9367.8066050000016</v>
      </c>
      <c r="J152" s="86">
        <v>5214</v>
      </c>
      <c r="K152" s="74"/>
      <c r="L152" s="84">
        <v>1680.7132186600002</v>
      </c>
      <c r="M152" s="85">
        <v>3.3347394271662285E-4</v>
      </c>
      <c r="N152" s="85">
        <f t="shared" si="3"/>
        <v>5.3661554656528089E-3</v>
      </c>
      <c r="O152" s="85">
        <f>L152/'סכום נכסי הקרן'!$C$42</f>
        <v>9.203313469538743E-4</v>
      </c>
    </row>
    <row r="153" spans="2:15">
      <c r="B153" s="77" t="s">
        <v>1531</v>
      </c>
      <c r="C153" s="74" t="s">
        <v>1532</v>
      </c>
      <c r="D153" s="87" t="s">
        <v>1484</v>
      </c>
      <c r="E153" s="87" t="s">
        <v>905</v>
      </c>
      <c r="F153" s="74" t="s">
        <v>810</v>
      </c>
      <c r="G153" s="87" t="s">
        <v>190</v>
      </c>
      <c r="H153" s="87" t="s">
        <v>162</v>
      </c>
      <c r="I153" s="84">
        <v>654.20809100000008</v>
      </c>
      <c r="J153" s="86">
        <v>391</v>
      </c>
      <c r="K153" s="74"/>
      <c r="L153" s="84">
        <v>8.8019185080000018</v>
      </c>
      <c r="M153" s="85">
        <v>3.5632018987241292E-6</v>
      </c>
      <c r="N153" s="85">
        <f t="shared" si="3"/>
        <v>2.8102630826924981E-5</v>
      </c>
      <c r="O153" s="85">
        <f>L153/'סכום נכסי הקרן'!$C$42</f>
        <v>4.8197880675350385E-6</v>
      </c>
    </row>
    <row r="154" spans="2:15">
      <c r="B154" s="77" t="s">
        <v>1535</v>
      </c>
      <c r="C154" s="74" t="s">
        <v>1536</v>
      </c>
      <c r="D154" s="87" t="s">
        <v>1484</v>
      </c>
      <c r="E154" s="87" t="s">
        <v>905</v>
      </c>
      <c r="F154" s="74" t="s">
        <v>1537</v>
      </c>
      <c r="G154" s="87" t="s">
        <v>959</v>
      </c>
      <c r="H154" s="87" t="s">
        <v>162</v>
      </c>
      <c r="I154" s="84">
        <v>7875.7474000000011</v>
      </c>
      <c r="J154" s="86">
        <v>1022</v>
      </c>
      <c r="K154" s="74"/>
      <c r="L154" s="84">
        <v>276.96656636100005</v>
      </c>
      <c r="M154" s="85">
        <v>2.1053304179613223E-4</v>
      </c>
      <c r="N154" s="85">
        <f t="shared" si="3"/>
        <v>8.8429461813010937E-4</v>
      </c>
      <c r="O154" s="85">
        <f>L154/'סכום נכסי הקרן'!$C$42</f>
        <v>1.5166240751258945E-4</v>
      </c>
    </row>
    <row r="155" spans="2:15">
      <c r="B155" s="77" t="s">
        <v>1538</v>
      </c>
      <c r="C155" s="74" t="s">
        <v>1539</v>
      </c>
      <c r="D155" s="87" t="s">
        <v>1484</v>
      </c>
      <c r="E155" s="87" t="s">
        <v>905</v>
      </c>
      <c r="F155" s="74" t="s">
        <v>1540</v>
      </c>
      <c r="G155" s="87" t="s">
        <v>191</v>
      </c>
      <c r="H155" s="87" t="s">
        <v>162</v>
      </c>
      <c r="I155" s="84">
        <v>2946.9307100000005</v>
      </c>
      <c r="J155" s="86">
        <v>3058</v>
      </c>
      <c r="K155" s="74"/>
      <c r="L155" s="84">
        <v>310.09308244700009</v>
      </c>
      <c r="M155" s="85">
        <v>5.8750757477949117E-5</v>
      </c>
      <c r="N155" s="85">
        <f t="shared" si="3"/>
        <v>9.9006045216969108E-4</v>
      </c>
      <c r="O155" s="85">
        <f>L155/'סכום נכסי הקרן'!$C$42</f>
        <v>1.6980195138648399E-4</v>
      </c>
    </row>
    <row r="156" spans="2:15">
      <c r="B156" s="77" t="s">
        <v>1541</v>
      </c>
      <c r="C156" s="74" t="s">
        <v>1542</v>
      </c>
      <c r="D156" s="87" t="s">
        <v>1484</v>
      </c>
      <c r="E156" s="87" t="s">
        <v>905</v>
      </c>
      <c r="F156" s="74" t="s">
        <v>1543</v>
      </c>
      <c r="G156" s="87" t="s">
        <v>959</v>
      </c>
      <c r="H156" s="87" t="s">
        <v>162</v>
      </c>
      <c r="I156" s="84">
        <v>10956.713942000002</v>
      </c>
      <c r="J156" s="86">
        <v>724</v>
      </c>
      <c r="K156" s="74"/>
      <c r="L156" s="84">
        <v>272.96286140699999</v>
      </c>
      <c r="M156" s="85">
        <v>4.7644208883717968E-4</v>
      </c>
      <c r="N156" s="85">
        <f t="shared" si="3"/>
        <v>8.7151165017148409E-4</v>
      </c>
      <c r="O156" s="85">
        <f>L156/'סכום נכסי הקרן'!$C$42</f>
        <v>1.4947004350175687E-4</v>
      </c>
    </row>
    <row r="157" spans="2:15">
      <c r="B157" s="77" t="s">
        <v>1544</v>
      </c>
      <c r="C157" s="74" t="s">
        <v>1545</v>
      </c>
      <c r="D157" s="87" t="s">
        <v>1484</v>
      </c>
      <c r="E157" s="87" t="s">
        <v>905</v>
      </c>
      <c r="F157" s="74" t="s">
        <v>1546</v>
      </c>
      <c r="G157" s="87" t="s">
        <v>1010</v>
      </c>
      <c r="H157" s="87" t="s">
        <v>162</v>
      </c>
      <c r="I157" s="84">
        <v>8762.471504000001</v>
      </c>
      <c r="J157" s="86">
        <v>23835</v>
      </c>
      <c r="K157" s="74"/>
      <c r="L157" s="84">
        <v>7186.6492204730012</v>
      </c>
      <c r="M157" s="85">
        <v>1.7483490351715699E-4</v>
      </c>
      <c r="N157" s="85">
        <f t="shared" si="3"/>
        <v>2.2945423743925546E-2</v>
      </c>
      <c r="O157" s="85">
        <f>L157/'סכום נכסי הקרן'!$C$42</f>
        <v>3.9352927576997458E-3</v>
      </c>
    </row>
    <row r="158" spans="2:15">
      <c r="B158" s="77" t="s">
        <v>1547</v>
      </c>
      <c r="C158" s="74" t="s">
        <v>1548</v>
      </c>
      <c r="D158" s="87" t="s">
        <v>1484</v>
      </c>
      <c r="E158" s="87" t="s">
        <v>905</v>
      </c>
      <c r="F158" s="74" t="s">
        <v>919</v>
      </c>
      <c r="G158" s="87" t="s">
        <v>920</v>
      </c>
      <c r="H158" s="87" t="s">
        <v>162</v>
      </c>
      <c r="I158" s="84">
        <v>154472.26161200003</v>
      </c>
      <c r="J158" s="86">
        <v>901</v>
      </c>
      <c r="K158" s="74"/>
      <c r="L158" s="84">
        <v>4789.1668604020006</v>
      </c>
      <c r="M158" s="85">
        <v>1.4102983106647522E-4</v>
      </c>
      <c r="N158" s="85">
        <f t="shared" si="3"/>
        <v>1.5290778723308394E-2</v>
      </c>
      <c r="O158" s="85">
        <f>L158/'סכום נכסי הקרן'!$C$42</f>
        <v>2.6224702337587016E-3</v>
      </c>
    </row>
    <row r="159" spans="2:15">
      <c r="B159" s="77" t="s">
        <v>1549</v>
      </c>
      <c r="C159" s="74" t="s">
        <v>1550</v>
      </c>
      <c r="D159" s="87" t="s">
        <v>1484</v>
      </c>
      <c r="E159" s="87" t="s">
        <v>905</v>
      </c>
      <c r="F159" s="74" t="s">
        <v>1194</v>
      </c>
      <c r="G159" s="87" t="s">
        <v>1195</v>
      </c>
      <c r="H159" s="87" t="s">
        <v>162</v>
      </c>
      <c r="I159" s="84">
        <v>15451.021005000002</v>
      </c>
      <c r="J159" s="86">
        <v>1822</v>
      </c>
      <c r="K159" s="74"/>
      <c r="L159" s="84">
        <v>968.70207094300019</v>
      </c>
      <c r="M159" s="85">
        <v>1.4404878246267427E-4</v>
      </c>
      <c r="N159" s="85">
        <f t="shared" si="3"/>
        <v>3.0928571602027405E-3</v>
      </c>
      <c r="O159" s="85">
        <f>L159/'סכום נכסי הקרן'!$C$42</f>
        <v>5.3044557027925074E-4</v>
      </c>
    </row>
    <row r="160" spans="2:15">
      <c r="B160" s="77" t="s">
        <v>1551</v>
      </c>
      <c r="C160" s="74" t="s">
        <v>1552</v>
      </c>
      <c r="D160" s="87" t="s">
        <v>1487</v>
      </c>
      <c r="E160" s="87" t="s">
        <v>905</v>
      </c>
      <c r="F160" s="74" t="s">
        <v>1553</v>
      </c>
      <c r="G160" s="87" t="s">
        <v>925</v>
      </c>
      <c r="H160" s="87" t="s">
        <v>162</v>
      </c>
      <c r="I160" s="84">
        <v>5077.8549830000011</v>
      </c>
      <c r="J160" s="86">
        <v>825</v>
      </c>
      <c r="K160" s="74"/>
      <c r="L160" s="84">
        <v>144.15141666900001</v>
      </c>
      <c r="M160" s="85">
        <v>1.4217948853066241E-4</v>
      </c>
      <c r="N160" s="85">
        <f t="shared" si="3"/>
        <v>4.6024443899874681E-4</v>
      </c>
      <c r="O160" s="85">
        <f>L160/'סכום נכסי הקרן'!$C$42</f>
        <v>7.8934981884692273E-5</v>
      </c>
    </row>
    <row r="161" spans="2:15">
      <c r="B161" s="77" t="s">
        <v>1554</v>
      </c>
      <c r="C161" s="74" t="s">
        <v>1555</v>
      </c>
      <c r="D161" s="87" t="s">
        <v>1484</v>
      </c>
      <c r="E161" s="87" t="s">
        <v>905</v>
      </c>
      <c r="F161" s="74" t="s">
        <v>1556</v>
      </c>
      <c r="G161" s="87" t="s">
        <v>959</v>
      </c>
      <c r="H161" s="87" t="s">
        <v>162</v>
      </c>
      <c r="I161" s="84">
        <v>6530.8644490000015</v>
      </c>
      <c r="J161" s="86">
        <v>1929</v>
      </c>
      <c r="K161" s="74"/>
      <c r="L161" s="84">
        <v>433.49847110100001</v>
      </c>
      <c r="M161" s="85">
        <v>2.9653668965104528E-4</v>
      </c>
      <c r="N161" s="85">
        <f t="shared" si="3"/>
        <v>1.3840672901385385E-3</v>
      </c>
      <c r="O161" s="85">
        <f>L161/'סכום נכסי הקרן'!$C$42</f>
        <v>2.3737674421869145E-4</v>
      </c>
    </row>
    <row r="162" spans="2:15">
      <c r="B162" s="77" t="s">
        <v>1557</v>
      </c>
      <c r="C162" s="74" t="s">
        <v>1558</v>
      </c>
      <c r="D162" s="87" t="s">
        <v>1484</v>
      </c>
      <c r="E162" s="87" t="s">
        <v>905</v>
      </c>
      <c r="F162" s="74" t="s">
        <v>1559</v>
      </c>
      <c r="G162" s="87" t="s">
        <v>925</v>
      </c>
      <c r="H162" s="87" t="s">
        <v>162</v>
      </c>
      <c r="I162" s="84">
        <v>9332.3084500000023</v>
      </c>
      <c r="J162" s="86">
        <v>4818</v>
      </c>
      <c r="K162" s="74"/>
      <c r="L162" s="84">
        <v>1547.1789672770001</v>
      </c>
      <c r="M162" s="85">
        <v>1.4269547039271596E-4</v>
      </c>
      <c r="N162" s="85">
        <f t="shared" si="3"/>
        <v>4.9398093496378194E-3</v>
      </c>
      <c r="O162" s="85">
        <f>L162/'סכום נכסי הקרן'!$C$42</f>
        <v>8.4721015288260018E-4</v>
      </c>
    </row>
    <row r="163" spans="2:15">
      <c r="B163" s="77" t="s">
        <v>1560</v>
      </c>
      <c r="C163" s="74" t="s">
        <v>1561</v>
      </c>
      <c r="D163" s="87" t="s">
        <v>1484</v>
      </c>
      <c r="E163" s="87" t="s">
        <v>905</v>
      </c>
      <c r="F163" s="74" t="s">
        <v>1562</v>
      </c>
      <c r="G163" s="87" t="s">
        <v>925</v>
      </c>
      <c r="H163" s="87" t="s">
        <v>162</v>
      </c>
      <c r="I163" s="84">
        <v>1991.4880860000005</v>
      </c>
      <c r="J163" s="86">
        <v>25485</v>
      </c>
      <c r="K163" s="74"/>
      <c r="L163" s="84">
        <v>1746.4132718390003</v>
      </c>
      <c r="M163" s="85">
        <v>3.6131945437406088E-5</v>
      </c>
      <c r="N163" s="85">
        <f t="shared" si="3"/>
        <v>5.5759215908584275E-3</v>
      </c>
      <c r="O163" s="85">
        <f>L163/'סכום נכסי הקרן'!$C$42</f>
        <v>9.5630763235810207E-4</v>
      </c>
    </row>
    <row r="164" spans="2:15">
      <c r="B164" s="73"/>
      <c r="C164" s="74"/>
      <c r="D164" s="74"/>
      <c r="E164" s="74"/>
      <c r="F164" s="74"/>
      <c r="G164" s="74"/>
      <c r="H164" s="74"/>
      <c r="I164" s="84"/>
      <c r="J164" s="86"/>
      <c r="K164" s="74"/>
      <c r="L164" s="74"/>
      <c r="M164" s="74"/>
      <c r="N164" s="85"/>
      <c r="O164" s="74"/>
    </row>
    <row r="165" spans="2:15">
      <c r="B165" s="92" t="s">
        <v>64</v>
      </c>
      <c r="C165" s="72"/>
      <c r="D165" s="72"/>
      <c r="E165" s="72"/>
      <c r="F165" s="72"/>
      <c r="G165" s="72"/>
      <c r="H165" s="72"/>
      <c r="I165" s="81"/>
      <c r="J165" s="83"/>
      <c r="K165" s="81">
        <f>SUM(K166:K262)</f>
        <v>29.614860020000002</v>
      </c>
      <c r="L165" s="81">
        <f>SUM(L166:L262)</f>
        <v>97974.76476684396</v>
      </c>
      <c r="M165" s="72"/>
      <c r="N165" s="82">
        <f t="shared" ref="N165:N232" si="4">L165/$L$11</f>
        <v>0.31281233086797311</v>
      </c>
      <c r="O165" s="82">
        <f>L165/'סכום נכסי הקרן'!$C$42</f>
        <v>5.3649394926071133E-2</v>
      </c>
    </row>
    <row r="166" spans="2:15">
      <c r="B166" s="77" t="s">
        <v>1563</v>
      </c>
      <c r="C166" s="74" t="s">
        <v>1564</v>
      </c>
      <c r="D166" s="87" t="s">
        <v>138</v>
      </c>
      <c r="E166" s="87" t="s">
        <v>905</v>
      </c>
      <c r="F166" s="74"/>
      <c r="G166" s="87" t="s">
        <v>996</v>
      </c>
      <c r="H166" s="87" t="s">
        <v>1565</v>
      </c>
      <c r="I166" s="84">
        <v>10757.370347000002</v>
      </c>
      <c r="J166" s="86">
        <v>2345</v>
      </c>
      <c r="K166" s="74"/>
      <c r="L166" s="84">
        <v>939.92200685300031</v>
      </c>
      <c r="M166" s="85">
        <v>4.9615473838278073E-6</v>
      </c>
      <c r="N166" s="85">
        <f t="shared" si="4"/>
        <v>3.0009686116367206E-3</v>
      </c>
      <c r="O166" s="85">
        <f>L166/'סכום נכסי הקרן'!$C$42</f>
        <v>5.1468607314714273E-4</v>
      </c>
    </row>
    <row r="167" spans="2:15">
      <c r="B167" s="77" t="s">
        <v>1566</v>
      </c>
      <c r="C167" s="74" t="s">
        <v>1567</v>
      </c>
      <c r="D167" s="87" t="s">
        <v>28</v>
      </c>
      <c r="E167" s="87" t="s">
        <v>905</v>
      </c>
      <c r="F167" s="74"/>
      <c r="G167" s="87" t="s">
        <v>934</v>
      </c>
      <c r="H167" s="87" t="s">
        <v>164</v>
      </c>
      <c r="I167" s="84">
        <v>1091.1210080000003</v>
      </c>
      <c r="J167" s="86">
        <v>27740</v>
      </c>
      <c r="K167" s="74"/>
      <c r="L167" s="84">
        <v>1218.5169362410002</v>
      </c>
      <c r="M167" s="85">
        <v>5.444275882986818E-6</v>
      </c>
      <c r="N167" s="85">
        <f t="shared" si="4"/>
        <v>3.8904622423410087E-3</v>
      </c>
      <c r="O167" s="85">
        <f>L167/'סכום נכסי הקרן'!$C$42</f>
        <v>6.672401458893086E-4</v>
      </c>
    </row>
    <row r="168" spans="2:15">
      <c r="B168" s="77" t="s">
        <v>1568</v>
      </c>
      <c r="C168" s="74" t="s">
        <v>1569</v>
      </c>
      <c r="D168" s="87" t="s">
        <v>28</v>
      </c>
      <c r="E168" s="87" t="s">
        <v>905</v>
      </c>
      <c r="F168" s="74"/>
      <c r="G168" s="87" t="s">
        <v>996</v>
      </c>
      <c r="H168" s="87" t="s">
        <v>164</v>
      </c>
      <c r="I168" s="84">
        <v>3128.4771470000005</v>
      </c>
      <c r="J168" s="86">
        <v>6207</v>
      </c>
      <c r="K168" s="74"/>
      <c r="L168" s="84">
        <v>781.74826803600013</v>
      </c>
      <c r="M168" s="85">
        <v>3.990074996969511E-6</v>
      </c>
      <c r="N168" s="85">
        <f t="shared" si="4"/>
        <v>2.4959539168916498E-3</v>
      </c>
      <c r="O168" s="85">
        <f>L168/'סכום נכסי הקרן'!$C$42</f>
        <v>4.2807269468258705E-4</v>
      </c>
    </row>
    <row r="169" spans="2:15">
      <c r="B169" s="77" t="s">
        <v>1570</v>
      </c>
      <c r="C169" s="74" t="s">
        <v>1571</v>
      </c>
      <c r="D169" s="87" t="s">
        <v>1487</v>
      </c>
      <c r="E169" s="87" t="s">
        <v>905</v>
      </c>
      <c r="F169" s="74"/>
      <c r="G169" s="87" t="s">
        <v>947</v>
      </c>
      <c r="H169" s="87" t="s">
        <v>162</v>
      </c>
      <c r="I169" s="84">
        <v>350.38310999999999</v>
      </c>
      <c r="J169" s="86">
        <v>29398</v>
      </c>
      <c r="K169" s="74"/>
      <c r="L169" s="84">
        <v>354.44236168200001</v>
      </c>
      <c r="M169" s="85">
        <v>1.2950117173902807E-7</v>
      </c>
      <c r="N169" s="85">
        <f t="shared" si="4"/>
        <v>1.1316581527901445E-3</v>
      </c>
      <c r="O169" s="85">
        <f>L169/'סכום נכסי הקרן'!$C$42</f>
        <v>1.9408689865864432E-4</v>
      </c>
    </row>
    <row r="170" spans="2:15">
      <c r="B170" s="77" t="s">
        <v>1572</v>
      </c>
      <c r="C170" s="74" t="s">
        <v>1573</v>
      </c>
      <c r="D170" s="87" t="s">
        <v>1484</v>
      </c>
      <c r="E170" s="87" t="s">
        <v>905</v>
      </c>
      <c r="F170" s="74"/>
      <c r="G170" s="87" t="s">
        <v>937</v>
      </c>
      <c r="H170" s="87" t="s">
        <v>162</v>
      </c>
      <c r="I170" s="84">
        <v>848.58946200000025</v>
      </c>
      <c r="J170" s="86">
        <v>146960</v>
      </c>
      <c r="K170" s="74"/>
      <c r="L170" s="84">
        <v>4291.2266208789997</v>
      </c>
      <c r="M170" s="85">
        <v>2.5434961816645688E-6</v>
      </c>
      <c r="N170" s="85">
        <f t="shared" si="4"/>
        <v>1.3700962740296627E-2</v>
      </c>
      <c r="O170" s="85">
        <f>L170/'סכום נכסי הקרן'!$C$42</f>
        <v>2.3498062204964582E-3</v>
      </c>
    </row>
    <row r="171" spans="2:15">
      <c r="B171" s="77" t="s">
        <v>1574</v>
      </c>
      <c r="C171" s="74" t="s">
        <v>1575</v>
      </c>
      <c r="D171" s="87" t="s">
        <v>1576</v>
      </c>
      <c r="E171" s="87" t="s">
        <v>905</v>
      </c>
      <c r="F171" s="74"/>
      <c r="G171" s="87" t="s">
        <v>925</v>
      </c>
      <c r="H171" s="87" t="s">
        <v>164</v>
      </c>
      <c r="I171" s="84">
        <v>3498.2505600000004</v>
      </c>
      <c r="J171" s="86">
        <v>4759</v>
      </c>
      <c r="K171" s="74"/>
      <c r="L171" s="84">
        <v>670.22220560100016</v>
      </c>
      <c r="M171" s="85">
        <v>7.765275767800745E-6</v>
      </c>
      <c r="N171" s="85">
        <f t="shared" si="4"/>
        <v>2.1398752100344164E-3</v>
      </c>
      <c r="O171" s="85">
        <f>L171/'סכום נכסי הקרן'!$C$42</f>
        <v>3.6700282855569417E-4</v>
      </c>
    </row>
    <row r="172" spans="2:15">
      <c r="B172" s="77" t="s">
        <v>1577</v>
      </c>
      <c r="C172" s="74" t="s">
        <v>1578</v>
      </c>
      <c r="D172" s="87" t="s">
        <v>1484</v>
      </c>
      <c r="E172" s="87" t="s">
        <v>905</v>
      </c>
      <c r="F172" s="74"/>
      <c r="G172" s="87" t="s">
        <v>947</v>
      </c>
      <c r="H172" s="87" t="s">
        <v>162</v>
      </c>
      <c r="I172" s="84">
        <v>479.29364300000003</v>
      </c>
      <c r="J172" s="86">
        <v>314873</v>
      </c>
      <c r="K172" s="74"/>
      <c r="L172" s="84">
        <v>5193.0411479840004</v>
      </c>
      <c r="M172" s="85">
        <v>9.5688469914104896E-7</v>
      </c>
      <c r="N172" s="85">
        <f t="shared" si="4"/>
        <v>1.6580262373274979E-2</v>
      </c>
      <c r="O172" s="85">
        <f>L172/'סכום נכסי הקרן'!$C$42</f>
        <v>2.8436252547126787E-3</v>
      </c>
    </row>
    <row r="173" spans="2:15">
      <c r="B173" s="77" t="s">
        <v>1579</v>
      </c>
      <c r="C173" s="74" t="s">
        <v>1580</v>
      </c>
      <c r="D173" s="87" t="s">
        <v>1487</v>
      </c>
      <c r="E173" s="87" t="s">
        <v>905</v>
      </c>
      <c r="F173" s="74"/>
      <c r="G173" s="87" t="s">
        <v>966</v>
      </c>
      <c r="H173" s="87" t="s">
        <v>162</v>
      </c>
      <c r="I173" s="84">
        <v>5416.824434000001</v>
      </c>
      <c r="J173" s="86">
        <v>3492</v>
      </c>
      <c r="K173" s="74"/>
      <c r="L173" s="84">
        <v>650.88410722300011</v>
      </c>
      <c r="M173" s="85">
        <v>3.9357277758716902E-5</v>
      </c>
      <c r="N173" s="85">
        <f t="shared" si="4"/>
        <v>2.0781328252216335E-3</v>
      </c>
      <c r="O173" s="85">
        <f>L173/'סכום נכסי הקרן'!$C$42</f>
        <v>3.5641359897734833E-4</v>
      </c>
    </row>
    <row r="174" spans="2:15">
      <c r="B174" s="77" t="s">
        <v>1581</v>
      </c>
      <c r="C174" s="74" t="s">
        <v>1582</v>
      </c>
      <c r="D174" s="87" t="s">
        <v>1487</v>
      </c>
      <c r="E174" s="87" t="s">
        <v>905</v>
      </c>
      <c r="F174" s="74"/>
      <c r="G174" s="87" t="s">
        <v>978</v>
      </c>
      <c r="H174" s="87" t="s">
        <v>162</v>
      </c>
      <c r="I174" s="84">
        <v>2348.8253760000002</v>
      </c>
      <c r="J174" s="86">
        <v>10025</v>
      </c>
      <c r="K174" s="74"/>
      <c r="L174" s="84">
        <v>810.25138891099994</v>
      </c>
      <c r="M174" s="85">
        <v>2.9172116173254723E-6</v>
      </c>
      <c r="N174" s="85">
        <f t="shared" si="4"/>
        <v>2.5869582453954074E-3</v>
      </c>
      <c r="O174" s="85">
        <f>L174/'סכום נכסי הקרן'!$C$42</f>
        <v>4.4368054219400969E-4</v>
      </c>
    </row>
    <row r="175" spans="2:15">
      <c r="B175" s="77" t="s">
        <v>1583</v>
      </c>
      <c r="C175" s="74" t="s">
        <v>1584</v>
      </c>
      <c r="D175" s="87" t="s">
        <v>1487</v>
      </c>
      <c r="E175" s="87" t="s">
        <v>905</v>
      </c>
      <c r="F175" s="74"/>
      <c r="G175" s="87" t="s">
        <v>966</v>
      </c>
      <c r="H175" s="87" t="s">
        <v>162</v>
      </c>
      <c r="I175" s="84">
        <v>694.65261099999998</v>
      </c>
      <c r="J175" s="86">
        <v>24173</v>
      </c>
      <c r="K175" s="84">
        <v>2.7249416170000003</v>
      </c>
      <c r="L175" s="84">
        <v>580.53207240300003</v>
      </c>
      <c r="M175" s="85">
        <v>1.5660473389228016E-6</v>
      </c>
      <c r="N175" s="85">
        <f t="shared" si="4"/>
        <v>1.8535139241635877E-3</v>
      </c>
      <c r="O175" s="85">
        <f>L175/'סכום נכסי הקרן'!$C$42</f>
        <v>3.1788996374440944E-4</v>
      </c>
    </row>
    <row r="176" spans="2:15">
      <c r="B176" s="77" t="s">
        <v>1585</v>
      </c>
      <c r="C176" s="74" t="s">
        <v>1586</v>
      </c>
      <c r="D176" s="87" t="s">
        <v>1484</v>
      </c>
      <c r="E176" s="87" t="s">
        <v>905</v>
      </c>
      <c r="F176" s="74"/>
      <c r="G176" s="87" t="s">
        <v>987</v>
      </c>
      <c r="H176" s="87" t="s">
        <v>162</v>
      </c>
      <c r="I176" s="84">
        <v>11869.064400000001</v>
      </c>
      <c r="J176" s="86">
        <v>11581</v>
      </c>
      <c r="K176" s="74"/>
      <c r="L176" s="84">
        <v>4729.8483940320002</v>
      </c>
      <c r="M176" s="85">
        <v>6.9399441112125128E-7</v>
      </c>
      <c r="N176" s="85">
        <f t="shared" si="4"/>
        <v>1.5101387630889127E-2</v>
      </c>
      <c r="O176" s="85">
        <f>L176/'סכום נכסי הקרן'!$C$42</f>
        <v>2.5899884019700125E-3</v>
      </c>
    </row>
    <row r="177" spans="2:15">
      <c r="B177" s="77" t="s">
        <v>1587</v>
      </c>
      <c r="C177" s="74" t="s">
        <v>1588</v>
      </c>
      <c r="D177" s="87" t="s">
        <v>28</v>
      </c>
      <c r="E177" s="87" t="s">
        <v>905</v>
      </c>
      <c r="F177" s="74"/>
      <c r="G177" s="87" t="s">
        <v>966</v>
      </c>
      <c r="H177" s="87" t="s">
        <v>164</v>
      </c>
      <c r="I177" s="84">
        <v>62982.024800000007</v>
      </c>
      <c r="J177" s="86">
        <v>428.3</v>
      </c>
      <c r="K177" s="74"/>
      <c r="L177" s="84">
        <v>1085.9676508069999</v>
      </c>
      <c r="M177" s="85">
        <v>4.0976561763975143E-5</v>
      </c>
      <c r="N177" s="85">
        <f t="shared" si="4"/>
        <v>3.4672609105473999E-3</v>
      </c>
      <c r="O177" s="85">
        <f>L177/'סכום נכסי הקרן'!$C$42</f>
        <v>5.9465830322461726E-4</v>
      </c>
    </row>
    <row r="178" spans="2:15">
      <c r="B178" s="77" t="s">
        <v>1589</v>
      </c>
      <c r="C178" s="74" t="s">
        <v>1590</v>
      </c>
      <c r="D178" s="87" t="s">
        <v>28</v>
      </c>
      <c r="E178" s="87" t="s">
        <v>905</v>
      </c>
      <c r="F178" s="74"/>
      <c r="G178" s="87" t="s">
        <v>1010</v>
      </c>
      <c r="H178" s="87" t="s">
        <v>164</v>
      </c>
      <c r="I178" s="84">
        <v>1237.16464</v>
      </c>
      <c r="J178" s="86">
        <v>31470</v>
      </c>
      <c r="K178" s="74"/>
      <c r="L178" s="84">
        <v>1567.3877098020002</v>
      </c>
      <c r="M178" s="85">
        <v>2.9064628714680299E-6</v>
      </c>
      <c r="N178" s="85">
        <f t="shared" si="4"/>
        <v>5.0043315137705919E-3</v>
      </c>
      <c r="O178" s="85">
        <f>L178/'סכום נכסי הקרן'!$C$42</f>
        <v>8.5827613309968074E-4</v>
      </c>
    </row>
    <row r="179" spans="2:15">
      <c r="B179" s="77" t="s">
        <v>1591</v>
      </c>
      <c r="C179" s="74" t="s">
        <v>1592</v>
      </c>
      <c r="D179" s="87" t="s">
        <v>1487</v>
      </c>
      <c r="E179" s="87" t="s">
        <v>905</v>
      </c>
      <c r="F179" s="74"/>
      <c r="G179" s="87" t="s">
        <v>943</v>
      </c>
      <c r="H179" s="87" t="s">
        <v>162</v>
      </c>
      <c r="I179" s="84">
        <v>21705.811808000002</v>
      </c>
      <c r="J179" s="86">
        <v>2409</v>
      </c>
      <c r="K179" s="74"/>
      <c r="L179" s="84">
        <v>1799.2748352110002</v>
      </c>
      <c r="M179" s="85">
        <v>2.5052593344650728E-6</v>
      </c>
      <c r="N179" s="85">
        <f t="shared" si="4"/>
        <v>5.7446971821147209E-3</v>
      </c>
      <c r="O179" s="85">
        <f>L179/'סכום נכסי הקרן'!$C$42</f>
        <v>9.8525376860556261E-4</v>
      </c>
    </row>
    <row r="180" spans="2:15">
      <c r="B180" s="77" t="s">
        <v>1593</v>
      </c>
      <c r="C180" s="74" t="s">
        <v>1594</v>
      </c>
      <c r="D180" s="87" t="s">
        <v>28</v>
      </c>
      <c r="E180" s="87" t="s">
        <v>905</v>
      </c>
      <c r="F180" s="74"/>
      <c r="G180" s="87" t="s">
        <v>1040</v>
      </c>
      <c r="H180" s="87" t="s">
        <v>164</v>
      </c>
      <c r="I180" s="84">
        <v>1790.7711200000003</v>
      </c>
      <c r="J180" s="86">
        <v>6187</v>
      </c>
      <c r="K180" s="74"/>
      <c r="L180" s="84">
        <v>446.03854801500006</v>
      </c>
      <c r="M180" s="85">
        <v>2.9747265956587474E-6</v>
      </c>
      <c r="N180" s="85">
        <f t="shared" si="4"/>
        <v>1.4241050559659642E-3</v>
      </c>
      <c r="O180" s="85">
        <f>L180/'סכום נכסי הקרן'!$C$42</f>
        <v>2.4424348730670519E-4</v>
      </c>
    </row>
    <row r="181" spans="2:15">
      <c r="B181" s="77" t="s">
        <v>1595</v>
      </c>
      <c r="C181" s="74" t="s">
        <v>1596</v>
      </c>
      <c r="D181" s="87" t="s">
        <v>1487</v>
      </c>
      <c r="E181" s="87" t="s">
        <v>905</v>
      </c>
      <c r="F181" s="74"/>
      <c r="G181" s="87" t="s">
        <v>978</v>
      </c>
      <c r="H181" s="87" t="s">
        <v>162</v>
      </c>
      <c r="I181" s="84">
        <v>682.25880900000016</v>
      </c>
      <c r="J181" s="86">
        <v>56355</v>
      </c>
      <c r="K181" s="74"/>
      <c r="L181" s="84">
        <v>1323.0196015900003</v>
      </c>
      <c r="M181" s="85">
        <v>4.4743106304332797E-6</v>
      </c>
      <c r="N181" s="85">
        <f t="shared" si="4"/>
        <v>4.2241167543730614E-3</v>
      </c>
      <c r="O181" s="85">
        <f>L181/'סכום נכסי הקרן'!$C$42</f>
        <v>7.2446411348420583E-4</v>
      </c>
    </row>
    <row r="182" spans="2:15">
      <c r="B182" s="77" t="s">
        <v>1597</v>
      </c>
      <c r="C182" s="74" t="s">
        <v>1598</v>
      </c>
      <c r="D182" s="87" t="s">
        <v>1487</v>
      </c>
      <c r="E182" s="87" t="s">
        <v>905</v>
      </c>
      <c r="F182" s="74"/>
      <c r="G182" s="87" t="s">
        <v>996</v>
      </c>
      <c r="H182" s="87" t="s">
        <v>162</v>
      </c>
      <c r="I182" s="84">
        <v>782.94179200000008</v>
      </c>
      <c r="J182" s="86">
        <v>16526</v>
      </c>
      <c r="K182" s="74"/>
      <c r="L182" s="84">
        <v>445.2274132390001</v>
      </c>
      <c r="M182" s="85">
        <v>1.3870910488243487E-6</v>
      </c>
      <c r="N182" s="85">
        <f t="shared" si="4"/>
        <v>1.4215152772557786E-3</v>
      </c>
      <c r="O182" s="85">
        <f>L182/'סכום נכסי הקרן'!$C$42</f>
        <v>2.4379932303604374E-4</v>
      </c>
    </row>
    <row r="183" spans="2:15">
      <c r="B183" s="77" t="s">
        <v>1599</v>
      </c>
      <c r="C183" s="74" t="s">
        <v>1600</v>
      </c>
      <c r="D183" s="87" t="s">
        <v>1484</v>
      </c>
      <c r="E183" s="87" t="s">
        <v>905</v>
      </c>
      <c r="F183" s="74"/>
      <c r="G183" s="87" t="s">
        <v>947</v>
      </c>
      <c r="H183" s="87" t="s">
        <v>162</v>
      </c>
      <c r="I183" s="84">
        <v>133.26668800000002</v>
      </c>
      <c r="J183" s="86">
        <v>171068</v>
      </c>
      <c r="K183" s="74"/>
      <c r="L183" s="84">
        <v>784.46767958600014</v>
      </c>
      <c r="M183" s="85">
        <v>3.254484576053349E-6</v>
      </c>
      <c r="N183" s="85">
        <f t="shared" si="4"/>
        <v>2.5046364125074255E-3</v>
      </c>
      <c r="O183" s="85">
        <f>L183/'סכום נכסי הקרן'!$C$42</f>
        <v>4.2956180041873923E-4</v>
      </c>
    </row>
    <row r="184" spans="2:15">
      <c r="B184" s="77" t="s">
        <v>1601</v>
      </c>
      <c r="C184" s="74" t="s">
        <v>1602</v>
      </c>
      <c r="D184" s="87" t="s">
        <v>1576</v>
      </c>
      <c r="E184" s="87" t="s">
        <v>905</v>
      </c>
      <c r="F184" s="74"/>
      <c r="G184" s="87" t="s">
        <v>971</v>
      </c>
      <c r="H184" s="87" t="s">
        <v>164</v>
      </c>
      <c r="I184" s="84">
        <v>4871.2306130000006</v>
      </c>
      <c r="J184" s="86">
        <v>5200</v>
      </c>
      <c r="K184" s="74"/>
      <c r="L184" s="84">
        <v>1019.7512104860002</v>
      </c>
      <c r="M184" s="85">
        <v>1.0008514175448148E-5</v>
      </c>
      <c r="N184" s="85">
        <f t="shared" si="4"/>
        <v>3.255846072370604E-3</v>
      </c>
      <c r="O184" s="85">
        <f>L184/'סכום נכסי הקרן'!$C$42</f>
        <v>5.5839925258199569E-4</v>
      </c>
    </row>
    <row r="185" spans="2:15">
      <c r="B185" s="77" t="s">
        <v>1603</v>
      </c>
      <c r="C185" s="74" t="s">
        <v>1604</v>
      </c>
      <c r="D185" s="87" t="s">
        <v>1487</v>
      </c>
      <c r="E185" s="87" t="s">
        <v>905</v>
      </c>
      <c r="F185" s="74"/>
      <c r="G185" s="87" t="s">
        <v>981</v>
      </c>
      <c r="H185" s="87" t="s">
        <v>162</v>
      </c>
      <c r="I185" s="84">
        <v>1915.7086400000003</v>
      </c>
      <c r="J185" s="86">
        <v>5833</v>
      </c>
      <c r="K185" s="74"/>
      <c r="L185" s="84">
        <v>384.50864358600006</v>
      </c>
      <c r="M185" s="85">
        <v>3.3059695308677827E-6</v>
      </c>
      <c r="N185" s="85">
        <f t="shared" si="4"/>
        <v>1.2276533179258371E-3</v>
      </c>
      <c r="O185" s="85">
        <f>L185/'סכום נכסי הקרן'!$C$42</f>
        <v>2.1055070784119169E-4</v>
      </c>
    </row>
    <row r="186" spans="2:15">
      <c r="B186" s="77" t="s">
        <v>1605</v>
      </c>
      <c r="C186" s="74" t="s">
        <v>1606</v>
      </c>
      <c r="D186" s="87" t="s">
        <v>1487</v>
      </c>
      <c r="E186" s="87" t="s">
        <v>905</v>
      </c>
      <c r="F186" s="74"/>
      <c r="G186" s="87" t="s">
        <v>943</v>
      </c>
      <c r="H186" s="87" t="s">
        <v>162</v>
      </c>
      <c r="I186" s="84">
        <v>7204.7303200000015</v>
      </c>
      <c r="J186" s="86">
        <v>4311</v>
      </c>
      <c r="K186" s="74"/>
      <c r="L186" s="84">
        <v>1068.7605748120002</v>
      </c>
      <c r="M186" s="85">
        <v>3.4607098379747216E-6</v>
      </c>
      <c r="N186" s="85">
        <f t="shared" si="4"/>
        <v>3.4123224214147397E-3</v>
      </c>
      <c r="O186" s="85">
        <f>L186/'סכום נכסי הקרן'!$C$42</f>
        <v>5.8523598700088838E-4</v>
      </c>
    </row>
    <row r="187" spans="2:15">
      <c r="B187" s="77" t="s">
        <v>1607</v>
      </c>
      <c r="C187" s="74" t="s">
        <v>1608</v>
      </c>
      <c r="D187" s="87" t="s">
        <v>28</v>
      </c>
      <c r="E187" s="87" t="s">
        <v>905</v>
      </c>
      <c r="F187" s="74"/>
      <c r="G187" s="87" t="s">
        <v>996</v>
      </c>
      <c r="H187" s="87" t="s">
        <v>164</v>
      </c>
      <c r="I187" s="84">
        <v>7912.709600000001</v>
      </c>
      <c r="J187" s="86">
        <v>3601</v>
      </c>
      <c r="K187" s="74"/>
      <c r="L187" s="84">
        <v>1147.0980569400003</v>
      </c>
      <c r="M187" s="85">
        <v>1.4527163950650385E-5</v>
      </c>
      <c r="N187" s="85">
        <f t="shared" si="4"/>
        <v>3.6624371365365739E-3</v>
      </c>
      <c r="O187" s="85">
        <f>L187/'סכום נכסי הקרן'!$C$42</f>
        <v>6.2813232389131784E-4</v>
      </c>
    </row>
    <row r="188" spans="2:15">
      <c r="B188" s="77" t="s">
        <v>1609</v>
      </c>
      <c r="C188" s="74" t="s">
        <v>1610</v>
      </c>
      <c r="D188" s="87" t="s">
        <v>1487</v>
      </c>
      <c r="E188" s="87" t="s">
        <v>905</v>
      </c>
      <c r="F188" s="74"/>
      <c r="G188" s="87" t="s">
        <v>966</v>
      </c>
      <c r="H188" s="87" t="s">
        <v>162</v>
      </c>
      <c r="I188" s="84">
        <v>666.33344000000011</v>
      </c>
      <c r="J188" s="86">
        <v>16650</v>
      </c>
      <c r="K188" s="74"/>
      <c r="L188" s="84">
        <v>381.76008561200007</v>
      </c>
      <c r="M188" s="85">
        <v>1.5877621937156287E-6</v>
      </c>
      <c r="N188" s="85">
        <f t="shared" si="4"/>
        <v>1.2188777640531764E-3</v>
      </c>
      <c r="O188" s="85">
        <f>L188/'סכום נכסי הקרן'!$C$42</f>
        <v>2.0904564199515223E-4</v>
      </c>
    </row>
    <row r="189" spans="2:15">
      <c r="B189" s="77" t="s">
        <v>1611</v>
      </c>
      <c r="C189" s="74" t="s">
        <v>1612</v>
      </c>
      <c r="D189" s="87" t="s">
        <v>1487</v>
      </c>
      <c r="E189" s="87" t="s">
        <v>905</v>
      </c>
      <c r="F189" s="74"/>
      <c r="G189" s="87" t="s">
        <v>934</v>
      </c>
      <c r="H189" s="87" t="s">
        <v>162</v>
      </c>
      <c r="I189" s="84">
        <v>1962.3519810000005</v>
      </c>
      <c r="J189" s="86">
        <v>7563</v>
      </c>
      <c r="K189" s="74"/>
      <c r="L189" s="84">
        <v>510.68803295600014</v>
      </c>
      <c r="M189" s="85">
        <v>5.3954857090187745E-6</v>
      </c>
      <c r="N189" s="85">
        <f t="shared" si="4"/>
        <v>1.630516942964972E-3</v>
      </c>
      <c r="O189" s="85">
        <f>L189/'סכום נכסי הקרן'!$C$42</f>
        <v>2.7964449855302727E-4</v>
      </c>
    </row>
    <row r="190" spans="2:15">
      <c r="B190" s="77" t="s">
        <v>1613</v>
      </c>
      <c r="C190" s="74" t="s">
        <v>1614</v>
      </c>
      <c r="D190" s="87" t="s">
        <v>28</v>
      </c>
      <c r="E190" s="87" t="s">
        <v>905</v>
      </c>
      <c r="F190" s="74"/>
      <c r="G190" s="87" t="s">
        <v>984</v>
      </c>
      <c r="H190" s="87" t="s">
        <v>164</v>
      </c>
      <c r="I190" s="84">
        <v>5349.3415150000001</v>
      </c>
      <c r="J190" s="86">
        <v>3892</v>
      </c>
      <c r="K190" s="74"/>
      <c r="L190" s="84">
        <v>838.15695336900012</v>
      </c>
      <c r="M190" s="85">
        <v>4.3172558004748229E-6</v>
      </c>
      <c r="N190" s="85">
        <f t="shared" si="4"/>
        <v>2.676054704907884E-3</v>
      </c>
      <c r="O190" s="85">
        <f>L190/'סכום נכסי הקרן'!$C$42</f>
        <v>4.5896117748621949E-4</v>
      </c>
    </row>
    <row r="191" spans="2:15">
      <c r="B191" s="77" t="s">
        <v>1615</v>
      </c>
      <c r="C191" s="74" t="s">
        <v>1616</v>
      </c>
      <c r="D191" s="87" t="s">
        <v>1487</v>
      </c>
      <c r="E191" s="87" t="s">
        <v>905</v>
      </c>
      <c r="F191" s="74"/>
      <c r="G191" s="87" t="s">
        <v>947</v>
      </c>
      <c r="H191" s="87" t="s">
        <v>162</v>
      </c>
      <c r="I191" s="84">
        <v>374.81256000000008</v>
      </c>
      <c r="J191" s="86">
        <v>20962</v>
      </c>
      <c r="K191" s="74"/>
      <c r="L191" s="84">
        <v>270.35320657400007</v>
      </c>
      <c r="M191" s="85">
        <v>1.505067639480662E-6</v>
      </c>
      <c r="N191" s="85">
        <f t="shared" si="4"/>
        <v>8.6317958412351502E-4</v>
      </c>
      <c r="O191" s="85">
        <f>L191/'סכום נכסי הקרן'!$C$42</f>
        <v>1.4804103876681798E-4</v>
      </c>
    </row>
    <row r="192" spans="2:15">
      <c r="B192" s="77" t="s">
        <v>1617</v>
      </c>
      <c r="C192" s="74" t="s">
        <v>1618</v>
      </c>
      <c r="D192" s="87" t="s">
        <v>28</v>
      </c>
      <c r="E192" s="87" t="s">
        <v>905</v>
      </c>
      <c r="F192" s="74"/>
      <c r="G192" s="87" t="s">
        <v>996</v>
      </c>
      <c r="H192" s="87" t="s">
        <v>164</v>
      </c>
      <c r="I192" s="84">
        <v>2665.1671770000003</v>
      </c>
      <c r="J192" s="86">
        <v>6982</v>
      </c>
      <c r="K192" s="74"/>
      <c r="L192" s="84">
        <v>749.1288039530001</v>
      </c>
      <c r="M192" s="85">
        <v>2.6758200447292747E-5</v>
      </c>
      <c r="N192" s="85">
        <f t="shared" si="4"/>
        <v>2.3918069907341859E-3</v>
      </c>
      <c r="O192" s="85">
        <f>L192/'סכום נכסי הקרן'!$C$42</f>
        <v>4.1021080427611076E-4</v>
      </c>
    </row>
    <row r="193" spans="2:15">
      <c r="B193" s="77" t="s">
        <v>1502</v>
      </c>
      <c r="C193" s="74" t="s">
        <v>1503</v>
      </c>
      <c r="D193" s="87" t="s">
        <v>122</v>
      </c>
      <c r="E193" s="87" t="s">
        <v>905</v>
      </c>
      <c r="F193" s="74"/>
      <c r="G193" s="87" t="s">
        <v>145</v>
      </c>
      <c r="H193" s="87" t="s">
        <v>165</v>
      </c>
      <c r="I193" s="84">
        <v>33775.818036000004</v>
      </c>
      <c r="J193" s="86">
        <v>586</v>
      </c>
      <c r="K193" s="74"/>
      <c r="L193" s="84">
        <v>873.01329623000015</v>
      </c>
      <c r="M193" s="85">
        <v>1.907274907003754E-4</v>
      </c>
      <c r="N193" s="85">
        <f>L193/$L$11</f>
        <v>2.7873435034248316E-3</v>
      </c>
      <c r="O193" s="85">
        <f>L193/'סכום נכסי הקרן'!$C$42</f>
        <v>4.7804794649534672E-4</v>
      </c>
    </row>
    <row r="194" spans="2:15">
      <c r="B194" s="77" t="s">
        <v>1619</v>
      </c>
      <c r="C194" s="74" t="s">
        <v>1620</v>
      </c>
      <c r="D194" s="87" t="s">
        <v>1484</v>
      </c>
      <c r="E194" s="87" t="s">
        <v>905</v>
      </c>
      <c r="F194" s="74"/>
      <c r="G194" s="87" t="s">
        <v>966</v>
      </c>
      <c r="H194" s="87" t="s">
        <v>162</v>
      </c>
      <c r="I194" s="84">
        <v>393.96964600000007</v>
      </c>
      <c r="J194" s="86">
        <v>76013</v>
      </c>
      <c r="K194" s="74"/>
      <c r="L194" s="84">
        <v>1030.4698949300002</v>
      </c>
      <c r="M194" s="85">
        <v>4.4487631812950383E-6</v>
      </c>
      <c r="N194" s="85">
        <f t="shared" si="4"/>
        <v>3.2900685241697494E-3</v>
      </c>
      <c r="O194" s="85">
        <f>L194/'סכום נכסי הקרן'!$C$42</f>
        <v>5.6426863064268893E-4</v>
      </c>
    </row>
    <row r="195" spans="2:15">
      <c r="B195" s="77" t="s">
        <v>1621</v>
      </c>
      <c r="C195" s="74" t="s">
        <v>1622</v>
      </c>
      <c r="D195" s="87" t="s">
        <v>28</v>
      </c>
      <c r="E195" s="87" t="s">
        <v>905</v>
      </c>
      <c r="F195" s="74"/>
      <c r="G195" s="87" t="s">
        <v>987</v>
      </c>
      <c r="H195" s="87" t="s">
        <v>169</v>
      </c>
      <c r="I195" s="84">
        <v>38064.472673000004</v>
      </c>
      <c r="J195" s="86">
        <v>9828</v>
      </c>
      <c r="K195" s="74"/>
      <c r="L195" s="84">
        <v>1424.5638033540001</v>
      </c>
      <c r="M195" s="85">
        <v>1.2389182821979114E-5</v>
      </c>
      <c r="N195" s="85">
        <f t="shared" si="4"/>
        <v>4.5483255291072066E-3</v>
      </c>
      <c r="O195" s="85">
        <f>L195/'סכום נכסי הקרן'!$C$42</f>
        <v>7.8006807431895623E-4</v>
      </c>
    </row>
    <row r="196" spans="2:15">
      <c r="B196" s="77" t="s">
        <v>1623</v>
      </c>
      <c r="C196" s="74" t="s">
        <v>1624</v>
      </c>
      <c r="D196" s="87" t="s">
        <v>1487</v>
      </c>
      <c r="E196" s="87" t="s">
        <v>905</v>
      </c>
      <c r="F196" s="74"/>
      <c r="G196" s="87" t="s">
        <v>1625</v>
      </c>
      <c r="H196" s="87" t="s">
        <v>162</v>
      </c>
      <c r="I196" s="84">
        <v>957.85432000000014</v>
      </c>
      <c r="J196" s="86">
        <v>21825</v>
      </c>
      <c r="K196" s="74"/>
      <c r="L196" s="84">
        <v>719.34691807500019</v>
      </c>
      <c r="M196" s="85">
        <v>4.2356825466185652E-6</v>
      </c>
      <c r="N196" s="85">
        <f t="shared" si="4"/>
        <v>2.2967198408817596E-3</v>
      </c>
      <c r="O196" s="85">
        <f>L196/'סכום נכסי הקרן'!$C$42</f>
        <v>3.939027257528877E-4</v>
      </c>
    </row>
    <row r="197" spans="2:15">
      <c r="B197" s="77" t="s">
        <v>1626</v>
      </c>
      <c r="C197" s="74" t="s">
        <v>1627</v>
      </c>
      <c r="D197" s="87" t="s">
        <v>1484</v>
      </c>
      <c r="E197" s="87" t="s">
        <v>905</v>
      </c>
      <c r="F197" s="74"/>
      <c r="G197" s="87" t="s">
        <v>937</v>
      </c>
      <c r="H197" s="87" t="s">
        <v>162</v>
      </c>
      <c r="I197" s="84">
        <v>3976.3448030000004</v>
      </c>
      <c r="J197" s="86">
        <v>26190</v>
      </c>
      <c r="K197" s="74"/>
      <c r="L197" s="84">
        <v>3583.4735863200003</v>
      </c>
      <c r="M197" s="85">
        <v>1.6538594977941255E-6</v>
      </c>
      <c r="N197" s="85">
        <f t="shared" si="4"/>
        <v>1.1441259673428896E-2</v>
      </c>
      <c r="O197" s="85">
        <f>L197/'סכום נכסי הקרן'!$C$42</f>
        <v>1.9622521176461826E-3</v>
      </c>
    </row>
    <row r="198" spans="2:15">
      <c r="B198" s="77" t="s">
        <v>1628</v>
      </c>
      <c r="C198" s="74" t="s">
        <v>1629</v>
      </c>
      <c r="D198" s="87" t="s">
        <v>1487</v>
      </c>
      <c r="E198" s="87" t="s">
        <v>905</v>
      </c>
      <c r="F198" s="74"/>
      <c r="G198" s="87" t="s">
        <v>984</v>
      </c>
      <c r="H198" s="87" t="s">
        <v>162</v>
      </c>
      <c r="I198" s="84">
        <v>832.91680000000008</v>
      </c>
      <c r="J198" s="86">
        <v>25152</v>
      </c>
      <c r="K198" s="84">
        <v>1.8629433610000006</v>
      </c>
      <c r="L198" s="84">
        <v>722.73604195800021</v>
      </c>
      <c r="M198" s="85">
        <v>3.1719047280336398E-6</v>
      </c>
      <c r="N198" s="85">
        <f t="shared" si="4"/>
        <v>2.3075405837941257E-3</v>
      </c>
      <c r="O198" s="85">
        <f>L198/'סכום נכסי הקרן'!$C$42</f>
        <v>3.9575855511961441E-4</v>
      </c>
    </row>
    <row r="199" spans="2:15">
      <c r="B199" s="77" t="s">
        <v>1630</v>
      </c>
      <c r="C199" s="74" t="s">
        <v>1631</v>
      </c>
      <c r="D199" s="87" t="s">
        <v>1487</v>
      </c>
      <c r="E199" s="87" t="s">
        <v>905</v>
      </c>
      <c r="F199" s="74"/>
      <c r="G199" s="87" t="s">
        <v>978</v>
      </c>
      <c r="H199" s="87" t="s">
        <v>162</v>
      </c>
      <c r="I199" s="84">
        <v>752.95678700000008</v>
      </c>
      <c r="J199" s="86">
        <v>20097</v>
      </c>
      <c r="K199" s="74"/>
      <c r="L199" s="84">
        <v>520.698057543</v>
      </c>
      <c r="M199" s="85">
        <v>2.1895497268141504E-6</v>
      </c>
      <c r="N199" s="85">
        <f t="shared" si="4"/>
        <v>1.6624767964084253E-3</v>
      </c>
      <c r="O199" s="85">
        <f>L199/'סכום נכסי הקרן'!$C$42</f>
        <v>2.8512582594958331E-4</v>
      </c>
    </row>
    <row r="200" spans="2:15">
      <c r="B200" s="77" t="s">
        <v>1632</v>
      </c>
      <c r="C200" s="74" t="s">
        <v>1633</v>
      </c>
      <c r="D200" s="87" t="s">
        <v>1484</v>
      </c>
      <c r="E200" s="87" t="s">
        <v>905</v>
      </c>
      <c r="F200" s="74"/>
      <c r="G200" s="87" t="s">
        <v>934</v>
      </c>
      <c r="H200" s="87" t="s">
        <v>162</v>
      </c>
      <c r="I200" s="84">
        <v>1665.8336000000002</v>
      </c>
      <c r="J200" s="86">
        <v>8272</v>
      </c>
      <c r="K200" s="74"/>
      <c r="L200" s="84">
        <v>474.16207630400004</v>
      </c>
      <c r="M200" s="85">
        <v>1.2157353707064949E-5</v>
      </c>
      <c r="N200" s="85">
        <f t="shared" si="4"/>
        <v>1.5138974270652887E-3</v>
      </c>
      <c r="O200" s="85">
        <f>L200/'סכום נכסי הקרן'!$C$42</f>
        <v>2.596434760638274E-4</v>
      </c>
    </row>
    <row r="201" spans="2:15">
      <c r="B201" s="77" t="s">
        <v>1634</v>
      </c>
      <c r="C201" s="74" t="s">
        <v>1635</v>
      </c>
      <c r="D201" s="87" t="s">
        <v>28</v>
      </c>
      <c r="E201" s="87" t="s">
        <v>905</v>
      </c>
      <c r="F201" s="74"/>
      <c r="G201" s="87" t="s">
        <v>947</v>
      </c>
      <c r="H201" s="87" t="s">
        <v>169</v>
      </c>
      <c r="I201" s="84">
        <v>12493.752000000002</v>
      </c>
      <c r="J201" s="86">
        <v>15475</v>
      </c>
      <c r="K201" s="74"/>
      <c r="L201" s="84">
        <v>736.241812858</v>
      </c>
      <c r="M201" s="85">
        <v>8.5534274635236395E-6</v>
      </c>
      <c r="N201" s="85">
        <f t="shared" si="4"/>
        <v>2.3506616026141422E-3</v>
      </c>
      <c r="O201" s="85">
        <f>L201/'סכום נכסי הקרן'!$C$42</f>
        <v>4.0315409659929483E-4</v>
      </c>
    </row>
    <row r="202" spans="2:15">
      <c r="B202" s="77" t="s">
        <v>1636</v>
      </c>
      <c r="C202" s="74" t="s">
        <v>1637</v>
      </c>
      <c r="D202" s="87" t="s">
        <v>1487</v>
      </c>
      <c r="E202" s="87" t="s">
        <v>905</v>
      </c>
      <c r="F202" s="74"/>
      <c r="G202" s="87" t="s">
        <v>950</v>
      </c>
      <c r="H202" s="87" t="s">
        <v>162</v>
      </c>
      <c r="I202" s="84">
        <v>1499.2502400000003</v>
      </c>
      <c r="J202" s="86">
        <v>8532</v>
      </c>
      <c r="K202" s="74"/>
      <c r="L202" s="84">
        <v>440.15906087100007</v>
      </c>
      <c r="M202" s="85">
        <v>5.4064178838079731E-6</v>
      </c>
      <c r="N202" s="85">
        <f t="shared" si="4"/>
        <v>1.405333119312687E-3</v>
      </c>
      <c r="O202" s="85">
        <f>L202/'סכום נכסי הקרן'!$C$42</f>
        <v>2.410239753384768E-4</v>
      </c>
    </row>
    <row r="203" spans="2:15">
      <c r="B203" s="77" t="s">
        <v>1638</v>
      </c>
      <c r="C203" s="74" t="s">
        <v>1639</v>
      </c>
      <c r="D203" s="87" t="s">
        <v>1487</v>
      </c>
      <c r="E203" s="87" t="s">
        <v>905</v>
      </c>
      <c r="F203" s="74"/>
      <c r="G203" s="87" t="s">
        <v>947</v>
      </c>
      <c r="H203" s="87" t="s">
        <v>162</v>
      </c>
      <c r="I203" s="84">
        <v>1415.9585600000003</v>
      </c>
      <c r="J203" s="86">
        <v>27771</v>
      </c>
      <c r="K203" s="74"/>
      <c r="L203" s="84">
        <v>1353.0901556910001</v>
      </c>
      <c r="M203" s="85">
        <v>1.3153897598038596E-6</v>
      </c>
      <c r="N203" s="85">
        <f t="shared" si="4"/>
        <v>4.3201255597140106E-3</v>
      </c>
      <c r="O203" s="85">
        <f>L203/'סכום נכסי הקרן'!$C$42</f>
        <v>7.4093026205266125E-4</v>
      </c>
    </row>
    <row r="204" spans="2:15">
      <c r="B204" s="77" t="s">
        <v>1640</v>
      </c>
      <c r="C204" s="74" t="s">
        <v>1641</v>
      </c>
      <c r="D204" s="87" t="s">
        <v>28</v>
      </c>
      <c r="E204" s="87" t="s">
        <v>905</v>
      </c>
      <c r="F204" s="74"/>
      <c r="G204" s="87" t="s">
        <v>1010</v>
      </c>
      <c r="H204" s="87" t="s">
        <v>164</v>
      </c>
      <c r="I204" s="84">
        <v>4997.5008000000007</v>
      </c>
      <c r="J204" s="86">
        <v>2408</v>
      </c>
      <c r="K204" s="74"/>
      <c r="L204" s="84">
        <v>484.46404439300005</v>
      </c>
      <c r="M204" s="85">
        <v>3.8268013729224145E-6</v>
      </c>
      <c r="N204" s="85">
        <f t="shared" si="4"/>
        <v>1.5467893932579763E-3</v>
      </c>
      <c r="O204" s="85">
        <f>L204/'סכום נכסי הקרן'!$C$42</f>
        <v>2.6528466699536803E-4</v>
      </c>
    </row>
    <row r="205" spans="2:15">
      <c r="B205" s="77" t="s">
        <v>1642</v>
      </c>
      <c r="C205" s="74" t="s">
        <v>1643</v>
      </c>
      <c r="D205" s="87" t="s">
        <v>1487</v>
      </c>
      <c r="E205" s="87" t="s">
        <v>905</v>
      </c>
      <c r="F205" s="74"/>
      <c r="G205" s="87" t="s">
        <v>156</v>
      </c>
      <c r="H205" s="87" t="s">
        <v>162</v>
      </c>
      <c r="I205" s="84">
        <v>1253.1233260000001</v>
      </c>
      <c r="J205" s="86">
        <v>10005</v>
      </c>
      <c r="K205" s="74"/>
      <c r="L205" s="84">
        <v>431.41533627000007</v>
      </c>
      <c r="M205" s="85">
        <v>2.3082571505992404E-6</v>
      </c>
      <c r="N205" s="85">
        <f t="shared" si="4"/>
        <v>1.3774162891022198E-3</v>
      </c>
      <c r="O205" s="85">
        <f>L205/'סכום נכסי הקרן'!$C$42</f>
        <v>2.3623605331222661E-4</v>
      </c>
    </row>
    <row r="206" spans="2:15">
      <c r="B206" s="77" t="s">
        <v>1644</v>
      </c>
      <c r="C206" s="74" t="s">
        <v>1645</v>
      </c>
      <c r="D206" s="87" t="s">
        <v>122</v>
      </c>
      <c r="E206" s="87" t="s">
        <v>905</v>
      </c>
      <c r="F206" s="74"/>
      <c r="G206" s="87" t="s">
        <v>950</v>
      </c>
      <c r="H206" s="87" t="s">
        <v>165</v>
      </c>
      <c r="I206" s="84">
        <v>2082.2919999999999</v>
      </c>
      <c r="J206" s="86">
        <v>4094</v>
      </c>
      <c r="K206" s="74"/>
      <c r="L206" s="84">
        <v>376.01644128400005</v>
      </c>
      <c r="M206" s="85">
        <v>1.1400054984138735E-5</v>
      </c>
      <c r="N206" s="85">
        <f t="shared" si="4"/>
        <v>1.2005395442657243E-3</v>
      </c>
      <c r="O206" s="85">
        <f>L206/'סכום נכסי הקרן'!$C$42</f>
        <v>2.0590051535360258E-4</v>
      </c>
    </row>
    <row r="207" spans="2:15">
      <c r="B207" s="77" t="s">
        <v>1507</v>
      </c>
      <c r="C207" s="74" t="s">
        <v>1508</v>
      </c>
      <c r="D207" s="87" t="s">
        <v>1487</v>
      </c>
      <c r="E207" s="87" t="s">
        <v>905</v>
      </c>
      <c r="F207" s="74"/>
      <c r="G207" s="87" t="s">
        <v>707</v>
      </c>
      <c r="H207" s="87" t="s">
        <v>162</v>
      </c>
      <c r="I207" s="84">
        <v>2945.6480700000011</v>
      </c>
      <c r="J207" s="86">
        <v>12245</v>
      </c>
      <c r="K207" s="84">
        <v>7.8047007570000009</v>
      </c>
      <c r="L207" s="84">
        <v>1248.954840593</v>
      </c>
      <c r="M207" s="85">
        <v>2.7546784184726839E-5</v>
      </c>
      <c r="N207" s="85">
        <f>L207/$L$11</f>
        <v>3.987643917946395E-3</v>
      </c>
      <c r="O207" s="85">
        <f>L207/'סכום נכסי הקרן'!$C$42</f>
        <v>6.8390744950762804E-4</v>
      </c>
    </row>
    <row r="208" spans="2:15">
      <c r="B208" s="77" t="s">
        <v>1646</v>
      </c>
      <c r="C208" s="74" t="s">
        <v>1647</v>
      </c>
      <c r="D208" s="87" t="s">
        <v>1487</v>
      </c>
      <c r="E208" s="87" t="s">
        <v>905</v>
      </c>
      <c r="F208" s="74"/>
      <c r="G208" s="87" t="s">
        <v>943</v>
      </c>
      <c r="H208" s="87" t="s">
        <v>162</v>
      </c>
      <c r="I208" s="84">
        <v>5951.190536000001</v>
      </c>
      <c r="J208" s="86">
        <v>9627</v>
      </c>
      <c r="K208" s="74"/>
      <c r="L208" s="84">
        <v>1971.4215495330002</v>
      </c>
      <c r="M208" s="85">
        <v>1.952743724254794E-6</v>
      </c>
      <c r="N208" s="85">
        <f t="shared" si="4"/>
        <v>6.2943245793988774E-3</v>
      </c>
      <c r="O208" s="85">
        <f>L208/'סכום נכסי הקרן'!$C$42</f>
        <v>1.0795185222272213E-3</v>
      </c>
    </row>
    <row r="209" spans="2:15">
      <c r="B209" s="77" t="s">
        <v>1648</v>
      </c>
      <c r="C209" s="74" t="s">
        <v>1649</v>
      </c>
      <c r="D209" s="87" t="s">
        <v>1487</v>
      </c>
      <c r="E209" s="87" t="s">
        <v>905</v>
      </c>
      <c r="F209" s="74"/>
      <c r="G209" s="87" t="s">
        <v>940</v>
      </c>
      <c r="H209" s="87" t="s">
        <v>162</v>
      </c>
      <c r="I209" s="84">
        <v>796.12109999999996</v>
      </c>
      <c r="J209" s="86">
        <v>4972</v>
      </c>
      <c r="K209" s="74"/>
      <c r="L209" s="84">
        <v>136.20558849800003</v>
      </c>
      <c r="M209" s="85">
        <v>1.4071509654627386E-5</v>
      </c>
      <c r="N209" s="85">
        <f t="shared" si="4"/>
        <v>4.3487512030977705E-4</v>
      </c>
      <c r="O209" s="85">
        <f>L209/'סכום נכסי הקרן'!$C$42</f>
        <v>7.4583975025169382E-5</v>
      </c>
    </row>
    <row r="210" spans="2:15">
      <c r="B210" s="77" t="s">
        <v>1650</v>
      </c>
      <c r="C210" s="74" t="s">
        <v>1651</v>
      </c>
      <c r="D210" s="87" t="s">
        <v>1487</v>
      </c>
      <c r="E210" s="87" t="s">
        <v>905</v>
      </c>
      <c r="F210" s="74"/>
      <c r="G210" s="87" t="s">
        <v>934</v>
      </c>
      <c r="H210" s="87" t="s">
        <v>162</v>
      </c>
      <c r="I210" s="84">
        <v>1725.0956300000003</v>
      </c>
      <c r="J210" s="86">
        <v>8168</v>
      </c>
      <c r="K210" s="74"/>
      <c r="L210" s="84">
        <v>484.8568959320001</v>
      </c>
      <c r="M210" s="85">
        <v>6.2817933707222921E-6</v>
      </c>
      <c r="N210" s="85">
        <f t="shared" si="4"/>
        <v>1.5480436836448135E-3</v>
      </c>
      <c r="O210" s="85">
        <f>L210/'סכום נכסי הקרן'!$C$42</f>
        <v>2.6549978613766233E-4</v>
      </c>
    </row>
    <row r="211" spans="2:15">
      <c r="B211" s="77" t="s">
        <v>1520</v>
      </c>
      <c r="C211" s="74" t="s">
        <v>1521</v>
      </c>
      <c r="D211" s="87" t="s">
        <v>1484</v>
      </c>
      <c r="E211" s="87" t="s">
        <v>905</v>
      </c>
      <c r="F211" s="74"/>
      <c r="G211" s="87" t="s">
        <v>191</v>
      </c>
      <c r="H211" s="87" t="s">
        <v>162</v>
      </c>
      <c r="I211" s="84">
        <v>4314.7552170000008</v>
      </c>
      <c r="J211" s="86">
        <v>5199</v>
      </c>
      <c r="K211" s="74"/>
      <c r="L211" s="84">
        <v>771.899309786</v>
      </c>
      <c r="M211" s="85">
        <v>6.5203010277181875E-5</v>
      </c>
      <c r="N211" s="85">
        <f>L211/$L$11</f>
        <v>2.4645083135861902E-3</v>
      </c>
      <c r="O211" s="85">
        <f>L211/'סכום נכסי הקרן'!$C$42</f>
        <v>4.226795646044278E-4</v>
      </c>
    </row>
    <row r="212" spans="2:15">
      <c r="B212" s="77" t="s">
        <v>1652</v>
      </c>
      <c r="C212" s="74" t="s">
        <v>1653</v>
      </c>
      <c r="D212" s="87" t="s">
        <v>28</v>
      </c>
      <c r="E212" s="87" t="s">
        <v>905</v>
      </c>
      <c r="F212" s="74"/>
      <c r="G212" s="87" t="s">
        <v>1625</v>
      </c>
      <c r="H212" s="87" t="s">
        <v>164</v>
      </c>
      <c r="I212" s="84">
        <v>420.62298400000009</v>
      </c>
      <c r="J212" s="86">
        <v>27760</v>
      </c>
      <c r="K212" s="74"/>
      <c r="L212" s="84">
        <v>470.07229689500002</v>
      </c>
      <c r="M212" s="85">
        <v>7.5206574161556012E-7</v>
      </c>
      <c r="N212" s="85">
        <f t="shared" si="4"/>
        <v>1.5008396419028578E-3</v>
      </c>
      <c r="O212" s="85">
        <f>L212/'סכום נכסי הקרן'!$C$42</f>
        <v>2.5740397907502517E-4</v>
      </c>
    </row>
    <row r="213" spans="2:15">
      <c r="B213" s="77" t="s">
        <v>1654</v>
      </c>
      <c r="C213" s="74" t="s">
        <v>1655</v>
      </c>
      <c r="D213" s="87" t="s">
        <v>1487</v>
      </c>
      <c r="E213" s="87" t="s">
        <v>905</v>
      </c>
      <c r="F213" s="74"/>
      <c r="G213" s="87" t="s">
        <v>947</v>
      </c>
      <c r="H213" s="87" t="s">
        <v>162</v>
      </c>
      <c r="I213" s="84">
        <v>832.91680000000008</v>
      </c>
      <c r="J213" s="86">
        <v>16586</v>
      </c>
      <c r="K213" s="74"/>
      <c r="L213" s="84">
        <v>475.36582432200009</v>
      </c>
      <c r="M213" s="85">
        <v>1.1021266014880545E-6</v>
      </c>
      <c r="N213" s="85">
        <f t="shared" si="4"/>
        <v>1.5177407353312935E-3</v>
      </c>
      <c r="O213" s="85">
        <f>L213/'סכום נכסי הקרן'!$C$42</f>
        <v>2.6030262898920411E-4</v>
      </c>
    </row>
    <row r="214" spans="2:15">
      <c r="B214" s="77" t="s">
        <v>1656</v>
      </c>
      <c r="C214" s="74" t="s">
        <v>1657</v>
      </c>
      <c r="D214" s="87" t="s">
        <v>1487</v>
      </c>
      <c r="E214" s="87" t="s">
        <v>905</v>
      </c>
      <c r="F214" s="74"/>
      <c r="G214" s="87" t="s">
        <v>1080</v>
      </c>
      <c r="H214" s="87" t="s">
        <v>162</v>
      </c>
      <c r="I214" s="84">
        <v>791.27096000000006</v>
      </c>
      <c r="J214" s="86">
        <v>23536</v>
      </c>
      <c r="K214" s="74"/>
      <c r="L214" s="84">
        <v>640.82958755400011</v>
      </c>
      <c r="M214" s="85">
        <v>1.2707331136890185E-5</v>
      </c>
      <c r="N214" s="85">
        <f t="shared" si="4"/>
        <v>2.0460309085607205E-3</v>
      </c>
      <c r="O214" s="85">
        <f>L214/'סכום נכסי הקרן'!$C$42</f>
        <v>3.5090790679428654E-4</v>
      </c>
    </row>
    <row r="215" spans="2:15">
      <c r="B215" s="77" t="s">
        <v>1658</v>
      </c>
      <c r="C215" s="74" t="s">
        <v>1659</v>
      </c>
      <c r="D215" s="87" t="s">
        <v>1487</v>
      </c>
      <c r="E215" s="87" t="s">
        <v>905</v>
      </c>
      <c r="F215" s="74"/>
      <c r="G215" s="87" t="s">
        <v>925</v>
      </c>
      <c r="H215" s="87" t="s">
        <v>162</v>
      </c>
      <c r="I215" s="84">
        <v>1337.3228850000003</v>
      </c>
      <c r="J215" s="86">
        <v>33817</v>
      </c>
      <c r="K215" s="74"/>
      <c r="L215" s="84">
        <v>1556.166373646</v>
      </c>
      <c r="M215" s="85">
        <v>1.3473800354397908E-6</v>
      </c>
      <c r="N215" s="85">
        <f t="shared" si="4"/>
        <v>4.9685042032711502E-3</v>
      </c>
      <c r="O215" s="85">
        <f>L215/'סכום נכסי הקרן'!$C$42</f>
        <v>8.5213151109967788E-4</v>
      </c>
    </row>
    <row r="216" spans="2:15">
      <c r="B216" s="77" t="s">
        <v>1660</v>
      </c>
      <c r="C216" s="74" t="s">
        <v>1661</v>
      </c>
      <c r="D216" s="87" t="s">
        <v>1484</v>
      </c>
      <c r="E216" s="87" t="s">
        <v>905</v>
      </c>
      <c r="F216" s="74"/>
      <c r="G216" s="87" t="s">
        <v>934</v>
      </c>
      <c r="H216" s="87" t="s">
        <v>162</v>
      </c>
      <c r="I216" s="84">
        <v>10827.918400000002</v>
      </c>
      <c r="J216" s="86">
        <v>1170</v>
      </c>
      <c r="K216" s="74"/>
      <c r="L216" s="84">
        <v>435.92874640800005</v>
      </c>
      <c r="M216" s="85">
        <v>3.1213608813975492E-5</v>
      </c>
      <c r="N216" s="85">
        <f t="shared" si="4"/>
        <v>1.3918266359786915E-3</v>
      </c>
      <c r="O216" s="85">
        <f>L216/'סכום נכסי הקרן'!$C$42</f>
        <v>2.3870752362943669E-4</v>
      </c>
    </row>
    <row r="217" spans="2:15">
      <c r="B217" s="77" t="s">
        <v>1662</v>
      </c>
      <c r="C217" s="74" t="s">
        <v>1663</v>
      </c>
      <c r="D217" s="87" t="s">
        <v>1487</v>
      </c>
      <c r="E217" s="87" t="s">
        <v>905</v>
      </c>
      <c r="F217" s="74"/>
      <c r="G217" s="87" t="s">
        <v>950</v>
      </c>
      <c r="H217" s="87" t="s">
        <v>162</v>
      </c>
      <c r="I217" s="84">
        <v>1974.5042370000003</v>
      </c>
      <c r="J217" s="86">
        <v>21949</v>
      </c>
      <c r="K217" s="74"/>
      <c r="L217" s="84">
        <v>1491.2741201940003</v>
      </c>
      <c r="M217" s="85">
        <v>2.6535379196420782E-6</v>
      </c>
      <c r="N217" s="85">
        <f t="shared" si="4"/>
        <v>4.7613172086822652E-3</v>
      </c>
      <c r="O217" s="85">
        <f>L217/'סכום נכסי הקרן'!$C$42</f>
        <v>8.165975637472756E-4</v>
      </c>
    </row>
    <row r="218" spans="2:15">
      <c r="B218" s="77" t="s">
        <v>1664</v>
      </c>
      <c r="C218" s="74" t="s">
        <v>1665</v>
      </c>
      <c r="D218" s="87" t="s">
        <v>1484</v>
      </c>
      <c r="E218" s="87" t="s">
        <v>905</v>
      </c>
      <c r="F218" s="74"/>
      <c r="G218" s="87" t="s">
        <v>925</v>
      </c>
      <c r="H218" s="87" t="s">
        <v>162</v>
      </c>
      <c r="I218" s="84">
        <v>3810.2362060000009</v>
      </c>
      <c r="J218" s="86">
        <v>21033</v>
      </c>
      <c r="K218" s="74"/>
      <c r="L218" s="84">
        <v>2757.6414221980003</v>
      </c>
      <c r="M218" s="85">
        <v>5.0348981893419787E-7</v>
      </c>
      <c r="N218" s="85">
        <f t="shared" si="4"/>
        <v>8.8045553671770894E-3</v>
      </c>
      <c r="O218" s="85">
        <f>L218/'סכום נכסי הקרן'!$C$42</f>
        <v>1.510039795207142E-3</v>
      </c>
    </row>
    <row r="219" spans="2:15">
      <c r="B219" s="77" t="s">
        <v>1666</v>
      </c>
      <c r="C219" s="74" t="s">
        <v>1667</v>
      </c>
      <c r="D219" s="87" t="s">
        <v>1487</v>
      </c>
      <c r="E219" s="87" t="s">
        <v>905</v>
      </c>
      <c r="F219" s="74"/>
      <c r="G219" s="87" t="s">
        <v>978</v>
      </c>
      <c r="H219" s="87" t="s">
        <v>162</v>
      </c>
      <c r="I219" s="84">
        <v>2482.0920640000004</v>
      </c>
      <c r="J219" s="86">
        <v>4835</v>
      </c>
      <c r="K219" s="74"/>
      <c r="L219" s="84">
        <v>412.95148960400007</v>
      </c>
      <c r="M219" s="85">
        <v>1.5741714355992175E-6</v>
      </c>
      <c r="N219" s="85">
        <f t="shared" si="4"/>
        <v>1.3184652017877965E-3</v>
      </c>
      <c r="O219" s="85">
        <f>L219/'סכום נכסי הקרן'!$C$42</f>
        <v>2.2612554981680125E-4</v>
      </c>
    </row>
    <row r="220" spans="2:15">
      <c r="B220" s="77" t="s">
        <v>1668</v>
      </c>
      <c r="C220" s="74" t="s">
        <v>1669</v>
      </c>
      <c r="D220" s="87" t="s">
        <v>1487</v>
      </c>
      <c r="E220" s="87" t="s">
        <v>905</v>
      </c>
      <c r="F220" s="74"/>
      <c r="G220" s="87" t="s">
        <v>1080</v>
      </c>
      <c r="H220" s="87" t="s">
        <v>162</v>
      </c>
      <c r="I220" s="84">
        <v>2388.3633000000004</v>
      </c>
      <c r="J220" s="86">
        <v>1827</v>
      </c>
      <c r="K220" s="74"/>
      <c r="L220" s="84">
        <v>150.14940276700003</v>
      </c>
      <c r="M220" s="85">
        <v>6.3002538133337756E-6</v>
      </c>
      <c r="N220" s="85">
        <f t="shared" si="4"/>
        <v>4.793947173004512E-4</v>
      </c>
      <c r="O220" s="85">
        <f>L220/'סכום נכסי הקרן'!$C$42</f>
        <v>8.2219381961573949E-5</v>
      </c>
    </row>
    <row r="221" spans="2:15">
      <c r="B221" s="77" t="s">
        <v>1670</v>
      </c>
      <c r="C221" s="74" t="s">
        <v>1671</v>
      </c>
      <c r="D221" s="87" t="s">
        <v>1487</v>
      </c>
      <c r="E221" s="87" t="s">
        <v>905</v>
      </c>
      <c r="F221" s="74"/>
      <c r="G221" s="87" t="s">
        <v>978</v>
      </c>
      <c r="H221" s="87" t="s">
        <v>162</v>
      </c>
      <c r="I221" s="84">
        <v>352.19886900000006</v>
      </c>
      <c r="J221" s="86">
        <v>35678</v>
      </c>
      <c r="K221" s="74"/>
      <c r="L221" s="84">
        <v>432.38750026700006</v>
      </c>
      <c r="M221" s="85">
        <v>4.2110323303583417E-6</v>
      </c>
      <c r="N221" s="85">
        <f t="shared" si="4"/>
        <v>1.3805201994470031E-3</v>
      </c>
      <c r="O221" s="85">
        <f>L221/'סכום נכסי הקרן'!$C$42</f>
        <v>2.3676839457716437E-4</v>
      </c>
    </row>
    <row r="222" spans="2:15">
      <c r="B222" s="77" t="s">
        <v>1672</v>
      </c>
      <c r="C222" s="74" t="s">
        <v>1673</v>
      </c>
      <c r="D222" s="87" t="s">
        <v>1484</v>
      </c>
      <c r="E222" s="87" t="s">
        <v>905</v>
      </c>
      <c r="F222" s="74"/>
      <c r="G222" s="87" t="s">
        <v>940</v>
      </c>
      <c r="H222" s="87" t="s">
        <v>162</v>
      </c>
      <c r="I222" s="84">
        <v>977.84432300000014</v>
      </c>
      <c r="J222" s="86">
        <v>12271</v>
      </c>
      <c r="K222" s="74"/>
      <c r="L222" s="84">
        <v>412.88998377900003</v>
      </c>
      <c r="M222" s="85">
        <v>5.9530851369355124E-6</v>
      </c>
      <c r="N222" s="85">
        <f t="shared" si="4"/>
        <v>1.3182688269301891E-3</v>
      </c>
      <c r="O222" s="85">
        <f>L222/'סכום נכסי הקרן'!$C$42</f>
        <v>2.2609187022284118E-4</v>
      </c>
    </row>
    <row r="223" spans="2:15">
      <c r="B223" s="77" t="s">
        <v>1674</v>
      </c>
      <c r="C223" s="74" t="s">
        <v>1675</v>
      </c>
      <c r="D223" s="87" t="s">
        <v>138</v>
      </c>
      <c r="E223" s="87" t="s">
        <v>905</v>
      </c>
      <c r="F223" s="74"/>
      <c r="G223" s="87" t="s">
        <v>2864</v>
      </c>
      <c r="H223" s="87" t="s">
        <v>1565</v>
      </c>
      <c r="I223" s="84">
        <v>3165.0838400000002</v>
      </c>
      <c r="J223" s="86">
        <v>10934</v>
      </c>
      <c r="K223" s="74"/>
      <c r="L223" s="84">
        <v>1289.4578150860002</v>
      </c>
      <c r="M223" s="85">
        <v>1.0986059840333219E-6</v>
      </c>
      <c r="N223" s="85">
        <f t="shared" si="4"/>
        <v>4.1169611955983757E-3</v>
      </c>
      <c r="O223" s="85">
        <f>L223/'סכום נכסי הקרן'!$C$42</f>
        <v>7.0608622257665934E-4</v>
      </c>
    </row>
    <row r="224" spans="2:15">
      <c r="B224" s="77" t="s">
        <v>1676</v>
      </c>
      <c r="C224" s="74" t="s">
        <v>1677</v>
      </c>
      <c r="D224" s="87" t="s">
        <v>1484</v>
      </c>
      <c r="E224" s="87" t="s">
        <v>905</v>
      </c>
      <c r="F224" s="74"/>
      <c r="G224" s="87" t="s">
        <v>937</v>
      </c>
      <c r="H224" s="87" t="s">
        <v>162</v>
      </c>
      <c r="I224" s="84">
        <v>934.60761200000013</v>
      </c>
      <c r="J224" s="86">
        <v>50003</v>
      </c>
      <c r="K224" s="74"/>
      <c r="L224" s="84">
        <v>1608.0888762240002</v>
      </c>
      <c r="M224" s="85">
        <v>2.1192174261344405E-6</v>
      </c>
      <c r="N224" s="85">
        <f t="shared" si="4"/>
        <v>5.1342815755830362E-3</v>
      </c>
      <c r="O224" s="85">
        <f>L224/'סכום נכסי הקרן'!$C$42</f>
        <v>8.8056343286020623E-4</v>
      </c>
    </row>
    <row r="225" spans="2:15">
      <c r="B225" s="77" t="s">
        <v>1678</v>
      </c>
      <c r="C225" s="74" t="s">
        <v>1679</v>
      </c>
      <c r="D225" s="87" t="s">
        <v>1487</v>
      </c>
      <c r="E225" s="87" t="s">
        <v>905</v>
      </c>
      <c r="F225" s="74"/>
      <c r="G225" s="87" t="s">
        <v>934</v>
      </c>
      <c r="H225" s="87" t="s">
        <v>162</v>
      </c>
      <c r="I225" s="84">
        <v>3948.0256320000003</v>
      </c>
      <c r="J225" s="86">
        <v>12554</v>
      </c>
      <c r="K225" s="84">
        <v>3.3283632690000005</v>
      </c>
      <c r="L225" s="84">
        <v>1708.8088725810005</v>
      </c>
      <c r="M225" s="85">
        <v>3.1714327750300763E-6</v>
      </c>
      <c r="N225" s="85">
        <f t="shared" si="4"/>
        <v>5.4558588398961961E-3</v>
      </c>
      <c r="O225" s="85">
        <f>L225/'סכום נכסי הקרן'!$C$42</f>
        <v>9.3571607215837992E-4</v>
      </c>
    </row>
    <row r="226" spans="2:15">
      <c r="B226" s="77" t="s">
        <v>1680</v>
      </c>
      <c r="C226" s="74" t="s">
        <v>1681</v>
      </c>
      <c r="D226" s="87" t="s">
        <v>1487</v>
      </c>
      <c r="E226" s="87" t="s">
        <v>905</v>
      </c>
      <c r="F226" s="74"/>
      <c r="G226" s="87" t="s">
        <v>1080</v>
      </c>
      <c r="H226" s="87" t="s">
        <v>162</v>
      </c>
      <c r="I226" s="84">
        <v>1645.3169400000002</v>
      </c>
      <c r="J226" s="86">
        <v>3923</v>
      </c>
      <c r="K226" s="84">
        <v>2.5476910160000008</v>
      </c>
      <c r="L226" s="84">
        <v>224.64973223300001</v>
      </c>
      <c r="M226" s="85">
        <v>2.8908524840821365E-6</v>
      </c>
      <c r="N226" s="85">
        <f t="shared" si="4"/>
        <v>7.1725823007489579E-4</v>
      </c>
      <c r="O226" s="85">
        <f>L226/'סכום נכסי הקרן'!$C$42</f>
        <v>1.2301455617970541E-4</v>
      </c>
    </row>
    <row r="227" spans="2:15">
      <c r="B227" s="77" t="s">
        <v>1682</v>
      </c>
      <c r="C227" s="74" t="s">
        <v>1683</v>
      </c>
      <c r="D227" s="87" t="s">
        <v>1484</v>
      </c>
      <c r="E227" s="87" t="s">
        <v>905</v>
      </c>
      <c r="F227" s="74"/>
      <c r="G227" s="87" t="s">
        <v>1010</v>
      </c>
      <c r="H227" s="87" t="s">
        <v>162</v>
      </c>
      <c r="I227" s="84">
        <v>1083.6247570000003</v>
      </c>
      <c r="J227" s="86">
        <v>54122</v>
      </c>
      <c r="K227" s="74"/>
      <c r="L227" s="84">
        <v>2018.0755839850001</v>
      </c>
      <c r="M227" s="85">
        <v>1.7562799951377638E-6</v>
      </c>
      <c r="N227" s="85">
        <f t="shared" si="4"/>
        <v>6.443280867235392E-3</v>
      </c>
      <c r="O227" s="85">
        <f>L227/'סכום נכסי הקרן'!$C$42</f>
        <v>1.1050655161410758E-3</v>
      </c>
    </row>
    <row r="228" spans="2:15">
      <c r="B228" s="77" t="s">
        <v>1684</v>
      </c>
      <c r="C228" s="74" t="s">
        <v>1685</v>
      </c>
      <c r="D228" s="87" t="s">
        <v>1484</v>
      </c>
      <c r="E228" s="87" t="s">
        <v>905</v>
      </c>
      <c r="F228" s="74"/>
      <c r="G228" s="87" t="s">
        <v>925</v>
      </c>
      <c r="H228" s="87" t="s">
        <v>162</v>
      </c>
      <c r="I228" s="84">
        <v>2015.6586560000005</v>
      </c>
      <c r="J228" s="86">
        <v>5970</v>
      </c>
      <c r="K228" s="74"/>
      <c r="L228" s="84">
        <v>414.07212168700005</v>
      </c>
      <c r="M228" s="85">
        <v>6.6945652862287898E-7</v>
      </c>
      <c r="N228" s="85">
        <f t="shared" si="4"/>
        <v>1.3220431387674144E-3</v>
      </c>
      <c r="O228" s="85">
        <f>L228/'סכום נכסי הקרן'!$C$42</f>
        <v>2.2673918980186032E-4</v>
      </c>
    </row>
    <row r="229" spans="2:15">
      <c r="B229" s="77" t="s">
        <v>1529</v>
      </c>
      <c r="C229" s="74" t="s">
        <v>1530</v>
      </c>
      <c r="D229" s="87" t="s">
        <v>1487</v>
      </c>
      <c r="E229" s="87" t="s">
        <v>905</v>
      </c>
      <c r="F229" s="74"/>
      <c r="G229" s="87" t="s">
        <v>189</v>
      </c>
      <c r="H229" s="87" t="s">
        <v>162</v>
      </c>
      <c r="I229" s="84">
        <v>9220.4711270000025</v>
      </c>
      <c r="J229" s="86">
        <v>5911</v>
      </c>
      <c r="K229" s="74"/>
      <c r="L229" s="84">
        <v>1875.4208683440004</v>
      </c>
      <c r="M229" s="85">
        <v>1.8055577371705575E-4</v>
      </c>
      <c r="N229" s="85">
        <f>L229/$L$11</f>
        <v>5.9878150723935908E-3</v>
      </c>
      <c r="O229" s="85">
        <f>L229/'סכום נכסי הקרן'!$C$42</f>
        <v>1.026950103506981E-3</v>
      </c>
    </row>
    <row r="230" spans="2:15">
      <c r="B230" s="77" t="s">
        <v>1686</v>
      </c>
      <c r="C230" s="74" t="s">
        <v>1687</v>
      </c>
      <c r="D230" s="87" t="s">
        <v>1487</v>
      </c>
      <c r="E230" s="87" t="s">
        <v>905</v>
      </c>
      <c r="F230" s="74"/>
      <c r="G230" s="87" t="s">
        <v>978</v>
      </c>
      <c r="H230" s="87" t="s">
        <v>162</v>
      </c>
      <c r="I230" s="84">
        <v>41217.000000000007</v>
      </c>
      <c r="J230" s="86">
        <v>1206</v>
      </c>
      <c r="K230" s="84">
        <v>11.346219999999999</v>
      </c>
      <c r="L230" s="84">
        <v>1721.7882500000003</v>
      </c>
      <c r="M230" s="85">
        <v>1.0714436504942236E-4</v>
      </c>
      <c r="N230" s="85">
        <f t="shared" si="4"/>
        <v>5.497299197658876E-3</v>
      </c>
      <c r="O230" s="85">
        <f>L230/'סכום נכסי הקרן'!$C$42</f>
        <v>9.4282336909043743E-4</v>
      </c>
    </row>
    <row r="231" spans="2:15">
      <c r="B231" s="77" t="s">
        <v>1688</v>
      </c>
      <c r="C231" s="74" t="s">
        <v>1689</v>
      </c>
      <c r="D231" s="87" t="s">
        <v>1487</v>
      </c>
      <c r="E231" s="87" t="s">
        <v>905</v>
      </c>
      <c r="F231" s="74"/>
      <c r="G231" s="87" t="s">
        <v>925</v>
      </c>
      <c r="H231" s="87" t="s">
        <v>162</v>
      </c>
      <c r="I231" s="84">
        <v>1233.1031260000002</v>
      </c>
      <c r="J231" s="86">
        <v>24475</v>
      </c>
      <c r="K231" s="74"/>
      <c r="L231" s="84">
        <v>1038.5006478950002</v>
      </c>
      <c r="M231" s="85">
        <v>1.279507086268111E-5</v>
      </c>
      <c r="N231" s="85">
        <f t="shared" si="4"/>
        <v>3.315708989442463E-3</v>
      </c>
      <c r="O231" s="85">
        <f>L231/'סכום נכסי הקרן'!$C$42</f>
        <v>5.6866614094443148E-4</v>
      </c>
    </row>
    <row r="232" spans="2:15">
      <c r="B232" s="77" t="s">
        <v>1690</v>
      </c>
      <c r="C232" s="74" t="s">
        <v>1691</v>
      </c>
      <c r="D232" s="87" t="s">
        <v>1484</v>
      </c>
      <c r="E232" s="87" t="s">
        <v>905</v>
      </c>
      <c r="F232" s="74"/>
      <c r="G232" s="87" t="s">
        <v>925</v>
      </c>
      <c r="H232" s="87" t="s">
        <v>162</v>
      </c>
      <c r="I232" s="84">
        <v>1818.9820120000002</v>
      </c>
      <c r="J232" s="86">
        <v>19703</v>
      </c>
      <c r="K232" s="74"/>
      <c r="L232" s="84">
        <v>1233.2338428810001</v>
      </c>
      <c r="M232" s="85">
        <v>1.5503131097525284E-6</v>
      </c>
      <c r="N232" s="85">
        <f t="shared" si="4"/>
        <v>3.9374501568328708E-3</v>
      </c>
      <c r="O232" s="85">
        <f>L232/'סכום נכסי הקרן'!$C$42</f>
        <v>6.7529888569132211E-4</v>
      </c>
    </row>
    <row r="233" spans="2:15">
      <c r="B233" s="77" t="s">
        <v>1692</v>
      </c>
      <c r="C233" s="74" t="s">
        <v>1693</v>
      </c>
      <c r="D233" s="87" t="s">
        <v>28</v>
      </c>
      <c r="E233" s="87" t="s">
        <v>905</v>
      </c>
      <c r="F233" s="74"/>
      <c r="G233" s="87" t="s">
        <v>1040</v>
      </c>
      <c r="H233" s="87" t="s">
        <v>164</v>
      </c>
      <c r="I233" s="84">
        <v>6246.8760000000011</v>
      </c>
      <c r="J233" s="86">
        <v>1550</v>
      </c>
      <c r="K233" s="74"/>
      <c r="L233" s="84">
        <v>389.80443771199998</v>
      </c>
      <c r="M233" s="85">
        <v>6.9810896764829665E-6</v>
      </c>
      <c r="N233" s="85">
        <f t="shared" ref="N233:N260" si="5">L233/$L$11</f>
        <v>1.2445616484361805E-3</v>
      </c>
      <c r="O233" s="85">
        <f>L233/'סכום נכסי הקרן'!$C$42</f>
        <v>2.13450598963044E-4</v>
      </c>
    </row>
    <row r="234" spans="2:15">
      <c r="B234" s="77" t="s">
        <v>1533</v>
      </c>
      <c r="C234" s="74" t="s">
        <v>1534</v>
      </c>
      <c r="D234" s="87" t="s">
        <v>1484</v>
      </c>
      <c r="E234" s="87" t="s">
        <v>905</v>
      </c>
      <c r="F234" s="74"/>
      <c r="G234" s="87" t="s">
        <v>920</v>
      </c>
      <c r="H234" s="87" t="s">
        <v>162</v>
      </c>
      <c r="I234" s="84">
        <v>9518.6804000000011</v>
      </c>
      <c r="J234" s="86">
        <v>4591</v>
      </c>
      <c r="K234" s="74"/>
      <c r="L234" s="84">
        <v>1503.7260055360002</v>
      </c>
      <c r="M234" s="85">
        <v>6.9744395244463936E-5</v>
      </c>
      <c r="N234" s="85">
        <f>L234/$L$11</f>
        <v>4.8010733978070992E-3</v>
      </c>
      <c r="O234" s="85">
        <f>L234/'סכום נכסי הקרן'!$C$42</f>
        <v>8.2341601455832752E-4</v>
      </c>
    </row>
    <row r="235" spans="2:15">
      <c r="B235" s="77" t="s">
        <v>1694</v>
      </c>
      <c r="C235" s="74" t="s">
        <v>1695</v>
      </c>
      <c r="D235" s="87" t="s">
        <v>1487</v>
      </c>
      <c r="E235" s="87" t="s">
        <v>905</v>
      </c>
      <c r="F235" s="74"/>
      <c r="G235" s="87" t="s">
        <v>966</v>
      </c>
      <c r="H235" s="87" t="s">
        <v>162</v>
      </c>
      <c r="I235" s="84">
        <v>1688.9220540000001</v>
      </c>
      <c r="J235" s="86">
        <v>10062</v>
      </c>
      <c r="K235" s="74"/>
      <c r="L235" s="84">
        <v>584.761258763</v>
      </c>
      <c r="M235" s="85">
        <v>2.2867089287310007E-6</v>
      </c>
      <c r="N235" s="85">
        <f t="shared" si="5"/>
        <v>1.867016805707574E-3</v>
      </c>
      <c r="O235" s="85">
        <f>L235/'סכום נכסי הקרן'!$C$42</f>
        <v>3.2020579772251126E-4</v>
      </c>
    </row>
    <row r="236" spans="2:15">
      <c r="B236" s="77" t="s">
        <v>1696</v>
      </c>
      <c r="C236" s="74" t="s">
        <v>1697</v>
      </c>
      <c r="D236" s="87" t="s">
        <v>1487</v>
      </c>
      <c r="E236" s="87" t="s">
        <v>905</v>
      </c>
      <c r="F236" s="74"/>
      <c r="G236" s="87" t="s">
        <v>934</v>
      </c>
      <c r="H236" s="87" t="s">
        <v>162</v>
      </c>
      <c r="I236" s="84">
        <v>3331.6672000000003</v>
      </c>
      <c r="J236" s="86">
        <v>5964</v>
      </c>
      <c r="K236" s="74"/>
      <c r="L236" s="84">
        <v>683.72887405100005</v>
      </c>
      <c r="M236" s="85">
        <v>4.686350027558266E-5</v>
      </c>
      <c r="N236" s="85">
        <f t="shared" si="5"/>
        <v>2.1829990945383491E-3</v>
      </c>
      <c r="O236" s="85">
        <f>L236/'סכום נכסי הקרן'!$C$42</f>
        <v>3.7439886151922289E-4</v>
      </c>
    </row>
    <row r="237" spans="2:15">
      <c r="B237" s="77" t="s">
        <v>1698</v>
      </c>
      <c r="C237" s="74" t="s">
        <v>1699</v>
      </c>
      <c r="D237" s="87" t="s">
        <v>1487</v>
      </c>
      <c r="E237" s="87" t="s">
        <v>905</v>
      </c>
      <c r="F237" s="74"/>
      <c r="G237" s="87" t="s">
        <v>934</v>
      </c>
      <c r="H237" s="87" t="s">
        <v>162</v>
      </c>
      <c r="I237" s="84">
        <v>2415.4587200000005</v>
      </c>
      <c r="J237" s="86">
        <v>6797</v>
      </c>
      <c r="K237" s="74"/>
      <c r="L237" s="84">
        <v>564.93900717200017</v>
      </c>
      <c r="M237" s="85">
        <v>5.0151327963627171E-5</v>
      </c>
      <c r="N237" s="85">
        <f t="shared" si="5"/>
        <v>1.8037286239192527E-3</v>
      </c>
      <c r="O237" s="85">
        <f>L237/'סכום נכסי הקרן'!$C$42</f>
        <v>3.0935145368340847E-4</v>
      </c>
    </row>
    <row r="238" spans="2:15">
      <c r="B238" s="77" t="s">
        <v>1700</v>
      </c>
      <c r="C238" s="74" t="s">
        <v>1701</v>
      </c>
      <c r="D238" s="87" t="s">
        <v>122</v>
      </c>
      <c r="E238" s="87" t="s">
        <v>905</v>
      </c>
      <c r="F238" s="74"/>
      <c r="G238" s="87" t="s">
        <v>1625</v>
      </c>
      <c r="H238" s="87" t="s">
        <v>165</v>
      </c>
      <c r="I238" s="84">
        <v>1291.0210400000003</v>
      </c>
      <c r="J238" s="86">
        <v>7560</v>
      </c>
      <c r="K238" s="74"/>
      <c r="L238" s="84">
        <v>430.49933160400002</v>
      </c>
      <c r="M238" s="85">
        <v>1.8148392227732305E-6</v>
      </c>
      <c r="N238" s="85">
        <f t="shared" si="5"/>
        <v>1.3744916834107512E-3</v>
      </c>
      <c r="O238" s="85">
        <f>L238/'סכום נכסי הקרן'!$C$42</f>
        <v>2.357344639876969E-4</v>
      </c>
    </row>
    <row r="239" spans="2:15">
      <c r="B239" s="77" t="s">
        <v>1702</v>
      </c>
      <c r="C239" s="74" t="s">
        <v>1703</v>
      </c>
      <c r="D239" s="87" t="s">
        <v>1484</v>
      </c>
      <c r="E239" s="87" t="s">
        <v>905</v>
      </c>
      <c r="F239" s="74"/>
      <c r="G239" s="87" t="s">
        <v>947</v>
      </c>
      <c r="H239" s="87" t="s">
        <v>162</v>
      </c>
      <c r="I239" s="84">
        <v>2498.7504000000004</v>
      </c>
      <c r="J239" s="86">
        <v>9332</v>
      </c>
      <c r="K239" s="74"/>
      <c r="L239" s="84">
        <v>802.38403579600015</v>
      </c>
      <c r="M239" s="85">
        <v>7.0188501862053269E-6</v>
      </c>
      <c r="N239" s="85">
        <f t="shared" si="5"/>
        <v>2.5618394806653151E-3</v>
      </c>
      <c r="O239" s="85">
        <f>L239/'סכום נכסי הקרן'!$C$42</f>
        <v>4.3937250700460225E-4</v>
      </c>
    </row>
    <row r="240" spans="2:15">
      <c r="B240" s="77" t="s">
        <v>1704</v>
      </c>
      <c r="C240" s="74" t="s">
        <v>1705</v>
      </c>
      <c r="D240" s="87" t="s">
        <v>28</v>
      </c>
      <c r="E240" s="87" t="s">
        <v>905</v>
      </c>
      <c r="F240" s="74"/>
      <c r="G240" s="87" t="s">
        <v>987</v>
      </c>
      <c r="H240" s="87" t="s">
        <v>162</v>
      </c>
      <c r="I240" s="84">
        <v>163.34331400000002</v>
      </c>
      <c r="J240" s="86">
        <v>126700</v>
      </c>
      <c r="K240" s="74"/>
      <c r="L240" s="84">
        <v>712.13552158900018</v>
      </c>
      <c r="M240" s="85">
        <v>6.840421432100572E-7</v>
      </c>
      <c r="N240" s="85">
        <f t="shared" si="5"/>
        <v>2.2736954044468567E-3</v>
      </c>
      <c r="O240" s="85">
        <f>L240/'סכום נכסי הקרן'!$C$42</f>
        <v>3.8995388179325594E-4</v>
      </c>
    </row>
    <row r="241" spans="2:15">
      <c r="B241" s="77" t="s">
        <v>1706</v>
      </c>
      <c r="C241" s="74" t="s">
        <v>1707</v>
      </c>
      <c r="D241" s="87" t="s">
        <v>28</v>
      </c>
      <c r="E241" s="87" t="s">
        <v>905</v>
      </c>
      <c r="F241" s="74"/>
      <c r="G241" s="87" t="s">
        <v>925</v>
      </c>
      <c r="H241" s="87" t="s">
        <v>164</v>
      </c>
      <c r="I241" s="84">
        <v>832.91680000000008</v>
      </c>
      <c r="J241" s="86">
        <v>13260</v>
      </c>
      <c r="K241" s="74"/>
      <c r="L241" s="84">
        <v>444.62854572600008</v>
      </c>
      <c r="M241" s="85">
        <v>6.7799261761110485E-7</v>
      </c>
      <c r="N241" s="85">
        <f t="shared" si="5"/>
        <v>1.4196032222172342E-3</v>
      </c>
      <c r="O241" s="85">
        <f>L241/'סכום נכסי הקרן'!$C$42</f>
        <v>2.4347139288188831E-4</v>
      </c>
    </row>
    <row r="242" spans="2:15">
      <c r="B242" s="77" t="s">
        <v>1708</v>
      </c>
      <c r="C242" s="74" t="s">
        <v>1709</v>
      </c>
      <c r="D242" s="87" t="s">
        <v>122</v>
      </c>
      <c r="E242" s="87" t="s">
        <v>905</v>
      </c>
      <c r="F242" s="74"/>
      <c r="G242" s="87" t="s">
        <v>966</v>
      </c>
      <c r="H242" s="87" t="s">
        <v>165</v>
      </c>
      <c r="I242" s="84">
        <v>22353.196391000001</v>
      </c>
      <c r="J242" s="86">
        <v>932.4</v>
      </c>
      <c r="K242" s="74"/>
      <c r="L242" s="84">
        <v>919.30424284000003</v>
      </c>
      <c r="M242" s="85">
        <v>1.8759479911790149E-5</v>
      </c>
      <c r="N242" s="85">
        <f t="shared" si="5"/>
        <v>2.9351405299511898E-3</v>
      </c>
      <c r="O242" s="85">
        <f>L242/'סכום נכסי הקרן'!$C$42</f>
        <v>5.033961193854949E-4</v>
      </c>
    </row>
    <row r="243" spans="2:15">
      <c r="B243" s="77" t="s">
        <v>1710</v>
      </c>
      <c r="C243" s="74" t="s">
        <v>1711</v>
      </c>
      <c r="D243" s="87" t="s">
        <v>28</v>
      </c>
      <c r="E243" s="87" t="s">
        <v>905</v>
      </c>
      <c r="F243" s="74"/>
      <c r="G243" s="87" t="s">
        <v>996</v>
      </c>
      <c r="H243" s="87" t="s">
        <v>164</v>
      </c>
      <c r="I243" s="84">
        <v>2633.2664630000004</v>
      </c>
      <c r="J243" s="86">
        <v>10804</v>
      </c>
      <c r="K243" s="74"/>
      <c r="L243" s="84">
        <v>1145.3324859669999</v>
      </c>
      <c r="M243" s="85">
        <v>3.0979605447058828E-6</v>
      </c>
      <c r="N243" s="85">
        <f t="shared" si="5"/>
        <v>3.6568000485303776E-3</v>
      </c>
      <c r="O243" s="85">
        <f>L243/'סכום נכסי הקרן'!$C$42</f>
        <v>6.2716552581197648E-4</v>
      </c>
    </row>
    <row r="244" spans="2:15">
      <c r="B244" s="77" t="s">
        <v>1712</v>
      </c>
      <c r="C244" s="74" t="s">
        <v>1713</v>
      </c>
      <c r="D244" s="87" t="s">
        <v>28</v>
      </c>
      <c r="E244" s="87" t="s">
        <v>905</v>
      </c>
      <c r="F244" s="74"/>
      <c r="G244" s="87" t="s">
        <v>1010</v>
      </c>
      <c r="H244" s="87" t="s">
        <v>164</v>
      </c>
      <c r="I244" s="84">
        <v>4331.1673600000013</v>
      </c>
      <c r="J244" s="86">
        <v>2625</v>
      </c>
      <c r="K244" s="74"/>
      <c r="L244" s="84">
        <v>457.70585589500007</v>
      </c>
      <c r="M244" s="85">
        <v>4.7532334840956999E-6</v>
      </c>
      <c r="N244" s="85">
        <f t="shared" si="5"/>
        <v>1.4613562581666779E-3</v>
      </c>
      <c r="O244" s="85">
        <f>L244/'סכום נכסי הקרן'!$C$42</f>
        <v>2.5063231620226596E-4</v>
      </c>
    </row>
    <row r="245" spans="2:15">
      <c r="B245" s="77" t="s">
        <v>1714</v>
      </c>
      <c r="C245" s="74" t="s">
        <v>1715</v>
      </c>
      <c r="D245" s="87" t="s">
        <v>1487</v>
      </c>
      <c r="E245" s="87" t="s">
        <v>905</v>
      </c>
      <c r="F245" s="74"/>
      <c r="G245" s="87" t="s">
        <v>1010</v>
      </c>
      <c r="H245" s="87" t="s">
        <v>162</v>
      </c>
      <c r="I245" s="84">
        <v>1615.8585920000003</v>
      </c>
      <c r="J245" s="86">
        <v>8107</v>
      </c>
      <c r="K245" s="74"/>
      <c r="L245" s="84">
        <v>450.76293448000007</v>
      </c>
      <c r="M245" s="85">
        <v>3.1157633697133968E-7</v>
      </c>
      <c r="N245" s="85">
        <f t="shared" si="5"/>
        <v>1.4391890048333555E-3</v>
      </c>
      <c r="O245" s="85">
        <f>L245/'סכום נכסי הקרן'!$C$42</f>
        <v>2.4683048484476863E-4</v>
      </c>
    </row>
    <row r="246" spans="2:15">
      <c r="B246" s="77" t="s">
        <v>1716</v>
      </c>
      <c r="C246" s="74" t="s">
        <v>1717</v>
      </c>
      <c r="D246" s="87" t="s">
        <v>1487</v>
      </c>
      <c r="E246" s="87" t="s">
        <v>905</v>
      </c>
      <c r="F246" s="74"/>
      <c r="G246" s="87" t="s">
        <v>947</v>
      </c>
      <c r="H246" s="87" t="s">
        <v>162</v>
      </c>
      <c r="I246" s="84">
        <v>916.20848000000012</v>
      </c>
      <c r="J246" s="86">
        <v>15742</v>
      </c>
      <c r="K246" s="74"/>
      <c r="L246" s="84">
        <v>496.29384342900005</v>
      </c>
      <c r="M246" s="85">
        <v>1.8301554588613508E-6</v>
      </c>
      <c r="N246" s="85">
        <f t="shared" si="5"/>
        <v>1.5845593947370017E-3</v>
      </c>
      <c r="O246" s="85">
        <f>L246/'סכום נכסי הקרן'!$C$42</f>
        <v>2.7176247341714163E-4</v>
      </c>
    </row>
    <row r="247" spans="2:15">
      <c r="B247" s="77" t="s">
        <v>1718</v>
      </c>
      <c r="C247" s="74" t="s">
        <v>1719</v>
      </c>
      <c r="D247" s="87" t="s">
        <v>1720</v>
      </c>
      <c r="E247" s="87" t="s">
        <v>905</v>
      </c>
      <c r="F247" s="74"/>
      <c r="G247" s="87" t="s">
        <v>937</v>
      </c>
      <c r="H247" s="87" t="s">
        <v>167</v>
      </c>
      <c r="I247" s="84">
        <v>1890.7211360000001</v>
      </c>
      <c r="J247" s="86">
        <v>51150</v>
      </c>
      <c r="K247" s="74"/>
      <c r="L247" s="84">
        <v>429.39411431200006</v>
      </c>
      <c r="M247" s="85">
        <v>1.9730499308750306E-7</v>
      </c>
      <c r="N247" s="85">
        <f t="shared" si="5"/>
        <v>1.3709629625401388E-3</v>
      </c>
      <c r="O247" s="85">
        <f>L247/'סכום נכסי הקרן'!$C$42</f>
        <v>2.351292648926163E-4</v>
      </c>
    </row>
    <row r="248" spans="2:15">
      <c r="B248" s="77" t="s">
        <v>1721</v>
      </c>
      <c r="C248" s="74" t="s">
        <v>1722</v>
      </c>
      <c r="D248" s="87" t="s">
        <v>28</v>
      </c>
      <c r="E248" s="87" t="s">
        <v>905</v>
      </c>
      <c r="F248" s="74"/>
      <c r="G248" s="87" t="s">
        <v>996</v>
      </c>
      <c r="H248" s="87" t="s">
        <v>164</v>
      </c>
      <c r="I248" s="84">
        <v>1582.5419200000001</v>
      </c>
      <c r="J248" s="86">
        <v>6416</v>
      </c>
      <c r="K248" s="74"/>
      <c r="L248" s="84">
        <v>408.76318430000009</v>
      </c>
      <c r="M248" s="85">
        <v>7.4186159077332203E-6</v>
      </c>
      <c r="N248" s="85">
        <f t="shared" si="5"/>
        <v>1.3050928446543164E-3</v>
      </c>
      <c r="O248" s="85">
        <f>L248/'סכום נכסי הקרן'!$C$42</f>
        <v>2.2383210164308033E-4</v>
      </c>
    </row>
    <row r="249" spans="2:15">
      <c r="B249" s="77" t="s">
        <v>1723</v>
      </c>
      <c r="C249" s="74" t="s">
        <v>1724</v>
      </c>
      <c r="D249" s="87" t="s">
        <v>1487</v>
      </c>
      <c r="E249" s="87" t="s">
        <v>905</v>
      </c>
      <c r="F249" s="74"/>
      <c r="G249" s="87" t="s">
        <v>947</v>
      </c>
      <c r="H249" s="87" t="s">
        <v>162</v>
      </c>
      <c r="I249" s="84">
        <v>3998.0006400000007</v>
      </c>
      <c r="J249" s="86">
        <v>5565</v>
      </c>
      <c r="K249" s="74"/>
      <c r="L249" s="84">
        <v>765.5837392550003</v>
      </c>
      <c r="M249" s="85">
        <v>3.3342759013438896E-6</v>
      </c>
      <c r="N249" s="85">
        <f t="shared" si="5"/>
        <v>2.4443440565628176E-3</v>
      </c>
      <c r="O249" s="85">
        <f>L249/'סכום נכסי הקרן'!$C$42</f>
        <v>4.1922126043388567E-4</v>
      </c>
    </row>
    <row r="250" spans="2:15">
      <c r="B250" s="77" t="s">
        <v>1725</v>
      </c>
      <c r="C250" s="74" t="s">
        <v>1726</v>
      </c>
      <c r="D250" s="87" t="s">
        <v>1487</v>
      </c>
      <c r="E250" s="87" t="s">
        <v>905</v>
      </c>
      <c r="F250" s="74"/>
      <c r="G250" s="87" t="s">
        <v>984</v>
      </c>
      <c r="H250" s="87" t="s">
        <v>162</v>
      </c>
      <c r="I250" s="84">
        <v>2169.2984890000002</v>
      </c>
      <c r="J250" s="86">
        <v>16663</v>
      </c>
      <c r="K250" s="74"/>
      <c r="L250" s="84">
        <v>1243.8189830250003</v>
      </c>
      <c r="M250" s="85">
        <v>3.0679622563528485E-6</v>
      </c>
      <c r="N250" s="85">
        <f t="shared" si="5"/>
        <v>3.9712462304329309E-3</v>
      </c>
      <c r="O250" s="85">
        <f>L250/'סכום נכסי הקרן'!$C$42</f>
        <v>6.8109513705548409E-4</v>
      </c>
    </row>
    <row r="251" spans="2:15">
      <c r="B251" s="77" t="s">
        <v>1727</v>
      </c>
      <c r="C251" s="74" t="s">
        <v>1728</v>
      </c>
      <c r="D251" s="87" t="s">
        <v>1487</v>
      </c>
      <c r="E251" s="87" t="s">
        <v>905</v>
      </c>
      <c r="F251" s="74"/>
      <c r="G251" s="87" t="s">
        <v>996</v>
      </c>
      <c r="H251" s="87" t="s">
        <v>162</v>
      </c>
      <c r="I251" s="84">
        <v>766.28345600000011</v>
      </c>
      <c r="J251" s="86">
        <v>17450</v>
      </c>
      <c r="K251" s="74"/>
      <c r="L251" s="84">
        <v>460.11834943100007</v>
      </c>
      <c r="M251" s="85">
        <v>1.0630972686189873E-5</v>
      </c>
      <c r="N251" s="85">
        <f t="shared" si="5"/>
        <v>1.4690588306402734E-3</v>
      </c>
      <c r="O251" s="85">
        <f>L251/'סכום נכסי הקרן'!$C$42</f>
        <v>2.519533586031073E-4</v>
      </c>
    </row>
    <row r="252" spans="2:15">
      <c r="B252" s="77" t="s">
        <v>1729</v>
      </c>
      <c r="C252" s="74" t="s">
        <v>1730</v>
      </c>
      <c r="D252" s="87" t="s">
        <v>1484</v>
      </c>
      <c r="E252" s="87" t="s">
        <v>905</v>
      </c>
      <c r="F252" s="74"/>
      <c r="G252" s="87" t="s">
        <v>925</v>
      </c>
      <c r="H252" s="87" t="s">
        <v>162</v>
      </c>
      <c r="I252" s="84">
        <v>3380.8609380000003</v>
      </c>
      <c r="J252" s="86">
        <v>11542</v>
      </c>
      <c r="K252" s="74"/>
      <c r="L252" s="84">
        <v>1342.7434739790003</v>
      </c>
      <c r="M252" s="85">
        <v>1.0716247323284476E-4</v>
      </c>
      <c r="N252" s="85">
        <f t="shared" si="5"/>
        <v>4.2870908325495019E-3</v>
      </c>
      <c r="O252" s="85">
        <f>L252/'סכום נכסי הקרן'!$C$42</f>
        <v>7.3526458666510182E-4</v>
      </c>
    </row>
    <row r="253" spans="2:15">
      <c r="B253" s="77" t="s">
        <v>1731</v>
      </c>
      <c r="C253" s="74" t="s">
        <v>1732</v>
      </c>
      <c r="D253" s="87" t="s">
        <v>1487</v>
      </c>
      <c r="E253" s="87" t="s">
        <v>905</v>
      </c>
      <c r="F253" s="74"/>
      <c r="G253" s="87" t="s">
        <v>934</v>
      </c>
      <c r="H253" s="87" t="s">
        <v>162</v>
      </c>
      <c r="I253" s="84">
        <v>2873.5629600000011</v>
      </c>
      <c r="J253" s="86">
        <v>7025</v>
      </c>
      <c r="K253" s="74"/>
      <c r="L253" s="84">
        <v>694.62709271200015</v>
      </c>
      <c r="M253" s="85">
        <v>7.3747542779810795E-6</v>
      </c>
      <c r="N253" s="85">
        <f t="shared" si="5"/>
        <v>2.2177947604403712E-3</v>
      </c>
      <c r="O253" s="85">
        <f>L253/'סכום נכסי הקרן'!$C$42</f>
        <v>3.8036654961039694E-4</v>
      </c>
    </row>
    <row r="254" spans="2:15">
      <c r="B254" s="77" t="s">
        <v>1733</v>
      </c>
      <c r="C254" s="74" t="s">
        <v>1734</v>
      </c>
      <c r="D254" s="87" t="s">
        <v>28</v>
      </c>
      <c r="E254" s="87" t="s">
        <v>905</v>
      </c>
      <c r="F254" s="74"/>
      <c r="G254" s="87" t="s">
        <v>996</v>
      </c>
      <c r="H254" s="87" t="s">
        <v>164</v>
      </c>
      <c r="I254" s="84">
        <v>2859.4727560000006</v>
      </c>
      <c r="J254" s="86">
        <v>7152</v>
      </c>
      <c r="K254" s="74"/>
      <c r="L254" s="84">
        <v>823.31431094200013</v>
      </c>
      <c r="M254" s="85">
        <v>4.6692476898332015E-6</v>
      </c>
      <c r="N254" s="85">
        <f t="shared" si="5"/>
        <v>2.6286653431178467E-3</v>
      </c>
      <c r="O254" s="85">
        <f>L254/'סכום נכסי הקרן'!$C$42</f>
        <v>4.5083358680296975E-4</v>
      </c>
    </row>
    <row r="255" spans="2:15">
      <c r="B255" s="77" t="s">
        <v>1735</v>
      </c>
      <c r="C255" s="74" t="s">
        <v>1736</v>
      </c>
      <c r="D255" s="87" t="s">
        <v>1487</v>
      </c>
      <c r="E255" s="87" t="s">
        <v>905</v>
      </c>
      <c r="F255" s="74"/>
      <c r="G255" s="87" t="s">
        <v>925</v>
      </c>
      <c r="H255" s="87" t="s">
        <v>162</v>
      </c>
      <c r="I255" s="84">
        <v>2354.5058690000005</v>
      </c>
      <c r="J255" s="86">
        <v>19997</v>
      </c>
      <c r="K255" s="74"/>
      <c r="L255" s="84">
        <v>1620.1278830540002</v>
      </c>
      <c r="M255" s="85">
        <v>1.3964981468916141E-6</v>
      </c>
      <c r="N255" s="85">
        <f t="shared" si="5"/>
        <v>5.1727195325078608E-3</v>
      </c>
      <c r="O255" s="85">
        <f>L255/'סכום נכסי הקרן'!$C$42</f>
        <v>8.8715579808279585E-4</v>
      </c>
    </row>
    <row r="256" spans="2:15">
      <c r="B256" s="77" t="s">
        <v>1737</v>
      </c>
      <c r="C256" s="74" t="s">
        <v>1738</v>
      </c>
      <c r="D256" s="87" t="s">
        <v>28</v>
      </c>
      <c r="E256" s="87" t="s">
        <v>905</v>
      </c>
      <c r="F256" s="74"/>
      <c r="G256" s="87" t="s">
        <v>1040</v>
      </c>
      <c r="H256" s="87" t="s">
        <v>164</v>
      </c>
      <c r="I256" s="84">
        <v>1957.3544800000004</v>
      </c>
      <c r="J256" s="86">
        <v>13838</v>
      </c>
      <c r="K256" s="74"/>
      <c r="L256" s="84">
        <v>1090.4230065640002</v>
      </c>
      <c r="M256" s="85">
        <v>9.4922540963940127E-6</v>
      </c>
      <c r="N256" s="85">
        <f t="shared" si="5"/>
        <v>3.4814859022838937E-3</v>
      </c>
      <c r="O256" s="85">
        <f>L256/'סכום נכסי הקרן'!$C$42</f>
        <v>5.9709798390272122E-4</v>
      </c>
    </row>
    <row r="257" spans="2:15">
      <c r="B257" s="77" t="s">
        <v>1739</v>
      </c>
      <c r="C257" s="74" t="s">
        <v>1740</v>
      </c>
      <c r="D257" s="87" t="s">
        <v>28</v>
      </c>
      <c r="E257" s="87" t="s">
        <v>905</v>
      </c>
      <c r="F257" s="74"/>
      <c r="G257" s="87" t="s">
        <v>996</v>
      </c>
      <c r="H257" s="87" t="s">
        <v>169</v>
      </c>
      <c r="I257" s="84">
        <v>23654.837120000004</v>
      </c>
      <c r="J257" s="86">
        <v>17305</v>
      </c>
      <c r="K257" s="74"/>
      <c r="L257" s="84">
        <v>1558.7932098250003</v>
      </c>
      <c r="M257" s="85">
        <v>1.4950161103299582E-5</v>
      </c>
      <c r="N257" s="85">
        <f t="shared" si="5"/>
        <v>4.9768911256579179E-3</v>
      </c>
      <c r="O257" s="85">
        <f>L257/'סכום נכסי הקרן'!$C$42</f>
        <v>8.5356992406151197E-4</v>
      </c>
    </row>
    <row r="258" spans="2:15">
      <c r="B258" s="77" t="s">
        <v>1741</v>
      </c>
      <c r="C258" s="74" t="s">
        <v>1742</v>
      </c>
      <c r="D258" s="87" t="s">
        <v>1487</v>
      </c>
      <c r="E258" s="87" t="s">
        <v>905</v>
      </c>
      <c r="F258" s="74"/>
      <c r="G258" s="87" t="s">
        <v>1080</v>
      </c>
      <c r="H258" s="87" t="s">
        <v>162</v>
      </c>
      <c r="I258" s="84">
        <v>1374.3127199999999</v>
      </c>
      <c r="J258" s="86">
        <v>13554</v>
      </c>
      <c r="K258" s="74"/>
      <c r="L258" s="84">
        <v>640.97002482300002</v>
      </c>
      <c r="M258" s="85">
        <v>1.0376233551777842E-5</v>
      </c>
      <c r="N258" s="85">
        <f t="shared" si="5"/>
        <v>2.0464792945258325E-3</v>
      </c>
      <c r="O258" s="85">
        <f>L258/'סכום נכסי הקרן'!$C$42</f>
        <v>3.5098480796904154E-4</v>
      </c>
    </row>
    <row r="259" spans="2:15">
      <c r="B259" s="77" t="s">
        <v>1743</v>
      </c>
      <c r="C259" s="74" t="s">
        <v>1744</v>
      </c>
      <c r="D259" s="87" t="s">
        <v>1487</v>
      </c>
      <c r="E259" s="87" t="s">
        <v>905</v>
      </c>
      <c r="F259" s="74"/>
      <c r="G259" s="87" t="s">
        <v>1069</v>
      </c>
      <c r="H259" s="87" t="s">
        <v>162</v>
      </c>
      <c r="I259" s="84">
        <v>3842.0036530000007</v>
      </c>
      <c r="J259" s="86">
        <v>13991</v>
      </c>
      <c r="K259" s="74"/>
      <c r="L259" s="84">
        <v>1849.6570095080003</v>
      </c>
      <c r="M259" s="85">
        <v>1.3558005009821363E-6</v>
      </c>
      <c r="N259" s="85">
        <f t="shared" si="5"/>
        <v>5.9055566178433643E-3</v>
      </c>
      <c r="O259" s="85">
        <f>L259/'סכום נכסי הקרן'!$C$42</f>
        <v>1.0128422315380976E-3</v>
      </c>
    </row>
    <row r="260" spans="2:15">
      <c r="B260" s="77" t="s">
        <v>1745</v>
      </c>
      <c r="C260" s="74" t="s">
        <v>1746</v>
      </c>
      <c r="D260" s="87" t="s">
        <v>1487</v>
      </c>
      <c r="E260" s="87" t="s">
        <v>905</v>
      </c>
      <c r="F260" s="74"/>
      <c r="G260" s="87" t="s">
        <v>937</v>
      </c>
      <c r="H260" s="87" t="s">
        <v>162</v>
      </c>
      <c r="I260" s="84">
        <v>2968.0990170000005</v>
      </c>
      <c r="J260" s="86">
        <v>12408</v>
      </c>
      <c r="K260" s="74"/>
      <c r="L260" s="84">
        <v>1267.2574191980004</v>
      </c>
      <c r="M260" s="85">
        <v>1.6424985833299767E-6</v>
      </c>
      <c r="N260" s="85">
        <f t="shared" si="5"/>
        <v>4.0460801110615225E-3</v>
      </c>
      <c r="O260" s="85">
        <f>L260/'סכום נכסי הקרן'!$C$42</f>
        <v>6.9392964522386037E-4</v>
      </c>
    </row>
    <row r="261" spans="2:15">
      <c r="E261" s="1"/>
      <c r="F261" s="1"/>
      <c r="G261" s="1"/>
    </row>
    <row r="262" spans="2:15">
      <c r="E262" s="1"/>
      <c r="F262" s="1"/>
      <c r="G262" s="1"/>
    </row>
    <row r="263" spans="2:15">
      <c r="E263" s="1"/>
      <c r="F263" s="1"/>
      <c r="G263" s="1"/>
    </row>
    <row r="264" spans="2:15">
      <c r="B264" s="89" t="s">
        <v>255</v>
      </c>
      <c r="E264" s="1"/>
      <c r="F264" s="1"/>
      <c r="G264" s="1"/>
    </row>
    <row r="265" spans="2:15">
      <c r="B265" s="89" t="s">
        <v>111</v>
      </c>
      <c r="E265" s="1"/>
      <c r="F265" s="1"/>
      <c r="G265" s="1"/>
    </row>
    <row r="266" spans="2:15">
      <c r="B266" s="89" t="s">
        <v>238</v>
      </c>
      <c r="E266" s="1"/>
      <c r="F266" s="1"/>
      <c r="G266" s="1"/>
    </row>
    <row r="267" spans="2:15">
      <c r="B267" s="89" t="s">
        <v>246</v>
      </c>
      <c r="E267" s="1"/>
      <c r="F267" s="1"/>
      <c r="G267" s="1"/>
    </row>
    <row r="268" spans="2:15">
      <c r="B268" s="89" t="s">
        <v>252</v>
      </c>
      <c r="E268" s="1"/>
      <c r="F268" s="1"/>
      <c r="G268" s="1"/>
    </row>
    <row r="269" spans="2:15">
      <c r="E269" s="1"/>
      <c r="F269" s="1"/>
      <c r="G269" s="1"/>
    </row>
    <row r="270" spans="2:15">
      <c r="E270" s="1"/>
      <c r="F270" s="1"/>
      <c r="G270" s="1"/>
    </row>
    <row r="271" spans="2:15">
      <c r="E271" s="1"/>
      <c r="F271" s="1"/>
      <c r="G271" s="1"/>
    </row>
    <row r="272" spans="2:15">
      <c r="B272" s="42"/>
      <c r="E272" s="1"/>
      <c r="F272" s="1"/>
      <c r="G272" s="1"/>
    </row>
    <row r="273" spans="2:7">
      <c r="B273" s="42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2"/>
      <c r="E293" s="1"/>
      <c r="F293" s="1"/>
      <c r="G293" s="1"/>
    </row>
    <row r="294" spans="2:7">
      <c r="B294" s="42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2"/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66 B268"/>
    <dataValidation type="list" allowBlank="1" showInputMessage="1" showErrorMessage="1" sqref="E12:E35 E37:E356">
      <formula1>$BF$6:$BF$23</formula1>
    </dataValidation>
    <dataValidation type="list" allowBlank="1" showInputMessage="1" showErrorMessage="1" sqref="H12:H35 H37:H356">
      <formula1>$BJ$6:$BJ$19</formula1>
    </dataValidation>
    <dataValidation type="list" allowBlank="1" showInputMessage="1" showErrorMessage="1" sqref="G12:G35 G37:G362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90" zoomScaleNormal="90" workbookViewId="0">
      <selection activeCell="K70" sqref="K70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58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178</v>
      </c>
      <c r="C1" s="68" t="s" vm="1">
        <v>264</v>
      </c>
    </row>
    <row r="2" spans="2:63">
      <c r="B2" s="47" t="s">
        <v>177</v>
      </c>
      <c r="C2" s="68" t="s">
        <v>265</v>
      </c>
    </row>
    <row r="3" spans="2:63">
      <c r="B3" s="47" t="s">
        <v>179</v>
      </c>
      <c r="C3" s="68" t="s">
        <v>266</v>
      </c>
    </row>
    <row r="4" spans="2:63">
      <c r="B4" s="47" t="s">
        <v>180</v>
      </c>
      <c r="C4" s="68">
        <v>8802</v>
      </c>
    </row>
    <row r="6" spans="2:63" ht="26.25" customHeight="1">
      <c r="B6" s="120" t="s">
        <v>208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BK6" s="3"/>
    </row>
    <row r="7" spans="2:63" ht="26.25" customHeight="1">
      <c r="B7" s="120" t="s">
        <v>262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BH7" s="3"/>
      <c r="BK7" s="3"/>
    </row>
    <row r="8" spans="2:63" s="3" customFormat="1" ht="74.25" customHeight="1">
      <c r="B8" s="22" t="s">
        <v>114</v>
      </c>
      <c r="C8" s="30" t="s">
        <v>45</v>
      </c>
      <c r="D8" s="30" t="s">
        <v>118</v>
      </c>
      <c r="E8" s="30" t="s">
        <v>116</v>
      </c>
      <c r="F8" s="30" t="s">
        <v>66</v>
      </c>
      <c r="G8" s="30" t="s">
        <v>102</v>
      </c>
      <c r="H8" s="30" t="s">
        <v>240</v>
      </c>
      <c r="I8" s="30" t="s">
        <v>239</v>
      </c>
      <c r="J8" s="30" t="s">
        <v>254</v>
      </c>
      <c r="K8" s="30" t="s">
        <v>62</v>
      </c>
      <c r="L8" s="30" t="s">
        <v>59</v>
      </c>
      <c r="M8" s="30" t="s">
        <v>181</v>
      </c>
      <c r="N8" s="14" t="s">
        <v>183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247</v>
      </c>
      <c r="I9" s="32"/>
      <c r="J9" s="16" t="s">
        <v>243</v>
      </c>
      <c r="K9" s="16" t="s">
        <v>243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69" t="s">
        <v>257</v>
      </c>
      <c r="C11" s="70"/>
      <c r="D11" s="70"/>
      <c r="E11" s="70"/>
      <c r="F11" s="70"/>
      <c r="G11" s="70"/>
      <c r="H11" s="78"/>
      <c r="I11" s="80"/>
      <c r="J11" s="70"/>
      <c r="K11" s="78">
        <v>206673.02243571411</v>
      </c>
      <c r="L11" s="70"/>
      <c r="M11" s="79">
        <f>K11/$K$11</f>
        <v>1</v>
      </c>
      <c r="N11" s="79">
        <f>K11/'סכום נכסי הקרן'!$C$42</f>
        <v>0.11317080094659927</v>
      </c>
      <c r="O11" s="5"/>
      <c r="BH11" s="1"/>
      <c r="BI11" s="3"/>
      <c r="BK11" s="1"/>
    </row>
    <row r="12" spans="2:63" ht="20.25">
      <c r="B12" s="71" t="s">
        <v>233</v>
      </c>
      <c r="C12" s="72"/>
      <c r="D12" s="72"/>
      <c r="E12" s="72"/>
      <c r="F12" s="72"/>
      <c r="G12" s="72"/>
      <c r="H12" s="81"/>
      <c r="I12" s="83"/>
      <c r="J12" s="72"/>
      <c r="K12" s="81">
        <v>20867.117584129999</v>
      </c>
      <c r="L12" s="72"/>
      <c r="M12" s="82">
        <f t="shared" ref="M12:M23" si="0">K12/$K$11</f>
        <v>0.10096681868878528</v>
      </c>
      <c r="N12" s="82">
        <f>K12/'סכום נכסי הקרן'!$C$42</f>
        <v>1.1426495740039899E-2</v>
      </c>
      <c r="BI12" s="4"/>
    </row>
    <row r="13" spans="2:63">
      <c r="B13" s="92" t="s">
        <v>258</v>
      </c>
      <c r="C13" s="72"/>
      <c r="D13" s="72"/>
      <c r="E13" s="72"/>
      <c r="F13" s="72"/>
      <c r="G13" s="72"/>
      <c r="H13" s="81"/>
      <c r="I13" s="83"/>
      <c r="J13" s="72"/>
      <c r="K13" s="81">
        <v>13282.949213029004</v>
      </c>
      <c r="L13" s="72"/>
      <c r="M13" s="82">
        <f t="shared" si="0"/>
        <v>6.4270358349071327E-2</v>
      </c>
      <c r="N13" s="82">
        <f>K13/'סכום נכסי הקרן'!$C$42</f>
        <v>7.2735279314893554E-3</v>
      </c>
    </row>
    <row r="14" spans="2:63">
      <c r="B14" s="77" t="s">
        <v>1747</v>
      </c>
      <c r="C14" s="74" t="s">
        <v>1748</v>
      </c>
      <c r="D14" s="87" t="s">
        <v>119</v>
      </c>
      <c r="E14" s="74" t="s">
        <v>1749</v>
      </c>
      <c r="F14" s="87" t="s">
        <v>1750</v>
      </c>
      <c r="G14" s="87" t="s">
        <v>163</v>
      </c>
      <c r="H14" s="84">
        <v>129590.82350000001</v>
      </c>
      <c r="I14" s="86">
        <v>1328</v>
      </c>
      <c r="J14" s="74"/>
      <c r="K14" s="84">
        <v>1720.9661360800003</v>
      </c>
      <c r="L14" s="85">
        <v>1.6678906474569034E-3</v>
      </c>
      <c r="M14" s="85">
        <f t="shared" si="0"/>
        <v>8.3269994109429982E-3</v>
      </c>
      <c r="N14" s="85">
        <f>K14/'סכום נכסי הקרן'!$C$42</f>
        <v>9.4237319281827939E-4</v>
      </c>
    </row>
    <row r="15" spans="2:63">
      <c r="B15" s="77" t="s">
        <v>1751</v>
      </c>
      <c r="C15" s="74" t="s">
        <v>1752</v>
      </c>
      <c r="D15" s="87" t="s">
        <v>119</v>
      </c>
      <c r="E15" s="74" t="s">
        <v>1749</v>
      </c>
      <c r="F15" s="87" t="s">
        <v>1750</v>
      </c>
      <c r="G15" s="87" t="s">
        <v>163</v>
      </c>
      <c r="H15" s="84">
        <v>47855.263919000005</v>
      </c>
      <c r="I15" s="86">
        <v>1554</v>
      </c>
      <c r="J15" s="74"/>
      <c r="K15" s="84">
        <v>743.67080129999999</v>
      </c>
      <c r="L15" s="85">
        <v>1.0346491264608623E-3</v>
      </c>
      <c r="M15" s="85">
        <f t="shared" si="0"/>
        <v>3.5982964420589519E-3</v>
      </c>
      <c r="N15" s="85">
        <f>K15/'סכום נכסי הקרן'!$C$42</f>
        <v>4.0722209039111001E-4</v>
      </c>
    </row>
    <row r="16" spans="2:63" ht="20.25">
      <c r="B16" s="77" t="s">
        <v>1753</v>
      </c>
      <c r="C16" s="74" t="s">
        <v>1754</v>
      </c>
      <c r="D16" s="87" t="s">
        <v>119</v>
      </c>
      <c r="E16" s="74" t="s">
        <v>1755</v>
      </c>
      <c r="F16" s="87" t="s">
        <v>1750</v>
      </c>
      <c r="G16" s="87" t="s">
        <v>163</v>
      </c>
      <c r="H16" s="84">
        <v>70.766320000000007</v>
      </c>
      <c r="I16" s="86">
        <v>1309</v>
      </c>
      <c r="J16" s="74"/>
      <c r="K16" s="84">
        <v>0.92633112900000025</v>
      </c>
      <c r="L16" s="85">
        <v>1.4329255921224481E-4</v>
      </c>
      <c r="M16" s="85">
        <f t="shared" si="0"/>
        <v>4.4821095568394115E-6</v>
      </c>
      <c r="N16" s="85">
        <f>K16/'סכום נכסי הקרן'!$C$42</f>
        <v>5.072439284779233E-7</v>
      </c>
      <c r="BH16" s="4"/>
    </row>
    <row r="17" spans="2:14">
      <c r="B17" s="77" t="s">
        <v>1756</v>
      </c>
      <c r="C17" s="74" t="s">
        <v>1757</v>
      </c>
      <c r="D17" s="87" t="s">
        <v>119</v>
      </c>
      <c r="E17" s="74" t="s">
        <v>1755</v>
      </c>
      <c r="F17" s="87" t="s">
        <v>1750</v>
      </c>
      <c r="G17" s="87" t="s">
        <v>163</v>
      </c>
      <c r="H17" s="84">
        <v>185496.21630000003</v>
      </c>
      <c r="I17" s="86">
        <v>1325</v>
      </c>
      <c r="J17" s="74"/>
      <c r="K17" s="84">
        <v>2457.8248659750006</v>
      </c>
      <c r="L17" s="85">
        <v>1.7818727197627734E-3</v>
      </c>
      <c r="M17" s="85">
        <f t="shared" si="0"/>
        <v>1.1892335230833091E-2</v>
      </c>
      <c r="N17" s="85">
        <f>K17/'סכום נכסי הקרן'!$C$42</f>
        <v>1.3458651031988413E-3</v>
      </c>
    </row>
    <row r="18" spans="2:14">
      <c r="B18" s="77" t="s">
        <v>1758</v>
      </c>
      <c r="C18" s="74" t="s">
        <v>1759</v>
      </c>
      <c r="D18" s="87" t="s">
        <v>119</v>
      </c>
      <c r="E18" s="74" t="s">
        <v>1755</v>
      </c>
      <c r="F18" s="87" t="s">
        <v>1750</v>
      </c>
      <c r="G18" s="87" t="s">
        <v>163</v>
      </c>
      <c r="H18" s="84">
        <v>40690.634000000005</v>
      </c>
      <c r="I18" s="86">
        <v>1536</v>
      </c>
      <c r="J18" s="74"/>
      <c r="K18" s="84">
        <v>625.00813824000011</v>
      </c>
      <c r="L18" s="85">
        <v>5.5989928409550167E-4</v>
      </c>
      <c r="M18" s="85">
        <f t="shared" si="0"/>
        <v>3.024139923411676E-3</v>
      </c>
      <c r="N18" s="85">
        <f>K18/'סכום נכסי הקרן'!$C$42</f>
        <v>3.4224433730708679E-4</v>
      </c>
    </row>
    <row r="19" spans="2:14">
      <c r="B19" s="77" t="s">
        <v>1760</v>
      </c>
      <c r="C19" s="74" t="s">
        <v>1761</v>
      </c>
      <c r="D19" s="87" t="s">
        <v>119</v>
      </c>
      <c r="E19" s="74" t="s">
        <v>1762</v>
      </c>
      <c r="F19" s="87" t="s">
        <v>1750</v>
      </c>
      <c r="G19" s="87" t="s">
        <v>163</v>
      </c>
      <c r="H19" s="84">
        <v>4551.1589550000008</v>
      </c>
      <c r="I19" s="86">
        <v>15000</v>
      </c>
      <c r="J19" s="74"/>
      <c r="K19" s="84">
        <v>682.67384325000012</v>
      </c>
      <c r="L19" s="85">
        <v>4.7368806778654791E-4</v>
      </c>
      <c r="M19" s="85">
        <f t="shared" si="0"/>
        <v>3.3031589474254996E-3</v>
      </c>
      <c r="N19" s="85">
        <f>K19/'סכום נכסי הקרן'!$C$42</f>
        <v>3.7382114373406961E-4</v>
      </c>
    </row>
    <row r="20" spans="2:14">
      <c r="B20" s="77" t="s">
        <v>1763</v>
      </c>
      <c r="C20" s="74" t="s">
        <v>1764</v>
      </c>
      <c r="D20" s="87" t="s">
        <v>119</v>
      </c>
      <c r="E20" s="74" t="s">
        <v>1762</v>
      </c>
      <c r="F20" s="87" t="s">
        <v>1750</v>
      </c>
      <c r="G20" s="87" t="s">
        <v>163</v>
      </c>
      <c r="H20" s="84">
        <v>25387.417300000005</v>
      </c>
      <c r="I20" s="86">
        <v>13340</v>
      </c>
      <c r="J20" s="74"/>
      <c r="K20" s="84">
        <v>3386.6814678200008</v>
      </c>
      <c r="L20" s="85">
        <v>1.7561278981306234E-3</v>
      </c>
      <c r="M20" s="85">
        <f t="shared" si="0"/>
        <v>1.6386664441767826E-2</v>
      </c>
      <c r="N20" s="85">
        <f>K20/'סכום נכסי הקרן'!$C$42</f>
        <v>1.854491939718023E-3</v>
      </c>
    </row>
    <row r="21" spans="2:14">
      <c r="B21" s="77" t="s">
        <v>1765</v>
      </c>
      <c r="C21" s="74" t="s">
        <v>1766</v>
      </c>
      <c r="D21" s="87" t="s">
        <v>119</v>
      </c>
      <c r="E21" s="74" t="s">
        <v>1767</v>
      </c>
      <c r="F21" s="87" t="s">
        <v>1750</v>
      </c>
      <c r="G21" s="87" t="s">
        <v>163</v>
      </c>
      <c r="H21" s="84">
        <v>178684.95800000004</v>
      </c>
      <c r="I21" s="86">
        <v>1331</v>
      </c>
      <c r="J21" s="74"/>
      <c r="K21" s="84">
        <v>2378.2967909800004</v>
      </c>
      <c r="L21" s="85">
        <v>1.0574766588241694E-3</v>
      </c>
      <c r="M21" s="85">
        <f t="shared" si="0"/>
        <v>1.1507533798804207E-2</v>
      </c>
      <c r="N21" s="85">
        <f>K21/'סכום נכסי הקרן'!$C$42</f>
        <v>1.3023168169307344E-3</v>
      </c>
    </row>
    <row r="22" spans="2:14">
      <c r="B22" s="77" t="s">
        <v>1768</v>
      </c>
      <c r="C22" s="74" t="s">
        <v>1769</v>
      </c>
      <c r="D22" s="87" t="s">
        <v>119</v>
      </c>
      <c r="E22" s="74" t="s">
        <v>1767</v>
      </c>
      <c r="F22" s="87" t="s">
        <v>1750</v>
      </c>
      <c r="G22" s="87" t="s">
        <v>163</v>
      </c>
      <c r="H22" s="84">
        <v>2.0876000000000002E-2</v>
      </c>
      <c r="I22" s="86">
        <v>1299</v>
      </c>
      <c r="J22" s="74"/>
      <c r="K22" s="84">
        <v>2.7121200000000006E-4</v>
      </c>
      <c r="L22" s="85">
        <v>2.7902141858279709E-10</v>
      </c>
      <c r="M22" s="85">
        <f t="shared" si="0"/>
        <v>1.3122757716690424E-9</v>
      </c>
      <c r="N22" s="85">
        <f>K22/'סכום נכסי הקרן'!$C$42</f>
        <v>1.4851130014260215E-10</v>
      </c>
    </row>
    <row r="23" spans="2:14">
      <c r="B23" s="77" t="s">
        <v>1770</v>
      </c>
      <c r="C23" s="74" t="s">
        <v>1771</v>
      </c>
      <c r="D23" s="87" t="s">
        <v>119</v>
      </c>
      <c r="E23" s="74" t="s">
        <v>1767</v>
      </c>
      <c r="F23" s="87" t="s">
        <v>1750</v>
      </c>
      <c r="G23" s="87" t="s">
        <v>163</v>
      </c>
      <c r="H23" s="84">
        <v>83946.547100000011</v>
      </c>
      <c r="I23" s="86">
        <v>1533</v>
      </c>
      <c r="J23" s="74"/>
      <c r="K23" s="84">
        <v>1286.9005670429999</v>
      </c>
      <c r="L23" s="85">
        <v>6.4482742675152382E-4</v>
      </c>
      <c r="M23" s="85">
        <f t="shared" si="0"/>
        <v>6.2267467319944573E-3</v>
      </c>
      <c r="N23" s="85">
        <f>K23/'סכום נכסי הקרן'!$C$42</f>
        <v>7.0468591495143225E-4</v>
      </c>
    </row>
    <row r="24" spans="2:14">
      <c r="B24" s="73"/>
      <c r="C24" s="74"/>
      <c r="D24" s="74"/>
      <c r="E24" s="74"/>
      <c r="F24" s="74"/>
      <c r="G24" s="74"/>
      <c r="H24" s="84"/>
      <c r="I24" s="86"/>
      <c r="J24" s="74"/>
      <c r="K24" s="74"/>
      <c r="L24" s="74"/>
      <c r="M24" s="85"/>
      <c r="N24" s="74"/>
    </row>
    <row r="25" spans="2:14">
      <c r="B25" s="92" t="s">
        <v>259</v>
      </c>
      <c r="C25" s="72"/>
      <c r="D25" s="72"/>
      <c r="E25" s="72"/>
      <c r="F25" s="72"/>
      <c r="G25" s="72"/>
      <c r="H25" s="81"/>
      <c r="I25" s="83"/>
      <c r="J25" s="72"/>
      <c r="K25" s="81">
        <v>7584.168371101001</v>
      </c>
      <c r="L25" s="72"/>
      <c r="M25" s="82">
        <f t="shared" ref="M25:M35" si="1">K25/$K$11</f>
        <v>3.6696460339713979E-2</v>
      </c>
      <c r="N25" s="82">
        <f>K25/'סכום נכסי הקרן'!$C$42</f>
        <v>4.1529678085505456E-3</v>
      </c>
    </row>
    <row r="26" spans="2:14">
      <c r="B26" s="77" t="s">
        <v>1772</v>
      </c>
      <c r="C26" s="74" t="s">
        <v>1773</v>
      </c>
      <c r="D26" s="87" t="s">
        <v>119</v>
      </c>
      <c r="E26" s="74" t="s">
        <v>1749</v>
      </c>
      <c r="F26" s="87" t="s">
        <v>1774</v>
      </c>
      <c r="G26" s="87" t="s">
        <v>163</v>
      </c>
      <c r="H26" s="84">
        <v>65079.269301000015</v>
      </c>
      <c r="I26" s="86">
        <v>321.64</v>
      </c>
      <c r="J26" s="74"/>
      <c r="K26" s="84">
        <v>209.32096177500003</v>
      </c>
      <c r="L26" s="85">
        <v>2.4187171750508236E-3</v>
      </c>
      <c r="M26" s="85">
        <f t="shared" si="1"/>
        <v>1.0128122156829132E-3</v>
      </c>
      <c r="N26" s="85">
        <f>K26/'סכום נכסי הקרן'!$C$42</f>
        <v>1.1462076965733514E-4</v>
      </c>
    </row>
    <row r="27" spans="2:14">
      <c r="B27" s="77" t="s">
        <v>1775</v>
      </c>
      <c r="C27" s="74" t="s">
        <v>1776</v>
      </c>
      <c r="D27" s="87" t="s">
        <v>119</v>
      </c>
      <c r="E27" s="74" t="s">
        <v>1749</v>
      </c>
      <c r="F27" s="87" t="s">
        <v>1774</v>
      </c>
      <c r="G27" s="87" t="s">
        <v>163</v>
      </c>
      <c r="H27" s="84">
        <v>484135.07205500006</v>
      </c>
      <c r="I27" s="86">
        <v>333.41</v>
      </c>
      <c r="J27" s="74"/>
      <c r="K27" s="84">
        <v>1614.1547437290001</v>
      </c>
      <c r="L27" s="85">
        <v>1.816458837351482E-3</v>
      </c>
      <c r="M27" s="85">
        <f t="shared" si="1"/>
        <v>7.8101859870515263E-3</v>
      </c>
      <c r="N27" s="85">
        <f>K27/'סכום נכסי הקרן'!$C$42</f>
        <v>8.8388500369652729E-4</v>
      </c>
    </row>
    <row r="28" spans="2:14">
      <c r="B28" s="77" t="s">
        <v>1777</v>
      </c>
      <c r="C28" s="74" t="s">
        <v>1778</v>
      </c>
      <c r="D28" s="87" t="s">
        <v>119</v>
      </c>
      <c r="E28" s="74" t="s">
        <v>1755</v>
      </c>
      <c r="F28" s="87" t="s">
        <v>1774</v>
      </c>
      <c r="G28" s="87" t="s">
        <v>163</v>
      </c>
      <c r="H28" s="84">
        <v>315370.56666000007</v>
      </c>
      <c r="I28" s="86">
        <v>333.72</v>
      </c>
      <c r="J28" s="74"/>
      <c r="K28" s="84">
        <v>1052.4546551340002</v>
      </c>
      <c r="L28" s="85">
        <v>7.9154352494552977E-4</v>
      </c>
      <c r="M28" s="85">
        <f t="shared" si="1"/>
        <v>5.0923659156403324E-3</v>
      </c>
      <c r="N28" s="85">
        <f>K28/'סכום נכסי הקרן'!$C$42</f>
        <v>5.7630712938617872E-4</v>
      </c>
    </row>
    <row r="29" spans="2:14">
      <c r="B29" s="77" t="s">
        <v>1779</v>
      </c>
      <c r="C29" s="74" t="s">
        <v>1780</v>
      </c>
      <c r="D29" s="87" t="s">
        <v>119</v>
      </c>
      <c r="E29" s="74" t="s">
        <v>1755</v>
      </c>
      <c r="F29" s="87" t="s">
        <v>1774</v>
      </c>
      <c r="G29" s="87" t="s">
        <v>163</v>
      </c>
      <c r="H29" s="84">
        <v>155983.24845000004</v>
      </c>
      <c r="I29" s="86">
        <v>371.19</v>
      </c>
      <c r="J29" s="74"/>
      <c r="K29" s="84">
        <v>578.99421989700011</v>
      </c>
      <c r="L29" s="85">
        <v>7.064323732419263E-4</v>
      </c>
      <c r="M29" s="85">
        <f t="shared" si="1"/>
        <v>2.8014987784731166E-3</v>
      </c>
      <c r="N29" s="85">
        <f>K29/'סכום נכסי הקרן'!$C$42</f>
        <v>3.1704786061072211E-4</v>
      </c>
    </row>
    <row r="30" spans="2:14">
      <c r="B30" s="77" t="s">
        <v>1781</v>
      </c>
      <c r="C30" s="74" t="s">
        <v>1782</v>
      </c>
      <c r="D30" s="87" t="s">
        <v>119</v>
      </c>
      <c r="E30" s="74" t="s">
        <v>1762</v>
      </c>
      <c r="F30" s="87" t="s">
        <v>1774</v>
      </c>
      <c r="G30" s="87" t="s">
        <v>163</v>
      </c>
      <c r="H30" s="84">
        <v>327.59138500000006</v>
      </c>
      <c r="I30" s="86">
        <v>3416.02</v>
      </c>
      <c r="J30" s="74"/>
      <c r="K30" s="84">
        <v>11.190587255000002</v>
      </c>
      <c r="L30" s="85">
        <v>1.3476951318252055E-5</v>
      </c>
      <c r="M30" s="85">
        <f t="shared" si="1"/>
        <v>5.41463376454024E-5</v>
      </c>
      <c r="N30" s="85">
        <f>K30/'סכום נכסי הקרן'!$C$42</f>
        <v>6.12778439965519E-6</v>
      </c>
    </row>
    <row r="31" spans="2:14">
      <c r="B31" s="77" t="s">
        <v>1783</v>
      </c>
      <c r="C31" s="74" t="s">
        <v>1784</v>
      </c>
      <c r="D31" s="87" t="s">
        <v>119</v>
      </c>
      <c r="E31" s="74" t="s">
        <v>1762</v>
      </c>
      <c r="F31" s="87" t="s">
        <v>1774</v>
      </c>
      <c r="G31" s="87" t="s">
        <v>163</v>
      </c>
      <c r="H31" s="84">
        <v>1451.474064</v>
      </c>
      <c r="I31" s="86">
        <v>3204.56</v>
      </c>
      <c r="J31" s="74"/>
      <c r="K31" s="84">
        <v>46.513357265000003</v>
      </c>
      <c r="L31" s="85">
        <v>2.8283145633035462E-4</v>
      </c>
      <c r="M31" s="85">
        <f t="shared" si="1"/>
        <v>2.2505771056533533E-4</v>
      </c>
      <c r="N31" s="85">
        <f>K31/'סכום נכסי הקרן'!$C$42</f>
        <v>2.5469961363886918E-5</v>
      </c>
    </row>
    <row r="32" spans="2:14">
      <c r="B32" s="77" t="s">
        <v>1785</v>
      </c>
      <c r="C32" s="74" t="s">
        <v>1786</v>
      </c>
      <c r="D32" s="87" t="s">
        <v>119</v>
      </c>
      <c r="E32" s="74" t="s">
        <v>1762</v>
      </c>
      <c r="F32" s="87" t="s">
        <v>1774</v>
      </c>
      <c r="G32" s="87" t="s">
        <v>163</v>
      </c>
      <c r="H32" s="84">
        <v>29407.506130000005</v>
      </c>
      <c r="I32" s="86">
        <v>3322.82</v>
      </c>
      <c r="J32" s="74"/>
      <c r="K32" s="84">
        <v>977.15849523700012</v>
      </c>
      <c r="L32" s="85">
        <v>7.6869400647258136E-4</v>
      </c>
      <c r="M32" s="85">
        <f t="shared" si="1"/>
        <v>4.7280408624253145E-3</v>
      </c>
      <c r="N32" s="85">
        <f>K32/'סכום נכסי הקרן'!$C$42</f>
        <v>5.3507617130892288E-4</v>
      </c>
    </row>
    <row r="33" spans="2:14">
      <c r="B33" s="77" t="s">
        <v>1787</v>
      </c>
      <c r="C33" s="74" t="s">
        <v>1788</v>
      </c>
      <c r="D33" s="87" t="s">
        <v>119</v>
      </c>
      <c r="E33" s="74" t="s">
        <v>1762</v>
      </c>
      <c r="F33" s="87" t="s">
        <v>1774</v>
      </c>
      <c r="G33" s="87" t="s">
        <v>163</v>
      </c>
      <c r="H33" s="84">
        <v>17980.050824000005</v>
      </c>
      <c r="I33" s="86">
        <v>3725.54</v>
      </c>
      <c r="J33" s="74"/>
      <c r="K33" s="84">
        <v>669.85398546400017</v>
      </c>
      <c r="L33" s="85">
        <v>1.0060445213169213E-3</v>
      </c>
      <c r="M33" s="85">
        <f t="shared" si="1"/>
        <v>3.2411292851361817E-3</v>
      </c>
      <c r="N33" s="85">
        <f>K33/'סכום נכסי הקרן'!$C$42</f>
        <v>3.6680119717034043E-4</v>
      </c>
    </row>
    <row r="34" spans="2:14">
      <c r="B34" s="77" t="s">
        <v>1789</v>
      </c>
      <c r="C34" s="74" t="s">
        <v>1790</v>
      </c>
      <c r="D34" s="87" t="s">
        <v>119</v>
      </c>
      <c r="E34" s="74" t="s">
        <v>1767</v>
      </c>
      <c r="F34" s="87" t="s">
        <v>1774</v>
      </c>
      <c r="G34" s="87" t="s">
        <v>163</v>
      </c>
      <c r="H34" s="84">
        <v>399198.70630200004</v>
      </c>
      <c r="I34" s="86">
        <v>333.5</v>
      </c>
      <c r="J34" s="74"/>
      <c r="K34" s="84">
        <v>1331.3276854730002</v>
      </c>
      <c r="L34" s="85">
        <v>9.3259643780320043E-4</v>
      </c>
      <c r="M34" s="85">
        <f t="shared" si="1"/>
        <v>6.4417100489596374E-3</v>
      </c>
      <c r="N34" s="85">
        <f>K34/'סכום נכסי הקרן'!$C$42</f>
        <v>7.2901348570651942E-4</v>
      </c>
    </row>
    <row r="35" spans="2:14">
      <c r="B35" s="77" t="s">
        <v>1791</v>
      </c>
      <c r="C35" s="74" t="s">
        <v>1792</v>
      </c>
      <c r="D35" s="87" t="s">
        <v>119</v>
      </c>
      <c r="E35" s="74" t="s">
        <v>1767</v>
      </c>
      <c r="F35" s="87" t="s">
        <v>1774</v>
      </c>
      <c r="G35" s="87" t="s">
        <v>163</v>
      </c>
      <c r="H35" s="84">
        <v>291924.71688600001</v>
      </c>
      <c r="I35" s="86">
        <v>374.48</v>
      </c>
      <c r="J35" s="74"/>
      <c r="K35" s="84">
        <v>1093.1996798720002</v>
      </c>
      <c r="L35" s="85">
        <v>1.1886713618861138E-3</v>
      </c>
      <c r="M35" s="85">
        <f t="shared" si="1"/>
        <v>5.2895131981342226E-3</v>
      </c>
      <c r="N35" s="85">
        <f>K35/'סכום נכסי הקרן'!$C$42</f>
        <v>5.986184452504579E-4</v>
      </c>
    </row>
    <row r="36" spans="2:14">
      <c r="B36" s="73"/>
      <c r="C36" s="74"/>
      <c r="D36" s="74"/>
      <c r="E36" s="74"/>
      <c r="F36" s="74"/>
      <c r="G36" s="74"/>
      <c r="H36" s="84"/>
      <c r="I36" s="86"/>
      <c r="J36" s="74"/>
      <c r="K36" s="74"/>
      <c r="L36" s="74"/>
      <c r="M36" s="85"/>
      <c r="N36" s="74"/>
    </row>
    <row r="37" spans="2:14">
      <c r="B37" s="71" t="s">
        <v>232</v>
      </c>
      <c r="C37" s="72"/>
      <c r="D37" s="72"/>
      <c r="E37" s="72"/>
      <c r="F37" s="72"/>
      <c r="G37" s="72"/>
      <c r="H37" s="81"/>
      <c r="I37" s="83"/>
      <c r="J37" s="72"/>
      <c r="K37" s="81">
        <v>185805.90485158405</v>
      </c>
      <c r="L37" s="72"/>
      <c r="M37" s="82">
        <f t="shared" ref="M37:M84" si="2">K37/$K$11</f>
        <v>0.89903318131121446</v>
      </c>
      <c r="N37" s="82">
        <f>K37/'סכום נכסי הקרן'!$C$42</f>
        <v>0.10174430520655935</v>
      </c>
    </row>
    <row r="38" spans="2:14">
      <c r="B38" s="92" t="s">
        <v>260</v>
      </c>
      <c r="C38" s="72"/>
      <c r="D38" s="72"/>
      <c r="E38" s="72"/>
      <c r="F38" s="72"/>
      <c r="G38" s="72"/>
      <c r="H38" s="81"/>
      <c r="I38" s="83"/>
      <c r="J38" s="72"/>
      <c r="K38" s="81">
        <v>176867.41320718999</v>
      </c>
      <c r="L38" s="72"/>
      <c r="M38" s="82">
        <f t="shared" si="2"/>
        <v>0.85578374537104773</v>
      </c>
      <c r="N38" s="82">
        <f>K38/'סכום נכסי הקרן'!$C$42</f>
        <v>9.6849731900722033E-2</v>
      </c>
    </row>
    <row r="39" spans="2:14">
      <c r="B39" s="77" t="s">
        <v>1793</v>
      </c>
      <c r="C39" s="74" t="s">
        <v>1794</v>
      </c>
      <c r="D39" s="87" t="s">
        <v>28</v>
      </c>
      <c r="E39" s="74"/>
      <c r="F39" s="87" t="s">
        <v>1750</v>
      </c>
      <c r="G39" s="87" t="s">
        <v>162</v>
      </c>
      <c r="H39" s="84">
        <v>43686.319576000009</v>
      </c>
      <c r="I39" s="86">
        <v>3806</v>
      </c>
      <c r="J39" s="74"/>
      <c r="K39" s="84">
        <v>5721.3552527359998</v>
      </c>
      <c r="L39" s="85">
        <v>1.3279387619406771E-3</v>
      </c>
      <c r="M39" s="85">
        <f t="shared" si="2"/>
        <v>2.768312567023901E-2</v>
      </c>
      <c r="N39" s="85">
        <f>K39/'סכום נכסי הקרן'!$C$42</f>
        <v>3.1329215048063112E-3</v>
      </c>
    </row>
    <row r="40" spans="2:14">
      <c r="B40" s="77" t="s">
        <v>1795</v>
      </c>
      <c r="C40" s="74" t="s">
        <v>1796</v>
      </c>
      <c r="D40" s="87" t="s">
        <v>28</v>
      </c>
      <c r="E40" s="74"/>
      <c r="F40" s="87" t="s">
        <v>1750</v>
      </c>
      <c r="G40" s="87" t="s">
        <v>162</v>
      </c>
      <c r="H40" s="84">
        <v>665.9502980000002</v>
      </c>
      <c r="I40" s="86">
        <v>495.75</v>
      </c>
      <c r="J40" s="74"/>
      <c r="K40" s="84">
        <v>11.360284835000003</v>
      </c>
      <c r="L40" s="85">
        <v>1.7518973431706717E-6</v>
      </c>
      <c r="M40" s="85">
        <f t="shared" si="2"/>
        <v>5.4967429716346427E-5</v>
      </c>
      <c r="N40" s="85">
        <f>K40/'סכום נכסי הקרן'!$C$42</f>
        <v>6.2207080469748275E-6</v>
      </c>
    </row>
    <row r="41" spans="2:14">
      <c r="B41" s="77" t="s">
        <v>1797</v>
      </c>
      <c r="C41" s="74" t="s">
        <v>1798</v>
      </c>
      <c r="D41" s="87" t="s">
        <v>28</v>
      </c>
      <c r="E41" s="74"/>
      <c r="F41" s="87" t="s">
        <v>1750</v>
      </c>
      <c r="G41" s="87" t="s">
        <v>162</v>
      </c>
      <c r="H41" s="84">
        <v>27192.093175999998</v>
      </c>
      <c r="I41" s="86">
        <v>6570.3</v>
      </c>
      <c r="J41" s="74"/>
      <c r="K41" s="84">
        <v>6147.6978185140015</v>
      </c>
      <c r="L41" s="85">
        <v>8.8934228947750305E-4</v>
      </c>
      <c r="M41" s="85">
        <f t="shared" si="2"/>
        <v>2.9746010127791354E-2</v>
      </c>
      <c r="N41" s="85">
        <f>K41/'סכום נכסי הקרן'!$C$42</f>
        <v>3.3663797911278014E-3</v>
      </c>
    </row>
    <row r="42" spans="2:14">
      <c r="B42" s="77" t="s">
        <v>1799</v>
      </c>
      <c r="C42" s="74" t="s">
        <v>1800</v>
      </c>
      <c r="D42" s="87" t="s">
        <v>28</v>
      </c>
      <c r="E42" s="74"/>
      <c r="F42" s="87" t="s">
        <v>1750</v>
      </c>
      <c r="G42" s="87" t="s">
        <v>164</v>
      </c>
      <c r="H42" s="84">
        <v>5830.4175990000003</v>
      </c>
      <c r="I42" s="86">
        <v>5552.9</v>
      </c>
      <c r="J42" s="74"/>
      <c r="K42" s="84">
        <v>1303.3819729209999</v>
      </c>
      <c r="L42" s="85">
        <v>3.2130845502042398E-4</v>
      </c>
      <c r="M42" s="85">
        <f t="shared" si="2"/>
        <v>6.3064930176187769E-3</v>
      </c>
      <c r="N42" s="85">
        <f>K42/'סכום נכסי הקרן'!$C$42</f>
        <v>7.1371086596805279E-4</v>
      </c>
    </row>
    <row r="43" spans="2:14">
      <c r="B43" s="77" t="s">
        <v>1801</v>
      </c>
      <c r="C43" s="74" t="s">
        <v>1802</v>
      </c>
      <c r="D43" s="87" t="s">
        <v>1487</v>
      </c>
      <c r="E43" s="74"/>
      <c r="F43" s="87" t="s">
        <v>1750</v>
      </c>
      <c r="G43" s="87" t="s">
        <v>162</v>
      </c>
      <c r="H43" s="84">
        <v>10902.880912000001</v>
      </c>
      <c r="I43" s="86">
        <v>5940</v>
      </c>
      <c r="J43" s="74"/>
      <c r="K43" s="84">
        <v>2228.4987051610005</v>
      </c>
      <c r="L43" s="85">
        <v>6.4266907821986446E-5</v>
      </c>
      <c r="M43" s="85">
        <f t="shared" si="2"/>
        <v>1.0782726641810146E-2</v>
      </c>
      <c r="N43" s="85">
        <f>K43/'סכום נכסי הקרן'!$C$42</f>
        <v>1.2202898104418888E-3</v>
      </c>
    </row>
    <row r="44" spans="2:14">
      <c r="B44" s="77" t="s">
        <v>1803</v>
      </c>
      <c r="C44" s="74" t="s">
        <v>1804</v>
      </c>
      <c r="D44" s="87" t="s">
        <v>1487</v>
      </c>
      <c r="E44" s="74"/>
      <c r="F44" s="87" t="s">
        <v>1750</v>
      </c>
      <c r="G44" s="87" t="s">
        <v>162</v>
      </c>
      <c r="H44" s="84">
        <v>5463.9342080000006</v>
      </c>
      <c r="I44" s="86">
        <v>14698</v>
      </c>
      <c r="J44" s="74"/>
      <c r="K44" s="84">
        <v>2763.4294206780005</v>
      </c>
      <c r="L44" s="85">
        <v>5.1182836172522409E-5</v>
      </c>
      <c r="M44" s="85">
        <f t="shared" si="2"/>
        <v>1.3371021472033529E-2</v>
      </c>
      <c r="N44" s="85">
        <f>K44/'סכום נכסי הקרן'!$C$42</f>
        <v>1.5132092094642113E-3</v>
      </c>
    </row>
    <row r="45" spans="2:14">
      <c r="B45" s="77" t="s">
        <v>1805</v>
      </c>
      <c r="C45" s="74" t="s">
        <v>1806</v>
      </c>
      <c r="D45" s="87" t="s">
        <v>1487</v>
      </c>
      <c r="E45" s="74"/>
      <c r="F45" s="87" t="s">
        <v>1750</v>
      </c>
      <c r="G45" s="87" t="s">
        <v>162</v>
      </c>
      <c r="H45" s="84">
        <v>12908.377983000002</v>
      </c>
      <c r="I45" s="86">
        <v>6410</v>
      </c>
      <c r="J45" s="74"/>
      <c r="K45" s="84">
        <v>2847.1764057340001</v>
      </c>
      <c r="L45" s="85">
        <v>6.0454611374147747E-5</v>
      </c>
      <c r="M45" s="85">
        <f t="shared" si="2"/>
        <v>1.3776236357213084E-2</v>
      </c>
      <c r="N45" s="85">
        <f>K45/'סכום נכסי הקרן'!$C$42</f>
        <v>1.5590677025754658E-3</v>
      </c>
    </row>
    <row r="46" spans="2:14">
      <c r="B46" s="77" t="s">
        <v>1807</v>
      </c>
      <c r="C46" s="74" t="s">
        <v>1808</v>
      </c>
      <c r="D46" s="87" t="s">
        <v>123</v>
      </c>
      <c r="E46" s="74"/>
      <c r="F46" s="87" t="s">
        <v>1750</v>
      </c>
      <c r="G46" s="87" t="s">
        <v>172</v>
      </c>
      <c r="H46" s="84">
        <v>298453.29650100006</v>
      </c>
      <c r="I46" s="86">
        <v>1704</v>
      </c>
      <c r="J46" s="74"/>
      <c r="K46" s="84">
        <v>16551.737523495001</v>
      </c>
      <c r="L46" s="85">
        <v>8.5686614483408661E-5</v>
      </c>
      <c r="M46" s="85">
        <f t="shared" si="2"/>
        <v>8.008658957239298E-2</v>
      </c>
      <c r="N46" s="85">
        <f>K46/'סכום נכסי הקרן'!$C$42</f>
        <v>9.0634634869892778E-3</v>
      </c>
    </row>
    <row r="47" spans="2:14">
      <c r="B47" s="77" t="s">
        <v>1809</v>
      </c>
      <c r="C47" s="74" t="s">
        <v>1810</v>
      </c>
      <c r="D47" s="87" t="s">
        <v>1487</v>
      </c>
      <c r="E47" s="74"/>
      <c r="F47" s="87" t="s">
        <v>1750</v>
      </c>
      <c r="G47" s="87" t="s">
        <v>162</v>
      </c>
      <c r="H47" s="84">
        <v>2482.0920640000004</v>
      </c>
      <c r="I47" s="86">
        <v>10548</v>
      </c>
      <c r="J47" s="74"/>
      <c r="K47" s="84">
        <v>900.89189500400016</v>
      </c>
      <c r="L47" s="85">
        <v>1.1047953550677898E-5</v>
      </c>
      <c r="M47" s="85">
        <f t="shared" si="2"/>
        <v>4.3590202745702996E-3</v>
      </c>
      <c r="N47" s="85">
        <f>K47/'סכום נכסי הקרן'!$C$42</f>
        <v>4.9331381581558587E-4</v>
      </c>
    </row>
    <row r="48" spans="2:14">
      <c r="B48" s="77" t="s">
        <v>1811</v>
      </c>
      <c r="C48" s="74" t="s">
        <v>1812</v>
      </c>
      <c r="D48" s="87" t="s">
        <v>28</v>
      </c>
      <c r="E48" s="74"/>
      <c r="F48" s="87" t="s">
        <v>1750</v>
      </c>
      <c r="G48" s="87" t="s">
        <v>171</v>
      </c>
      <c r="H48" s="84">
        <v>35652.029111000011</v>
      </c>
      <c r="I48" s="86">
        <v>3684</v>
      </c>
      <c r="J48" s="74"/>
      <c r="K48" s="84">
        <v>3375.0973076220007</v>
      </c>
      <c r="L48" s="85">
        <v>6.3225244023581604E-4</v>
      </c>
      <c r="M48" s="85">
        <f t="shared" si="2"/>
        <v>1.6330613777479491E-2</v>
      </c>
      <c r="N48" s="85">
        <f>K48/'סכום נכסי הקרן'!$C$42</f>
        <v>1.8481486411469231E-3</v>
      </c>
    </row>
    <row r="49" spans="2:14">
      <c r="B49" s="77" t="s">
        <v>1813</v>
      </c>
      <c r="C49" s="74" t="s">
        <v>1814</v>
      </c>
      <c r="D49" s="87" t="s">
        <v>1487</v>
      </c>
      <c r="E49" s="74"/>
      <c r="F49" s="87" t="s">
        <v>1750</v>
      </c>
      <c r="G49" s="87" t="s">
        <v>162</v>
      </c>
      <c r="H49" s="84">
        <v>23832.889744</v>
      </c>
      <c r="I49" s="86">
        <v>7698</v>
      </c>
      <c r="J49" s="74"/>
      <c r="K49" s="84">
        <v>6313.0507885690004</v>
      </c>
      <c r="L49" s="85">
        <v>1.5076855274678003E-4</v>
      </c>
      <c r="M49" s="85">
        <f t="shared" si="2"/>
        <v>3.0546080539044142E-2</v>
      </c>
      <c r="N49" s="85">
        <f>K49/'סכום נכסי הקרן'!$C$42</f>
        <v>3.4569244003829548E-3</v>
      </c>
    </row>
    <row r="50" spans="2:14">
      <c r="B50" s="77" t="s">
        <v>1815</v>
      </c>
      <c r="C50" s="74" t="s">
        <v>1816</v>
      </c>
      <c r="D50" s="87" t="s">
        <v>1487</v>
      </c>
      <c r="E50" s="74"/>
      <c r="F50" s="87" t="s">
        <v>1750</v>
      </c>
      <c r="G50" s="87" t="s">
        <v>162</v>
      </c>
      <c r="H50" s="84">
        <v>4539.396560000001</v>
      </c>
      <c r="I50" s="86">
        <v>6916</v>
      </c>
      <c r="J50" s="74"/>
      <c r="K50" s="84">
        <v>1080.2835960140003</v>
      </c>
      <c r="L50" s="85">
        <v>3.2657529208633099E-4</v>
      </c>
      <c r="M50" s="85">
        <f t="shared" si="2"/>
        <v>5.2270179401378994E-3</v>
      </c>
      <c r="N50" s="85">
        <f>K50/'סכום נכסי הקרן'!$C$42</f>
        <v>5.9154580684764963E-4</v>
      </c>
    </row>
    <row r="51" spans="2:14">
      <c r="B51" s="77" t="s">
        <v>1817</v>
      </c>
      <c r="C51" s="74" t="s">
        <v>1818</v>
      </c>
      <c r="D51" s="87" t="s">
        <v>1487</v>
      </c>
      <c r="E51" s="74"/>
      <c r="F51" s="87" t="s">
        <v>1750</v>
      </c>
      <c r="G51" s="87" t="s">
        <v>162</v>
      </c>
      <c r="H51" s="84">
        <v>1832.4169600000002</v>
      </c>
      <c r="I51" s="86">
        <v>10289.77</v>
      </c>
      <c r="J51" s="74"/>
      <c r="K51" s="84">
        <v>648.80567929100016</v>
      </c>
      <c r="L51" s="85">
        <v>8.52286958139535E-4</v>
      </c>
      <c r="M51" s="85">
        <f t="shared" si="2"/>
        <v>3.1392857744305352E-3</v>
      </c>
      <c r="N51" s="85">
        <f>K51/'סכום נכסי הקרן'!$C$42</f>
        <v>3.5527548549256884E-4</v>
      </c>
    </row>
    <row r="52" spans="2:14">
      <c r="B52" s="77" t="s">
        <v>1819</v>
      </c>
      <c r="C52" s="74" t="s">
        <v>1820</v>
      </c>
      <c r="D52" s="87" t="s">
        <v>122</v>
      </c>
      <c r="E52" s="74"/>
      <c r="F52" s="87" t="s">
        <v>1750</v>
      </c>
      <c r="G52" s="87" t="s">
        <v>162</v>
      </c>
      <c r="H52" s="84">
        <v>79127.09600000002</v>
      </c>
      <c r="I52" s="86">
        <v>630.20000000000005</v>
      </c>
      <c r="J52" s="74"/>
      <c r="K52" s="84">
        <v>1715.8854778910002</v>
      </c>
      <c r="L52" s="85">
        <v>2.2547316837787604E-3</v>
      </c>
      <c r="M52" s="85">
        <f t="shared" si="2"/>
        <v>8.3024163370172249E-3</v>
      </c>
      <c r="N52" s="85">
        <f>K52/'סכום נכסי הקרן'!$C$42</f>
        <v>9.3959110665237013E-4</v>
      </c>
    </row>
    <row r="53" spans="2:14">
      <c r="B53" s="77" t="s">
        <v>1821</v>
      </c>
      <c r="C53" s="74" t="s">
        <v>1822</v>
      </c>
      <c r="D53" s="87" t="s">
        <v>28</v>
      </c>
      <c r="E53" s="74"/>
      <c r="F53" s="87" t="s">
        <v>1750</v>
      </c>
      <c r="G53" s="87" t="s">
        <v>164</v>
      </c>
      <c r="H53" s="84">
        <v>26653.337599000006</v>
      </c>
      <c r="I53" s="86">
        <v>4036</v>
      </c>
      <c r="J53" s="74"/>
      <c r="K53" s="84">
        <v>4330.6686227460023</v>
      </c>
      <c r="L53" s="85">
        <v>3.258354229706602E-3</v>
      </c>
      <c r="M53" s="85">
        <f t="shared" si="2"/>
        <v>2.0954203754837242E-2</v>
      </c>
      <c r="N53" s="85">
        <f>K53/'סכום נכסי הקרן'!$C$42</f>
        <v>2.3714040221331687E-3</v>
      </c>
    </row>
    <row r="54" spans="2:14">
      <c r="B54" s="77" t="s">
        <v>1823</v>
      </c>
      <c r="C54" s="74" t="s">
        <v>1824</v>
      </c>
      <c r="D54" s="87" t="s">
        <v>122</v>
      </c>
      <c r="E54" s="74"/>
      <c r="F54" s="87" t="s">
        <v>1750</v>
      </c>
      <c r="G54" s="87" t="s">
        <v>162</v>
      </c>
      <c r="H54" s="84">
        <v>32656.951921000007</v>
      </c>
      <c r="I54" s="86">
        <v>2993</v>
      </c>
      <c r="J54" s="74"/>
      <c r="K54" s="84">
        <v>3363.3110666380007</v>
      </c>
      <c r="L54" s="85">
        <v>6.7699559268524372E-5</v>
      </c>
      <c r="M54" s="85">
        <f t="shared" si="2"/>
        <v>1.6273585333006695E-2</v>
      </c>
      <c r="N54" s="85">
        <f>K54/'סכום נכסי הקרן'!$C$42</f>
        <v>1.8416946864091982E-3</v>
      </c>
    </row>
    <row r="55" spans="2:14">
      <c r="B55" s="77" t="s">
        <v>1825</v>
      </c>
      <c r="C55" s="74" t="s">
        <v>1826</v>
      </c>
      <c r="D55" s="87" t="s">
        <v>1720</v>
      </c>
      <c r="E55" s="74"/>
      <c r="F55" s="87" t="s">
        <v>1750</v>
      </c>
      <c r="G55" s="87" t="s">
        <v>167</v>
      </c>
      <c r="H55" s="84">
        <v>146580.45491900004</v>
      </c>
      <c r="I55" s="86">
        <v>3100</v>
      </c>
      <c r="J55" s="74"/>
      <c r="K55" s="84">
        <v>2017.5333814690005</v>
      </c>
      <c r="L55" s="85">
        <v>1.0012415132118083E-3</v>
      </c>
      <c r="M55" s="85">
        <f t="shared" si="2"/>
        <v>9.7619580808934875E-3</v>
      </c>
      <c r="N55" s="85">
        <f>K55/'סכום נכסי הקרן'!$C$42</f>
        <v>1.1047686148218431E-3</v>
      </c>
    </row>
    <row r="56" spans="2:14">
      <c r="B56" s="77" t="s">
        <v>1827</v>
      </c>
      <c r="C56" s="74" t="s">
        <v>1828</v>
      </c>
      <c r="D56" s="87" t="s">
        <v>28</v>
      </c>
      <c r="E56" s="74"/>
      <c r="F56" s="87" t="s">
        <v>1750</v>
      </c>
      <c r="G56" s="87" t="s">
        <v>164</v>
      </c>
      <c r="H56" s="84">
        <v>65229.087921000013</v>
      </c>
      <c r="I56" s="86">
        <v>2213</v>
      </c>
      <c r="J56" s="74"/>
      <c r="K56" s="84">
        <v>5811.321671433001</v>
      </c>
      <c r="L56" s="85">
        <v>2.5595864165734881E-4</v>
      </c>
      <c r="M56" s="85">
        <f t="shared" si="2"/>
        <v>2.8118433663690285E-2</v>
      </c>
      <c r="N56" s="85">
        <f>K56/'סכום נכסי הקרן'!$C$42</f>
        <v>3.1821856590836493E-3</v>
      </c>
    </row>
    <row r="57" spans="2:14">
      <c r="B57" s="77" t="s">
        <v>1829</v>
      </c>
      <c r="C57" s="74" t="s">
        <v>1830</v>
      </c>
      <c r="D57" s="87" t="s">
        <v>123</v>
      </c>
      <c r="E57" s="74"/>
      <c r="F57" s="87" t="s">
        <v>1750</v>
      </c>
      <c r="G57" s="87" t="s">
        <v>172</v>
      </c>
      <c r="H57" s="84">
        <v>7671.1637280000014</v>
      </c>
      <c r="I57" s="86">
        <v>23970</v>
      </c>
      <c r="J57" s="74"/>
      <c r="K57" s="84">
        <v>5984.4867017550014</v>
      </c>
      <c r="L57" s="85">
        <v>3.1182469314316574E-4</v>
      </c>
      <c r="M57" s="85">
        <f t="shared" si="2"/>
        <v>2.8956303204093717E-2</v>
      </c>
      <c r="N57" s="85">
        <f>K57/'סכום נכסי הקרן'!$C$42</f>
        <v>3.2770080260598649E-3</v>
      </c>
    </row>
    <row r="58" spans="2:14">
      <c r="B58" s="77" t="s">
        <v>1831</v>
      </c>
      <c r="C58" s="74" t="s">
        <v>1832</v>
      </c>
      <c r="D58" s="87" t="s">
        <v>122</v>
      </c>
      <c r="E58" s="74"/>
      <c r="F58" s="87" t="s">
        <v>1750</v>
      </c>
      <c r="G58" s="87" t="s">
        <v>162</v>
      </c>
      <c r="H58" s="84">
        <v>436.26516200000003</v>
      </c>
      <c r="I58" s="86">
        <v>33962</v>
      </c>
      <c r="J58" s="74"/>
      <c r="K58" s="84">
        <v>509.83361149400014</v>
      </c>
      <c r="L58" s="85">
        <v>3.9721301000799057E-6</v>
      </c>
      <c r="M58" s="85">
        <f t="shared" si="2"/>
        <v>2.4668609646553387E-3</v>
      </c>
      <c r="N58" s="85">
        <f>K58/'סכום נכסי הקרן'!$C$42</f>
        <v>2.7917663119394516E-4</v>
      </c>
    </row>
    <row r="59" spans="2:14">
      <c r="B59" s="77" t="s">
        <v>1833</v>
      </c>
      <c r="C59" s="74" t="s">
        <v>1834</v>
      </c>
      <c r="D59" s="87" t="s">
        <v>1487</v>
      </c>
      <c r="E59" s="74"/>
      <c r="F59" s="87" t="s">
        <v>1750</v>
      </c>
      <c r="G59" s="87" t="s">
        <v>162</v>
      </c>
      <c r="H59" s="84">
        <v>1632.5169280000002</v>
      </c>
      <c r="I59" s="86">
        <v>18531</v>
      </c>
      <c r="J59" s="74"/>
      <c r="K59" s="84">
        <v>1040.9772107430003</v>
      </c>
      <c r="L59" s="85">
        <v>6.9646626621160417E-6</v>
      </c>
      <c r="M59" s="85">
        <f t="shared" si="2"/>
        <v>5.0368316022803483E-3</v>
      </c>
      <c r="N59" s="85">
        <f>K59/'סכום נכסי הקרן'!$C$42</f>
        <v>5.7002226666320996E-4</v>
      </c>
    </row>
    <row r="60" spans="2:14">
      <c r="B60" s="77" t="s">
        <v>1835</v>
      </c>
      <c r="C60" s="74" t="s">
        <v>1836</v>
      </c>
      <c r="D60" s="87" t="s">
        <v>1487</v>
      </c>
      <c r="E60" s="74"/>
      <c r="F60" s="87" t="s">
        <v>1750</v>
      </c>
      <c r="G60" s="87" t="s">
        <v>162</v>
      </c>
      <c r="H60" s="84">
        <v>14950.856560000002</v>
      </c>
      <c r="I60" s="86">
        <v>5665</v>
      </c>
      <c r="J60" s="74"/>
      <c r="K60" s="84">
        <v>2914.4100890110003</v>
      </c>
      <c r="L60" s="85">
        <v>3.5054763329425562E-4</v>
      </c>
      <c r="M60" s="85">
        <f t="shared" si="2"/>
        <v>1.4101550626509713E-2</v>
      </c>
      <c r="N60" s="85">
        <f>K60/'סכום נכסי הקרן'!$C$42</f>
        <v>1.5958837789911231E-3</v>
      </c>
    </row>
    <row r="61" spans="2:14">
      <c r="B61" s="77" t="s">
        <v>1837</v>
      </c>
      <c r="C61" s="74" t="s">
        <v>1838</v>
      </c>
      <c r="D61" s="87" t="s">
        <v>1487</v>
      </c>
      <c r="E61" s="74"/>
      <c r="F61" s="87" t="s">
        <v>1750</v>
      </c>
      <c r="G61" s="87" t="s">
        <v>162</v>
      </c>
      <c r="H61" s="84">
        <v>1599.2002560000003</v>
      </c>
      <c r="I61" s="86">
        <v>29962</v>
      </c>
      <c r="J61" s="74"/>
      <c r="K61" s="84">
        <v>1648.7633419980002</v>
      </c>
      <c r="L61" s="85">
        <v>5.8152736581818192E-5</v>
      </c>
      <c r="M61" s="85">
        <f t="shared" si="2"/>
        <v>7.9776417965283786E-3</v>
      </c>
      <c r="N61" s="85">
        <f>K61/'סכום נכסי הקרן'!$C$42</f>
        <v>9.0283611177818378E-4</v>
      </c>
    </row>
    <row r="62" spans="2:14">
      <c r="B62" s="77" t="s">
        <v>1839</v>
      </c>
      <c r="C62" s="74" t="s">
        <v>1840</v>
      </c>
      <c r="D62" s="87" t="s">
        <v>1487</v>
      </c>
      <c r="E62" s="74"/>
      <c r="F62" s="87" t="s">
        <v>1750</v>
      </c>
      <c r="G62" s="87" t="s">
        <v>162</v>
      </c>
      <c r="H62" s="84">
        <v>3923.0381280000006</v>
      </c>
      <c r="I62" s="86">
        <v>19893</v>
      </c>
      <c r="J62" s="74"/>
      <c r="K62" s="84">
        <v>2685.3907232970005</v>
      </c>
      <c r="L62" s="85">
        <v>6.9434303150442487E-4</v>
      </c>
      <c r="M62" s="85">
        <f t="shared" si="2"/>
        <v>1.2993426484253863E-2</v>
      </c>
      <c r="N62" s="85">
        <f>K62/'סכום נכסי הקרן'!$C$42</f>
        <v>1.470476482263765E-3</v>
      </c>
    </row>
    <row r="63" spans="2:14">
      <c r="B63" s="77" t="s">
        <v>1841</v>
      </c>
      <c r="C63" s="74" t="s">
        <v>1842</v>
      </c>
      <c r="D63" s="87" t="s">
        <v>1487</v>
      </c>
      <c r="E63" s="74"/>
      <c r="F63" s="87" t="s">
        <v>1750</v>
      </c>
      <c r="G63" s="87" t="s">
        <v>162</v>
      </c>
      <c r="H63" s="84">
        <v>14254.329886</v>
      </c>
      <c r="I63" s="86">
        <v>14979</v>
      </c>
      <c r="J63" s="74"/>
      <c r="K63" s="84">
        <v>7347.0720493300005</v>
      </c>
      <c r="L63" s="85">
        <v>5.5121151918020105E-5</v>
      </c>
      <c r="M63" s="85">
        <f t="shared" si="2"/>
        <v>3.5549255353902395E-2</v>
      </c>
      <c r="N63" s="85">
        <f>K63/'סכום נכסי הקרן'!$C$42</f>
        <v>4.0231377014563171E-3</v>
      </c>
    </row>
    <row r="64" spans="2:14">
      <c r="B64" s="77" t="s">
        <v>1843</v>
      </c>
      <c r="C64" s="74" t="s">
        <v>1844</v>
      </c>
      <c r="D64" s="87" t="s">
        <v>122</v>
      </c>
      <c r="E64" s="74"/>
      <c r="F64" s="87" t="s">
        <v>1750</v>
      </c>
      <c r="G64" s="87" t="s">
        <v>162</v>
      </c>
      <c r="H64" s="84">
        <v>485646.32481300004</v>
      </c>
      <c r="I64" s="86">
        <v>789.25</v>
      </c>
      <c r="J64" s="74"/>
      <c r="K64" s="84">
        <v>13189.227811609002</v>
      </c>
      <c r="L64" s="85">
        <v>2.3158883105591152E-3</v>
      </c>
      <c r="M64" s="85">
        <f t="shared" si="2"/>
        <v>6.3816881643135245E-2</v>
      </c>
      <c r="N64" s="85">
        <f>K64/'סכום נכסי הקרן'!$C$42</f>
        <v>7.2222076094679436E-3</v>
      </c>
    </row>
    <row r="65" spans="2:14">
      <c r="B65" s="77" t="s">
        <v>1845</v>
      </c>
      <c r="C65" s="74" t="s">
        <v>1846</v>
      </c>
      <c r="D65" s="87" t="s">
        <v>1487</v>
      </c>
      <c r="E65" s="74"/>
      <c r="F65" s="87" t="s">
        <v>1750</v>
      </c>
      <c r="G65" s="87" t="s">
        <v>162</v>
      </c>
      <c r="H65" s="84">
        <v>6486.4062130000011</v>
      </c>
      <c r="I65" s="86">
        <v>31112</v>
      </c>
      <c r="J65" s="74"/>
      <c r="K65" s="84">
        <v>6944.1124624590011</v>
      </c>
      <c r="L65" s="85">
        <v>3.8043438199413497E-4</v>
      </c>
      <c r="M65" s="85">
        <f t="shared" si="2"/>
        <v>3.3599510863199261E-2</v>
      </c>
      <c r="N65" s="85">
        <f>K65/'סכום נכסי הקרן'!$C$42</f>
        <v>3.8024835558022234E-3</v>
      </c>
    </row>
    <row r="66" spans="2:14">
      <c r="B66" s="77" t="s">
        <v>1847</v>
      </c>
      <c r="C66" s="74" t="s">
        <v>1848</v>
      </c>
      <c r="D66" s="87" t="s">
        <v>28</v>
      </c>
      <c r="E66" s="74"/>
      <c r="F66" s="87" t="s">
        <v>1750</v>
      </c>
      <c r="G66" s="87" t="s">
        <v>164</v>
      </c>
      <c r="H66" s="84">
        <v>9828.4182390000024</v>
      </c>
      <c r="I66" s="86">
        <v>3490</v>
      </c>
      <c r="J66" s="74"/>
      <c r="K66" s="84">
        <v>1380.8968906560001</v>
      </c>
      <c r="L66" s="85">
        <v>8.1226597016528942E-4</v>
      </c>
      <c r="M66" s="85">
        <f t="shared" si="2"/>
        <v>6.6815536656968846E-3</v>
      </c>
      <c r="N66" s="85">
        <f>K66/'סכום נכסי הקרן'!$C$42</f>
        <v>7.5615677991460286E-4</v>
      </c>
    </row>
    <row r="67" spans="2:14">
      <c r="B67" s="77" t="s">
        <v>1849</v>
      </c>
      <c r="C67" s="74" t="s">
        <v>1850</v>
      </c>
      <c r="D67" s="87" t="s">
        <v>28</v>
      </c>
      <c r="E67" s="74"/>
      <c r="F67" s="87" t="s">
        <v>1750</v>
      </c>
      <c r="G67" s="87" t="s">
        <v>164</v>
      </c>
      <c r="H67" s="84">
        <v>22158.652015000003</v>
      </c>
      <c r="I67" s="86">
        <v>5530</v>
      </c>
      <c r="J67" s="74"/>
      <c r="K67" s="84">
        <v>4933.1084606310005</v>
      </c>
      <c r="L67" s="85">
        <v>2.9146533396908914E-3</v>
      </c>
      <c r="M67" s="85">
        <f t="shared" si="2"/>
        <v>2.3869145583166034E-2</v>
      </c>
      <c r="N67" s="85">
        <f>K67/'סכום נכסי הקרן'!$C$42</f>
        <v>2.7012903235578826E-3</v>
      </c>
    </row>
    <row r="68" spans="2:14">
      <c r="B68" s="77" t="s">
        <v>1851</v>
      </c>
      <c r="C68" s="74" t="s">
        <v>1852</v>
      </c>
      <c r="D68" s="87" t="s">
        <v>1484</v>
      </c>
      <c r="E68" s="74"/>
      <c r="F68" s="87" t="s">
        <v>1750</v>
      </c>
      <c r="G68" s="87" t="s">
        <v>162</v>
      </c>
      <c r="H68" s="84">
        <v>9577.4687370000011</v>
      </c>
      <c r="I68" s="86">
        <v>6818</v>
      </c>
      <c r="J68" s="74"/>
      <c r="K68" s="84">
        <v>2246.9448475130007</v>
      </c>
      <c r="L68" s="85">
        <v>2.2857920613365157E-4</v>
      </c>
      <c r="M68" s="85">
        <f t="shared" si="2"/>
        <v>1.087197942446463E-2</v>
      </c>
      <c r="N68" s="85">
        <f>K68/'סכום נכסי הקרן'!$C$42</f>
        <v>1.2303906193416095E-3</v>
      </c>
    </row>
    <row r="69" spans="2:14">
      <c r="B69" s="77" t="s">
        <v>1853</v>
      </c>
      <c r="C69" s="74" t="s">
        <v>1854</v>
      </c>
      <c r="D69" s="87" t="s">
        <v>28</v>
      </c>
      <c r="E69" s="74"/>
      <c r="F69" s="87" t="s">
        <v>1750</v>
      </c>
      <c r="G69" s="87" t="s">
        <v>164</v>
      </c>
      <c r="H69" s="84">
        <v>2023.9878240000003</v>
      </c>
      <c r="I69" s="86">
        <v>5369.7</v>
      </c>
      <c r="J69" s="74"/>
      <c r="K69" s="84">
        <v>437.53229424099999</v>
      </c>
      <c r="L69" s="85">
        <v>1.2394504155613202E-3</v>
      </c>
      <c r="M69" s="85">
        <f t="shared" si="2"/>
        <v>2.1170266398803693E-3</v>
      </c>
      <c r="N69" s="85">
        <f>K69/'סכום נכסי הקרן'!$C$42</f>
        <v>2.3958560046054915E-4</v>
      </c>
    </row>
    <row r="70" spans="2:14">
      <c r="B70" s="77" t="s">
        <v>1855</v>
      </c>
      <c r="C70" s="74" t="s">
        <v>1856</v>
      </c>
      <c r="D70" s="87" t="s">
        <v>28</v>
      </c>
      <c r="E70" s="74"/>
      <c r="F70" s="87" t="s">
        <v>1750</v>
      </c>
      <c r="G70" s="87" t="s">
        <v>164</v>
      </c>
      <c r="H70" s="84">
        <v>4730.9674250000007</v>
      </c>
      <c r="I70" s="86">
        <v>10892.9</v>
      </c>
      <c r="J70" s="74"/>
      <c r="K70" s="84">
        <v>2074.6539625390001</v>
      </c>
      <c r="L70" s="85">
        <v>1.0635369162927065E-3</v>
      </c>
      <c r="M70" s="85">
        <f t="shared" si="2"/>
        <v>1.0038339489539926E-2</v>
      </c>
      <c r="N70" s="85">
        <f>K70/'סכום נכסי הקרן'!$C$42</f>
        <v>1.13604692020511E-3</v>
      </c>
    </row>
    <row r="71" spans="2:14">
      <c r="B71" s="77" t="s">
        <v>1857</v>
      </c>
      <c r="C71" s="74" t="s">
        <v>1858</v>
      </c>
      <c r="D71" s="87" t="s">
        <v>28</v>
      </c>
      <c r="E71" s="74"/>
      <c r="F71" s="87" t="s">
        <v>1750</v>
      </c>
      <c r="G71" s="87" t="s">
        <v>164</v>
      </c>
      <c r="H71" s="84">
        <v>14963.050460999999</v>
      </c>
      <c r="I71" s="86">
        <v>5425.7</v>
      </c>
      <c r="J71" s="74"/>
      <c r="K71" s="84">
        <v>3268.3466516380008</v>
      </c>
      <c r="L71" s="85">
        <v>2.0687046619180033E-3</v>
      </c>
      <c r="M71" s="85">
        <f t="shared" si="2"/>
        <v>1.5814094230196994E-2</v>
      </c>
      <c r="N71" s="85">
        <f>K71/'סכום נכסי הקרן'!$C$42</f>
        <v>1.7896937102763882E-3</v>
      </c>
    </row>
    <row r="72" spans="2:14">
      <c r="B72" s="77" t="s">
        <v>1859</v>
      </c>
      <c r="C72" s="74" t="s">
        <v>1860</v>
      </c>
      <c r="D72" s="87" t="s">
        <v>1487</v>
      </c>
      <c r="E72" s="74"/>
      <c r="F72" s="87" t="s">
        <v>1750</v>
      </c>
      <c r="G72" s="87" t="s">
        <v>162</v>
      </c>
      <c r="H72" s="84">
        <v>5203.6643660000009</v>
      </c>
      <c r="I72" s="86">
        <v>17420</v>
      </c>
      <c r="J72" s="74"/>
      <c r="K72" s="84">
        <v>3119.1919425770002</v>
      </c>
      <c r="L72" s="85">
        <v>3.3205827871045623E-4</v>
      </c>
      <c r="M72" s="85">
        <f t="shared" si="2"/>
        <v>1.5092400090811217E-2</v>
      </c>
      <c r="N72" s="85">
        <f>K72/'סכום נכסי הקרן'!$C$42</f>
        <v>1.7080190064836329E-3</v>
      </c>
    </row>
    <row r="73" spans="2:14">
      <c r="B73" s="77" t="s">
        <v>1861</v>
      </c>
      <c r="C73" s="74" t="s">
        <v>1862</v>
      </c>
      <c r="D73" s="87" t="s">
        <v>123</v>
      </c>
      <c r="E73" s="74"/>
      <c r="F73" s="87" t="s">
        <v>1750</v>
      </c>
      <c r="G73" s="87" t="s">
        <v>172</v>
      </c>
      <c r="H73" s="84">
        <v>46226.88240000001</v>
      </c>
      <c r="I73" s="86">
        <v>1686</v>
      </c>
      <c r="J73" s="74"/>
      <c r="K73" s="84">
        <v>2536.5871931990005</v>
      </c>
      <c r="L73" s="85">
        <v>6.1218072746964952E-6</v>
      </c>
      <c r="M73" s="85">
        <f t="shared" si="2"/>
        <v>1.2273431545658112E-2</v>
      </c>
      <c r="N73" s="85">
        <f>K73/'סכום נכסי הקרן'!$C$42</f>
        <v>1.3889940783853865E-3</v>
      </c>
    </row>
    <row r="74" spans="2:14">
      <c r="B74" s="77" t="s">
        <v>1863</v>
      </c>
      <c r="C74" s="74" t="s">
        <v>1864</v>
      </c>
      <c r="D74" s="87" t="s">
        <v>122</v>
      </c>
      <c r="E74" s="74"/>
      <c r="F74" s="87" t="s">
        <v>1750</v>
      </c>
      <c r="G74" s="87" t="s">
        <v>162</v>
      </c>
      <c r="H74" s="84">
        <v>1859.5783770000003</v>
      </c>
      <c r="I74" s="86">
        <v>62558</v>
      </c>
      <c r="J74" s="74"/>
      <c r="K74" s="84">
        <v>4002.9670560120003</v>
      </c>
      <c r="L74" s="85">
        <v>1.3300640506671893E-4</v>
      </c>
      <c r="M74" s="85">
        <f t="shared" si="2"/>
        <v>1.9368599775798644E-2</v>
      </c>
      <c r="N74" s="85">
        <f>K74/'סכום נכסי הקרן'!$C$42</f>
        <v>2.1919599498412554E-3</v>
      </c>
    </row>
    <row r="75" spans="2:14">
      <c r="B75" s="77" t="s">
        <v>1865</v>
      </c>
      <c r="C75" s="74" t="s">
        <v>1866</v>
      </c>
      <c r="D75" s="87" t="s">
        <v>28</v>
      </c>
      <c r="E75" s="74"/>
      <c r="F75" s="87" t="s">
        <v>1750</v>
      </c>
      <c r="G75" s="87" t="s">
        <v>164</v>
      </c>
      <c r="H75" s="84">
        <v>8335.9979180000009</v>
      </c>
      <c r="I75" s="86">
        <v>19252</v>
      </c>
      <c r="J75" s="74"/>
      <c r="K75" s="84">
        <v>6460.7903115149984</v>
      </c>
      <c r="L75" s="85">
        <v>2.8744820406896555E-3</v>
      </c>
      <c r="M75" s="85">
        <f t="shared" si="2"/>
        <v>3.1260927214264912E-2</v>
      </c>
      <c r="N75" s="85">
        <f>K75/'סכום נכסי הקרן'!$C$42</f>
        <v>3.5378241711717029E-3</v>
      </c>
    </row>
    <row r="76" spans="2:14">
      <c r="B76" s="77" t="s">
        <v>1867</v>
      </c>
      <c r="C76" s="74" t="s">
        <v>1868</v>
      </c>
      <c r="D76" s="87" t="s">
        <v>122</v>
      </c>
      <c r="E76" s="74"/>
      <c r="F76" s="87" t="s">
        <v>1750</v>
      </c>
      <c r="G76" s="87" t="s">
        <v>162</v>
      </c>
      <c r="H76" s="84">
        <v>34316.172160000002</v>
      </c>
      <c r="I76" s="86">
        <v>3004.25</v>
      </c>
      <c r="J76" s="74"/>
      <c r="K76" s="84">
        <v>3547.4769348840005</v>
      </c>
      <c r="L76" s="85">
        <v>3.6313409693121694E-3</v>
      </c>
      <c r="M76" s="85">
        <f t="shared" si="2"/>
        <v>1.7164683097366747E-2</v>
      </c>
      <c r="N76" s="85">
        <f>K76/'סכום נכסי הקרן'!$C$42</f>
        <v>1.9425409341235491E-3</v>
      </c>
    </row>
    <row r="77" spans="2:14">
      <c r="B77" s="77" t="s">
        <v>1869</v>
      </c>
      <c r="C77" s="74" t="s">
        <v>1870</v>
      </c>
      <c r="D77" s="87" t="s">
        <v>1487</v>
      </c>
      <c r="E77" s="74"/>
      <c r="F77" s="87" t="s">
        <v>1750</v>
      </c>
      <c r="G77" s="87" t="s">
        <v>162</v>
      </c>
      <c r="H77" s="84">
        <v>2218.0574380000003</v>
      </c>
      <c r="I77" s="86">
        <v>11670</v>
      </c>
      <c r="J77" s="74"/>
      <c r="K77" s="84">
        <v>890.69356983399996</v>
      </c>
      <c r="L77" s="85">
        <v>7.5855427703634868E-6</v>
      </c>
      <c r="M77" s="85">
        <f t="shared" si="2"/>
        <v>4.3096750574258E-3</v>
      </c>
      <c r="N77" s="85">
        <f>K77/'סכום נכסי הקרן'!$C$42</f>
        <v>4.8772937806845903E-4</v>
      </c>
    </row>
    <row r="78" spans="2:14">
      <c r="B78" s="77" t="s">
        <v>1871</v>
      </c>
      <c r="C78" s="74" t="s">
        <v>1872</v>
      </c>
      <c r="D78" s="87" t="s">
        <v>138</v>
      </c>
      <c r="E78" s="74"/>
      <c r="F78" s="87" t="s">
        <v>1750</v>
      </c>
      <c r="G78" s="87" t="s">
        <v>162</v>
      </c>
      <c r="H78" s="84">
        <v>17466.123702000001</v>
      </c>
      <c r="I78" s="86">
        <v>10814</v>
      </c>
      <c r="J78" s="74"/>
      <c r="K78" s="84">
        <v>6499.3147489129988</v>
      </c>
      <c r="L78" s="85">
        <v>1.1013778603556595E-3</v>
      </c>
      <c r="M78" s="85">
        <f t="shared" si="2"/>
        <v>3.1447330049738924E-2</v>
      </c>
      <c r="N78" s="85">
        <f>K78/'סכום נכסי הקרן'!$C$42</f>
        <v>3.5589195293610132E-3</v>
      </c>
    </row>
    <row r="79" spans="2:14">
      <c r="B79" s="77" t="s">
        <v>1873</v>
      </c>
      <c r="C79" s="74" t="s">
        <v>1874</v>
      </c>
      <c r="D79" s="87" t="s">
        <v>1487</v>
      </c>
      <c r="E79" s="74"/>
      <c r="F79" s="87" t="s">
        <v>1750</v>
      </c>
      <c r="G79" s="87" t="s">
        <v>162</v>
      </c>
      <c r="H79" s="84">
        <v>26824.085544000009</v>
      </c>
      <c r="I79" s="86">
        <v>1690</v>
      </c>
      <c r="J79" s="74"/>
      <c r="K79" s="84">
        <v>1559.8983642320002</v>
      </c>
      <c r="L79" s="85">
        <v>2.7554273799691844E-4</v>
      </c>
      <c r="M79" s="85">
        <f t="shared" si="2"/>
        <v>7.5476631920705006E-3</v>
      </c>
      <c r="N79" s="85">
        <f>K79/'סכום נכסי הקרן'!$C$42</f>
        <v>8.5417508872178468E-4</v>
      </c>
    </row>
    <row r="80" spans="2:14">
      <c r="B80" s="77" t="s">
        <v>1875</v>
      </c>
      <c r="C80" s="74" t="s">
        <v>1876</v>
      </c>
      <c r="D80" s="87" t="s">
        <v>1487</v>
      </c>
      <c r="E80" s="74"/>
      <c r="F80" s="87" t="s">
        <v>1750</v>
      </c>
      <c r="G80" s="87" t="s">
        <v>162</v>
      </c>
      <c r="H80" s="84">
        <v>2751.9571070000006</v>
      </c>
      <c r="I80" s="86">
        <v>5938</v>
      </c>
      <c r="J80" s="74"/>
      <c r="K80" s="84">
        <v>562.29798400400011</v>
      </c>
      <c r="L80" s="85">
        <v>1.4320120389754796E-5</v>
      </c>
      <c r="M80" s="85">
        <f t="shared" si="2"/>
        <v>2.7207130247437279E-3</v>
      </c>
      <c r="N80" s="85">
        <f>K80/'סכום נכסי הקרן'!$C$42</f>
        <v>3.0790527215609245E-4</v>
      </c>
    </row>
    <row r="81" spans="2:14">
      <c r="B81" s="77" t="s">
        <v>1877</v>
      </c>
      <c r="C81" s="74" t="s">
        <v>1878</v>
      </c>
      <c r="D81" s="87" t="s">
        <v>134</v>
      </c>
      <c r="E81" s="74"/>
      <c r="F81" s="87" t="s">
        <v>1750</v>
      </c>
      <c r="G81" s="87" t="s">
        <v>166</v>
      </c>
      <c r="H81" s="84">
        <v>15453.888332000002</v>
      </c>
      <c r="I81" s="86">
        <v>7483</v>
      </c>
      <c r="J81" s="74"/>
      <c r="K81" s="84">
        <v>2831.2495319370005</v>
      </c>
      <c r="L81" s="85">
        <v>2.055363209669018E-4</v>
      </c>
      <c r="M81" s="85">
        <f t="shared" si="2"/>
        <v>1.3699173208819086E-2</v>
      </c>
      <c r="N81" s="85">
        <f>K81/'סכום נכסי הקרן'!$C$42</f>
        <v>1.5503464043482504E-3</v>
      </c>
    </row>
    <row r="82" spans="2:14">
      <c r="B82" s="77" t="s">
        <v>1879</v>
      </c>
      <c r="C82" s="74" t="s">
        <v>1880</v>
      </c>
      <c r="D82" s="87" t="s">
        <v>1487</v>
      </c>
      <c r="E82" s="74"/>
      <c r="F82" s="87" t="s">
        <v>1750</v>
      </c>
      <c r="G82" s="87" t="s">
        <v>162</v>
      </c>
      <c r="H82" s="84">
        <v>16835.072616000005</v>
      </c>
      <c r="I82" s="86">
        <v>31145</v>
      </c>
      <c r="J82" s="74"/>
      <c r="K82" s="84">
        <v>18042.138063058002</v>
      </c>
      <c r="L82" s="85">
        <v>1.4347346102686162E-4</v>
      </c>
      <c r="M82" s="85">
        <f t="shared" si="2"/>
        <v>8.7297983309215066E-2</v>
      </c>
      <c r="N82" s="85">
        <f>K82/'סכום נכסי הקרן'!$C$42</f>
        <v>9.8795826921267253E-3</v>
      </c>
    </row>
    <row r="83" spans="2:14">
      <c r="B83" s="77" t="s">
        <v>1881</v>
      </c>
      <c r="C83" s="74" t="s">
        <v>1882</v>
      </c>
      <c r="D83" s="87" t="s">
        <v>1487</v>
      </c>
      <c r="E83" s="74"/>
      <c r="F83" s="87" t="s">
        <v>1750</v>
      </c>
      <c r="G83" s="87" t="s">
        <v>162</v>
      </c>
      <c r="H83" s="84">
        <v>15609.860332000002</v>
      </c>
      <c r="I83" s="86">
        <v>3367</v>
      </c>
      <c r="J83" s="74"/>
      <c r="K83" s="84">
        <v>1808.5345350240002</v>
      </c>
      <c r="L83" s="85">
        <v>2.7825062980392159E-4</v>
      </c>
      <c r="M83" s="85">
        <f t="shared" si="2"/>
        <v>8.75070443984312E-3</v>
      </c>
      <c r="N83" s="85">
        <f>K83/'סכום נכסי הקרן'!$C$42</f>
        <v>9.9032423030400818E-4</v>
      </c>
    </row>
    <row r="84" spans="2:14">
      <c r="B84" s="77" t="s">
        <v>1883</v>
      </c>
      <c r="C84" s="74" t="s">
        <v>1884</v>
      </c>
      <c r="D84" s="87" t="s">
        <v>1487</v>
      </c>
      <c r="E84" s="74"/>
      <c r="F84" s="87" t="s">
        <v>1750</v>
      </c>
      <c r="G84" s="87" t="s">
        <v>162</v>
      </c>
      <c r="H84" s="84">
        <v>3281.6921920000004</v>
      </c>
      <c r="I84" s="86">
        <v>11238</v>
      </c>
      <c r="J84" s="74"/>
      <c r="K84" s="84">
        <v>1269.0289923360003</v>
      </c>
      <c r="L84" s="85">
        <v>1.0097514436923079E-3</v>
      </c>
      <c r="M84" s="85">
        <f t="shared" si="2"/>
        <v>6.1402740298663475E-3</v>
      </c>
      <c r="N84" s="85">
        <f>K84/'סכום נכסי הקרן'!$C$42</f>
        <v>6.948997299915774E-4</v>
      </c>
    </row>
    <row r="85" spans="2:14">
      <c r="B85" s="73"/>
      <c r="C85" s="74"/>
      <c r="D85" s="74"/>
      <c r="E85" s="74"/>
      <c r="F85" s="74"/>
      <c r="G85" s="74"/>
      <c r="H85" s="84"/>
      <c r="I85" s="86"/>
      <c r="J85" s="74"/>
      <c r="K85" s="74"/>
      <c r="L85" s="74"/>
      <c r="M85" s="85"/>
      <c r="N85" s="74"/>
    </row>
    <row r="86" spans="2:14">
      <c r="B86" s="92" t="s">
        <v>261</v>
      </c>
      <c r="C86" s="72"/>
      <c r="D86" s="72"/>
      <c r="E86" s="72"/>
      <c r="F86" s="72"/>
      <c r="G86" s="72"/>
      <c r="H86" s="81"/>
      <c r="I86" s="83"/>
      <c r="J86" s="72"/>
      <c r="K86" s="81">
        <v>8938.4916443940001</v>
      </c>
      <c r="L86" s="72"/>
      <c r="M86" s="82">
        <f t="shared" ref="M86:M90" si="3">K86/$K$11</f>
        <v>4.3249435940166447E-2</v>
      </c>
      <c r="N86" s="82">
        <f>K86/'סכום נכסי הקרן'!$C$42</f>
        <v>4.8945733058372732E-3</v>
      </c>
    </row>
    <row r="87" spans="2:14">
      <c r="B87" s="77" t="s">
        <v>1885</v>
      </c>
      <c r="C87" s="74" t="s">
        <v>1886</v>
      </c>
      <c r="D87" s="87" t="s">
        <v>122</v>
      </c>
      <c r="E87" s="74"/>
      <c r="F87" s="87" t="s">
        <v>1774</v>
      </c>
      <c r="G87" s="87" t="s">
        <v>162</v>
      </c>
      <c r="H87" s="84">
        <v>826.28656400000011</v>
      </c>
      <c r="I87" s="86">
        <v>10298</v>
      </c>
      <c r="J87" s="74"/>
      <c r="K87" s="84">
        <v>292.79809779400006</v>
      </c>
      <c r="L87" s="85">
        <v>1.0757390459134402E-4</v>
      </c>
      <c r="M87" s="85">
        <f t="shared" si="3"/>
        <v>1.4167214198702457E-3</v>
      </c>
      <c r="N87" s="85">
        <f>K87/'סכום נכסי הקרן'!$C$42</f>
        <v>1.6033149780491908E-4</v>
      </c>
    </row>
    <row r="88" spans="2:14">
      <c r="B88" s="77" t="s">
        <v>1887</v>
      </c>
      <c r="C88" s="74" t="s">
        <v>1888</v>
      </c>
      <c r="D88" s="87" t="s">
        <v>122</v>
      </c>
      <c r="E88" s="74"/>
      <c r="F88" s="87" t="s">
        <v>1774</v>
      </c>
      <c r="G88" s="87" t="s">
        <v>162</v>
      </c>
      <c r="H88" s="84">
        <v>17636.599505000002</v>
      </c>
      <c r="I88" s="86">
        <v>9977</v>
      </c>
      <c r="J88" s="74"/>
      <c r="K88" s="84">
        <v>6054.795755731001</v>
      </c>
      <c r="L88" s="85">
        <v>3.6974262052484814E-4</v>
      </c>
      <c r="M88" s="85">
        <f t="shared" si="3"/>
        <v>2.9296497841726547E-2</v>
      </c>
      <c r="N88" s="85">
        <f>K88/'סכום נכסי הקרן'!$C$42</f>
        <v>3.3155081256785106E-3</v>
      </c>
    </row>
    <row r="89" spans="2:14">
      <c r="B89" s="77" t="s">
        <v>1889</v>
      </c>
      <c r="C89" s="74" t="s">
        <v>1890</v>
      </c>
      <c r="D89" s="87" t="s">
        <v>122</v>
      </c>
      <c r="E89" s="74"/>
      <c r="F89" s="87" t="s">
        <v>1774</v>
      </c>
      <c r="G89" s="87" t="s">
        <v>165</v>
      </c>
      <c r="H89" s="84">
        <v>124972.37700300003</v>
      </c>
      <c r="I89" s="86">
        <v>123</v>
      </c>
      <c r="J89" s="74"/>
      <c r="K89" s="84">
        <v>678.01063737400011</v>
      </c>
      <c r="L89" s="85">
        <v>5.449397228551293E-4</v>
      </c>
      <c r="M89" s="85">
        <f t="shared" si="3"/>
        <v>3.280595741928031E-3</v>
      </c>
      <c r="N89" s="85">
        <f>K89/'סכום נכסי הקרן'!$C$42</f>
        <v>3.7126764769599834E-4</v>
      </c>
    </row>
    <row r="90" spans="2:14">
      <c r="B90" s="77" t="s">
        <v>1891</v>
      </c>
      <c r="C90" s="74" t="s">
        <v>1892</v>
      </c>
      <c r="D90" s="87" t="s">
        <v>122</v>
      </c>
      <c r="E90" s="74"/>
      <c r="F90" s="87" t="s">
        <v>1774</v>
      </c>
      <c r="G90" s="87" t="s">
        <v>162</v>
      </c>
      <c r="H90" s="84">
        <v>8212.5904140000002</v>
      </c>
      <c r="I90" s="86">
        <v>6769</v>
      </c>
      <c r="J90" s="74"/>
      <c r="K90" s="84">
        <v>1912.8871534950001</v>
      </c>
      <c r="L90" s="85">
        <v>1.9174806242029411E-4</v>
      </c>
      <c r="M90" s="85">
        <f t="shared" si="3"/>
        <v>9.2556209366416262E-3</v>
      </c>
      <c r="N90" s="85">
        <f>K90/'סכום נכסי הקרן'!$C$42</f>
        <v>1.0474660346578462E-3</v>
      </c>
    </row>
    <row r="91" spans="2:14">
      <c r="D91" s="1"/>
      <c r="E91" s="1"/>
      <c r="F91" s="1"/>
      <c r="G91" s="1"/>
    </row>
    <row r="92" spans="2:14">
      <c r="D92" s="1"/>
      <c r="E92" s="1"/>
      <c r="F92" s="1"/>
      <c r="G92" s="1"/>
    </row>
    <row r="93" spans="2:14">
      <c r="D93" s="1"/>
      <c r="E93" s="1"/>
      <c r="F93" s="1"/>
      <c r="G93" s="1"/>
    </row>
    <row r="94" spans="2:14">
      <c r="B94" s="89" t="s">
        <v>255</v>
      </c>
      <c r="D94" s="1"/>
      <c r="E94" s="1"/>
      <c r="F94" s="1"/>
      <c r="G94" s="1"/>
    </row>
    <row r="95" spans="2:14">
      <c r="B95" s="89" t="s">
        <v>111</v>
      </c>
      <c r="D95" s="1"/>
      <c r="E95" s="1"/>
      <c r="F95" s="1"/>
      <c r="G95" s="1"/>
    </row>
    <row r="96" spans="2:14">
      <c r="B96" s="89" t="s">
        <v>238</v>
      </c>
      <c r="D96" s="1"/>
      <c r="E96" s="1"/>
      <c r="F96" s="1"/>
      <c r="G96" s="1"/>
    </row>
    <row r="97" spans="2:7">
      <c r="B97" s="89" t="s">
        <v>246</v>
      </c>
      <c r="D97" s="1"/>
      <c r="E97" s="1"/>
      <c r="F97" s="1"/>
      <c r="G97" s="1"/>
    </row>
    <row r="98" spans="2:7">
      <c r="B98" s="89" t="s">
        <v>253</v>
      </c>
      <c r="D98" s="1"/>
      <c r="E98" s="1"/>
      <c r="F98" s="1"/>
      <c r="G98" s="1"/>
    </row>
    <row r="99" spans="2:7">
      <c r="D99" s="1"/>
      <c r="E99" s="1"/>
      <c r="F99" s="1"/>
      <c r="G99" s="1"/>
    </row>
    <row r="100" spans="2:7">
      <c r="D100" s="1"/>
      <c r="E100" s="1"/>
      <c r="F100" s="1"/>
      <c r="G100" s="1"/>
    </row>
    <row r="101" spans="2:7">
      <c r="D101" s="1"/>
      <c r="E101" s="1"/>
      <c r="F101" s="1"/>
      <c r="G101" s="1"/>
    </row>
    <row r="102" spans="2:7">
      <c r="D102" s="1"/>
      <c r="E102" s="1"/>
      <c r="F102" s="1"/>
      <c r="G102" s="1"/>
    </row>
    <row r="103" spans="2:7">
      <c r="D103" s="1"/>
      <c r="E103" s="1"/>
      <c r="F103" s="1"/>
      <c r="G103" s="1"/>
    </row>
    <row r="104" spans="2:7">
      <c r="D104" s="1"/>
      <c r="E104" s="1"/>
      <c r="F104" s="1"/>
      <c r="G104" s="1"/>
    </row>
    <row r="105" spans="2:7">
      <c r="D105" s="1"/>
      <c r="E105" s="1"/>
      <c r="F105" s="1"/>
      <c r="G105" s="1"/>
    </row>
    <row r="106" spans="2:7">
      <c r="D106" s="1"/>
      <c r="E106" s="1"/>
      <c r="F106" s="1"/>
      <c r="G106" s="1"/>
    </row>
    <row r="107" spans="2:7">
      <c r="D107" s="1"/>
      <c r="E107" s="1"/>
      <c r="F107" s="1"/>
      <c r="G107" s="1"/>
    </row>
    <row r="108" spans="2:7">
      <c r="D108" s="1"/>
      <c r="E108" s="1"/>
      <c r="F108" s="1"/>
      <c r="G108" s="1"/>
    </row>
    <row r="109" spans="2:7">
      <c r="D109" s="1"/>
      <c r="E109" s="1"/>
      <c r="F109" s="1"/>
      <c r="G109" s="1"/>
    </row>
    <row r="110" spans="2:7">
      <c r="D110" s="1"/>
      <c r="E110" s="1"/>
      <c r="F110" s="1"/>
      <c r="G110" s="1"/>
    </row>
    <row r="111" spans="2:7">
      <c r="D111" s="1"/>
      <c r="E111" s="1"/>
      <c r="F111" s="1"/>
      <c r="G111" s="1"/>
    </row>
    <row r="112" spans="2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93 B95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zoomScale="90" zoomScaleNormal="90" workbookViewId="0">
      <selection activeCell="N33" sqref="A1:BM327"/>
    </sheetView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58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178</v>
      </c>
      <c r="C1" s="68" t="s" vm="1">
        <v>264</v>
      </c>
    </row>
    <row r="2" spans="2:65">
      <c r="B2" s="47" t="s">
        <v>177</v>
      </c>
      <c r="C2" s="68" t="s">
        <v>265</v>
      </c>
    </row>
    <row r="3" spans="2:65">
      <c r="B3" s="47" t="s">
        <v>179</v>
      </c>
      <c r="C3" s="68" t="s">
        <v>266</v>
      </c>
    </row>
    <row r="4" spans="2:65">
      <c r="B4" s="47" t="s">
        <v>180</v>
      </c>
      <c r="C4" s="68">
        <v>8802</v>
      </c>
    </row>
    <row r="6" spans="2:65" ht="26.25" customHeight="1">
      <c r="B6" s="120" t="s">
        <v>208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65" ht="26.25" customHeight="1">
      <c r="B7" s="120" t="s">
        <v>92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BM7" s="3"/>
    </row>
    <row r="8" spans="2:65" s="3" customFormat="1" ht="78.75">
      <c r="B8" s="22" t="s">
        <v>114</v>
      </c>
      <c r="C8" s="30" t="s">
        <v>45</v>
      </c>
      <c r="D8" s="30" t="s">
        <v>118</v>
      </c>
      <c r="E8" s="30" t="s">
        <v>116</v>
      </c>
      <c r="F8" s="30" t="s">
        <v>66</v>
      </c>
      <c r="G8" s="30" t="s">
        <v>14</v>
      </c>
      <c r="H8" s="30" t="s">
        <v>67</v>
      </c>
      <c r="I8" s="30" t="s">
        <v>102</v>
      </c>
      <c r="J8" s="30" t="s">
        <v>240</v>
      </c>
      <c r="K8" s="30" t="s">
        <v>239</v>
      </c>
      <c r="L8" s="30" t="s">
        <v>62</v>
      </c>
      <c r="M8" s="30" t="s">
        <v>59</v>
      </c>
      <c r="N8" s="30" t="s">
        <v>181</v>
      </c>
      <c r="O8" s="20" t="s">
        <v>183</v>
      </c>
      <c r="P8" s="1"/>
      <c r="Q8" s="1"/>
      <c r="BH8" s="1"/>
      <c r="BI8" s="1"/>
    </row>
    <row r="9" spans="2:65" s="3" customFormat="1" ht="20.25">
      <c r="B9" s="15"/>
      <c r="C9" s="16"/>
      <c r="D9" s="16"/>
      <c r="E9" s="16"/>
      <c r="F9" s="16"/>
      <c r="G9" s="16"/>
      <c r="H9" s="16"/>
      <c r="I9" s="16"/>
      <c r="J9" s="32" t="s">
        <v>247</v>
      </c>
      <c r="K9" s="32"/>
      <c r="L9" s="32" t="s">
        <v>243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69" t="s">
        <v>31</v>
      </c>
      <c r="C11" s="70"/>
      <c r="D11" s="70"/>
      <c r="E11" s="70"/>
      <c r="F11" s="70"/>
      <c r="G11" s="70"/>
      <c r="H11" s="70"/>
      <c r="I11" s="70"/>
      <c r="J11" s="78"/>
      <c r="K11" s="80"/>
      <c r="L11" s="78">
        <v>68392.970497609029</v>
      </c>
      <c r="M11" s="70"/>
      <c r="N11" s="79">
        <f>L11/$L$11</f>
        <v>1</v>
      </c>
      <c r="O11" s="79">
        <f>L11/'סכום נכסי הקרן'!$C$42</f>
        <v>3.7450883328224958E-2</v>
      </c>
      <c r="P11" s="5"/>
      <c r="BG11" s="1"/>
      <c r="BH11" s="3"/>
      <c r="BI11" s="1"/>
      <c r="BM11" s="1"/>
    </row>
    <row r="12" spans="2:65" s="4" customFormat="1" ht="18" customHeight="1">
      <c r="B12" s="71" t="s">
        <v>232</v>
      </c>
      <c r="C12" s="72"/>
      <c r="D12" s="72"/>
      <c r="E12" s="72"/>
      <c r="F12" s="72"/>
      <c r="G12" s="72"/>
      <c r="H12" s="72"/>
      <c r="I12" s="72"/>
      <c r="J12" s="81"/>
      <c r="K12" s="83"/>
      <c r="L12" s="81">
        <v>68392.970497609014</v>
      </c>
      <c r="M12" s="72"/>
      <c r="N12" s="82">
        <f t="shared" ref="N12:N30" si="0">L12/$L$11</f>
        <v>0.99999999999999978</v>
      </c>
      <c r="O12" s="82">
        <f>L12/'סכום נכסי הקרן'!$C$42</f>
        <v>3.7450883328224951E-2</v>
      </c>
      <c r="P12" s="5"/>
      <c r="BG12" s="1"/>
      <c r="BH12" s="3"/>
      <c r="BI12" s="1"/>
      <c r="BM12" s="1"/>
    </row>
    <row r="13" spans="2:65">
      <c r="B13" s="92" t="s">
        <v>52</v>
      </c>
      <c r="C13" s="72"/>
      <c r="D13" s="72"/>
      <c r="E13" s="72"/>
      <c r="F13" s="72"/>
      <c r="G13" s="72"/>
      <c r="H13" s="72"/>
      <c r="I13" s="72"/>
      <c r="J13" s="81"/>
      <c r="K13" s="83"/>
      <c r="L13" s="81">
        <v>45148.003304603</v>
      </c>
      <c r="M13" s="72"/>
      <c r="N13" s="82">
        <f t="shared" si="0"/>
        <v>0.66012636936395885</v>
      </c>
      <c r="O13" s="82">
        <f>L13/'סכום נכסי הקרן'!$C$42</f>
        <v>2.4722315640934356E-2</v>
      </c>
      <c r="BH13" s="3"/>
    </row>
    <row r="14" spans="2:65" ht="20.25">
      <c r="B14" s="77" t="s">
        <v>1893</v>
      </c>
      <c r="C14" s="74" t="s">
        <v>1894</v>
      </c>
      <c r="D14" s="87" t="s">
        <v>28</v>
      </c>
      <c r="E14" s="74"/>
      <c r="F14" s="87" t="s">
        <v>1774</v>
      </c>
      <c r="G14" s="74" t="s">
        <v>1895</v>
      </c>
      <c r="H14" s="74" t="s">
        <v>912</v>
      </c>
      <c r="I14" s="87" t="s">
        <v>165</v>
      </c>
      <c r="J14" s="84">
        <v>640.68769800000007</v>
      </c>
      <c r="K14" s="86">
        <v>113834</v>
      </c>
      <c r="L14" s="84">
        <v>3216.8865685330006</v>
      </c>
      <c r="M14" s="85">
        <v>1.1130942139494363E-3</v>
      </c>
      <c r="N14" s="85">
        <f t="shared" si="0"/>
        <v>4.7035339233371373E-2</v>
      </c>
      <c r="O14" s="85">
        <f>L14/'סכום נכסי הקרן'!$C$42</f>
        <v>1.761515001932473E-3</v>
      </c>
      <c r="BH14" s="4"/>
    </row>
    <row r="15" spans="2:65">
      <c r="B15" s="77" t="s">
        <v>1896</v>
      </c>
      <c r="C15" s="74" t="s">
        <v>1897</v>
      </c>
      <c r="D15" s="87" t="s">
        <v>28</v>
      </c>
      <c r="E15" s="74"/>
      <c r="F15" s="87" t="s">
        <v>1774</v>
      </c>
      <c r="G15" s="74" t="s">
        <v>1081</v>
      </c>
      <c r="H15" s="74" t="s">
        <v>912</v>
      </c>
      <c r="I15" s="87" t="s">
        <v>162</v>
      </c>
      <c r="J15" s="84">
        <v>36.720757000000006</v>
      </c>
      <c r="K15" s="86">
        <v>1055286</v>
      </c>
      <c r="L15" s="84">
        <v>1333.4178879180004</v>
      </c>
      <c r="M15" s="85">
        <v>2.5667239025097959E-4</v>
      </c>
      <c r="N15" s="85">
        <f t="shared" si="0"/>
        <v>1.9496417222653252E-2</v>
      </c>
      <c r="O15" s="85">
        <f>L15/'סכום נכסי הקרן'!$C$42</f>
        <v>7.301580467239826E-4</v>
      </c>
    </row>
    <row r="16" spans="2:65">
      <c r="B16" s="77" t="s">
        <v>1898</v>
      </c>
      <c r="C16" s="74" t="s">
        <v>1899</v>
      </c>
      <c r="D16" s="87" t="s">
        <v>28</v>
      </c>
      <c r="E16" s="74"/>
      <c r="F16" s="87" t="s">
        <v>1774</v>
      </c>
      <c r="G16" s="74" t="s">
        <v>1081</v>
      </c>
      <c r="H16" s="74" t="s">
        <v>912</v>
      </c>
      <c r="I16" s="87" t="s">
        <v>164</v>
      </c>
      <c r="J16" s="84">
        <v>464.43142600000004</v>
      </c>
      <c r="K16" s="86">
        <v>94450</v>
      </c>
      <c r="L16" s="84">
        <v>1765.9392402160004</v>
      </c>
      <c r="M16" s="85">
        <v>1.4746653199671415E-3</v>
      </c>
      <c r="N16" s="85">
        <f t="shared" si="0"/>
        <v>2.5820478732938443E-2</v>
      </c>
      <c r="O16" s="85">
        <f>L16/'סכום נכסי הקרן'!$C$42</f>
        <v>9.6699973650619139E-4</v>
      </c>
    </row>
    <row r="17" spans="2:15">
      <c r="B17" s="77" t="s">
        <v>1900</v>
      </c>
      <c r="C17" s="74" t="s">
        <v>1901</v>
      </c>
      <c r="D17" s="87" t="s">
        <v>28</v>
      </c>
      <c r="E17" s="74"/>
      <c r="F17" s="87" t="s">
        <v>1774</v>
      </c>
      <c r="G17" s="74" t="s">
        <v>1112</v>
      </c>
      <c r="H17" s="74" t="s">
        <v>912</v>
      </c>
      <c r="I17" s="87" t="s">
        <v>164</v>
      </c>
      <c r="J17" s="84">
        <v>403.44487400000003</v>
      </c>
      <c r="K17" s="86">
        <v>193336</v>
      </c>
      <c r="L17" s="84">
        <v>3140.1408335350006</v>
      </c>
      <c r="M17" s="85">
        <v>1.2762765495675128E-3</v>
      </c>
      <c r="N17" s="85">
        <f t="shared" si="0"/>
        <v>4.5913210242049335E-2</v>
      </c>
      <c r="O17" s="85">
        <f>L17/'סכום נכסי הקרן'!$C$42</f>
        <v>1.7194902799992527E-3</v>
      </c>
    </row>
    <row r="18" spans="2:15">
      <c r="B18" s="77" t="s">
        <v>1902</v>
      </c>
      <c r="C18" s="74" t="s">
        <v>1903</v>
      </c>
      <c r="D18" s="87" t="s">
        <v>28</v>
      </c>
      <c r="E18" s="74"/>
      <c r="F18" s="87" t="s">
        <v>1774</v>
      </c>
      <c r="G18" s="74" t="s">
        <v>1112</v>
      </c>
      <c r="H18" s="74" t="s">
        <v>912</v>
      </c>
      <c r="I18" s="87" t="s">
        <v>164</v>
      </c>
      <c r="J18" s="84">
        <v>71.442591000000007</v>
      </c>
      <c r="K18" s="86">
        <v>193181</v>
      </c>
      <c r="L18" s="84">
        <v>555.61479256000007</v>
      </c>
      <c r="M18" s="85">
        <v>2.2582367095263668E-4</v>
      </c>
      <c r="N18" s="85">
        <f t="shared" si="0"/>
        <v>8.1238581760302974E-3</v>
      </c>
      <c r="O18" s="85">
        <f>L18/'סכום נכסי הקרן'!$C$42</f>
        <v>3.0424566472555712E-4</v>
      </c>
    </row>
    <row r="19" spans="2:15">
      <c r="B19" s="77" t="s">
        <v>1904</v>
      </c>
      <c r="C19" s="74" t="s">
        <v>1905</v>
      </c>
      <c r="D19" s="87" t="s">
        <v>28</v>
      </c>
      <c r="E19" s="74"/>
      <c r="F19" s="87" t="s">
        <v>1774</v>
      </c>
      <c r="G19" s="74" t="s">
        <v>1112</v>
      </c>
      <c r="H19" s="74" t="s">
        <v>912</v>
      </c>
      <c r="I19" s="87" t="s">
        <v>164</v>
      </c>
      <c r="J19" s="84">
        <v>52.787475000000001</v>
      </c>
      <c r="K19" s="86">
        <v>193181</v>
      </c>
      <c r="L19" s="84">
        <v>410.53245250900011</v>
      </c>
      <c r="M19" s="85">
        <v>1.6685651050365075E-4</v>
      </c>
      <c r="N19" s="85">
        <f t="shared" si="0"/>
        <v>6.0025533256133686E-3</v>
      </c>
      <c r="O19" s="85">
        <f>L19/'סכום נכסי הקרן'!$C$42</f>
        <v>2.2480092426899499E-4</v>
      </c>
    </row>
    <row r="20" spans="2:15">
      <c r="B20" s="77" t="s">
        <v>1906</v>
      </c>
      <c r="C20" s="74" t="s">
        <v>1907</v>
      </c>
      <c r="D20" s="87" t="s">
        <v>28</v>
      </c>
      <c r="E20" s="74"/>
      <c r="F20" s="87" t="s">
        <v>1774</v>
      </c>
      <c r="G20" s="74" t="s">
        <v>921</v>
      </c>
      <c r="H20" s="74" t="s">
        <v>912</v>
      </c>
      <c r="I20" s="87" t="s">
        <v>162</v>
      </c>
      <c r="J20" s="84">
        <v>39747.776371000007</v>
      </c>
      <c r="K20" s="86">
        <v>1422</v>
      </c>
      <c r="L20" s="84">
        <v>1944.8992406020002</v>
      </c>
      <c r="M20" s="85">
        <v>1.500202729620588E-4</v>
      </c>
      <c r="N20" s="85">
        <f t="shared" si="0"/>
        <v>2.8437121921323662E-2</v>
      </c>
      <c r="O20" s="85">
        <f>L20/'סכום נכסי הקרן'!$C$42</f>
        <v>1.0649953352660007E-3</v>
      </c>
    </row>
    <row r="21" spans="2:15">
      <c r="B21" s="77" t="s">
        <v>1908</v>
      </c>
      <c r="C21" s="74" t="s">
        <v>1909</v>
      </c>
      <c r="D21" s="87" t="s">
        <v>28</v>
      </c>
      <c r="E21" s="74"/>
      <c r="F21" s="87" t="s">
        <v>1774</v>
      </c>
      <c r="G21" s="74" t="s">
        <v>921</v>
      </c>
      <c r="H21" s="74" t="s">
        <v>912</v>
      </c>
      <c r="I21" s="87" t="s">
        <v>162</v>
      </c>
      <c r="J21" s="84">
        <v>346.78094700000008</v>
      </c>
      <c r="K21" s="86">
        <v>196702.1</v>
      </c>
      <c r="L21" s="84">
        <v>2347.1935198040005</v>
      </c>
      <c r="M21" s="85">
        <v>1.2882925657058475E-3</v>
      </c>
      <c r="N21" s="85">
        <f t="shared" si="0"/>
        <v>3.4319221737650021E-2</v>
      </c>
      <c r="O21" s="85">
        <f>L21/'סכום נכסי הקרן'!$C$42</f>
        <v>1.2852851692122128E-3</v>
      </c>
    </row>
    <row r="22" spans="2:15">
      <c r="B22" s="77" t="s">
        <v>1910</v>
      </c>
      <c r="C22" s="74" t="s">
        <v>1911</v>
      </c>
      <c r="D22" s="87" t="s">
        <v>28</v>
      </c>
      <c r="E22" s="74"/>
      <c r="F22" s="87" t="s">
        <v>1774</v>
      </c>
      <c r="G22" s="74" t="s">
        <v>1912</v>
      </c>
      <c r="H22" s="74" t="s">
        <v>912</v>
      </c>
      <c r="I22" s="87" t="s">
        <v>162</v>
      </c>
      <c r="J22" s="84">
        <v>17812.030856000005</v>
      </c>
      <c r="K22" s="86">
        <v>1722</v>
      </c>
      <c r="L22" s="84">
        <v>1055.4344338720002</v>
      </c>
      <c r="M22" s="85">
        <v>3.1507782767044014E-4</v>
      </c>
      <c r="N22" s="85">
        <f t="shared" si="0"/>
        <v>1.5431913926138031E-2</v>
      </c>
      <c r="O22" s="85">
        <f>L22/'סכום נכסי הקרן'!$C$42</f>
        <v>5.7793880797900527E-4</v>
      </c>
    </row>
    <row r="23" spans="2:15">
      <c r="B23" s="77" t="s">
        <v>1913</v>
      </c>
      <c r="C23" s="74" t="s">
        <v>1914</v>
      </c>
      <c r="D23" s="87" t="s">
        <v>28</v>
      </c>
      <c r="E23" s="74"/>
      <c r="F23" s="87" t="s">
        <v>1774</v>
      </c>
      <c r="G23" s="74" t="s">
        <v>1912</v>
      </c>
      <c r="H23" s="74" t="s">
        <v>912</v>
      </c>
      <c r="I23" s="87" t="s">
        <v>162</v>
      </c>
      <c r="J23" s="84">
        <v>1252.7843650000002</v>
      </c>
      <c r="K23" s="86">
        <v>134636</v>
      </c>
      <c r="L23" s="84">
        <v>5803.9302672949998</v>
      </c>
      <c r="M23" s="85">
        <v>3.1632619333616697E-4</v>
      </c>
      <c r="N23" s="85">
        <f t="shared" si="0"/>
        <v>8.4861502944924741E-2</v>
      </c>
      <c r="O23" s="85">
        <f>L23/'סכום נכסי הקרן'!$C$42</f>
        <v>3.1781382458481952E-3</v>
      </c>
    </row>
    <row r="24" spans="2:15">
      <c r="B24" s="77" t="s">
        <v>1915</v>
      </c>
      <c r="C24" s="74" t="s">
        <v>1916</v>
      </c>
      <c r="D24" s="87" t="s">
        <v>28</v>
      </c>
      <c r="E24" s="74"/>
      <c r="F24" s="87" t="s">
        <v>1774</v>
      </c>
      <c r="G24" s="74" t="s">
        <v>1912</v>
      </c>
      <c r="H24" s="74" t="s">
        <v>912</v>
      </c>
      <c r="I24" s="87" t="s">
        <v>162</v>
      </c>
      <c r="J24" s="84">
        <v>5306.6227110000009</v>
      </c>
      <c r="K24" s="86">
        <v>13013.85</v>
      </c>
      <c r="L24" s="84">
        <v>2376.3405688170005</v>
      </c>
      <c r="M24" s="85">
        <v>7.53127003037494E-4</v>
      </c>
      <c r="N24" s="85">
        <f t="shared" si="0"/>
        <v>3.4745391982938884E-2</v>
      </c>
      <c r="O24" s="85">
        <f>L24/'סכום נכסי הקרן'!$C$42</f>
        <v>1.301245621346487E-3</v>
      </c>
    </row>
    <row r="25" spans="2:15">
      <c r="B25" s="77" t="s">
        <v>1917</v>
      </c>
      <c r="C25" s="74" t="s">
        <v>1918</v>
      </c>
      <c r="D25" s="87" t="s">
        <v>28</v>
      </c>
      <c r="E25" s="74"/>
      <c r="F25" s="87" t="s">
        <v>1774</v>
      </c>
      <c r="G25" s="74" t="s">
        <v>1912</v>
      </c>
      <c r="H25" s="74" t="s">
        <v>912</v>
      </c>
      <c r="I25" s="87" t="s">
        <v>162</v>
      </c>
      <c r="J25" s="84">
        <v>40.953160000000004</v>
      </c>
      <c r="K25" s="86">
        <v>1160484</v>
      </c>
      <c r="L25" s="84">
        <v>1635.3519871850001</v>
      </c>
      <c r="M25" s="85">
        <v>2.7419346419390943E-4</v>
      </c>
      <c r="N25" s="85">
        <f t="shared" si="0"/>
        <v>2.3911112140423421E-2</v>
      </c>
      <c r="O25" s="85">
        <f>L25/'סכום נכסי הקרן'!$C$42</f>
        <v>8.9549227101910084E-4</v>
      </c>
    </row>
    <row r="26" spans="2:15">
      <c r="B26" s="77" t="s">
        <v>1919</v>
      </c>
      <c r="C26" s="74" t="s">
        <v>1920</v>
      </c>
      <c r="D26" s="87" t="s">
        <v>28</v>
      </c>
      <c r="E26" s="74"/>
      <c r="F26" s="87" t="s">
        <v>1774</v>
      </c>
      <c r="G26" s="74" t="s">
        <v>1912</v>
      </c>
      <c r="H26" s="74" t="s">
        <v>912</v>
      </c>
      <c r="I26" s="87" t="s">
        <v>162</v>
      </c>
      <c r="J26" s="84">
        <v>798.54922400000009</v>
      </c>
      <c r="K26" s="86">
        <v>95161.72</v>
      </c>
      <c r="L26" s="84">
        <v>2614.8611510110004</v>
      </c>
      <c r="M26" s="85">
        <v>9.2827481851170924E-4</v>
      </c>
      <c r="N26" s="85">
        <f t="shared" si="0"/>
        <v>3.8232893409746171E-2</v>
      </c>
      <c r="O26" s="85">
        <f>L26/'סכום נכסי הקרן'!$C$42</f>
        <v>1.4318556303888647E-3</v>
      </c>
    </row>
    <row r="27" spans="2:15">
      <c r="B27" s="77" t="s">
        <v>1921</v>
      </c>
      <c r="C27" s="74" t="s">
        <v>1922</v>
      </c>
      <c r="D27" s="87" t="s">
        <v>28</v>
      </c>
      <c r="E27" s="74"/>
      <c r="F27" s="87" t="s">
        <v>1774</v>
      </c>
      <c r="G27" s="74" t="s">
        <v>1912</v>
      </c>
      <c r="H27" s="74" t="s">
        <v>912</v>
      </c>
      <c r="I27" s="87" t="s">
        <v>162</v>
      </c>
      <c r="J27" s="84">
        <v>2237.2680820000005</v>
      </c>
      <c r="K27" s="86">
        <v>31457.99</v>
      </c>
      <c r="L27" s="84">
        <v>2421.7743182930008</v>
      </c>
      <c r="M27" s="85">
        <v>2.4453736594264264E-4</v>
      </c>
      <c r="N27" s="85">
        <f t="shared" si="0"/>
        <v>3.5409696357283742E-2</v>
      </c>
      <c r="O27" s="85">
        <f>L27/'סכום נכסי הקרן'!$C$42</f>
        <v>1.3261244069645056E-3</v>
      </c>
    </row>
    <row r="28" spans="2:15">
      <c r="B28" s="77" t="s">
        <v>1923</v>
      </c>
      <c r="C28" s="74" t="s">
        <v>1924</v>
      </c>
      <c r="D28" s="87" t="s">
        <v>28</v>
      </c>
      <c r="E28" s="74"/>
      <c r="F28" s="87" t="s">
        <v>1774</v>
      </c>
      <c r="G28" s="74" t="s">
        <v>1912</v>
      </c>
      <c r="H28" s="74" t="s">
        <v>912</v>
      </c>
      <c r="I28" s="87" t="s">
        <v>164</v>
      </c>
      <c r="J28" s="84">
        <v>4199.3243530000009</v>
      </c>
      <c r="K28" s="86">
        <v>9276</v>
      </c>
      <c r="L28" s="84">
        <v>1568.1671746810002</v>
      </c>
      <c r="M28" s="85">
        <v>1.2207820361268091E-4</v>
      </c>
      <c r="N28" s="85">
        <f t="shared" si="0"/>
        <v>2.2928777084420135E-2</v>
      </c>
      <c r="O28" s="85">
        <f>L28/'סכום נכסי הקרן'!$C$42</f>
        <v>8.5870295544749644E-4</v>
      </c>
    </row>
    <row r="29" spans="2:15">
      <c r="B29" s="77" t="s">
        <v>1925</v>
      </c>
      <c r="C29" s="74" t="s">
        <v>1926</v>
      </c>
      <c r="D29" s="87" t="s">
        <v>28</v>
      </c>
      <c r="E29" s="74"/>
      <c r="F29" s="87" t="s">
        <v>1774</v>
      </c>
      <c r="G29" s="74" t="s">
        <v>1927</v>
      </c>
      <c r="H29" s="74" t="s">
        <v>912</v>
      </c>
      <c r="I29" s="87" t="s">
        <v>164</v>
      </c>
      <c r="J29" s="84">
        <v>2709.7995040000005</v>
      </c>
      <c r="K29" s="86">
        <v>14978</v>
      </c>
      <c r="L29" s="84">
        <v>1633.9666265320002</v>
      </c>
      <c r="M29" s="85">
        <v>1.0665297724281146E-4</v>
      </c>
      <c r="N29" s="85">
        <f t="shared" si="0"/>
        <v>2.3890856247998801E-2</v>
      </c>
      <c r="O29" s="85">
        <f>L29/'סכום נכסי הקרן'!$C$42</f>
        <v>8.9473366995519732E-4</v>
      </c>
    </row>
    <row r="30" spans="2:15">
      <c r="B30" s="77" t="s">
        <v>1928</v>
      </c>
      <c r="C30" s="74" t="s">
        <v>1929</v>
      </c>
      <c r="D30" s="87" t="s">
        <v>28</v>
      </c>
      <c r="E30" s="74"/>
      <c r="F30" s="87" t="s">
        <v>1774</v>
      </c>
      <c r="G30" s="74" t="s">
        <v>682</v>
      </c>
      <c r="H30" s="74"/>
      <c r="I30" s="87" t="s">
        <v>165</v>
      </c>
      <c r="J30" s="84">
        <v>9238.6026190000011</v>
      </c>
      <c r="K30" s="86">
        <v>14133.52</v>
      </c>
      <c r="L30" s="84">
        <v>5759.3568817430005</v>
      </c>
      <c r="M30" s="85">
        <v>4.6352138739322174E-3</v>
      </c>
      <c r="N30" s="85">
        <f t="shared" si="0"/>
        <v>8.4209778283344833E-2</v>
      </c>
      <c r="O30" s="85">
        <f>L30/'סכום נכסי הקרן'!$C$42</f>
        <v>3.1537305815852392E-3</v>
      </c>
    </row>
    <row r="31" spans="2:15">
      <c r="B31" s="77" t="s">
        <v>1930</v>
      </c>
      <c r="C31" s="74" t="s">
        <v>1931</v>
      </c>
      <c r="D31" s="87" t="s">
        <v>28</v>
      </c>
      <c r="E31" s="74"/>
      <c r="F31" s="87" t="s">
        <v>1774</v>
      </c>
      <c r="G31" s="74" t="s">
        <v>682</v>
      </c>
      <c r="H31" s="74"/>
      <c r="I31" s="87" t="s">
        <v>162</v>
      </c>
      <c r="J31" s="84">
        <v>11482.131552000001</v>
      </c>
      <c r="K31" s="86">
        <v>14083</v>
      </c>
      <c r="L31" s="84">
        <v>5564.1953594970018</v>
      </c>
      <c r="M31" s="85">
        <v>4.897035618316491E-4</v>
      </c>
      <c r="N31" s="85">
        <f>L31/$L$11</f>
        <v>8.1356246395110479E-2</v>
      </c>
      <c r="O31" s="85">
        <f>L31/'סכום נכסי הקרן'!$C$42</f>
        <v>3.0468632917656046E-3</v>
      </c>
    </row>
    <row r="32" spans="2:15">
      <c r="B32" s="73"/>
      <c r="C32" s="74"/>
      <c r="D32" s="74"/>
      <c r="E32" s="74"/>
      <c r="F32" s="74"/>
      <c r="G32" s="74"/>
      <c r="H32" s="74"/>
      <c r="I32" s="74"/>
      <c r="J32" s="84"/>
      <c r="K32" s="86"/>
      <c r="L32" s="74"/>
      <c r="M32" s="74"/>
      <c r="N32" s="85"/>
      <c r="O32" s="74"/>
    </row>
    <row r="33" spans="2:59">
      <c r="B33" s="92" t="s">
        <v>30</v>
      </c>
      <c r="C33" s="72"/>
      <c r="D33" s="72"/>
      <c r="E33" s="72"/>
      <c r="F33" s="72"/>
      <c r="G33" s="72"/>
      <c r="H33" s="72"/>
      <c r="I33" s="72"/>
      <c r="J33" s="81"/>
      <c r="K33" s="83"/>
      <c r="L33" s="81">
        <v>23244.967193006003</v>
      </c>
      <c r="M33" s="72"/>
      <c r="N33" s="82">
        <f t="shared" ref="N33:N40" si="1">L33/$L$11</f>
        <v>0.33987363063604076</v>
      </c>
      <c r="O33" s="82">
        <f>L33/'סכום נכסי הקרן'!$C$42</f>
        <v>1.2728567687290585E-2</v>
      </c>
    </row>
    <row r="34" spans="2:59">
      <c r="B34" s="77" t="s">
        <v>1932</v>
      </c>
      <c r="C34" s="74" t="s">
        <v>1933</v>
      </c>
      <c r="D34" s="87" t="s">
        <v>28</v>
      </c>
      <c r="E34" s="74"/>
      <c r="F34" s="87" t="s">
        <v>1750</v>
      </c>
      <c r="G34" s="74" t="s">
        <v>682</v>
      </c>
      <c r="H34" s="74"/>
      <c r="I34" s="87" t="s">
        <v>162</v>
      </c>
      <c r="J34" s="84">
        <v>370.64797600000003</v>
      </c>
      <c r="K34" s="86">
        <v>73753</v>
      </c>
      <c r="L34" s="84">
        <v>940.64553002700006</v>
      </c>
      <c r="M34" s="85">
        <v>2.0734039305168474E-4</v>
      </c>
      <c r="N34" s="85">
        <f t="shared" si="1"/>
        <v>1.3753541090306706E-2</v>
      </c>
      <c r="O34" s="85">
        <f>L34/'סכום נכסי הקרן'!$C$42</f>
        <v>5.1508226272302437E-4</v>
      </c>
    </row>
    <row r="35" spans="2:59">
      <c r="B35" s="77" t="s">
        <v>1934</v>
      </c>
      <c r="C35" s="74" t="s">
        <v>1935</v>
      </c>
      <c r="D35" s="87" t="s">
        <v>136</v>
      </c>
      <c r="E35" s="74"/>
      <c r="F35" s="87" t="s">
        <v>1750</v>
      </c>
      <c r="G35" s="74" t="s">
        <v>682</v>
      </c>
      <c r="H35" s="74"/>
      <c r="I35" s="87" t="s">
        <v>164</v>
      </c>
      <c r="J35" s="84">
        <v>7112.0350099999996</v>
      </c>
      <c r="K35" s="86">
        <v>3114</v>
      </c>
      <c r="L35" s="84">
        <v>891.58897505100015</v>
      </c>
      <c r="M35" s="85">
        <v>5.5906635676389561E-5</v>
      </c>
      <c r="N35" s="85">
        <f t="shared" si="1"/>
        <v>1.3036266279473407E-2</v>
      </c>
      <c r="O35" s="85">
        <f>L35/'סכום נכסי הקרן'!$C$42</f>
        <v>4.8821968746823183E-4</v>
      </c>
    </row>
    <row r="36" spans="2:59">
      <c r="B36" s="77" t="s">
        <v>1936</v>
      </c>
      <c r="C36" s="74" t="s">
        <v>1937</v>
      </c>
      <c r="D36" s="87" t="s">
        <v>136</v>
      </c>
      <c r="E36" s="74"/>
      <c r="F36" s="87" t="s">
        <v>1750</v>
      </c>
      <c r="G36" s="74" t="s">
        <v>682</v>
      </c>
      <c r="H36" s="74"/>
      <c r="I36" s="87" t="s">
        <v>172</v>
      </c>
      <c r="J36" s="84">
        <v>31484.255040000007</v>
      </c>
      <c r="K36" s="86">
        <v>1673</v>
      </c>
      <c r="L36" s="84">
        <v>1714.3006224620003</v>
      </c>
      <c r="M36" s="85">
        <v>1.3658985522344957E-4</v>
      </c>
      <c r="N36" s="85">
        <f t="shared" si="1"/>
        <v>2.5065450586357133E-2</v>
      </c>
      <c r="O36" s="85">
        <f>L36/'סכום נכסי הקרן'!$C$42</f>
        <v>9.3872326547904882E-4</v>
      </c>
    </row>
    <row r="37" spans="2:59" ht="20.25">
      <c r="B37" s="77" t="s">
        <v>1938</v>
      </c>
      <c r="C37" s="74" t="s">
        <v>1939</v>
      </c>
      <c r="D37" s="87" t="s">
        <v>136</v>
      </c>
      <c r="E37" s="74"/>
      <c r="F37" s="87" t="s">
        <v>1750</v>
      </c>
      <c r="G37" s="74" t="s">
        <v>682</v>
      </c>
      <c r="H37" s="74"/>
      <c r="I37" s="87" t="s">
        <v>162</v>
      </c>
      <c r="J37" s="84">
        <v>138145.21638300002</v>
      </c>
      <c r="K37" s="86">
        <v>1536.7</v>
      </c>
      <c r="L37" s="84">
        <v>7304.8216153470012</v>
      </c>
      <c r="M37" s="85">
        <v>1.8309017992344416E-4</v>
      </c>
      <c r="N37" s="85">
        <f t="shared" si="1"/>
        <v>0.10680661422071693</v>
      </c>
      <c r="O37" s="85">
        <f>L37/'סכום נכסי הקרן'!$C$42</f>
        <v>4.0000020478628022E-3</v>
      </c>
      <c r="BG37" s="4"/>
    </row>
    <row r="38" spans="2:59">
      <c r="B38" s="77" t="s">
        <v>1940</v>
      </c>
      <c r="C38" s="74" t="s">
        <v>1941</v>
      </c>
      <c r="D38" s="87" t="s">
        <v>28</v>
      </c>
      <c r="E38" s="74"/>
      <c r="F38" s="87" t="s">
        <v>1750</v>
      </c>
      <c r="G38" s="74" t="s">
        <v>682</v>
      </c>
      <c r="H38" s="74"/>
      <c r="I38" s="87" t="s">
        <v>162</v>
      </c>
      <c r="J38" s="84">
        <v>4081.2923200000009</v>
      </c>
      <c r="K38" s="86">
        <v>6417</v>
      </c>
      <c r="L38" s="84">
        <v>901.18595344800008</v>
      </c>
      <c r="M38" s="85">
        <v>1.9043779325872393E-4</v>
      </c>
      <c r="N38" s="85">
        <f t="shared" si="1"/>
        <v>1.3176587402056253E-2</v>
      </c>
      <c r="O38" s="85">
        <f>L38/'סכום נכסי הקרן'!$C$42</f>
        <v>4.9347483745856748E-4</v>
      </c>
      <c r="BG38" s="3"/>
    </row>
    <row r="39" spans="2:59">
      <c r="B39" s="77" t="s">
        <v>1942</v>
      </c>
      <c r="C39" s="74" t="s">
        <v>1943</v>
      </c>
      <c r="D39" s="87" t="s">
        <v>28</v>
      </c>
      <c r="E39" s="74"/>
      <c r="F39" s="87" t="s">
        <v>1750</v>
      </c>
      <c r="G39" s="74" t="s">
        <v>682</v>
      </c>
      <c r="H39" s="74"/>
      <c r="I39" s="87" t="s">
        <v>172</v>
      </c>
      <c r="J39" s="84">
        <v>3586.3041920000005</v>
      </c>
      <c r="K39" s="86">
        <v>12649.78</v>
      </c>
      <c r="L39" s="84">
        <v>1476.4805064150003</v>
      </c>
      <c r="M39" s="85">
        <v>9.7093929683356281E-4</v>
      </c>
      <c r="N39" s="85">
        <f t="shared" si="1"/>
        <v>2.1588190945246589E-2</v>
      </c>
      <c r="O39" s="85">
        <f>L39/'סכום נכסי הקרן'!$C$42</f>
        <v>8.0849682035787236E-4</v>
      </c>
    </row>
    <row r="40" spans="2:59">
      <c r="B40" s="77" t="s">
        <v>1944</v>
      </c>
      <c r="C40" s="74" t="s">
        <v>1945</v>
      </c>
      <c r="D40" s="87" t="s">
        <v>136</v>
      </c>
      <c r="E40" s="74"/>
      <c r="F40" s="87" t="s">
        <v>1750</v>
      </c>
      <c r="G40" s="74" t="s">
        <v>682</v>
      </c>
      <c r="H40" s="74"/>
      <c r="I40" s="87" t="s">
        <v>162</v>
      </c>
      <c r="J40" s="84">
        <v>23112.888058</v>
      </c>
      <c r="K40" s="86">
        <v>12593.69</v>
      </c>
      <c r="L40" s="84">
        <v>10015.943990256004</v>
      </c>
      <c r="M40" s="85">
        <v>2.8156608942942607E-4</v>
      </c>
      <c r="N40" s="85">
        <f t="shared" si="1"/>
        <v>0.14644698011188378</v>
      </c>
      <c r="O40" s="85">
        <f>L40/'סכום נכסי הקרן'!$C$42</f>
        <v>5.4845687659410402E-3</v>
      </c>
    </row>
    <row r="41" spans="2:59">
      <c r="B41" s="6"/>
      <c r="C41" s="1"/>
      <c r="D41" s="1"/>
      <c r="E41" s="1"/>
    </row>
    <row r="42" spans="2:59">
      <c r="C42" s="1"/>
      <c r="D42" s="1"/>
      <c r="E42" s="1"/>
    </row>
    <row r="43" spans="2:59">
      <c r="C43" s="1"/>
      <c r="D43" s="1"/>
      <c r="E43" s="1"/>
    </row>
    <row r="44" spans="2:59">
      <c r="C44" s="1"/>
      <c r="D44" s="1"/>
      <c r="E44" s="1"/>
    </row>
    <row r="45" spans="2:59">
      <c r="B45" s="89" t="s">
        <v>255</v>
      </c>
      <c r="C45" s="1"/>
      <c r="D45" s="1"/>
      <c r="E45" s="1"/>
    </row>
    <row r="46" spans="2:59">
      <c r="B46" s="89" t="s">
        <v>111</v>
      </c>
      <c r="C46" s="1"/>
      <c r="D46" s="1"/>
      <c r="E46" s="1"/>
    </row>
    <row r="47" spans="2:59">
      <c r="B47" s="89" t="s">
        <v>238</v>
      </c>
      <c r="C47" s="1"/>
      <c r="D47" s="1"/>
      <c r="E47" s="1"/>
    </row>
    <row r="48" spans="2:59">
      <c r="B48" s="89" t="s">
        <v>246</v>
      </c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D1:AF1048576 AH1:XFD1048576 AG1:AG37 B39:B44 B46:B1048576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K12" sqref="K12:K14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58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0.140625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178</v>
      </c>
      <c r="C1" s="68" t="s" vm="1">
        <v>264</v>
      </c>
    </row>
    <row r="2" spans="2:60">
      <c r="B2" s="47" t="s">
        <v>177</v>
      </c>
      <c r="C2" s="68" t="s">
        <v>265</v>
      </c>
    </row>
    <row r="3" spans="2:60">
      <c r="B3" s="47" t="s">
        <v>179</v>
      </c>
      <c r="C3" s="68" t="s">
        <v>266</v>
      </c>
    </row>
    <row r="4" spans="2:60">
      <c r="B4" s="47" t="s">
        <v>180</v>
      </c>
      <c r="C4" s="68">
        <v>8802</v>
      </c>
    </row>
    <row r="6" spans="2:60" ht="26.25" customHeight="1">
      <c r="B6" s="120" t="s">
        <v>208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60" ht="26.25" customHeight="1">
      <c r="B7" s="120" t="s">
        <v>93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BH7" s="3"/>
    </row>
    <row r="8" spans="2:60" s="3" customFormat="1" ht="78.75">
      <c r="B8" s="22" t="s">
        <v>115</v>
      </c>
      <c r="C8" s="30" t="s">
        <v>45</v>
      </c>
      <c r="D8" s="30" t="s">
        <v>118</v>
      </c>
      <c r="E8" s="30" t="s">
        <v>66</v>
      </c>
      <c r="F8" s="30" t="s">
        <v>102</v>
      </c>
      <c r="G8" s="30" t="s">
        <v>240</v>
      </c>
      <c r="H8" s="30" t="s">
        <v>239</v>
      </c>
      <c r="I8" s="30" t="s">
        <v>62</v>
      </c>
      <c r="J8" s="30" t="s">
        <v>59</v>
      </c>
      <c r="K8" s="30" t="s">
        <v>181</v>
      </c>
      <c r="L8" s="66" t="s">
        <v>183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247</v>
      </c>
      <c r="H9" s="16"/>
      <c r="I9" s="16" t="s">
        <v>243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91" t="s">
        <v>48</v>
      </c>
      <c r="C11" s="74"/>
      <c r="D11" s="74"/>
      <c r="E11" s="74"/>
      <c r="F11" s="74"/>
      <c r="G11" s="84"/>
      <c r="H11" s="86"/>
      <c r="I11" s="84">
        <v>54.221154384000016</v>
      </c>
      <c r="J11" s="74"/>
      <c r="K11" s="85">
        <f>I11/$I$11</f>
        <v>1</v>
      </c>
      <c r="L11" s="85">
        <f>I11/'סכום נכסי הקרן'!$C$42</f>
        <v>2.9690626273175943E-5</v>
      </c>
      <c r="BC11" s="1"/>
      <c r="BD11" s="3"/>
      <c r="BE11" s="1"/>
      <c r="BG11" s="1"/>
    </row>
    <row r="12" spans="2:60" s="4" customFormat="1" ht="18" customHeight="1">
      <c r="B12" s="95" t="s">
        <v>26</v>
      </c>
      <c r="C12" s="74"/>
      <c r="D12" s="74"/>
      <c r="E12" s="74"/>
      <c r="F12" s="74"/>
      <c r="G12" s="84"/>
      <c r="H12" s="86"/>
      <c r="I12" s="84">
        <v>54.221154384000016</v>
      </c>
      <c r="J12" s="74"/>
      <c r="K12" s="85">
        <f t="shared" ref="K12:K14" si="0">I12/$I$11</f>
        <v>1</v>
      </c>
      <c r="L12" s="85">
        <f>I12/'סכום נכסי הקרן'!$C$42</f>
        <v>2.9690626273175943E-5</v>
      </c>
      <c r="BC12" s="1"/>
      <c r="BD12" s="3"/>
      <c r="BE12" s="1"/>
      <c r="BG12" s="1"/>
    </row>
    <row r="13" spans="2:60">
      <c r="B13" s="92" t="s">
        <v>1946</v>
      </c>
      <c r="C13" s="72"/>
      <c r="D13" s="72"/>
      <c r="E13" s="72"/>
      <c r="F13" s="72"/>
      <c r="G13" s="81"/>
      <c r="H13" s="83"/>
      <c r="I13" s="81">
        <v>54.221154384000016</v>
      </c>
      <c r="J13" s="72"/>
      <c r="K13" s="82">
        <f t="shared" si="0"/>
        <v>1</v>
      </c>
      <c r="L13" s="82">
        <f>I13/'סכום נכסי הקרן'!$C$42</f>
        <v>2.9690626273175943E-5</v>
      </c>
      <c r="BD13" s="3"/>
    </row>
    <row r="14" spans="2:60" ht="20.25">
      <c r="B14" s="77" t="s">
        <v>1947</v>
      </c>
      <c r="C14" s="74" t="s">
        <v>1948</v>
      </c>
      <c r="D14" s="87" t="s">
        <v>119</v>
      </c>
      <c r="E14" s="87" t="s">
        <v>189</v>
      </c>
      <c r="F14" s="87" t="s">
        <v>163</v>
      </c>
      <c r="G14" s="84">
        <v>10614.948000000002</v>
      </c>
      <c r="H14" s="86">
        <v>510.8</v>
      </c>
      <c r="I14" s="84">
        <v>54.221154384000016</v>
      </c>
      <c r="J14" s="85">
        <v>1.2627725338788128E-3</v>
      </c>
      <c r="K14" s="85">
        <f t="shared" si="0"/>
        <v>1</v>
      </c>
      <c r="L14" s="85">
        <f>I14/'סכום נכסי הקרן'!$C$42</f>
        <v>2.9690626273175943E-5</v>
      </c>
      <c r="BD14" s="4"/>
    </row>
    <row r="15" spans="2:60">
      <c r="B15" s="73"/>
      <c r="C15" s="74"/>
      <c r="D15" s="74"/>
      <c r="E15" s="74"/>
      <c r="F15" s="74"/>
      <c r="G15" s="84"/>
      <c r="H15" s="86"/>
      <c r="I15" s="74"/>
      <c r="J15" s="74"/>
      <c r="K15" s="85"/>
      <c r="L15" s="74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5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56">
      <c r="B18" s="89" t="s">
        <v>255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56" ht="20.25">
      <c r="B19" s="89" t="s">
        <v>111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BC19" s="4"/>
    </row>
    <row r="20" spans="2:56">
      <c r="B20" s="89" t="s">
        <v>238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BD20" s="3"/>
    </row>
    <row r="21" spans="2:56">
      <c r="B21" s="89" t="s">
        <v>246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a46656d4-8850-49b3-aebd-68bd05f7f43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2020-12-02T14:53:28Z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