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'!$B$6:$K$16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מניות'!$B$6:$M$20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מזומנים!$B$6:$K$38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J21" i="58" l="1"/>
  <c r="L23" i="58"/>
  <c r="L24" i="58"/>
  <c r="L25" i="58"/>
  <c r="L26" i="58"/>
  <c r="L27" i="58"/>
  <c r="L28" i="58"/>
  <c r="L29" i="58"/>
  <c r="L30" i="58"/>
  <c r="L31" i="58"/>
  <c r="L32" i="58"/>
  <c r="L33" i="58"/>
  <c r="L34" i="58"/>
  <c r="L35" i="58"/>
  <c r="L36" i="58"/>
  <c r="L37" i="58"/>
  <c r="L38" i="58"/>
  <c r="L39" i="58"/>
  <c r="L40" i="58"/>
  <c r="L41" i="58"/>
  <c r="L42" i="58"/>
  <c r="L43" i="58"/>
  <c r="L44" i="58"/>
  <c r="L45" i="58"/>
  <c r="L46" i="58"/>
  <c r="L47" i="58"/>
  <c r="L48" i="58"/>
  <c r="L49" i="58"/>
  <c r="L50" i="58"/>
  <c r="L12" i="62" l="1"/>
  <c r="L11" i="62"/>
  <c r="L94" i="62"/>
  <c r="L46" i="62"/>
  <c r="L13" i="62"/>
  <c r="P30" i="78"/>
  <c r="P18" i="78"/>
  <c r="R18" i="78" s="1"/>
  <c r="P28" i="78"/>
  <c r="R28" i="78" s="1"/>
  <c r="P25" i="78"/>
  <c r="P15" i="78"/>
  <c r="P22" i="78"/>
  <c r="R22" i="78" s="1"/>
  <c r="R149" i="78"/>
  <c r="R148" i="78"/>
  <c r="R147" i="78"/>
  <c r="R146" i="78"/>
  <c r="R145" i="78"/>
  <c r="R141" i="78"/>
  <c r="R140" i="78"/>
  <c r="R139" i="78"/>
  <c r="R138" i="78"/>
  <c r="R137" i="78"/>
  <c r="R136" i="78"/>
  <c r="R135" i="78"/>
  <c r="R134" i="78"/>
  <c r="R133" i="78"/>
  <c r="R132" i="78"/>
  <c r="R131" i="78"/>
  <c r="R130" i="78"/>
  <c r="R129" i="78"/>
  <c r="R128" i="78"/>
  <c r="R127" i="78"/>
  <c r="R126" i="78"/>
  <c r="R125" i="78"/>
  <c r="R124" i="78"/>
  <c r="R123" i="78"/>
  <c r="R122" i="78"/>
  <c r="R121" i="78"/>
  <c r="R120" i="78"/>
  <c r="R119" i="78"/>
  <c r="R118" i="78"/>
  <c r="R117" i="78"/>
  <c r="R116" i="78"/>
  <c r="R115" i="78"/>
  <c r="R114" i="78"/>
  <c r="R113" i="78"/>
  <c r="R112" i="78"/>
  <c r="R111" i="78"/>
  <c r="R110" i="78"/>
  <c r="R109" i="78"/>
  <c r="R108" i="78"/>
  <c r="R107" i="78"/>
  <c r="R106" i="78"/>
  <c r="R105" i="78"/>
  <c r="R104" i="78"/>
  <c r="R103" i="78"/>
  <c r="R102" i="78"/>
  <c r="R101" i="78"/>
  <c r="R100" i="78"/>
  <c r="R99" i="78"/>
  <c r="R98" i="78"/>
  <c r="R97" i="78"/>
  <c r="R96" i="78"/>
  <c r="R95" i="78"/>
  <c r="R94" i="78"/>
  <c r="R93" i="78"/>
  <c r="R92" i="78"/>
  <c r="R91" i="78"/>
  <c r="R90" i="78"/>
  <c r="R89" i="78"/>
  <c r="R88" i="78"/>
  <c r="R87" i="78"/>
  <c r="R86" i="78"/>
  <c r="R85" i="78"/>
  <c r="R84" i="78"/>
  <c r="R83" i="78"/>
  <c r="R82" i="78"/>
  <c r="R81" i="78"/>
  <c r="R80" i="78"/>
  <c r="R79" i="78"/>
  <c r="R78" i="78"/>
  <c r="R77" i="78"/>
  <c r="R76" i="78"/>
  <c r="R75" i="78"/>
  <c r="R74" i="78"/>
  <c r="R73" i="78"/>
  <c r="R72" i="78"/>
  <c r="R71" i="78"/>
  <c r="R70" i="78"/>
  <c r="R69" i="78"/>
  <c r="R68" i="78"/>
  <c r="R67" i="78"/>
  <c r="R66" i="78"/>
  <c r="R65" i="78"/>
  <c r="R64" i="78"/>
  <c r="R63" i="78"/>
  <c r="R62" i="78"/>
  <c r="R61" i="78"/>
  <c r="R60" i="78"/>
  <c r="R59" i="78"/>
  <c r="R58" i="78"/>
  <c r="R57" i="78"/>
  <c r="R56" i="78"/>
  <c r="R55" i="78"/>
  <c r="R54" i="78"/>
  <c r="R53" i="78"/>
  <c r="R52" i="78"/>
  <c r="R51" i="78"/>
  <c r="R50" i="78"/>
  <c r="R49" i="78"/>
  <c r="R48" i="78"/>
  <c r="R47" i="78"/>
  <c r="R46" i="78"/>
  <c r="R45" i="78"/>
  <c r="R44" i="78"/>
  <c r="R43" i="78"/>
  <c r="R42" i="78"/>
  <c r="R41" i="78"/>
  <c r="R40" i="78"/>
  <c r="R39" i="78"/>
  <c r="R38" i="78"/>
  <c r="R37" i="78"/>
  <c r="R36" i="78"/>
  <c r="R35" i="78"/>
  <c r="R34" i="78"/>
  <c r="R31" i="78"/>
  <c r="R30" i="78"/>
  <c r="R29" i="78"/>
  <c r="R27" i="78"/>
  <c r="R26" i="78"/>
  <c r="R25" i="78"/>
  <c r="R24" i="78"/>
  <c r="R23" i="78"/>
  <c r="R21" i="78"/>
  <c r="R20" i="78"/>
  <c r="R19" i="78"/>
  <c r="R17" i="78"/>
  <c r="R16" i="78"/>
  <c r="R15" i="78"/>
  <c r="R14" i="78"/>
  <c r="R13" i="78"/>
  <c r="P33" i="78"/>
  <c r="R33" i="78" s="1"/>
  <c r="P12" i="78"/>
  <c r="P144" i="78"/>
  <c r="R144" i="78" s="1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7" i="76"/>
  <c r="K176" i="76"/>
  <c r="K175" i="76"/>
  <c r="K174" i="76"/>
  <c r="K173" i="76"/>
  <c r="K172" i="76"/>
  <c r="K171" i="76"/>
  <c r="K170" i="76"/>
  <c r="K169" i="76"/>
  <c r="K168" i="76"/>
  <c r="K167" i="76"/>
  <c r="K166" i="76"/>
  <c r="K165" i="76"/>
  <c r="K163" i="76"/>
  <c r="K162" i="76"/>
  <c r="K161" i="76"/>
  <c r="K160" i="76"/>
  <c r="K159" i="76"/>
  <c r="K158" i="76"/>
  <c r="K157" i="76"/>
  <c r="K156" i="76"/>
  <c r="K155" i="76"/>
  <c r="K154" i="76"/>
  <c r="K153" i="76"/>
  <c r="K152" i="76"/>
  <c r="K151" i="76"/>
  <c r="K150" i="76"/>
  <c r="K149" i="76"/>
  <c r="K148" i="76"/>
  <c r="K147" i="76"/>
  <c r="K146" i="76"/>
  <c r="K145" i="76"/>
  <c r="K144" i="76"/>
  <c r="K143" i="76"/>
  <c r="K142" i="76"/>
  <c r="K141" i="76"/>
  <c r="K140" i="76"/>
  <c r="K139" i="76"/>
  <c r="K138" i="76"/>
  <c r="K137" i="76"/>
  <c r="K136" i="76"/>
  <c r="K135" i="76"/>
  <c r="K134" i="76"/>
  <c r="K133" i="76"/>
  <c r="K132" i="76"/>
  <c r="K131" i="76"/>
  <c r="K130" i="76"/>
  <c r="K129" i="76"/>
  <c r="K128" i="76"/>
  <c r="K127" i="76"/>
  <c r="K126" i="76"/>
  <c r="K125" i="76"/>
  <c r="K124" i="76"/>
  <c r="K122" i="76"/>
  <c r="K121" i="76"/>
  <c r="K120" i="76"/>
  <c r="K119" i="76"/>
  <c r="K118" i="76"/>
  <c r="K117" i="76"/>
  <c r="K116" i="76"/>
  <c r="K115" i="76"/>
  <c r="K114" i="76"/>
  <c r="K113" i="76"/>
  <c r="K112" i="76"/>
  <c r="K111" i="76"/>
  <c r="K110" i="76"/>
  <c r="K109" i="76"/>
  <c r="K108" i="76"/>
  <c r="K107" i="76"/>
  <c r="K106" i="76"/>
  <c r="K105" i="76"/>
  <c r="K104" i="76"/>
  <c r="K103" i="76"/>
  <c r="K102" i="76"/>
  <c r="K101" i="76"/>
  <c r="K100" i="76"/>
  <c r="K99" i="76"/>
  <c r="K98" i="76"/>
  <c r="K97" i="76"/>
  <c r="K96" i="76"/>
  <c r="K95" i="76"/>
  <c r="K94" i="76"/>
  <c r="K93" i="76"/>
  <c r="K92" i="76"/>
  <c r="K91" i="76"/>
  <c r="K90" i="76"/>
  <c r="K89" i="76"/>
  <c r="K88" i="76"/>
  <c r="K87" i="76"/>
  <c r="K86" i="76"/>
  <c r="K85" i="76"/>
  <c r="K84" i="76"/>
  <c r="K83" i="76"/>
  <c r="K82" i="76"/>
  <c r="K81" i="76"/>
  <c r="K80" i="76"/>
  <c r="K79" i="76"/>
  <c r="K78" i="76"/>
  <c r="K77" i="76"/>
  <c r="K76" i="76"/>
  <c r="K75" i="76"/>
  <c r="K74" i="76"/>
  <c r="K73" i="76"/>
  <c r="K72" i="76"/>
  <c r="K71" i="76"/>
  <c r="K70" i="76"/>
  <c r="K69" i="76"/>
  <c r="K68" i="76"/>
  <c r="K67" i="76"/>
  <c r="K66" i="76"/>
  <c r="K65" i="76"/>
  <c r="K64" i="76"/>
  <c r="K63" i="76"/>
  <c r="K62" i="76"/>
  <c r="K61" i="76"/>
  <c r="K60" i="76"/>
  <c r="K59" i="76"/>
  <c r="K58" i="76"/>
  <c r="K57" i="76"/>
  <c r="K56" i="76"/>
  <c r="K55" i="76"/>
  <c r="K54" i="76"/>
  <c r="K53" i="76"/>
  <c r="K52" i="76"/>
  <c r="K51" i="76"/>
  <c r="K50" i="76"/>
  <c r="K49" i="76"/>
  <c r="K48" i="76"/>
  <c r="K47" i="76"/>
  <c r="K46" i="76"/>
  <c r="K45" i="76"/>
  <c r="K44" i="76"/>
  <c r="K43" i="76"/>
  <c r="K42" i="76"/>
  <c r="K41" i="76"/>
  <c r="K40" i="76"/>
  <c r="K39" i="76"/>
  <c r="K38" i="76"/>
  <c r="K37" i="76"/>
  <c r="K36" i="76"/>
  <c r="K35" i="76"/>
  <c r="K34" i="76"/>
  <c r="K33" i="76"/>
  <c r="K32" i="76"/>
  <c r="K31" i="76"/>
  <c r="K30" i="76"/>
  <c r="K29" i="76"/>
  <c r="K28" i="76"/>
  <c r="K27" i="76"/>
  <c r="K26" i="76"/>
  <c r="K25" i="76"/>
  <c r="K24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K11" i="76"/>
  <c r="K15" i="74"/>
  <c r="K14" i="74"/>
  <c r="K13" i="74"/>
  <c r="K12" i="74"/>
  <c r="K11" i="74"/>
  <c r="L15" i="74"/>
  <c r="L14" i="74"/>
  <c r="L13" i="74"/>
  <c r="L12" i="74"/>
  <c r="L11" i="74"/>
  <c r="L14" i="72"/>
  <c r="L13" i="72"/>
  <c r="L12" i="72"/>
  <c r="L11" i="72"/>
  <c r="M14" i="72"/>
  <c r="M13" i="72"/>
  <c r="M12" i="72"/>
  <c r="M11" i="72"/>
  <c r="R41" i="71"/>
  <c r="R40" i="71"/>
  <c r="R39" i="71"/>
  <c r="R37" i="71"/>
  <c r="R36" i="71"/>
  <c r="R34" i="71"/>
  <c r="R33" i="71"/>
  <c r="R32" i="71"/>
  <c r="R31" i="71"/>
  <c r="R30" i="71"/>
  <c r="R29" i="71"/>
  <c r="R28" i="71"/>
  <c r="R27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S41" i="71"/>
  <c r="S40" i="71"/>
  <c r="S39" i="71"/>
  <c r="S37" i="71"/>
  <c r="S36" i="71"/>
  <c r="S34" i="71"/>
  <c r="S33" i="71"/>
  <c r="S32" i="71"/>
  <c r="S31" i="71"/>
  <c r="S30" i="71"/>
  <c r="S29" i="71"/>
  <c r="S28" i="71"/>
  <c r="S27" i="71"/>
  <c r="S25" i="71"/>
  <c r="S24" i="71"/>
  <c r="S23" i="71"/>
  <c r="S22" i="71"/>
  <c r="S21" i="71"/>
  <c r="S20" i="71"/>
  <c r="S19" i="71"/>
  <c r="S18" i="71"/>
  <c r="S17" i="71"/>
  <c r="S16" i="71"/>
  <c r="S15" i="71"/>
  <c r="S14" i="71"/>
  <c r="S13" i="71"/>
  <c r="S12" i="71"/>
  <c r="S11" i="71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P86" i="69"/>
  <c r="P85" i="69"/>
  <c r="P84" i="69"/>
  <c r="P83" i="69"/>
  <c r="P82" i="69"/>
  <c r="P81" i="69"/>
  <c r="P80" i="69"/>
  <c r="P79" i="69"/>
  <c r="P78" i="69"/>
  <c r="P77" i="69"/>
  <c r="P76" i="69"/>
  <c r="P75" i="69"/>
  <c r="P74" i="69"/>
  <c r="P73" i="69"/>
  <c r="P72" i="69"/>
  <c r="P71" i="69"/>
  <c r="P70" i="69"/>
  <c r="P69" i="69"/>
  <c r="P68" i="69"/>
  <c r="P67" i="69"/>
  <c r="P66" i="69"/>
  <c r="P65" i="69"/>
  <c r="P64" i="69"/>
  <c r="P63" i="69"/>
  <c r="P62" i="69"/>
  <c r="P61" i="69"/>
  <c r="P60" i="69"/>
  <c r="P59" i="69"/>
  <c r="P58" i="69"/>
  <c r="P57" i="69"/>
  <c r="P56" i="69"/>
  <c r="P55" i="69"/>
  <c r="P54" i="69"/>
  <c r="P53" i="69"/>
  <c r="P52" i="69"/>
  <c r="P51" i="69"/>
  <c r="P50" i="69"/>
  <c r="P49" i="69"/>
  <c r="P48" i="69"/>
  <c r="P47" i="69"/>
  <c r="P46" i="69"/>
  <c r="P45" i="69"/>
  <c r="P44" i="69"/>
  <c r="P43" i="69"/>
  <c r="P42" i="69"/>
  <c r="P41" i="69"/>
  <c r="P40" i="69"/>
  <c r="P39" i="69"/>
  <c r="P38" i="69"/>
  <c r="P37" i="69"/>
  <c r="P36" i="69"/>
  <c r="P35" i="69"/>
  <c r="P34" i="69"/>
  <c r="P33" i="69"/>
  <c r="P32" i="69"/>
  <c r="P31" i="69"/>
  <c r="P30" i="69"/>
  <c r="P29" i="69"/>
  <c r="P28" i="69"/>
  <c r="P27" i="69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J16" i="67"/>
  <c r="J15" i="67"/>
  <c r="J14" i="67"/>
  <c r="J13" i="67"/>
  <c r="J12" i="67"/>
  <c r="J11" i="67"/>
  <c r="K16" i="67"/>
  <c r="K15" i="67"/>
  <c r="K14" i="67"/>
  <c r="K13" i="67"/>
  <c r="K12" i="67"/>
  <c r="K11" i="67"/>
  <c r="K22" i="66"/>
  <c r="K21" i="66"/>
  <c r="K20" i="66"/>
  <c r="K19" i="66"/>
  <c r="K18" i="66"/>
  <c r="K17" i="66"/>
  <c r="K15" i="66"/>
  <c r="K14" i="66"/>
  <c r="K13" i="66"/>
  <c r="K12" i="66"/>
  <c r="K11" i="66"/>
  <c r="L22" i="66"/>
  <c r="L21" i="66"/>
  <c r="L20" i="66"/>
  <c r="L19" i="66"/>
  <c r="L18" i="66"/>
  <c r="L17" i="66"/>
  <c r="L15" i="66"/>
  <c r="L14" i="66"/>
  <c r="L13" i="66"/>
  <c r="L12" i="66"/>
  <c r="L11" i="66"/>
  <c r="K14" i="65"/>
  <c r="K13" i="65"/>
  <c r="K12" i="65"/>
  <c r="K11" i="65"/>
  <c r="L14" i="65"/>
  <c r="L13" i="65"/>
  <c r="L12" i="65"/>
  <c r="L11" i="65"/>
  <c r="N20" i="64"/>
  <c r="N19" i="64"/>
  <c r="N18" i="64"/>
  <c r="N17" i="64"/>
  <c r="N16" i="64"/>
  <c r="N15" i="64"/>
  <c r="N14" i="64"/>
  <c r="N13" i="64"/>
  <c r="N12" i="64"/>
  <c r="N11" i="64"/>
  <c r="O20" i="64"/>
  <c r="O19" i="64"/>
  <c r="O18" i="64"/>
  <c r="O17" i="64"/>
  <c r="O16" i="64"/>
  <c r="O15" i="64"/>
  <c r="O14" i="64"/>
  <c r="O13" i="64"/>
  <c r="O12" i="64"/>
  <c r="O11" i="64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84" i="63"/>
  <c r="N83" i="63"/>
  <c r="N82" i="63"/>
  <c r="N81" i="63"/>
  <c r="N80" i="63"/>
  <c r="N79" i="63"/>
  <c r="N78" i="63"/>
  <c r="N77" i="63"/>
  <c r="N76" i="63"/>
  <c r="N75" i="63"/>
  <c r="N74" i="63"/>
  <c r="N73" i="63"/>
  <c r="N72" i="63"/>
  <c r="N71" i="63"/>
  <c r="N70" i="63"/>
  <c r="N69" i="63"/>
  <c r="N68" i="63"/>
  <c r="N67" i="63"/>
  <c r="N66" i="63"/>
  <c r="N65" i="63"/>
  <c r="N64" i="63"/>
  <c r="N63" i="63"/>
  <c r="N62" i="63"/>
  <c r="N61" i="63"/>
  <c r="N60" i="63"/>
  <c r="N59" i="63"/>
  <c r="N58" i="63"/>
  <c r="N57" i="63"/>
  <c r="N56" i="63"/>
  <c r="N55" i="63"/>
  <c r="N54" i="63"/>
  <c r="N53" i="63"/>
  <c r="N52" i="63"/>
  <c r="N51" i="63"/>
  <c r="N50" i="63"/>
  <c r="N49" i="63"/>
  <c r="N48" i="63"/>
  <c r="N47" i="63"/>
  <c r="N46" i="63"/>
  <c r="N45" i="63"/>
  <c r="N44" i="63"/>
  <c r="N43" i="63"/>
  <c r="N42" i="63"/>
  <c r="N41" i="63"/>
  <c r="N40" i="63"/>
  <c r="N39" i="63"/>
  <c r="N38" i="63"/>
  <c r="N37" i="63"/>
  <c r="N35" i="63"/>
  <c r="N34" i="63"/>
  <c r="N33" i="63"/>
  <c r="N32" i="63"/>
  <c r="N31" i="63"/>
  <c r="N30" i="63"/>
  <c r="N29" i="63"/>
  <c r="N28" i="63"/>
  <c r="N27" i="63"/>
  <c r="N26" i="63"/>
  <c r="N25" i="63"/>
  <c r="N23" i="63"/>
  <c r="N22" i="63"/>
  <c r="N21" i="63"/>
  <c r="N20" i="63"/>
  <c r="N19" i="63"/>
  <c r="N18" i="63"/>
  <c r="N17" i="63"/>
  <c r="N16" i="63"/>
  <c r="N15" i="63"/>
  <c r="N14" i="63"/>
  <c r="N13" i="63"/>
  <c r="N12" i="63"/>
  <c r="N11" i="63"/>
  <c r="L165" i="62"/>
  <c r="L137" i="62"/>
  <c r="N137" i="62" s="1"/>
  <c r="K165" i="62"/>
  <c r="N165" i="62"/>
  <c r="K137" i="62"/>
  <c r="K136" i="62" s="1"/>
  <c r="I11" i="81"/>
  <c r="K14" i="81"/>
  <c r="N259" i="62"/>
  <c r="N258" i="62"/>
  <c r="N257" i="62"/>
  <c r="N256" i="62"/>
  <c r="N255" i="62"/>
  <c r="N254" i="62"/>
  <c r="N253" i="62"/>
  <c r="N252" i="62"/>
  <c r="N251" i="62"/>
  <c r="N250" i="62"/>
  <c r="N249" i="62"/>
  <c r="N248" i="62"/>
  <c r="N247" i="62"/>
  <c r="N246" i="62"/>
  <c r="N245" i="62"/>
  <c r="N244" i="62"/>
  <c r="N243" i="62"/>
  <c r="N242" i="62"/>
  <c r="N241" i="62"/>
  <c r="N240" i="62"/>
  <c r="N239" i="62"/>
  <c r="N238" i="62"/>
  <c r="N237" i="62"/>
  <c r="N236" i="62"/>
  <c r="N235" i="62"/>
  <c r="N234" i="62"/>
  <c r="N233" i="62"/>
  <c r="N231" i="62"/>
  <c r="N230" i="62"/>
  <c r="N228" i="62"/>
  <c r="N227" i="62"/>
  <c r="N226" i="62"/>
  <c r="N225" i="62"/>
  <c r="N224" i="62"/>
  <c r="N223" i="62"/>
  <c r="N222" i="62"/>
  <c r="N221" i="62"/>
  <c r="N220" i="62"/>
  <c r="N219" i="62"/>
  <c r="N218" i="62"/>
  <c r="N217" i="62"/>
  <c r="N216" i="62"/>
  <c r="N215" i="62"/>
  <c r="N214" i="62"/>
  <c r="N213" i="62"/>
  <c r="N212" i="62"/>
  <c r="N210" i="62"/>
  <c r="N209" i="62"/>
  <c r="N208" i="62"/>
  <c r="N207" i="62"/>
  <c r="N206" i="62"/>
  <c r="N204" i="62"/>
  <c r="N203" i="62"/>
  <c r="N202" i="62"/>
  <c r="N201" i="62"/>
  <c r="N200" i="62"/>
  <c r="N199" i="62"/>
  <c r="N198" i="62"/>
  <c r="N197" i="62"/>
  <c r="N196" i="62"/>
  <c r="N195" i="62"/>
  <c r="N194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3" i="62"/>
  <c r="N162" i="62"/>
  <c r="N161" i="62"/>
  <c r="N160" i="62"/>
  <c r="N159" i="62"/>
  <c r="N158" i="62"/>
  <c r="N157" i="62"/>
  <c r="N156" i="62"/>
  <c r="N155" i="62"/>
  <c r="N154" i="62"/>
  <c r="N232" i="62"/>
  <c r="N153" i="62"/>
  <c r="N229" i="62"/>
  <c r="N152" i="62"/>
  <c r="N151" i="62"/>
  <c r="N150" i="62"/>
  <c r="N211" i="62"/>
  <c r="N149" i="62"/>
  <c r="N148" i="62"/>
  <c r="N147" i="62"/>
  <c r="N146" i="62"/>
  <c r="N205" i="62"/>
  <c r="N145" i="62"/>
  <c r="N193" i="62"/>
  <c r="N144" i="62"/>
  <c r="N143" i="62"/>
  <c r="N142" i="62"/>
  <c r="N141" i="62"/>
  <c r="N140" i="62"/>
  <c r="N139" i="62"/>
  <c r="N138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O259" i="62"/>
  <c r="O258" i="62"/>
  <c r="O257" i="62"/>
  <c r="O256" i="62"/>
  <c r="O255" i="62"/>
  <c r="O254" i="62"/>
  <c r="O253" i="62"/>
  <c r="O252" i="62"/>
  <c r="O251" i="62"/>
  <c r="O250" i="62"/>
  <c r="O249" i="62"/>
  <c r="O248" i="62"/>
  <c r="O247" i="62"/>
  <c r="O246" i="62"/>
  <c r="O245" i="62"/>
  <c r="O244" i="62"/>
  <c r="O243" i="62"/>
  <c r="O242" i="62"/>
  <c r="O241" i="62"/>
  <c r="O240" i="62"/>
  <c r="O239" i="62"/>
  <c r="O238" i="62"/>
  <c r="O237" i="62"/>
  <c r="O236" i="62"/>
  <c r="O235" i="62"/>
  <c r="O234" i="62"/>
  <c r="O233" i="62"/>
  <c r="O231" i="62"/>
  <c r="O230" i="62"/>
  <c r="O228" i="62"/>
  <c r="O227" i="62"/>
  <c r="O226" i="62"/>
  <c r="O225" i="62"/>
  <c r="O224" i="62"/>
  <c r="O223" i="62"/>
  <c r="O222" i="62"/>
  <c r="O221" i="62"/>
  <c r="O220" i="62"/>
  <c r="O219" i="62"/>
  <c r="O218" i="62"/>
  <c r="O217" i="62"/>
  <c r="O216" i="62"/>
  <c r="O215" i="62"/>
  <c r="O214" i="62"/>
  <c r="O213" i="62"/>
  <c r="O212" i="62"/>
  <c r="O210" i="62"/>
  <c r="O209" i="62"/>
  <c r="O208" i="62"/>
  <c r="O207" i="62"/>
  <c r="O206" i="62"/>
  <c r="O204" i="62"/>
  <c r="O203" i="62"/>
  <c r="O202" i="62"/>
  <c r="O201" i="62"/>
  <c r="O200" i="62"/>
  <c r="O199" i="62"/>
  <c r="O198" i="62"/>
  <c r="O197" i="62"/>
  <c r="O196" i="62"/>
  <c r="O195" i="62"/>
  <c r="O194" i="62"/>
  <c r="O192" i="62"/>
  <c r="O191" i="62"/>
  <c r="O190" i="62"/>
  <c r="O189" i="62"/>
  <c r="O188" i="62"/>
  <c r="O187" i="62"/>
  <c r="O186" i="62"/>
  <c r="O185" i="62"/>
  <c r="O184" i="62"/>
  <c r="O183" i="62"/>
  <c r="O182" i="62"/>
  <c r="O181" i="62"/>
  <c r="O180" i="62"/>
  <c r="O179" i="62"/>
  <c r="O178" i="62"/>
  <c r="O177" i="62"/>
  <c r="O176" i="62"/>
  <c r="O175" i="62"/>
  <c r="O174" i="62"/>
  <c r="O173" i="62"/>
  <c r="O172" i="62"/>
  <c r="O171" i="62"/>
  <c r="O170" i="62"/>
  <c r="O169" i="62"/>
  <c r="O168" i="62"/>
  <c r="O167" i="62"/>
  <c r="O166" i="62"/>
  <c r="O163" i="62"/>
  <c r="O162" i="62"/>
  <c r="O161" i="62"/>
  <c r="O160" i="62"/>
  <c r="O159" i="62"/>
  <c r="O158" i="62"/>
  <c r="O157" i="62"/>
  <c r="O156" i="62"/>
  <c r="O155" i="62"/>
  <c r="O154" i="62"/>
  <c r="O232" i="62"/>
  <c r="O153" i="62"/>
  <c r="O229" i="62"/>
  <c r="O152" i="62"/>
  <c r="O151" i="62"/>
  <c r="O150" i="62"/>
  <c r="O211" i="62"/>
  <c r="O149" i="62"/>
  <c r="O148" i="62"/>
  <c r="O147" i="62"/>
  <c r="O146" i="62"/>
  <c r="O205" i="62"/>
  <c r="O145" i="62"/>
  <c r="O193" i="62"/>
  <c r="O144" i="62"/>
  <c r="O143" i="62"/>
  <c r="O142" i="62"/>
  <c r="O141" i="62"/>
  <c r="O140" i="62"/>
  <c r="O139" i="62"/>
  <c r="O138" i="62"/>
  <c r="O134" i="62"/>
  <c r="O133" i="62"/>
  <c r="O132" i="62"/>
  <c r="O131" i="62"/>
  <c r="O130" i="62"/>
  <c r="O129" i="62"/>
  <c r="O128" i="62"/>
  <c r="O127" i="62"/>
  <c r="O126" i="62"/>
  <c r="O125" i="62"/>
  <c r="O124" i="62"/>
  <c r="O123" i="62"/>
  <c r="O122" i="62"/>
  <c r="O121" i="62"/>
  <c r="O120" i="62"/>
  <c r="O119" i="62"/>
  <c r="O118" i="62"/>
  <c r="O117" i="62"/>
  <c r="O116" i="62"/>
  <c r="O115" i="62"/>
  <c r="O114" i="62"/>
  <c r="O113" i="62"/>
  <c r="O112" i="62"/>
  <c r="O111" i="62"/>
  <c r="O110" i="62"/>
  <c r="O109" i="62"/>
  <c r="O108" i="62"/>
  <c r="O107" i="62"/>
  <c r="O106" i="62"/>
  <c r="O105" i="62"/>
  <c r="O104" i="62"/>
  <c r="O103" i="62"/>
  <c r="O102" i="62"/>
  <c r="O101" i="62"/>
  <c r="O100" i="62"/>
  <c r="O99" i="62"/>
  <c r="O98" i="62"/>
  <c r="O97" i="62"/>
  <c r="O96" i="62"/>
  <c r="O95" i="62"/>
  <c r="O94" i="62"/>
  <c r="O92" i="62"/>
  <c r="O91" i="62"/>
  <c r="O90" i="62"/>
  <c r="O89" i="62"/>
  <c r="O88" i="62"/>
  <c r="O87" i="62"/>
  <c r="O86" i="62"/>
  <c r="O85" i="62"/>
  <c r="O84" i="62"/>
  <c r="O83" i="62"/>
  <c r="O82" i="62"/>
  <c r="O81" i="62"/>
  <c r="O80" i="62"/>
  <c r="O79" i="62"/>
  <c r="O78" i="62"/>
  <c r="O77" i="62"/>
  <c r="O76" i="62"/>
  <c r="O75" i="62"/>
  <c r="O74" i="62"/>
  <c r="O73" i="62"/>
  <c r="O72" i="62"/>
  <c r="O71" i="62"/>
  <c r="O70" i="62"/>
  <c r="O69" i="62"/>
  <c r="O68" i="62"/>
  <c r="O67" i="62"/>
  <c r="O66" i="62"/>
  <c r="O65" i="62"/>
  <c r="O64" i="62"/>
  <c r="O63" i="62"/>
  <c r="O62" i="62"/>
  <c r="O61" i="62"/>
  <c r="O60" i="62"/>
  <c r="O59" i="62"/>
  <c r="O58" i="62"/>
  <c r="O57" i="62"/>
  <c r="O56" i="62"/>
  <c r="O55" i="62"/>
  <c r="O54" i="62"/>
  <c r="O53" i="62"/>
  <c r="O52" i="62"/>
  <c r="O51" i="62"/>
  <c r="O50" i="62"/>
  <c r="O49" i="62"/>
  <c r="O48" i="62"/>
  <c r="O47" i="62"/>
  <c r="O46" i="62"/>
  <c r="O44" i="62"/>
  <c r="O43" i="62"/>
  <c r="O42" i="62"/>
  <c r="O41" i="62"/>
  <c r="O40" i="62"/>
  <c r="O39" i="62"/>
  <c r="O38" i="62"/>
  <c r="O37" i="62"/>
  <c r="O36" i="62"/>
  <c r="O35" i="62"/>
  <c r="O34" i="62"/>
  <c r="O33" i="62"/>
  <c r="O32" i="62"/>
  <c r="O31" i="62"/>
  <c r="O30" i="62"/>
  <c r="O29" i="62"/>
  <c r="O28" i="62"/>
  <c r="O27" i="62"/>
  <c r="O26" i="62"/>
  <c r="O25" i="62"/>
  <c r="O24" i="62"/>
  <c r="O23" i="62"/>
  <c r="O22" i="62"/>
  <c r="O21" i="62"/>
  <c r="O20" i="62"/>
  <c r="O19" i="62"/>
  <c r="O18" i="62"/>
  <c r="O17" i="62"/>
  <c r="O16" i="62"/>
  <c r="O15" i="62"/>
  <c r="O14" i="62"/>
  <c r="O13" i="62"/>
  <c r="O12" i="62"/>
  <c r="O11" i="62"/>
  <c r="P143" i="78" l="1"/>
  <c r="R143" i="78" s="1"/>
  <c r="P11" i="78"/>
  <c r="R12" i="78"/>
  <c r="O137" i="62"/>
  <c r="L136" i="62"/>
  <c r="O165" i="62"/>
  <c r="R11" i="61"/>
  <c r="R12" i="61"/>
  <c r="T12" i="61" s="1"/>
  <c r="Q13" i="61"/>
  <c r="R13" i="61"/>
  <c r="U13" i="61" s="1"/>
  <c r="Q152" i="61"/>
  <c r="Q12" i="61" s="1"/>
  <c r="Q11" i="61" s="1"/>
  <c r="R152" i="61"/>
  <c r="T152" i="61" s="1"/>
  <c r="R234" i="61"/>
  <c r="T240" i="61"/>
  <c r="T239" i="61"/>
  <c r="T238" i="61"/>
  <c r="T237" i="61"/>
  <c r="T236" i="61"/>
  <c r="T235" i="61"/>
  <c r="T234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5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1" i="61"/>
  <c r="U240" i="61"/>
  <c r="U239" i="61"/>
  <c r="U238" i="61"/>
  <c r="U237" i="61"/>
  <c r="U236" i="61"/>
  <c r="U235" i="61"/>
  <c r="U234" i="61"/>
  <c r="U232" i="61"/>
  <c r="U231" i="61"/>
  <c r="U230" i="61"/>
  <c r="U229" i="61"/>
  <c r="U228" i="61"/>
  <c r="U227" i="61"/>
  <c r="U226" i="61"/>
  <c r="U225" i="61"/>
  <c r="U224" i="61"/>
  <c r="U223" i="61"/>
  <c r="U222" i="61"/>
  <c r="U221" i="61"/>
  <c r="U220" i="61"/>
  <c r="U219" i="61"/>
  <c r="U218" i="61"/>
  <c r="U217" i="61"/>
  <c r="U216" i="61"/>
  <c r="U215" i="61"/>
  <c r="U214" i="61"/>
  <c r="U213" i="61"/>
  <c r="U212" i="61"/>
  <c r="U211" i="61"/>
  <c r="U210" i="61"/>
  <c r="U209" i="61"/>
  <c r="U208" i="61"/>
  <c r="U207" i="61"/>
  <c r="U206" i="61"/>
  <c r="U205" i="61"/>
  <c r="U204" i="61"/>
  <c r="U203" i="61"/>
  <c r="U202" i="61"/>
  <c r="U201" i="61"/>
  <c r="U200" i="61"/>
  <c r="U199" i="61"/>
  <c r="U198" i="61"/>
  <c r="U197" i="61"/>
  <c r="U196" i="61"/>
  <c r="U195" i="61"/>
  <c r="U194" i="61"/>
  <c r="U193" i="61"/>
  <c r="U192" i="61"/>
  <c r="U191" i="61"/>
  <c r="U190" i="61"/>
  <c r="U189" i="61"/>
  <c r="U188" i="61"/>
  <c r="U187" i="61"/>
  <c r="U186" i="61"/>
  <c r="U185" i="61"/>
  <c r="U184" i="61"/>
  <c r="U183" i="61"/>
  <c r="U182" i="61"/>
  <c r="U181" i="61"/>
  <c r="U180" i="61"/>
  <c r="U179" i="61"/>
  <c r="U178" i="61"/>
  <c r="U177" i="61"/>
  <c r="U176" i="61"/>
  <c r="U175" i="61"/>
  <c r="U174" i="61"/>
  <c r="U173" i="61"/>
  <c r="U172" i="61"/>
  <c r="U171" i="61"/>
  <c r="U170" i="61"/>
  <c r="U169" i="61"/>
  <c r="U168" i="61"/>
  <c r="U167" i="61"/>
  <c r="U166" i="61"/>
  <c r="U165" i="61"/>
  <c r="U164" i="61"/>
  <c r="U163" i="61"/>
  <c r="U162" i="61"/>
  <c r="U161" i="61"/>
  <c r="U160" i="61"/>
  <c r="U159" i="61"/>
  <c r="U158" i="61"/>
  <c r="U157" i="61"/>
  <c r="U156" i="61"/>
  <c r="U155" i="61"/>
  <c r="U154" i="61"/>
  <c r="U153" i="61"/>
  <c r="U150" i="61"/>
  <c r="U149" i="61"/>
  <c r="U148" i="61"/>
  <c r="U147" i="61"/>
  <c r="U146" i="61"/>
  <c r="U145" i="61"/>
  <c r="U144" i="61"/>
  <c r="U143" i="61"/>
  <c r="U142" i="61"/>
  <c r="U141" i="61"/>
  <c r="U140" i="61"/>
  <c r="U139" i="61"/>
  <c r="U138" i="61"/>
  <c r="U137" i="61"/>
  <c r="U136" i="61"/>
  <c r="U135" i="61"/>
  <c r="U134" i="61"/>
  <c r="U133" i="61"/>
  <c r="U132" i="61"/>
  <c r="U131" i="61"/>
  <c r="U130" i="61"/>
  <c r="U129" i="61"/>
  <c r="U128" i="61"/>
  <c r="U127" i="61"/>
  <c r="U126" i="61"/>
  <c r="U125" i="61"/>
  <c r="U124" i="61"/>
  <c r="U123" i="61"/>
  <c r="U122" i="61"/>
  <c r="U121" i="61"/>
  <c r="U120" i="61"/>
  <c r="U119" i="61"/>
  <c r="U118" i="61"/>
  <c r="U117" i="61"/>
  <c r="U116" i="61"/>
  <c r="U115" i="61"/>
  <c r="U114" i="61"/>
  <c r="U113" i="61"/>
  <c r="U112" i="61"/>
  <c r="U111" i="61"/>
  <c r="U110" i="61"/>
  <c r="U109" i="61"/>
  <c r="U108" i="61"/>
  <c r="U107" i="61"/>
  <c r="U106" i="61"/>
  <c r="U105" i="61"/>
  <c r="U104" i="61"/>
  <c r="U103" i="61"/>
  <c r="U102" i="61"/>
  <c r="U101" i="61"/>
  <c r="U100" i="61"/>
  <c r="U99" i="61"/>
  <c r="U98" i="61"/>
  <c r="U97" i="61"/>
  <c r="U96" i="61"/>
  <c r="U95" i="61"/>
  <c r="U94" i="61"/>
  <c r="U93" i="61"/>
  <c r="U92" i="61"/>
  <c r="U91" i="61"/>
  <c r="U90" i="61"/>
  <c r="U89" i="61"/>
  <c r="U88" i="61"/>
  <c r="U87" i="61"/>
  <c r="U86" i="61"/>
  <c r="U85" i="61"/>
  <c r="U84" i="61"/>
  <c r="U83" i="61"/>
  <c r="U82" i="61"/>
  <c r="U81" i="61"/>
  <c r="U80" i="61"/>
  <c r="U79" i="61"/>
  <c r="U78" i="61"/>
  <c r="U77" i="61"/>
  <c r="U76" i="61"/>
  <c r="U75" i="61"/>
  <c r="U74" i="61"/>
  <c r="U73" i="61"/>
  <c r="U72" i="61"/>
  <c r="U71" i="61"/>
  <c r="U70" i="61"/>
  <c r="U69" i="61"/>
  <c r="U68" i="61"/>
  <c r="U67" i="61"/>
  <c r="U66" i="61"/>
  <c r="U65" i="61"/>
  <c r="U64" i="61"/>
  <c r="U63" i="61"/>
  <c r="U62" i="61"/>
  <c r="U61" i="61"/>
  <c r="U60" i="61"/>
  <c r="U59" i="61"/>
  <c r="U58" i="61"/>
  <c r="U57" i="61"/>
  <c r="U56" i="61"/>
  <c r="U55" i="61"/>
  <c r="U54" i="61"/>
  <c r="U53" i="61"/>
  <c r="U52" i="61"/>
  <c r="U51" i="61"/>
  <c r="U50" i="61"/>
  <c r="U49" i="61"/>
  <c r="U48" i="61"/>
  <c r="U47" i="61"/>
  <c r="U46" i="61"/>
  <c r="U45" i="61"/>
  <c r="U44" i="61"/>
  <c r="U43" i="61"/>
  <c r="U42" i="61"/>
  <c r="U41" i="61"/>
  <c r="U40" i="61"/>
  <c r="U39" i="61"/>
  <c r="U38" i="61"/>
  <c r="U37" i="61"/>
  <c r="U36" i="61"/>
  <c r="U35" i="61"/>
  <c r="U34" i="61"/>
  <c r="U33" i="61"/>
  <c r="U32" i="61"/>
  <c r="U31" i="61"/>
  <c r="U30" i="61"/>
  <c r="U29" i="61"/>
  <c r="U28" i="61"/>
  <c r="U27" i="61"/>
  <c r="U26" i="61"/>
  <c r="U25" i="61"/>
  <c r="U24" i="61"/>
  <c r="U23" i="61"/>
  <c r="U22" i="61"/>
  <c r="U21" i="61"/>
  <c r="U20" i="61"/>
  <c r="U19" i="61"/>
  <c r="U18" i="61"/>
  <c r="U17" i="61"/>
  <c r="U16" i="61"/>
  <c r="U15" i="61"/>
  <c r="U14" i="61"/>
  <c r="U12" i="61"/>
  <c r="U11" i="61"/>
  <c r="K13" i="81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R25" i="59"/>
  <c r="R24" i="59"/>
  <c r="R23" i="59"/>
  <c r="R22" i="59"/>
  <c r="R21" i="59"/>
  <c r="R20" i="59"/>
  <c r="R19" i="59"/>
  <c r="R18" i="59"/>
  <c r="R17" i="59"/>
  <c r="R16" i="59"/>
  <c r="R15" i="59"/>
  <c r="R14" i="59"/>
  <c r="R13" i="59"/>
  <c r="R12" i="59"/>
  <c r="R11" i="59"/>
  <c r="J12" i="58"/>
  <c r="L21" i="58"/>
  <c r="L22" i="58"/>
  <c r="L19" i="58"/>
  <c r="L18" i="58"/>
  <c r="L17" i="58"/>
  <c r="L16" i="58"/>
  <c r="L15" i="58"/>
  <c r="L14" i="58"/>
  <c r="L13" i="58"/>
  <c r="L12" i="58"/>
  <c r="C31" i="88"/>
  <c r="D31" i="88" s="1"/>
  <c r="C29" i="88"/>
  <c r="D29" i="88" s="1"/>
  <c r="C27" i="88"/>
  <c r="D27" i="88" s="1"/>
  <c r="C26" i="88"/>
  <c r="C24" i="88"/>
  <c r="D24" i="88" s="1"/>
  <c r="C21" i="88"/>
  <c r="C20" i="88"/>
  <c r="D20" i="88" s="1"/>
  <c r="C19" i="88"/>
  <c r="D19" i="88" s="1"/>
  <c r="C18" i="88"/>
  <c r="C17" i="88"/>
  <c r="D17" i="88" s="1"/>
  <c r="C16" i="88"/>
  <c r="D16" i="88" s="1"/>
  <c r="C15" i="88"/>
  <c r="D15" i="88" s="1"/>
  <c r="C13" i="88"/>
  <c r="D42" i="88"/>
  <c r="D38" i="88"/>
  <c r="D26" i="88"/>
  <c r="D21" i="88"/>
  <c r="D18" i="88"/>
  <c r="J11" i="58" l="1"/>
  <c r="J10" i="58" s="1"/>
  <c r="L11" i="58"/>
  <c r="P10" i="78"/>
  <c r="Q11" i="78"/>
  <c r="R11" i="78"/>
  <c r="N136" i="62"/>
  <c r="O136" i="62"/>
  <c r="T13" i="61"/>
  <c r="U152" i="61"/>
  <c r="C23" i="88"/>
  <c r="D23" i="88" s="1"/>
  <c r="C12" i="88"/>
  <c r="D12" i="88" s="1"/>
  <c r="D13" i="88"/>
  <c r="K47" i="58" l="1"/>
  <c r="K43" i="58"/>
  <c r="K39" i="58"/>
  <c r="K35" i="58"/>
  <c r="K31" i="58"/>
  <c r="K27" i="58"/>
  <c r="K23" i="58"/>
  <c r="K18" i="58"/>
  <c r="K14" i="58"/>
  <c r="K50" i="58"/>
  <c r="K46" i="58"/>
  <c r="K42" i="58"/>
  <c r="K38" i="58"/>
  <c r="K34" i="58"/>
  <c r="K30" i="58"/>
  <c r="K26" i="58"/>
  <c r="K22" i="58"/>
  <c r="K17" i="58"/>
  <c r="K13" i="58"/>
  <c r="K49" i="58"/>
  <c r="K45" i="58"/>
  <c r="K41" i="58"/>
  <c r="K37" i="58"/>
  <c r="K33" i="58"/>
  <c r="K29" i="58"/>
  <c r="K25" i="58"/>
  <c r="K21" i="58"/>
  <c r="K16" i="58"/>
  <c r="K48" i="58"/>
  <c r="K44" i="58"/>
  <c r="K40" i="58"/>
  <c r="K36" i="58"/>
  <c r="K32" i="58"/>
  <c r="K28" i="58"/>
  <c r="K24" i="58"/>
  <c r="K19" i="58"/>
  <c r="K15" i="58"/>
  <c r="L10" i="58"/>
  <c r="C11" i="88"/>
  <c r="D11" i="88" s="1"/>
  <c r="Q146" i="78"/>
  <c r="Q141" i="78"/>
  <c r="Q137" i="78"/>
  <c r="Q133" i="78"/>
  <c r="Q129" i="78"/>
  <c r="Q125" i="78"/>
  <c r="Q121" i="78"/>
  <c r="Q117" i="78"/>
  <c r="Q113" i="78"/>
  <c r="Q109" i="78"/>
  <c r="Q105" i="78"/>
  <c r="Q101" i="78"/>
  <c r="Q97" i="78"/>
  <c r="Q93" i="78"/>
  <c r="Q89" i="78"/>
  <c r="Q85" i="78"/>
  <c r="Q81" i="78"/>
  <c r="Q77" i="78"/>
  <c r="Q73" i="78"/>
  <c r="Q69" i="78"/>
  <c r="Q65" i="78"/>
  <c r="Q61" i="78"/>
  <c r="Q57" i="78"/>
  <c r="Q53" i="78"/>
  <c r="Q49" i="78"/>
  <c r="Q45" i="78"/>
  <c r="Q41" i="78"/>
  <c r="Q37" i="78"/>
  <c r="Q33" i="78"/>
  <c r="Q28" i="78"/>
  <c r="Q24" i="78"/>
  <c r="Q20" i="78"/>
  <c r="Q16" i="78"/>
  <c r="R10" i="78"/>
  <c r="Q149" i="78"/>
  <c r="Q145" i="78"/>
  <c r="Q140" i="78"/>
  <c r="Q136" i="78"/>
  <c r="Q132" i="78"/>
  <c r="Q128" i="78"/>
  <c r="Q124" i="78"/>
  <c r="Q120" i="78"/>
  <c r="Q116" i="78"/>
  <c r="Q112" i="78"/>
  <c r="Q108" i="78"/>
  <c r="Q104" i="78"/>
  <c r="Q100" i="78"/>
  <c r="Q96" i="78"/>
  <c r="Q92" i="78"/>
  <c r="Q88" i="78"/>
  <c r="Q84" i="78"/>
  <c r="Q80" i="78"/>
  <c r="Q76" i="78"/>
  <c r="Q72" i="78"/>
  <c r="Q68" i="78"/>
  <c r="Q64" i="78"/>
  <c r="Q60" i="78"/>
  <c r="Q56" i="78"/>
  <c r="Q52" i="78"/>
  <c r="Q48" i="78"/>
  <c r="Q44" i="78"/>
  <c r="Q40" i="78"/>
  <c r="Q36" i="78"/>
  <c r="Q31" i="78"/>
  <c r="Q27" i="78"/>
  <c r="Q23" i="78"/>
  <c r="Q19" i="78"/>
  <c r="Q15" i="78"/>
  <c r="Q148" i="78"/>
  <c r="Q144" i="78"/>
  <c r="Q139" i="78"/>
  <c r="Q135" i="78"/>
  <c r="Q131" i="78"/>
  <c r="Q127" i="78"/>
  <c r="Q123" i="78"/>
  <c r="Q119" i="78"/>
  <c r="Q115" i="78"/>
  <c r="Q111" i="78"/>
  <c r="Q107" i="78"/>
  <c r="Q103" i="78"/>
  <c r="Q99" i="78"/>
  <c r="Q95" i="78"/>
  <c r="Q91" i="78"/>
  <c r="Q87" i="78"/>
  <c r="Q83" i="78"/>
  <c r="Q79" i="78"/>
  <c r="Q75" i="78"/>
  <c r="Q71" i="78"/>
  <c r="Q67" i="78"/>
  <c r="Q63" i="78"/>
  <c r="Q59" i="78"/>
  <c r="Q55" i="78"/>
  <c r="Q51" i="78"/>
  <c r="Q47" i="78"/>
  <c r="Q43" i="78"/>
  <c r="Q39" i="78"/>
  <c r="Q35" i="78"/>
  <c r="Q30" i="78"/>
  <c r="Q26" i="78"/>
  <c r="Q22" i="78"/>
  <c r="Q18" i="78"/>
  <c r="Q14" i="78"/>
  <c r="Q10" i="78"/>
  <c r="Q147" i="78"/>
  <c r="Q143" i="78"/>
  <c r="Q138" i="78"/>
  <c r="Q134" i="78"/>
  <c r="Q130" i="78"/>
  <c r="Q126" i="78"/>
  <c r="Q122" i="78"/>
  <c r="Q118" i="78"/>
  <c r="Q114" i="78"/>
  <c r="Q110" i="78"/>
  <c r="Q106" i="78"/>
  <c r="Q102" i="78"/>
  <c r="Q98" i="78"/>
  <c r="Q94" i="78"/>
  <c r="Q90" i="78"/>
  <c r="Q86" i="78"/>
  <c r="Q82" i="78"/>
  <c r="Q78" i="78"/>
  <c r="Q74" i="78"/>
  <c r="Q70" i="78"/>
  <c r="Q66" i="78"/>
  <c r="Q62" i="78"/>
  <c r="Q58" i="78"/>
  <c r="Q54" i="78"/>
  <c r="Q50" i="78"/>
  <c r="Q46" i="78"/>
  <c r="Q42" i="78"/>
  <c r="Q38" i="78"/>
  <c r="Q34" i="78"/>
  <c r="Q29" i="78"/>
  <c r="Q25" i="78"/>
  <c r="Q21" i="78"/>
  <c r="Q17" i="78"/>
  <c r="Q13" i="78"/>
  <c r="Q12" i="78"/>
  <c r="C33" i="88"/>
  <c r="D33" i="88" s="1"/>
  <c r="I10" i="81" l="1"/>
  <c r="K12" i="81"/>
  <c r="K11" i="81"/>
  <c r="C43" i="88"/>
  <c r="J12" i="81" l="1"/>
  <c r="J14" i="81"/>
  <c r="J11" i="81"/>
  <c r="J13" i="81"/>
  <c r="K10" i="81"/>
  <c r="J10" i="81"/>
  <c r="C37" i="88"/>
  <c r="D37" i="88" l="1"/>
  <c r="C10" i="88"/>
  <c r="D10" i="88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5">
    <s v="Migdal Hashkaot Neches Boded"/>
    <s v="{[Time].[Hie Time].[Yom].&amp;[20200930]}"/>
    <s v="{[Medida].[Medida].&amp;[2]}"/>
    <s v="{[Keren].[Keren].[All]}"/>
    <s v="{[Cheshbon KM].[Hie Peilut].[Peilut 7].&amp;[Kod_Peilut_L7_10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8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7">
    <mdx n="0" f="s">
      <ms ns="1" c="0"/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8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8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8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8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8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8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3" si="24">
        <n x="1" s="1"/>
        <n x="22"/>
        <n x="23"/>
      </t>
    </mdx>
    <mdx n="0" f="v">
      <t c="3" si="24">
        <n x="1" s="1"/>
        <n x="25"/>
        <n x="23"/>
      </t>
    </mdx>
    <mdx n="0" f="v">
      <t c="3" si="24">
        <n x="1" s="1"/>
        <n x="26"/>
        <n x="23"/>
      </t>
    </mdx>
    <mdx n="0" f="v">
      <t c="3" si="24">
        <n x="1" s="1"/>
        <n x="27"/>
        <n x="23"/>
      </t>
    </mdx>
    <mdx n="0" f="v">
      <t c="3" si="24">
        <n x="1" s="1"/>
        <n x="28"/>
        <n x="23"/>
      </t>
    </mdx>
    <mdx n="0" f="v">
      <t c="3" si="24">
        <n x="1" s="1"/>
        <n x="29"/>
        <n x="23"/>
      </t>
    </mdx>
    <mdx n="0" f="v">
      <t c="3" si="24">
        <n x="1" s="1"/>
        <n x="30"/>
        <n x="23"/>
      </t>
    </mdx>
    <mdx n="0" f="v">
      <t c="3" si="24">
        <n x="1" s="1"/>
        <n x="31"/>
        <n x="23"/>
      </t>
    </mdx>
    <mdx n="0" f="v">
      <t c="3" si="24">
        <n x="1" s="1"/>
        <n x="32"/>
        <n x="23"/>
      </t>
    </mdx>
    <mdx n="0" f="v">
      <t c="3" si="24">
        <n x="1" s="1"/>
        <n x="33"/>
        <n x="23"/>
      </t>
    </mdx>
    <mdx n="0" f="v">
      <t c="3" si="24">
        <n x="1" s="1"/>
        <n x="34"/>
        <n x="23"/>
      </t>
    </mdx>
  </mdxMetadata>
  <valueMetadata count="3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</valueMetadata>
</metadata>
</file>

<file path=xl/sharedStrings.xml><?xml version="1.0" encoding="utf-8"?>
<sst xmlns="http://schemas.openxmlformats.org/spreadsheetml/2006/main" count="7705" uniqueCount="2239">
  <si>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</si>
  <si>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</si>
  <si>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</si>
  <si>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</si>
  <si>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</si>
  <si>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</si>
  <si>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</si>
  <si>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</si>
  <si>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</si>
  <si>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</si>
  <si>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</si>
  <si>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</si>
  <si>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</si>
  <si>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</si>
  <si>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</si>
  <si>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</si>
  <si>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</si>
  <si>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</si>
  <si>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</si>
  <si>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</si>
  <si>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</si>
  <si>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</si>
  <si>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</si>
  <si>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</si>
  <si>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</si>
  <si>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</si>
  <si>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</si>
  <si>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</si>
  <si>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</si>
  <si>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</si>
  <si>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</si>
  <si>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</si>
  <si>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</si>
  <si>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</si>
  <si>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</si>
  <si>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</si>
  <si>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</si>
  <si>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</si>
  <si>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</si>
  <si>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</si>
  <si>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</si>
  <si>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</si>
  <si>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</si>
  <si>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</si>
  <si>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</si>
  <si>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</si>
  <si>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</si>
  <si>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</si>
  <si>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</si>
  <si>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</si>
  <si>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</si>
  <si>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</si>
  <si>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</si>
  <si>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</si>
  <si>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</si>
  <si>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</si>
  <si>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</si>
  <si>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</si>
  <si>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</si>
  <si>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</si>
  <si>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</si>
  <si>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</si>
  <si>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</si>
  <si>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</si>
  <si>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</si>
  <si>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</si>
  <si>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</si>
  <si>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</si>
  <si>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</si>
  <si>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</si>
  <si>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</si>
  <si>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</si>
  <si>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</si>
  <si>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</si>
  <si>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</si>
  <si>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</si>
  <si>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</si>
  <si>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</si>
  <si>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</si>
  <si>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</si>
  <si>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</si>
  <si>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</si>
  <si>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</si>
  <si>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</si>
  <si>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</si>
  <si>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</si>
  <si>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</si>
  <si>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</si>
  <si>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</si>
  <si>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</si>
  <si>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</si>
  <si>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</si>
  <si>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</si>
  <si>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</si>
  <si>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</si>
  <si>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</si>
  <si>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</si>
  <si>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</si>
  <si>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</si>
  <si>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</si>
  <si>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</si>
  <si>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</si>
  <si>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</si>
  <si>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</si>
  <si>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</si>
  <si>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</si>
  <si>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</si>
  <si>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</si>
  <si>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</si>
  <si>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</si>
  <si>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</si>
  <si>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</si>
  <si>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</si>
  <si>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</si>
  <si>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</si>
  <si>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</si>
  <si>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</si>
  <si>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</si>
  <si>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</si>
  <si>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</si>
  <si>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</si>
  <si>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</si>
  <si>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</si>
  <si>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</si>
  <si>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</si>
  <si>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</si>
  <si>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</si>
  <si>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</si>
  <si>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</si>
  <si>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</si>
  <si>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</si>
  <si>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</si>
  <si>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</si>
  <si>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</si>
  <si>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</si>
  <si>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</si>
  <si>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</si>
  <si>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</si>
  <si>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</si>
  <si>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</si>
  <si>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</si>
  <si>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</si>
  <si>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</si>
  <si>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</si>
  <si>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</si>
  <si>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</si>
  <si>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</si>
  <si>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</si>
  <si>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</si>
  <si>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</si>
  <si>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</si>
  <si>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</si>
  <si>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</si>
  <si>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</si>
  <si>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</si>
  <si>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</si>
  <si>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</si>
  <si>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</si>
  <si>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</si>
  <si>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</si>
  <si>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</si>
  <si>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</si>
  <si>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</si>
  <si>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</si>
  <si>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</si>
  <si>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</si>
  <si>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</si>
  <si>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</si>
  <si>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</si>
  <si>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</si>
  <si>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</si>
  <si>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</si>
  <si>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</si>
  <si>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</si>
  <si>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</si>
  <si>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</si>
  <si>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</si>
  <si>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</si>
  <si>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</si>
  <si>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</si>
  <si>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</si>
  <si>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</si>
  <si>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</si>
  <si>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</si>
  <si>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</si>
  <si>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</si>
  <si>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</si>
  <si>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</si>
  <si>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</si>
  <si>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</si>
  <si>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</si>
  <si>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</si>
  <si>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</si>
  <si>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</si>
  <si>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</si>
  <si>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</si>
  <si>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</si>
  <si>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</si>
  <si>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</si>
  <si>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</si>
  <si>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</si>
  <si>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</si>
  <si>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</si>
  <si>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</si>
  <si>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</si>
  <si>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</si>
  <si>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</si>
  <si>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</si>
  <si>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</si>
  <si>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</si>
  <si>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</si>
  <si>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</si>
  <si>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</si>
  <si>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</si>
  <si>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</si>
  <si>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</si>
  <si>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</si>
  <si>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</si>
  <si>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</si>
  <si>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</si>
  <si>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</si>
  <si>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</si>
  <si>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</si>
  <si>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</si>
  <si>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</si>
  <si>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</si>
  <si>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</si>
  <si>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</si>
  <si>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</si>
  <si>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</si>
  <si>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</si>
  <si>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</si>
  <si>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</si>
  <si>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</si>
  <si>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</si>
  <si>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</si>
  <si>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</si>
  <si>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</si>
  <si>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</si>
  <si>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</si>
  <si>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</si>
  <si>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</si>
  <si>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</si>
  <si>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</si>
  <si>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</si>
  <si>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</si>
  <si>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</si>
  <si>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</si>
  <si>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</si>
  <si>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</si>
  <si>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</si>
  <si>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5. קרנות סל</t>
  </si>
  <si>
    <t>ענף משק</t>
  </si>
  <si>
    <t>30/09/2020</t>
  </si>
  <si>
    <t>מגדל מקפת קרנות פנסיה וקופות גמל בע"מ</t>
  </si>
  <si>
    <t>מגדל מקפת אישית (מספר אוצר 162) - מסלול לזכאים קיימים לקצבה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</si>
  <si>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</si>
  <si>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</si>
  <si>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</si>
  <si>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</si>
  <si>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</si>
  <si>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</si>
  <si>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</si>
  <si>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</si>
  <si>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</si>
  <si>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</si>
  <si>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</si>
  <si>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</si>
  <si>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</si>
  <si>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</si>
  <si>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</si>
  <si>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</si>
  <si>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</si>
  <si>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</si>
  <si>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</si>
  <si>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</si>
  <si>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</si>
  <si>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</si>
  <si>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</si>
  <si>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</si>
  <si>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</si>
  <si>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</si>
  <si>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</si>
  <si>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</si>
  <si>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</si>
  <si>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</si>
  <si>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אלה פקדונות אגח ה</t>
  </si>
  <si>
    <t>1162577</t>
  </si>
  <si>
    <t>דקאהנ.ק7</t>
  </si>
  <si>
    <t>1119825</t>
  </si>
  <si>
    <t>513704304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</si>
  <si>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</si>
  <si>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</si>
  <si>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</si>
  <si>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</si>
  <si>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</si>
  <si>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</si>
  <si>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</si>
  <si>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</si>
  <si>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</si>
  <si>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</si>
  <si>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</si>
  <si>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179</t>
  </si>
  <si>
    <t>6040372</t>
  </si>
  <si>
    <t>520018078</t>
  </si>
  <si>
    <t>מזרחי הנפקות 44</t>
  </si>
  <si>
    <t>2310209</t>
  </si>
  <si>
    <t>520032046</t>
  </si>
  <si>
    <t>מזרחי הנפקות 45</t>
  </si>
  <si>
    <t>2310217</t>
  </si>
  <si>
    <t>מזרחי הנפקות 49</t>
  </si>
  <si>
    <t>2310282</t>
  </si>
  <si>
    <t>מזרחי הנפקות 51</t>
  </si>
  <si>
    <t>2310324</t>
  </si>
  <si>
    <t>מקורות אגח 11</t>
  </si>
  <si>
    <t>1158476</t>
  </si>
  <si>
    <t>520010869</t>
  </si>
  <si>
    <t>פועלים הנפקות אגח 32</t>
  </si>
  <si>
    <t>1940535</t>
  </si>
  <si>
    <t>520032640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</si>
  <si>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</si>
  <si>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</si>
  <si>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</si>
  <si>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</si>
  <si>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</si>
  <si>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</si>
  <si>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</si>
  <si>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</si>
  <si>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</si>
  <si>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</si>
  <si>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</si>
  <si>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</si>
  <si>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</si>
  <si>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</si>
  <si>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וילאר אג 6</t>
  </si>
  <si>
    <t>4160115</t>
  </si>
  <si>
    <t>520038910</t>
  </si>
  <si>
    <t>נדל"ן מניב בישראל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</si>
  <si>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</si>
  <si>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</si>
  <si>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</si>
  <si>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</si>
  <si>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</si>
  <si>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</si>
  <si>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</si>
  <si>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</si>
  <si>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</si>
  <si>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</si>
  <si>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</si>
  <si>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</si>
  <si>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</si>
  <si>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</si>
  <si>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</si>
  <si>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</si>
  <si>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</si>
  <si>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</si>
  <si>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</si>
  <si>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</si>
  <si>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אגח י</t>
  </si>
  <si>
    <t>1940402</t>
  </si>
  <si>
    <t>פועלים הנפקות התח אגח טו</t>
  </si>
  <si>
    <t>1940543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</si>
  <si>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</si>
  <si>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</si>
  <si>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</si>
  <si>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</si>
  <si>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</si>
  <si>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</si>
  <si>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</si>
  <si>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</si>
  <si>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</si>
  <si>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</si>
  <si>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</si>
  <si>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</si>
  <si>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</si>
  <si>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</si>
  <si>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</si>
  <si>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</si>
  <si>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</si>
  <si>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</si>
  <si>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</si>
  <si>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</si>
  <si>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</si>
  <si>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</si>
  <si>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</si>
  <si>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</si>
  <si>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</si>
  <si>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</si>
  <si>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</si>
  <si>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</si>
  <si>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</si>
  <si>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</si>
  <si>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גב ים אגח ט*</t>
  </si>
  <si>
    <t>7590219</t>
  </si>
  <si>
    <t>הראל הנפקות אגח א</t>
  </si>
  <si>
    <t>1099738</t>
  </si>
  <si>
    <t>513834200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</si>
  <si>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</si>
  <si>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</si>
  <si>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</si>
  <si>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</si>
  <si>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</si>
  <si>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</si>
  <si>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</si>
  <si>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</si>
  <si>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</si>
  <si>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</si>
  <si>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</si>
  <si>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</si>
  <si>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</si>
  <si>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</si>
  <si>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</si>
  <si>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</si>
  <si>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</si>
  <si>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</si>
  <si>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</si>
  <si>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</si>
  <si>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</si>
  <si>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</si>
  <si>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</si>
  <si>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</si>
  <si>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</si>
  <si>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מבני תעשיה אגח יח</t>
  </si>
  <si>
    <t>2260479</t>
  </si>
  <si>
    <t>520024126</t>
  </si>
  <si>
    <t>מבני תעשיה אגח כג</t>
  </si>
  <si>
    <t>2260545</t>
  </si>
  <si>
    <t>מליסרון 8*</t>
  </si>
  <si>
    <t>3230166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</si>
  <si>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</si>
  <si>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</si>
  <si>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</si>
  <si>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</si>
  <si>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</si>
  <si>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</si>
  <si>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</si>
  <si>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יח*</t>
  </si>
  <si>
    <t>3230372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</si>
  <si>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</si>
  <si>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</si>
  <si>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</si>
  <si>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</si>
  <si>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</si>
  <si>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</si>
  <si>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</si>
  <si>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</si>
  <si>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</si>
  <si>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</si>
  <si>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</si>
  <si>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</si>
  <si>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</si>
  <si>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</si>
  <si>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</si>
  <si>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 גומי ופלסטיק</t>
  </si>
  <si>
    <t>ilAA-</t>
  </si>
  <si>
    <t>בזק אגח 12</t>
  </si>
  <si>
    <t>2300242</t>
  </si>
  <si>
    <t>520031931</t>
  </si>
  <si>
    <t>Aa3.il</t>
  </si>
  <si>
    <t>בזק סדרה ו</t>
  </si>
  <si>
    <t>2300143</t>
  </si>
  <si>
    <t>בזק סדרה י</t>
  </si>
  <si>
    <t>2300184</t>
  </si>
  <si>
    <t>ביג 5</t>
  </si>
  <si>
    <t>1129279</t>
  </si>
  <si>
    <t>ביג אגח ז</t>
  </si>
  <si>
    <t>1136084</t>
  </si>
  <si>
    <t>ביג אגח ח</t>
  </si>
  <si>
    <t>1138924</t>
  </si>
  <si>
    <t>ביג אגח ט</t>
  </si>
  <si>
    <t>1141050</t>
  </si>
  <si>
    <t>ביג אגח טו</t>
  </si>
  <si>
    <t>1162221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</si>
  <si>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</si>
  <si>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</si>
  <si>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</si>
  <si>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</si>
  <si>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</si>
  <si>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</si>
  <si>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</si>
  <si>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</si>
  <si>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בינלאומי כה COCO</t>
  </si>
  <si>
    <t>1167030</t>
  </si>
  <si>
    <t>דיסקונט מנפיקים ו COCO</t>
  </si>
  <si>
    <t>7480197</t>
  </si>
  <si>
    <t>520029935</t>
  </si>
  <si>
    <t>דיסקונט מנפיקים ז COCO</t>
  </si>
  <si>
    <t>7480247</t>
  </si>
  <si>
    <t>הפניקס אחזקות 5</t>
  </si>
  <si>
    <t>7670284</t>
  </si>
  <si>
    <t>520017450</t>
  </si>
  <si>
    <t>הראל הנפקות 6</t>
  </si>
  <si>
    <t>1126069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</si>
  <si>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</si>
  <si>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</si>
  <si>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</si>
  <si>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</si>
  <si>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</si>
  <si>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</si>
  <si>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513682146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</si>
  <si>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</si>
  <si>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</si>
  <si>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</si>
  <si>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</si>
  <si>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</si>
  <si>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</si>
  <si>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</si>
  <si>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</si>
  <si>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</si>
  <si>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</si>
  <si>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</si>
  <si>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</si>
  <si>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כד</t>
  </si>
  <si>
    <t>2260552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</si>
  <si>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</si>
  <si>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</si>
  <si>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</si>
  <si>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</si>
  <si>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</si>
  <si>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</si>
  <si>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</si>
  <si>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</si>
  <si>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</si>
  <si>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</si>
  <si>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</si>
  <si>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520000522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</si>
  <si>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</si>
  <si>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</si>
  <si>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</si>
  <si>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</si>
  <si>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</si>
  <si>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</si>
  <si>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 אגח 1</t>
  </si>
  <si>
    <t>1103670</t>
  </si>
  <si>
    <t>513937714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</si>
  <si>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</si>
  <si>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</si>
  <si>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</si>
  <si>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</si>
  <si>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</si>
  <si>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</si>
  <si>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</si>
  <si>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כ COCO</t>
  </si>
  <si>
    <t>1940691</t>
  </si>
  <si>
    <t>פועלים הנפקות כא COCO</t>
  </si>
  <si>
    <t>1940725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</si>
  <si>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</si>
  <si>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</si>
  <si>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</si>
  <si>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</si>
  <si>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</si>
  <si>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</si>
  <si>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</si>
  <si>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</si>
  <si>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</si>
  <si>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514290345</t>
  </si>
  <si>
    <t>ריבוע נדלן ז</t>
  </si>
  <si>
    <t>1140615</t>
  </si>
  <si>
    <t>513765859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</si>
  <si>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</si>
  <si>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</si>
  <si>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</si>
  <si>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</si>
  <si>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</si>
  <si>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</si>
  <si>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</si>
  <si>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513668277</t>
  </si>
  <si>
    <t>A1.il</t>
  </si>
  <si>
    <t>גירון אגח 6</t>
  </si>
  <si>
    <t>1139849</t>
  </si>
  <si>
    <t>520044520</t>
  </si>
  <si>
    <t>גירון אגח ז</t>
  </si>
  <si>
    <t>1142629</t>
  </si>
  <si>
    <t>אזורים סדרה 9*</t>
  </si>
  <si>
    <t>7150337</t>
  </si>
  <si>
    <t>520025990</t>
  </si>
  <si>
    <t>בנייה</t>
  </si>
  <si>
    <t>A2.il</t>
  </si>
  <si>
    <t>אלדן אגח ה</t>
  </si>
  <si>
    <t>1155357</t>
  </si>
  <si>
    <t>510454333</t>
  </si>
  <si>
    <t>ilA</t>
  </si>
  <si>
    <t>אלדן סדרה ד</t>
  </si>
  <si>
    <t>1140821</t>
  </si>
  <si>
    <t>אפריקה נכסים 6</t>
  </si>
  <si>
    <t>1129550</t>
  </si>
  <si>
    <t>510560188</t>
  </si>
  <si>
    <t>נדל"ן מניב בחו"ל</t>
  </si>
  <si>
    <t>דיסקונט שטר הון 1</t>
  </si>
  <si>
    <t>6910095</t>
  </si>
  <si>
    <t>ירושלים הנפקות נדחה אגח י</t>
  </si>
  <si>
    <t>1127414</t>
  </si>
  <si>
    <t>מגה אור אגח ד</t>
  </si>
  <si>
    <t>1130632</t>
  </si>
  <si>
    <t>מגה אור אגח ז</t>
  </si>
  <si>
    <t>1141696</t>
  </si>
  <si>
    <t>מגה אור אגח ט</t>
  </si>
  <si>
    <t>1165141</t>
  </si>
  <si>
    <t>סלקום אגח ח*</t>
  </si>
  <si>
    <t>1132828</t>
  </si>
  <si>
    <t>511930125</t>
  </si>
  <si>
    <t>אדגר אגח ט</t>
  </si>
  <si>
    <t>1820190</t>
  </si>
  <si>
    <t>520035171</t>
  </si>
  <si>
    <t>A3.il</t>
  </si>
  <si>
    <t>או פי סי אגח ב*</t>
  </si>
  <si>
    <t>1166057</t>
  </si>
  <si>
    <t>514401702</t>
  </si>
  <si>
    <t>דה לסר אגח ד</t>
  </si>
  <si>
    <t>1132059</t>
  </si>
  <si>
    <t>1427976</t>
  </si>
  <si>
    <t>ilA-</t>
  </si>
  <si>
    <t>אגח הפחתת שווי ניירות חסומים</t>
  </si>
  <si>
    <t>259026600</t>
  </si>
  <si>
    <t>ל.ר.</t>
  </si>
  <si>
    <t>NR</t>
  </si>
  <si>
    <t>מגוריט אגח א</t>
  </si>
  <si>
    <t>1141712</t>
  </si>
  <si>
    <t>515434074</t>
  </si>
  <si>
    <t>מגוריט אגח ב</t>
  </si>
  <si>
    <t>1168350</t>
  </si>
  <si>
    <t>מניבים ריט אגח א</t>
  </si>
  <si>
    <t>1140581</t>
  </si>
  <si>
    <t>515327120</t>
  </si>
  <si>
    <t>מניבים ריט אגח ב</t>
  </si>
  <si>
    <t>1155928</t>
  </si>
  <si>
    <t>קרדן אןוי אגח ב</t>
  </si>
  <si>
    <t>1113034</t>
  </si>
  <si>
    <t>NV1239114</t>
  </si>
  <si>
    <t>השקעה ואחזקות</t>
  </si>
  <si>
    <t>דיסקונט מנפיקים אגח יד</t>
  </si>
  <si>
    <t>7480163</t>
  </si>
  <si>
    <t>עמידר אגח א</t>
  </si>
  <si>
    <t>1143585</t>
  </si>
  <si>
    <t>520017393</t>
  </si>
  <si>
    <t>נמלי ישראל אגח ג</t>
  </si>
  <si>
    <t>1145580</t>
  </si>
  <si>
    <t>שטראוס אגח ה*</t>
  </si>
  <si>
    <t>7460389</t>
  </si>
  <si>
    <t>520003781</t>
  </si>
  <si>
    <t>מזון</t>
  </si>
  <si>
    <t>איי סי אל אגח ז*</t>
  </si>
  <si>
    <t>2810372</t>
  </si>
  <si>
    <t>520027830</t>
  </si>
  <si>
    <t>אמות אגח ה</t>
  </si>
  <si>
    <t>1138114</t>
  </si>
  <si>
    <t>אמות אגח ז</t>
  </si>
  <si>
    <t>1162866</t>
  </si>
  <si>
    <t>בנק לאומי שה סדרה 201</t>
  </si>
  <si>
    <t>6040158</t>
  </si>
  <si>
    <t>גב ים ח*</t>
  </si>
  <si>
    <t>7590151</t>
  </si>
  <si>
    <t>דה זראסאי אגח ג</t>
  </si>
  <si>
    <t>1137975</t>
  </si>
  <si>
    <t>1744984</t>
  </si>
  <si>
    <t>וילאר אגח 8</t>
  </si>
  <si>
    <t>4160156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</si>
  <si>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</si>
  <si>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</si>
  <si>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</si>
  <si>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</si>
  <si>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</si>
  <si>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</si>
  <si>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</si>
  <si>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</si>
  <si>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</si>
  <si>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</si>
  <si>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</si>
  <si>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</si>
  <si>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שופרסל אגח ה*</t>
  </si>
  <si>
    <t>7770209</t>
  </si>
  <si>
    <t>שופרסל אגח ז*</t>
  </si>
  <si>
    <t>7770258</t>
  </si>
  <si>
    <t>תעשיה אוירית אגח ד</t>
  </si>
  <si>
    <t>1133131</t>
  </si>
  <si>
    <t>520027194</t>
  </si>
  <si>
    <t>ביטחוניות</t>
  </si>
  <si>
    <t>בזק אגח 11</t>
  </si>
  <si>
    <t>2300234</t>
  </si>
  <si>
    <t>בזק סדרה ט</t>
  </si>
  <si>
    <t>2300176</t>
  </si>
  <si>
    <t>ביג אג"ח סדרה ו</t>
  </si>
  <si>
    <t>1132521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</si>
  <si>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</si>
  <si>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</si>
  <si>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</si>
  <si>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</si>
  <si>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</si>
  <si>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</si>
  <si>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</si>
  <si>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</si>
  <si>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</si>
  <si>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</si>
  <si>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</si>
  <si>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</si>
  <si>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כללביט אגח י</t>
  </si>
  <si>
    <t>1136068</t>
  </si>
  <si>
    <t>כללביט אגח יא</t>
  </si>
  <si>
    <t>1160647</t>
  </si>
  <si>
    <t>מבני תעשייה אגח טו</t>
  </si>
  <si>
    <t>2260420</t>
  </si>
  <si>
    <t>מבני תעשייה אגח טז</t>
  </si>
  <si>
    <t>2260438</t>
  </si>
  <si>
    <t>מנורה הון הת 4</t>
  </si>
  <si>
    <t>1135920</t>
  </si>
  <si>
    <t>פז נפט אגח ח*</t>
  </si>
  <si>
    <t>1162817</t>
  </si>
  <si>
    <t>פז נפט ד*</t>
  </si>
  <si>
    <t>1132505</t>
  </si>
  <si>
    <t>פז נפט ה*</t>
  </si>
  <si>
    <t>1139534</t>
  </si>
  <si>
    <t>פניקס הון אגח ד</t>
  </si>
  <si>
    <t>1133529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</si>
  <si>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</si>
  <si>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</si>
  <si>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</si>
  <si>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</si>
  <si>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</si>
  <si>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</si>
  <si>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שלמה אחזקות אגח יז</t>
  </si>
  <si>
    <t>1410299</t>
  </si>
  <si>
    <t>אלקטרה אגח ד*</t>
  </si>
  <si>
    <t>7390149</t>
  </si>
  <si>
    <t>520028911</t>
  </si>
  <si>
    <t>אלקטרה אגח ה*</t>
  </si>
  <si>
    <t>7390222</t>
  </si>
  <si>
    <t>ilA+</t>
  </si>
  <si>
    <t>דמרי אגח ט</t>
  </si>
  <si>
    <t>1168368</t>
  </si>
  <si>
    <t>511399388</t>
  </si>
  <si>
    <t>יוניברסל אגח ב</t>
  </si>
  <si>
    <t>1141647</t>
  </si>
  <si>
    <t>511809071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</si>
  <si>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</si>
  <si>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</si>
  <si>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</si>
  <si>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</si>
  <si>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</si>
  <si>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</si>
  <si>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</si>
  <si>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</si>
  <si>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</si>
  <si>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</si>
  <si>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</si>
  <si>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אגח ו</t>
  </si>
  <si>
    <t>1141415</t>
  </si>
  <si>
    <t>פרטנר אגח ז</t>
  </si>
  <si>
    <t>1156397</t>
  </si>
  <si>
    <t>קרסו אגח א</t>
  </si>
  <si>
    <t>1136464</t>
  </si>
  <si>
    <t>514065283</t>
  </si>
  <si>
    <t>קרסו אגח ג</t>
  </si>
  <si>
    <t>1141829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</si>
  <si>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</si>
  <si>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</si>
  <si>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</si>
  <si>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</si>
  <si>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</si>
  <si>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</si>
  <si>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אזורים אגח 13*</t>
  </si>
  <si>
    <t>7150410</t>
  </si>
  <si>
    <t>איי די איי הנפקות 4</t>
  </si>
  <si>
    <t>1133099</t>
  </si>
  <si>
    <t>514486042</t>
  </si>
  <si>
    <t>איי די איי הנפקות 5</t>
  </si>
  <si>
    <t>1155878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</si>
  <si>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</si>
  <si>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</si>
  <si>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</si>
  <si>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</si>
  <si>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</si>
  <si>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</si>
  <si>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</si>
  <si>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</si>
  <si>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</si>
  <si>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</si>
  <si>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</si>
  <si>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אפריקה מגורים ה*</t>
  </si>
  <si>
    <t>1162825</t>
  </si>
  <si>
    <t>520034760</t>
  </si>
  <si>
    <t>סלקום אגח ט*</t>
  </si>
  <si>
    <t>1132836</t>
  </si>
  <si>
    <t>סלקום אגח יב*</t>
  </si>
  <si>
    <t>1143080</t>
  </si>
  <si>
    <t>סלקום יא*</t>
  </si>
  <si>
    <t>1139252</t>
  </si>
  <si>
    <t>פתאל אירופה אגח ד</t>
  </si>
  <si>
    <t>1168038</t>
  </si>
  <si>
    <t>515328250</t>
  </si>
  <si>
    <t>קרסו אגח ב</t>
  </si>
  <si>
    <t>1139591</t>
  </si>
  <si>
    <t>רילייטד אגח א</t>
  </si>
  <si>
    <t>1134923</t>
  </si>
  <si>
    <t>1849766</t>
  </si>
  <si>
    <t>או.פי.סי אגח א*</t>
  </si>
  <si>
    <t>1141589</t>
  </si>
  <si>
    <t>אנלייט אגח ו*</t>
  </si>
  <si>
    <t>7200173</t>
  </si>
  <si>
    <t>520041146</t>
  </si>
  <si>
    <t>בזן אגח ה</t>
  </si>
  <si>
    <t>2590388</t>
  </si>
  <si>
    <t>520036658</t>
  </si>
  <si>
    <t>בזן אגח י</t>
  </si>
  <si>
    <t>2590511</t>
  </si>
  <si>
    <t>דלשה קפיטל אגח ב</t>
  </si>
  <si>
    <t>1137314</t>
  </si>
  <si>
    <t>1888119</t>
  </si>
  <si>
    <t>פתאל החזקות אגח ב*</t>
  </si>
  <si>
    <t>1150812</t>
  </si>
  <si>
    <t>512607888</t>
  </si>
  <si>
    <t>מלונאות ותיירות</t>
  </si>
  <si>
    <t>פתאל החזקות אגח ג*</t>
  </si>
  <si>
    <t>1161785</t>
  </si>
  <si>
    <t>אול יר אגח 3</t>
  </si>
  <si>
    <t>1140136</t>
  </si>
  <si>
    <t>1841580</t>
  </si>
  <si>
    <t>Baa1.il</t>
  </si>
  <si>
    <t>אול יר אגח ה</t>
  </si>
  <si>
    <t>1143304</t>
  </si>
  <si>
    <t>אנלייט אגח ה*</t>
  </si>
  <si>
    <t>7200116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</si>
  <si>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</si>
  <si>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</si>
  <si>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</si>
  <si>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</si>
  <si>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</si>
  <si>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</si>
  <si>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</si>
  <si>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</si>
  <si>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דלק קידוחים אגח א*</t>
  </si>
  <si>
    <t>4750089</t>
  </si>
  <si>
    <t>550013098</t>
  </si>
  <si>
    <t>בזן אגח ו</t>
  </si>
  <si>
    <t>2590396</t>
  </si>
  <si>
    <t>בזן אגח ט</t>
  </si>
  <si>
    <t>2590461</t>
  </si>
  <si>
    <t>סה"כ תל אביב 35</t>
  </si>
  <si>
    <t>אורמת טכנולוגיות*</t>
  </si>
  <si>
    <t>1134402</t>
  </si>
  <si>
    <t>520036716</t>
  </si>
  <si>
    <t>איי סי אל*</t>
  </si>
  <si>
    <t>281014</t>
  </si>
  <si>
    <t>איי.אפ.אפ</t>
  </si>
  <si>
    <t>1155019</t>
  </si>
  <si>
    <t>איירפורט סיטי</t>
  </si>
  <si>
    <t>1095835</t>
  </si>
  <si>
    <t>אלביט מערכות</t>
  </si>
  <si>
    <t>1081124</t>
  </si>
  <si>
    <t>520043027</t>
  </si>
  <si>
    <t>אלקטרה*</t>
  </si>
  <si>
    <t>739037</t>
  </si>
  <si>
    <t>אמות</t>
  </si>
  <si>
    <t>1097278</t>
  </si>
  <si>
    <t>אנרגיאן נפט וגז</t>
  </si>
  <si>
    <t>1155290</t>
  </si>
  <si>
    <t>10758801</t>
  </si>
  <si>
    <t>אנרגיקס*</t>
  </si>
  <si>
    <t>1123355</t>
  </si>
  <si>
    <t>513901371</t>
  </si>
  <si>
    <t>בזק</t>
  </si>
  <si>
    <t>230011</t>
  </si>
  <si>
    <t>בינלאומי 5</t>
  </si>
  <si>
    <t>593038</t>
  </si>
  <si>
    <t>520029083</t>
  </si>
  <si>
    <t>דיסקונט</t>
  </si>
  <si>
    <t>691212</t>
  </si>
  <si>
    <t>הפניקס 1</t>
  </si>
  <si>
    <t>767012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</si>
  <si>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</si>
  <si>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</si>
  <si>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</si>
  <si>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</si>
  <si>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</si>
  <si>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</si>
  <si>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</si>
  <si>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</si>
  <si>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</si>
  <si>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</si>
  <si>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</si>
  <si>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</si>
  <si>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</si>
  <si>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מבני תעשיה</t>
  </si>
  <si>
    <t>226019</t>
  </si>
  <si>
    <t>מזרחי</t>
  </si>
  <si>
    <t>695437</t>
  </si>
  <si>
    <t>מטריקס*</t>
  </si>
  <si>
    <t>445015</t>
  </si>
  <si>
    <t>520039413</t>
  </si>
  <si>
    <t>שירותי מידע</t>
  </si>
  <si>
    <t>מיטרוניקס*</t>
  </si>
  <si>
    <t>1091065</t>
  </si>
  <si>
    <t>511527202</t>
  </si>
  <si>
    <t>אלקטרוניקה ואופטיקה</t>
  </si>
  <si>
    <t>מליסרון*</t>
  </si>
  <si>
    <t>323014</t>
  </si>
  <si>
    <t>נובה*</t>
  </si>
  <si>
    <t>1084557</t>
  </si>
  <si>
    <t>511812463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</si>
  <si>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</si>
  <si>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</si>
  <si>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</si>
  <si>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</si>
  <si>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</si>
  <si>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</si>
  <si>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</si>
  <si>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</si>
  <si>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</si>
  <si>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</si>
  <si>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</si>
  <si>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</si>
  <si>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</si>
  <si>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גרופ*</t>
  </si>
  <si>
    <t>746016</t>
  </si>
  <si>
    <t>שיכון ובינוי</t>
  </si>
  <si>
    <t>1081942</t>
  </si>
  <si>
    <t>520036104</t>
  </si>
  <si>
    <t>שפיר הנדסה*</t>
  </si>
  <si>
    <t>1133875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</si>
  <si>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</si>
  <si>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</si>
  <si>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</si>
  <si>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</si>
  <si>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</si>
  <si>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</si>
  <si>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</si>
  <si>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</si>
  <si>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</si>
  <si>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</si>
  <si>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</si>
  <si>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513910703</t>
  </si>
  <si>
    <t>אילקס מדיקל</t>
  </si>
  <si>
    <t>1080753</t>
  </si>
  <si>
    <t>520042219</t>
  </si>
  <si>
    <t>אינרום תעשיות בניה*</t>
  </si>
  <si>
    <t>1132356</t>
  </si>
  <si>
    <t>515001659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</si>
  <si>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</si>
  <si>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</si>
  <si>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</si>
  <si>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</si>
  <si>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</si>
  <si>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</si>
  <si>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</si>
  <si>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אלקטרה מוצרי צריכה</t>
  </si>
  <si>
    <t>5010129</t>
  </si>
  <si>
    <t>520039967</t>
  </si>
  <si>
    <t>אלקטריאון</t>
  </si>
  <si>
    <t>368019</t>
  </si>
  <si>
    <t>520038126</t>
  </si>
  <si>
    <t>אנלייט אנרגיה*</t>
  </si>
  <si>
    <t>720011</t>
  </si>
  <si>
    <t>אפריקה ישראל מגורים*</t>
  </si>
  <si>
    <t>1097948</t>
  </si>
  <si>
    <t>אקויטל</t>
  </si>
  <si>
    <t>755017</t>
  </si>
  <si>
    <t>520030859</t>
  </si>
  <si>
    <t>ארד*</t>
  </si>
  <si>
    <t>1091651</t>
  </si>
  <si>
    <t>510007800</t>
  </si>
  <si>
    <t>בתי זיקוק לנפט</t>
  </si>
  <si>
    <t>2590248</t>
  </si>
  <si>
    <t>גב ים 1*</t>
  </si>
  <si>
    <t>759019</t>
  </si>
  <si>
    <t>דלק קדוחים*</t>
  </si>
  <si>
    <t>475020</t>
  </si>
  <si>
    <t>דמרי</t>
  </si>
  <si>
    <t>1090315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</si>
  <si>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</si>
  <si>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</si>
  <si>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</si>
  <si>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</si>
  <si>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</si>
  <si>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</si>
  <si>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</si>
  <si>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</si>
  <si>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</si>
  <si>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</si>
  <si>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</si>
  <si>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</si>
  <si>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</si>
  <si>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</si>
  <si>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</si>
  <si>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</si>
  <si>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</si>
  <si>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</si>
  <si>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</si>
  <si>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</si>
  <si>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</si>
  <si>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</si>
  <si>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</si>
  <si>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</si>
  <si>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</si>
  <si>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</si>
  <si>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מנורה</t>
  </si>
  <si>
    <t>566018</t>
  </si>
  <si>
    <t>520007469</t>
  </si>
  <si>
    <t>נובולוג*</t>
  </si>
  <si>
    <t>1140151</t>
  </si>
  <si>
    <t>510475312</t>
  </si>
  <si>
    <t>נפטא*</t>
  </si>
  <si>
    <t>643015</t>
  </si>
  <si>
    <t>520020942</t>
  </si>
  <si>
    <t>סופרגז אנרגיה*</t>
  </si>
  <si>
    <t>1166917</t>
  </si>
  <si>
    <t>516077989</t>
  </si>
  <si>
    <t>סלקום CEL*</t>
  </si>
  <si>
    <t>1101534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</si>
  <si>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</si>
  <si>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</si>
  <si>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</si>
  <si>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</si>
  <si>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</si>
  <si>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</si>
  <si>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</si>
  <si>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</si>
  <si>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פלסאון תעשיות*</t>
  </si>
  <si>
    <t>1081603</t>
  </si>
  <si>
    <t>520042912</t>
  </si>
  <si>
    <t>פרטנר</t>
  </si>
  <si>
    <t>1083484</t>
  </si>
  <si>
    <t>פתאל החזקות*</t>
  </si>
  <si>
    <t>1143429</t>
  </si>
  <si>
    <t>קמהדע</t>
  </si>
  <si>
    <t>1094119</t>
  </si>
  <si>
    <t>511524605</t>
  </si>
  <si>
    <t>ביוטכנולוגיה</t>
  </si>
  <si>
    <t>קמטק*</t>
  </si>
  <si>
    <t>1095264</t>
  </si>
  <si>
    <t>511235434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</si>
  <si>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</si>
  <si>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</si>
  <si>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</si>
  <si>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</si>
  <si>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</si>
  <si>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</si>
  <si>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</si>
  <si>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</si>
  <si>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</si>
  <si>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</si>
  <si>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</si>
  <si>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</si>
  <si>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</si>
  <si>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</si>
  <si>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</si>
  <si>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</si>
  <si>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</si>
  <si>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</si>
  <si>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</si>
  <si>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</si>
  <si>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</si>
  <si>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</si>
  <si>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</si>
  <si>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אלספק*</t>
  </si>
  <si>
    <t>1090364</t>
  </si>
  <si>
    <t>511297541</t>
  </si>
  <si>
    <t>חשמל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</si>
  <si>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</si>
  <si>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</si>
  <si>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</si>
  <si>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</si>
  <si>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</si>
  <si>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</si>
  <si>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</si>
  <si>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</si>
  <si>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</si>
  <si>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</si>
  <si>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</si>
  <si>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</si>
  <si>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</si>
  <si>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</si>
  <si>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</si>
  <si>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</si>
  <si>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</si>
  <si>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</si>
  <si>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</si>
  <si>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</si>
  <si>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</si>
  <si>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</si>
  <si>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</si>
  <si>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</si>
  <si>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</si>
  <si>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</si>
  <si>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</si>
  <si>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</si>
  <si>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</si>
  <si>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</si>
  <si>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</si>
  <si>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</si>
  <si>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</si>
  <si>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</si>
  <si>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</si>
  <si>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</si>
  <si>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</si>
  <si>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</si>
  <si>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</si>
  <si>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</si>
  <si>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</si>
  <si>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</si>
  <si>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</si>
  <si>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</si>
  <si>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</si>
  <si>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</si>
  <si>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</si>
  <si>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</si>
  <si>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מנועי בית שמש*</t>
  </si>
  <si>
    <t>1081561</t>
  </si>
  <si>
    <t>520043480</t>
  </si>
  <si>
    <t>מניבים ריט</t>
  </si>
  <si>
    <t>1140573</t>
  </si>
  <si>
    <t>מניות הפחתת שווי ניירות חסומים</t>
  </si>
  <si>
    <t>112239100</t>
  </si>
  <si>
    <t>מספנות*</t>
  </si>
  <si>
    <t>1168533</t>
  </si>
  <si>
    <t>516084753</t>
  </si>
  <si>
    <t>מקס סטוק</t>
  </si>
  <si>
    <t>1168558</t>
  </si>
  <si>
    <t>513618967</t>
  </si>
  <si>
    <t>משביר לצרכן</t>
  </si>
  <si>
    <t>1104959</t>
  </si>
  <si>
    <t>513389270</t>
  </si>
  <si>
    <t>משק אנרגיה*</t>
  </si>
  <si>
    <t>1166974</t>
  </si>
  <si>
    <t>516167343</t>
  </si>
  <si>
    <t>סולגרין*</t>
  </si>
  <si>
    <t>1102235</t>
  </si>
  <si>
    <t>512882747</t>
  </si>
  <si>
    <t>סקופ*</t>
  </si>
  <si>
    <t>288019</t>
  </si>
  <si>
    <t>520037425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</si>
  <si>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</si>
  <si>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</si>
  <si>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</si>
  <si>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</si>
  <si>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</si>
  <si>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</si>
  <si>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</si>
  <si>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</si>
  <si>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</si>
  <si>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</si>
  <si>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</si>
  <si>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</si>
  <si>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</si>
  <si>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</si>
  <si>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</si>
  <si>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</si>
  <si>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</si>
  <si>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</si>
  <si>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</si>
  <si>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</si>
  <si>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</si>
  <si>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</si>
  <si>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</si>
  <si>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</si>
  <si>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</si>
  <si>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</si>
  <si>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</si>
  <si>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</si>
  <si>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</si>
  <si>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</si>
  <si>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</si>
  <si>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</si>
  <si>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</si>
  <si>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</si>
  <si>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</si>
  <si>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</si>
  <si>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</si>
  <si>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</si>
  <si>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</si>
  <si>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</si>
  <si>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</si>
  <si>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</si>
  <si>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</si>
  <si>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</si>
  <si>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</si>
  <si>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</si>
  <si>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</si>
  <si>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</si>
  <si>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CAMTEK*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</si>
  <si>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</si>
  <si>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</si>
  <si>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</si>
  <si>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</si>
  <si>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</si>
  <si>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</si>
  <si>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</si>
  <si>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</si>
  <si>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</si>
  <si>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</si>
  <si>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</si>
  <si>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</si>
  <si>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</si>
  <si>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</si>
  <si>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</si>
  <si>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</si>
  <si>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</si>
  <si>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</si>
  <si>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</si>
  <si>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</si>
  <si>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</si>
  <si>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</si>
  <si>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JFROG</t>
  </si>
  <si>
    <t>IL0011684185</t>
  </si>
  <si>
    <t>514130491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</si>
  <si>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</si>
  <si>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</si>
  <si>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</si>
  <si>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</si>
  <si>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</si>
  <si>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</si>
  <si>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</si>
  <si>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</si>
  <si>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</si>
  <si>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</si>
  <si>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</si>
  <si>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</si>
  <si>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</si>
  <si>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</si>
  <si>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</si>
  <si>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</si>
  <si>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</si>
  <si>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</si>
  <si>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</si>
  <si>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</si>
  <si>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</si>
  <si>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</si>
  <si>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</si>
  <si>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</si>
  <si>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SAPIENS INTERNATIONAL CORP</t>
  </si>
  <si>
    <t>KYG7T16G1039</t>
  </si>
  <si>
    <t>53368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</si>
  <si>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</si>
  <si>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</si>
  <si>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</si>
  <si>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</si>
  <si>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</si>
  <si>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</si>
  <si>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</si>
  <si>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</si>
  <si>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</si>
  <si>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</si>
  <si>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</si>
  <si>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</si>
  <si>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</si>
  <si>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</si>
  <si>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</si>
  <si>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</si>
  <si>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</si>
  <si>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</si>
  <si>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</si>
  <si>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</si>
  <si>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</si>
  <si>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</si>
  <si>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</si>
  <si>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</si>
  <si>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</si>
  <si>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</si>
  <si>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</si>
  <si>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</si>
  <si>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</si>
  <si>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</si>
  <si>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</si>
  <si>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HOLDING_SP ADR</t>
  </si>
  <si>
    <t>US01609W1027</t>
  </si>
  <si>
    <t>ALPHABET INC CL C</t>
  </si>
  <si>
    <t>US02079K1079</t>
  </si>
  <si>
    <t>Media</t>
  </si>
  <si>
    <t>AMADEUS IT GROUP SA</t>
  </si>
  <si>
    <t>ES0109067019</t>
  </si>
  <si>
    <t>BME</t>
  </si>
  <si>
    <t>AMAZON.COM INC</t>
  </si>
  <si>
    <t>US0231351067</t>
  </si>
  <si>
    <t>AMERICAN CAMPUS COMMUNITIES</t>
  </si>
  <si>
    <t>US0248351001</t>
  </si>
  <si>
    <t>Real Estate</t>
  </si>
  <si>
    <t>AMERICAN EXPRESS</t>
  </si>
  <si>
    <t>US0258161092</t>
  </si>
  <si>
    <t>Diversified Financials</t>
  </si>
  <si>
    <t>AMERICAN TOWER</t>
  </si>
  <si>
    <t>US03027X1000</t>
  </si>
  <si>
    <t>APPLE INC</t>
  </si>
  <si>
    <t>US0378331005</t>
  </si>
  <si>
    <t>AROUNDTOWN</t>
  </si>
  <si>
    <t>LU1673108939</t>
  </si>
  <si>
    <t>ASML HOLDING NV</t>
  </si>
  <si>
    <t>NL0010273215</t>
  </si>
  <si>
    <t>BANK OF AMERICA CORP</t>
  </si>
  <si>
    <t>US0605051046</t>
  </si>
  <si>
    <t>Banks</t>
  </si>
  <si>
    <t>BAYERISCHE MOTOREN WERKE AG</t>
  </si>
  <si>
    <t>DE0005190003</t>
  </si>
  <si>
    <t>Automobiles &amp; Components</t>
  </si>
  <si>
    <t>BLACKROCK</t>
  </si>
  <si>
    <t>US09247X1019</t>
  </si>
  <si>
    <t>BOEING</t>
  </si>
  <si>
    <t>US0970231058</t>
  </si>
  <si>
    <t>BOOKING HOLDINGS INC</t>
  </si>
  <si>
    <t>US09857L1089</t>
  </si>
  <si>
    <t>CELLNEX TELECOM SA</t>
  </si>
  <si>
    <t>ES0105066007</t>
  </si>
  <si>
    <t>TELECOMMUNICATION SERVICES</t>
  </si>
  <si>
    <t>CENTENE CORP</t>
  </si>
  <si>
    <t>US15135B1017</t>
  </si>
  <si>
    <t>Health Care Equipment &amp; Services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</si>
  <si>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</si>
  <si>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</si>
  <si>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</si>
  <si>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</si>
  <si>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</si>
  <si>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</si>
  <si>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D.R. HORTON INC</t>
  </si>
  <si>
    <t>US23331A1097</t>
  </si>
  <si>
    <t>DEUTSCHE POST AG REG</t>
  </si>
  <si>
    <t>DE0005552004</t>
  </si>
  <si>
    <t>Transportation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</si>
  <si>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</si>
  <si>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</si>
  <si>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</si>
  <si>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</si>
  <si>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</si>
  <si>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</si>
  <si>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</si>
  <si>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</si>
  <si>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</si>
  <si>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</si>
  <si>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</si>
  <si>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</si>
  <si>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</si>
  <si>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</si>
  <si>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</si>
  <si>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GOLDMAN SACHS GROUP INC</t>
  </si>
  <si>
    <t>US38141G1040</t>
  </si>
  <si>
    <t>HASBRO</t>
  </si>
  <si>
    <t>US4180561072</t>
  </si>
  <si>
    <t>HENNES &amp; MAURITZ AB B SHS</t>
  </si>
  <si>
    <t>SE0000106270</t>
  </si>
  <si>
    <t>HILTON WORLDWIDE HOLDINGS IN</t>
  </si>
  <si>
    <t>US43300A2033</t>
  </si>
  <si>
    <t>Hotels Restaurants &amp; Leisure</t>
  </si>
  <si>
    <t>HOME DEPOT INC</t>
  </si>
  <si>
    <t>US4370761029</t>
  </si>
  <si>
    <t>INFINEON TECHNOLOGIES</t>
  </si>
  <si>
    <t>DE0006231004</t>
  </si>
  <si>
    <t>INTERCONTINENTAL EXCHANGE IN</t>
  </si>
  <si>
    <t>US45866F1049</t>
  </si>
  <si>
    <t>INTERCONTINENTAL HOTELS</t>
  </si>
  <si>
    <t>GB00BHJYC057</t>
  </si>
  <si>
    <t>JPMORGAN CHASE</t>
  </si>
  <si>
    <t>US46625H1005</t>
  </si>
  <si>
    <t>LEMONADE</t>
  </si>
  <si>
    <t>US52567D1072</t>
  </si>
  <si>
    <t>Insurance</t>
  </si>
  <si>
    <t>LENNAR CORP A</t>
  </si>
  <si>
    <t>US5260571048</t>
  </si>
  <si>
    <t>LOREAL</t>
  </si>
  <si>
    <t>FR0000120321</t>
  </si>
  <si>
    <t>LOWES COS INC</t>
  </si>
  <si>
    <t>US5486611073</t>
  </si>
  <si>
    <t>MARTIN MARIETTA MATERIALS</t>
  </si>
  <si>
    <t>US5732841060</t>
  </si>
  <si>
    <t>MATERIALS</t>
  </si>
  <si>
    <t>MASTERCARD INC CLASS A</t>
  </si>
  <si>
    <t>US57636Q1040</t>
  </si>
  <si>
    <t>MATTEL</t>
  </si>
  <si>
    <t>US5770811025</t>
  </si>
  <si>
    <t>MCDONALDS</t>
  </si>
  <si>
    <t>US5801351017</t>
  </si>
  <si>
    <t>MICROSOFT CORP</t>
  </si>
  <si>
    <t>US5949181045</t>
  </si>
  <si>
    <t>MORGAN STANLEY</t>
  </si>
  <si>
    <t>US6174464486</t>
  </si>
  <si>
    <t>MOSAIC CO/THE</t>
  </si>
  <si>
    <t>US61945C1036</t>
  </si>
  <si>
    <t>MSCI</t>
  </si>
  <si>
    <t>US55354G1004</t>
  </si>
  <si>
    <t>NASDAQ INC</t>
  </si>
  <si>
    <t>US6311031081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</si>
  <si>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</si>
  <si>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</si>
  <si>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</si>
  <si>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</si>
  <si>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</si>
  <si>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</si>
  <si>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</si>
  <si>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</si>
  <si>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NVIDIA CORP</t>
  </si>
  <si>
    <t>US67066G1040</t>
  </si>
  <si>
    <t>ORACLE CORP</t>
  </si>
  <si>
    <t>US68389X1054</t>
  </si>
  <si>
    <t>PALO ALTO NETWORKS</t>
  </si>
  <si>
    <t>US6974351057</t>
  </si>
  <si>
    <t>PAYPAL HOLDINGS INC</t>
  </si>
  <si>
    <t>US70450Y1038</t>
  </si>
  <si>
    <t>PEUGEOT SA</t>
  </si>
  <si>
    <t>FR0000121501</t>
  </si>
  <si>
    <t>PROLOGIS INC</t>
  </si>
  <si>
    <t>US74340W1036</t>
  </si>
  <si>
    <t>PVH CORP</t>
  </si>
  <si>
    <t>US6936561009</t>
  </si>
  <si>
    <t>RALPH LAUREN CORP</t>
  </si>
  <si>
    <t>US7512121010</t>
  </si>
  <si>
    <t>RECKITT BENCKISER GROUP</t>
  </si>
  <si>
    <t>GB00B24CGK77</t>
  </si>
  <si>
    <t>ROSS STORES</t>
  </si>
  <si>
    <t>US7782961038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</si>
  <si>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</si>
  <si>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</si>
  <si>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</si>
  <si>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</si>
  <si>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</si>
  <si>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</si>
  <si>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</si>
  <si>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</si>
  <si>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STMICROELECTRONICS</t>
  </si>
  <si>
    <t>NL0000226223</t>
  </si>
  <si>
    <t>TAIWAN SEMICONDUCTOR</t>
  </si>
  <si>
    <t>US8740391003</t>
  </si>
  <si>
    <t>TARGET CORP</t>
  </si>
  <si>
    <t>US87612E1064</t>
  </si>
  <si>
    <t>TENCENT HOLDINGS LTD</t>
  </si>
  <si>
    <t>KYG875721634</t>
  </si>
  <si>
    <t>HKSE</t>
  </si>
  <si>
    <t>THALES SA</t>
  </si>
  <si>
    <t>FR0000121329</t>
  </si>
  <si>
    <t>TJX COMPANIES INC</t>
  </si>
  <si>
    <t>US8725401090</t>
  </si>
  <si>
    <t>UNITED PARCEL SERVICE CL B</t>
  </si>
  <si>
    <t>US9113121068</t>
  </si>
  <si>
    <t>UNITED RENTALS INC</t>
  </si>
  <si>
    <t>US9113631090</t>
  </si>
  <si>
    <t>VARONIS SYSTEMS</t>
  </si>
  <si>
    <t>US9222801022</t>
  </si>
  <si>
    <t>VF CORP</t>
  </si>
  <si>
    <t>US9182041080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</si>
  <si>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</si>
  <si>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</si>
  <si>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</si>
  <si>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</si>
  <si>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</si>
  <si>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</si>
  <si>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</si>
  <si>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</si>
  <si>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VULCAN MATERIALS CO</t>
  </si>
  <si>
    <t>US9291601097</t>
  </si>
  <si>
    <t>WAL MART STORES INC</t>
  </si>
  <si>
    <t>US9311421039</t>
  </si>
  <si>
    <t>Food &amp; Staples Retailing</t>
  </si>
  <si>
    <t>WALT DISNEY CO/THE</t>
  </si>
  <si>
    <t>US2546871060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</si>
  <si>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</si>
  <si>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</si>
  <si>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</si>
  <si>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</si>
  <si>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</si>
  <si>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</si>
  <si>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</si>
  <si>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</si>
  <si>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</si>
  <si>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</si>
  <si>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</si>
  <si>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</si>
  <si>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</si>
  <si>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</si>
  <si>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</si>
  <si>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</si>
  <si>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</si>
  <si>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</si>
  <si>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</si>
  <si>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</si>
  <si>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</si>
  <si>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</si>
  <si>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</si>
  <si>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</si>
  <si>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</si>
  <si>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תלבונד 40</t>
  </si>
  <si>
    <t>1150499</t>
  </si>
  <si>
    <t>אג"ח</t>
  </si>
  <si>
    <t>הראל סל תלבונד 60</t>
  </si>
  <si>
    <t>1150473</t>
  </si>
  <si>
    <t>פסגות ETF תל בונד 60</t>
  </si>
  <si>
    <t>1148006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</si>
  <si>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</si>
  <si>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</si>
  <si>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</si>
  <si>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</si>
  <si>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</si>
  <si>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</si>
  <si>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</si>
  <si>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</si>
  <si>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</si>
  <si>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</si>
  <si>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60</t>
  </si>
  <si>
    <t>1145101</t>
  </si>
  <si>
    <t>תכלית סל תלבונד שקלי</t>
  </si>
  <si>
    <t>1145184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</si>
  <si>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</si>
  <si>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</si>
  <si>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</si>
  <si>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</si>
  <si>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</si>
  <si>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</si>
  <si>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</si>
  <si>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</si>
  <si>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</si>
  <si>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</si>
  <si>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</si>
  <si>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</si>
  <si>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</si>
  <si>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</si>
  <si>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</si>
  <si>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</si>
  <si>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</si>
  <si>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</si>
  <si>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</si>
  <si>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</si>
  <si>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INDUSTRIAL SELECT SECT SPDR</t>
  </si>
  <si>
    <t>US81369Y7040</t>
  </si>
  <si>
    <t>INVESCO CHINA TECHNOLOGY ETF</t>
  </si>
  <si>
    <t>US46138E8003</t>
  </si>
  <si>
    <t>INVESCO S&amp;P 500 EQUAL WEIGHT</t>
  </si>
  <si>
    <t>US46137V3814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</si>
  <si>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</si>
  <si>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</si>
  <si>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</si>
  <si>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</si>
  <si>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</si>
  <si>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</si>
  <si>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</si>
  <si>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</si>
  <si>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</si>
  <si>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</si>
  <si>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</si>
  <si>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</si>
  <si>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</si>
  <si>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</si>
  <si>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CORE S&amp;P MIDCAP ETF</t>
  </si>
  <si>
    <t>US4642875078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</si>
  <si>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</si>
  <si>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</si>
  <si>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</si>
  <si>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</si>
  <si>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</si>
  <si>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</si>
  <si>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</si>
  <si>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</si>
  <si>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</si>
  <si>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</si>
  <si>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</si>
  <si>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</si>
  <si>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</si>
  <si>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</si>
  <si>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ISHR EUR600 IND GDS&amp;SERV (DE)</t>
  </si>
  <si>
    <t>DE000A0H08J9</t>
  </si>
  <si>
    <t>KRANESHARES CSI CHINA INTERNET</t>
  </si>
  <si>
    <t>US5007673065</t>
  </si>
  <si>
    <t>LYXOR EURSTX600 Auto&amp;Parts</t>
  </si>
  <si>
    <t>LU1834983394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</si>
  <si>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</si>
  <si>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</si>
  <si>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</si>
  <si>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</si>
  <si>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</si>
  <si>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</si>
  <si>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NOMURA ETF</t>
  </si>
  <si>
    <t>JP3027630007</t>
  </si>
  <si>
    <t>SOURCE S&amp;P 500 UCITS ETF</t>
  </si>
  <si>
    <t>IE00B3YCGJ38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</si>
  <si>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</si>
  <si>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</si>
  <si>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</si>
  <si>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</si>
  <si>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</si>
  <si>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</si>
  <si>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</si>
  <si>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</si>
  <si>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US GLOBAL JETS ETF</t>
  </si>
  <si>
    <t>US26922A8421</t>
  </si>
  <si>
    <t>UTILITIES SELECT SECTOR SPDR</t>
  </si>
  <si>
    <t>US81369Y8865</t>
  </si>
  <si>
    <t>VANGUARD AUST SHARES IDX ETF</t>
  </si>
  <si>
    <t>AU000000VAS1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</si>
  <si>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</si>
  <si>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</si>
  <si>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</si>
  <si>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</si>
  <si>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</si>
  <si>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</si>
  <si>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</si>
  <si>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</si>
  <si>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</si>
  <si>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</si>
  <si>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</si>
  <si>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</si>
  <si>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</si>
  <si>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</si>
  <si>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JPM GREATER CHINA C</t>
  </si>
  <si>
    <t>LU0129484258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</si>
  <si>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</si>
  <si>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</si>
  <si>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</si>
  <si>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</si>
  <si>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</si>
  <si>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</si>
  <si>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</si>
  <si>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115 NOV 2020 בזק</t>
  </si>
  <si>
    <t>83278648</t>
  </si>
  <si>
    <t>P 115 NOV 2020 בזק</t>
  </si>
  <si>
    <t>83278911</t>
  </si>
  <si>
    <t>SPX US 12/18/20 C3000</t>
  </si>
  <si>
    <t>SPX1220C3000</t>
  </si>
  <si>
    <t>SPX US 12/18/20 C3600</t>
  </si>
  <si>
    <t>SPX1220C3600</t>
  </si>
  <si>
    <t>SX5E 12/18/20 C2950</t>
  </si>
  <si>
    <t>SX5E1220C295</t>
  </si>
  <si>
    <t>SX5E 12/18/20 C3475</t>
  </si>
  <si>
    <t>SX5E1220C347</t>
  </si>
  <si>
    <t>EURO STOXX 50 DEC20</t>
  </si>
  <si>
    <t>VGZ0</t>
  </si>
  <si>
    <t>S&amp;P 500 ANNL DIV DEC21</t>
  </si>
  <si>
    <t>ASDZ1</t>
  </si>
  <si>
    <t>S&amp;P500 EMINI FUT DEC20</t>
  </si>
  <si>
    <t>ESZ0</t>
  </si>
  <si>
    <t>STOXX EUROPE 600 DEC20</t>
  </si>
  <si>
    <t>SXOZ0</t>
  </si>
  <si>
    <t>ערד   4.8%   סדרה  8730</t>
  </si>
  <si>
    <t>8287302</t>
  </si>
  <si>
    <t>ערד   4.8%   סדרה  8731</t>
  </si>
  <si>
    <t>8287310</t>
  </si>
  <si>
    <t>ערד   4.8%   סדרה  8733</t>
  </si>
  <si>
    <t>8287336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</si>
  <si>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</si>
  <si>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</si>
  <si>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</si>
  <si>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</si>
  <si>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</si>
  <si>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</si>
  <si>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8786_1/2027</t>
  </si>
  <si>
    <t>71116487</t>
  </si>
  <si>
    <t>ערד 8796</t>
  </si>
  <si>
    <t>98796000</t>
  </si>
  <si>
    <t>ערד 8798</t>
  </si>
  <si>
    <t>98798000</t>
  </si>
  <si>
    <t>ערד 8800</t>
  </si>
  <si>
    <t>98800000</t>
  </si>
  <si>
    <t>ערד 8802</t>
  </si>
  <si>
    <t>ערד 8803</t>
  </si>
  <si>
    <t>71121057</t>
  </si>
  <si>
    <t>ערד 8805</t>
  </si>
  <si>
    <t>ערד 8807</t>
  </si>
  <si>
    <t>3236000</t>
  </si>
  <si>
    <t>ערד 8808</t>
  </si>
  <si>
    <t>3275000</t>
  </si>
  <si>
    <t>ערד 8809</t>
  </si>
  <si>
    <t>3322000</t>
  </si>
  <si>
    <t>ערד 8812</t>
  </si>
  <si>
    <t>98812000</t>
  </si>
  <si>
    <t>ערד 8813</t>
  </si>
  <si>
    <t>98813000</t>
  </si>
  <si>
    <t>ערד 8815</t>
  </si>
  <si>
    <t>98815000</t>
  </si>
  <si>
    <t>ערד 8820</t>
  </si>
  <si>
    <t>98820000</t>
  </si>
  <si>
    <t>ערד 8821</t>
  </si>
  <si>
    <t>98821000</t>
  </si>
  <si>
    <t>ערד 8823</t>
  </si>
  <si>
    <t>9882300</t>
  </si>
  <si>
    <t>ערד 8824</t>
  </si>
  <si>
    <t>9882500</t>
  </si>
  <si>
    <t>ערד 8825</t>
  </si>
  <si>
    <t>9882600</t>
  </si>
  <si>
    <t>ערד 8827</t>
  </si>
  <si>
    <t>9882800</t>
  </si>
  <si>
    <t>ערד 8833</t>
  </si>
  <si>
    <t>8833000</t>
  </si>
  <si>
    <t>ערד 8834</t>
  </si>
  <si>
    <t>8834000</t>
  </si>
  <si>
    <t>ערד 8837</t>
  </si>
  <si>
    <t>8837000</t>
  </si>
  <si>
    <t>ערד 8839</t>
  </si>
  <si>
    <t>8839000</t>
  </si>
  <si>
    <t>ערד 8840</t>
  </si>
  <si>
    <t>8840000</t>
  </si>
  <si>
    <t>ערד 8841</t>
  </si>
  <si>
    <t>8841000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</si>
  <si>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</si>
  <si>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</si>
  <si>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</si>
  <si>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</si>
  <si>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</si>
  <si>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</si>
  <si>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</si>
  <si>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</si>
  <si>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</si>
  <si>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</si>
  <si>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</si>
  <si>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</si>
  <si>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8852</t>
  </si>
  <si>
    <t>8852000</t>
  </si>
  <si>
    <t>ערד 8853</t>
  </si>
  <si>
    <t>8853000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</si>
  <si>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</si>
  <si>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</si>
  <si>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</si>
  <si>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</si>
  <si>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</si>
  <si>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</si>
  <si>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</si>
  <si>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</si>
  <si>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</si>
  <si>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</si>
  <si>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</si>
  <si>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</si>
  <si>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</si>
  <si>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</si>
  <si>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</si>
  <si>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</si>
  <si>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8873</t>
  </si>
  <si>
    <t>88730000</t>
  </si>
  <si>
    <t>ערד 8874</t>
  </si>
  <si>
    <t>88740000</t>
  </si>
  <si>
    <t>ערד 8875</t>
  </si>
  <si>
    <t>88750000</t>
  </si>
  <si>
    <t>ערד 8877</t>
  </si>
  <si>
    <t>88770000</t>
  </si>
  <si>
    <t>ערד 8878</t>
  </si>
  <si>
    <t>88780000</t>
  </si>
  <si>
    <t>ערד 8880</t>
  </si>
  <si>
    <t>88800000</t>
  </si>
  <si>
    <t>ערד 8882</t>
  </si>
  <si>
    <t>88820000</t>
  </si>
  <si>
    <t>ערד 8883</t>
  </si>
  <si>
    <t>88830000</t>
  </si>
  <si>
    <t>ערד 8884</t>
  </si>
  <si>
    <t>88840000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</si>
  <si>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</si>
  <si>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</si>
  <si>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</si>
  <si>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</si>
  <si>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</si>
  <si>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</si>
  <si>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8757 2024 4.8%</t>
  </si>
  <si>
    <t>8287575</t>
  </si>
  <si>
    <t>ערד סדרה 8764 %4.8 2025</t>
  </si>
  <si>
    <t>8287641</t>
  </si>
  <si>
    <t>ערד סדרה 8770   2025   4.8%</t>
  </si>
  <si>
    <t>8287708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</si>
  <si>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</si>
  <si>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</si>
  <si>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</si>
  <si>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</si>
  <si>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</si>
  <si>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</si>
  <si>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</si>
  <si>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</si>
  <si>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</si>
  <si>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</si>
  <si>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</si>
  <si>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</si>
  <si>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</si>
  <si>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</si>
  <si>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</si>
  <si>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</si>
  <si>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</si>
  <si>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</si>
  <si>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</si>
  <si>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</si>
  <si>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</si>
  <si>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</si>
  <si>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</si>
  <si>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</si>
  <si>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מקורות אגח 8 רמ</t>
  </si>
  <si>
    <t>1124346</t>
  </si>
  <si>
    <t>עירית רעננה 5% 2021</t>
  </si>
  <si>
    <t>1098698</t>
  </si>
  <si>
    <t>500287008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</si>
  <si>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</si>
  <si>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</si>
  <si>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</si>
  <si>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</si>
  <si>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</si>
  <si>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</si>
  <si>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</si>
  <si>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</si>
  <si>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</si>
  <si>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שטרהון נדחה פועלים ג ל.ס 5.75%</t>
  </si>
  <si>
    <t>6620280</t>
  </si>
  <si>
    <t>אספיסי אל עד 6.7%   סדרה 2</t>
  </si>
  <si>
    <t>1092774</t>
  </si>
  <si>
    <t>ilBBB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</si>
  <si>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</si>
  <si>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</si>
  <si>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</si>
  <si>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</si>
  <si>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</si>
  <si>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</si>
  <si>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</si>
  <si>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</si>
  <si>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</si>
  <si>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</si>
  <si>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</si>
  <si>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</si>
  <si>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</si>
  <si>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</si>
  <si>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</si>
  <si>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</si>
  <si>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</si>
  <si>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</si>
  <si>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</si>
  <si>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</si>
  <si>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</si>
  <si>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</si>
  <si>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</si>
  <si>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</si>
  <si>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</si>
  <si>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אורמת אגח 3*</t>
  </si>
  <si>
    <t>1139179</t>
  </si>
  <si>
    <t>RUBY PIPELINE 6 04/22</t>
  </si>
  <si>
    <t>ENERGY</t>
  </si>
  <si>
    <t>S&amp;P</t>
  </si>
  <si>
    <t>אלון דלק מניה לא סחירה</t>
  </si>
  <si>
    <t>צים מניה</t>
  </si>
  <si>
    <t>347283</t>
  </si>
  <si>
    <t>520015041</t>
  </si>
  <si>
    <t>סה"כ כתבי אופציה בישראל:</t>
  </si>
  <si>
    <t>אלקטריון אופציה לא סחירה</t>
  </si>
  <si>
    <t>578779</t>
  </si>
  <si>
    <t>SOLGEL WARRANT</t>
  </si>
  <si>
    <t>565685</t>
  </si>
  <si>
    <t>₪ / מט"ח</t>
  </si>
  <si>
    <t>+ILS/-USD 3.4 21-12-20 (20) -126</t>
  </si>
  <si>
    <t>10000031</t>
  </si>
  <si>
    <t>+ILS/-USD 3.403 01-10-20 (20) -44</t>
  </si>
  <si>
    <t>10000033</t>
  </si>
  <si>
    <t>+ILS/-USD 3.4045 03-03-21 (12) -505</t>
  </si>
  <si>
    <t>10000006</t>
  </si>
  <si>
    <t>+ILS/-USD 3.4148 09-02-21 (12) -102</t>
  </si>
  <si>
    <t>10000035</t>
  </si>
  <si>
    <t>+ILS/-USD 3.44135 28-01-21 (20) -86.5</t>
  </si>
  <si>
    <t>10000037</t>
  </si>
  <si>
    <t>+ILS/-USD 3.4426 12-11-20 (20) -134</t>
  </si>
  <si>
    <t>10000029</t>
  </si>
  <si>
    <t>+ILS/-USD 3.4457 18-11-20 (20) -143</t>
  </si>
  <si>
    <t>10000025</t>
  </si>
  <si>
    <t>+ILS/-USD 3.4506 19-11-20 (20) -144</t>
  </si>
  <si>
    <t>10000027</t>
  </si>
  <si>
    <t>פורוורד ש"ח-מט"ח</t>
  </si>
  <si>
    <t>10000036</t>
  </si>
  <si>
    <t>+ILS/-USD 3.3334 13-07-21 (11) -206</t>
  </si>
  <si>
    <t>10000189</t>
  </si>
  <si>
    <t>+ILS/-USD 3.34 15-07-21 (12) -207</t>
  </si>
  <si>
    <t>10000507</t>
  </si>
  <si>
    <t>+ILS/-USD 3.3406 07-07-21 (10) -204</t>
  </si>
  <si>
    <t>10000504</t>
  </si>
  <si>
    <t>+ILS/-USD 3.342 15-07-21 (20) -205</t>
  </si>
  <si>
    <t>10000506</t>
  </si>
  <si>
    <t>+ILS/-USD 3.3465 07-07-21 (12) -205</t>
  </si>
  <si>
    <t>10000503</t>
  </si>
  <si>
    <t>+ILS/-USD 3.3472 08-07-21 (20) -203</t>
  </si>
  <si>
    <t>10000509</t>
  </si>
  <si>
    <t>+ILS/-USD 3.349 08-07-21 (10) -195</t>
  </si>
  <si>
    <t>10000508</t>
  </si>
  <si>
    <t>+ILS/-USD 3.3609 20-07-21 (11) -236</t>
  </si>
  <si>
    <t>10000191</t>
  </si>
  <si>
    <t>+ILS/-USD 3.374 14-01-21 (12) -92</t>
  </si>
  <si>
    <t>10000514</t>
  </si>
  <si>
    <t>+ILS/-USD 3.3795 06-07-21 (10) -190</t>
  </si>
  <si>
    <t>10000501</t>
  </si>
  <si>
    <t>+ILS/-USD 3.3802 06-07-21 (20) -188</t>
  </si>
  <si>
    <t>10000500</t>
  </si>
  <si>
    <t>+ILS/-USD 3.3806 22-07-21 (11) -244</t>
  </si>
  <si>
    <t>10000193</t>
  </si>
  <si>
    <t>+ILS/-USD 3.3817 06-07-21 (10) -198</t>
  </si>
  <si>
    <t>10000497</t>
  </si>
  <si>
    <t>+ILS/-USD 3.3866 26-07-21 (11) -229</t>
  </si>
  <si>
    <t>10000197</t>
  </si>
  <si>
    <t>+ILS/-USD 3.389 26-07-21 (20) -230</t>
  </si>
  <si>
    <t>10000199</t>
  </si>
  <si>
    <t>+ILS/-USD 3.3894 01-02-21 (12) -91</t>
  </si>
  <si>
    <t>10000494</t>
  </si>
  <si>
    <t>+ILS/-USD 3.3908 01-02-21 (20) -92</t>
  </si>
  <si>
    <t>10000493</t>
  </si>
  <si>
    <t>+ILS/-USD 3.3921 01-02-21 (10) -102</t>
  </si>
  <si>
    <t>10000491</t>
  </si>
  <si>
    <t>+ILS/-USD 3.3932 19-01-21 (20) -98</t>
  </si>
  <si>
    <t>10000195</t>
  </si>
  <si>
    <t>+ILS/-USD 3.3933 15-12-20 (20) -72</t>
  </si>
  <si>
    <t>10000478</t>
  </si>
  <si>
    <t>+ILS/-USD 3.3935 15-12-20 (93) -70</t>
  </si>
  <si>
    <t>10000479</t>
  </si>
  <si>
    <t>+ILS/-USD 3.3944 17-12-20 (12) -76</t>
  </si>
  <si>
    <t>10000183</t>
  </si>
  <si>
    <t>10000475</t>
  </si>
  <si>
    <t>+ILS/-USD 3.395 03-03-21 (10) -125</t>
  </si>
  <si>
    <t>10000483</t>
  </si>
  <si>
    <t>+ILS/-USD 3.395 03-03-21 (20) -125</t>
  </si>
  <si>
    <t>10000485</t>
  </si>
  <si>
    <t>+ILS/-USD 3.3954 17-12-20 (20) -76</t>
  </si>
  <si>
    <t>10000477</t>
  </si>
  <si>
    <t>10000185</t>
  </si>
  <si>
    <t>+ILS/-USD 3.39645 17-12-20 (11) -75.5</t>
  </si>
  <si>
    <t>10000181</t>
  </si>
  <si>
    <t>+ILS/-USD 3.3969 15-12-20 (12) -81</t>
  </si>
  <si>
    <t>10000466</t>
  </si>
  <si>
    <t>+ILS/-USD 3.3974 06-01-21 (11) -86</t>
  </si>
  <si>
    <t>10000187</t>
  </si>
  <si>
    <t>+ILS/-USD 3.398 08-12-20 (11) -429</t>
  </si>
  <si>
    <t>10000079</t>
  </si>
  <si>
    <t>+ILS/-USD 3.3981 08-12-20 (10) -429</t>
  </si>
  <si>
    <t>10000137</t>
  </si>
  <si>
    <t>+ILS/-USD 3.3991 05-01-21 (10) -109</t>
  </si>
  <si>
    <t>10000176</t>
  </si>
  <si>
    <t>+ILS/-USD 3.4004 21-12-20 (11) -126</t>
  </si>
  <si>
    <t>10000166</t>
  </si>
  <si>
    <t>+ILS/-USD 3.4005 08-03-21 (20) -125</t>
  </si>
  <si>
    <t>10000532</t>
  </si>
  <si>
    <t>+ILS/-USD 3.4015 03-03-21 (11) -505</t>
  </si>
  <si>
    <t>10000082</t>
  </si>
  <si>
    <t>+ILS/-USD 3.4017 16-02-21 (10) -108</t>
  </si>
  <si>
    <t>10000533</t>
  </si>
  <si>
    <t>+ILS/-USD 3.402 16-12-20 (20) -80</t>
  </si>
  <si>
    <t>10000468</t>
  </si>
  <si>
    <t>+ILS/-USD 3.4028 15-07-21 (10) -222</t>
  </si>
  <si>
    <t>10000531</t>
  </si>
  <si>
    <t>+ILS/-USD 3.404 10-03-21 (11) -120</t>
  </si>
  <si>
    <t>10000208</t>
  </si>
  <si>
    <t>+ILS/-USD 3.4049 02-12-20 (20) -121</t>
  </si>
  <si>
    <t>10000450</t>
  </si>
  <si>
    <t>+ILS/-USD 3.4055 29-03-21 (11) -145</t>
  </si>
  <si>
    <t>10000205</t>
  </si>
  <si>
    <t>+ILS/-USD 3.407 08-12-20 (10) -420</t>
  </si>
  <si>
    <t>10000149</t>
  </si>
  <si>
    <t>+ILS/-USD 3.407 24-11-20 (10) -100</t>
  </si>
  <si>
    <t>10000455</t>
  </si>
  <si>
    <t>+ILS/-USD 3.4075 20-01-21 (93) -94</t>
  </si>
  <si>
    <t>10000201</t>
  </si>
  <si>
    <t>+ILS/-USD 3.4086 10-12-20 (11) -84</t>
  </si>
  <si>
    <t>10000172</t>
  </si>
  <si>
    <t>+ILS/-USD 3.4094 02-12-20 (10) -86</t>
  </si>
  <si>
    <t>10000463</t>
  </si>
  <si>
    <t>+ILS/-USD 3.4097 27-10-20 (10) -58</t>
  </si>
  <si>
    <t>10000464</t>
  </si>
  <si>
    <t>+ILS/-USD 3.4108 26-10-20 (10) -82</t>
  </si>
  <si>
    <t>10000451</t>
  </si>
  <si>
    <t>+ILS/-USD 3.4121 30-11-20 (10) -79</t>
  </si>
  <si>
    <t>10000465</t>
  </si>
  <si>
    <t>+ILS/-USD 3.4126 19-11-20 (10) -109</t>
  </si>
  <si>
    <t>10000452</t>
  </si>
  <si>
    <t>+ILS/-USD 3.4137 06-10-20 (20) -53</t>
  </si>
  <si>
    <t>10000453</t>
  </si>
  <si>
    <t>+ILS/-USD 3.4138 15-12-20 (11) -167</t>
  </si>
  <si>
    <t>10000142</t>
  </si>
  <si>
    <t>+ILS/-USD 3.4147 09-02-21 (10) -103</t>
  </si>
  <si>
    <t>10000529</t>
  </si>
  <si>
    <t>+ILS/-USD 3.4148 08-10-20 (11) -52</t>
  </si>
  <si>
    <t>10000168</t>
  </si>
  <si>
    <t>+ILS/-USD 3.4158 09-02-21 (11) -102</t>
  </si>
  <si>
    <t>10000207</t>
  </si>
  <si>
    <t>+ILS/-USD 3.417 04-11-20 (20) -118</t>
  </si>
  <si>
    <t>10000372</t>
  </si>
  <si>
    <t>+ILS/-USD 3.42 16-02-21 (11) -102</t>
  </si>
  <si>
    <t>10000210</t>
  </si>
  <si>
    <t>+ILS/-USD 3.4206 04-11-20 (10) -124</t>
  </si>
  <si>
    <t>10000370</t>
  </si>
  <si>
    <t>+ILS/-USD 3.4216 01-07-21 (11) -214</t>
  </si>
  <si>
    <t>10000203</t>
  </si>
  <si>
    <t>+ILS/-USD 3.425 05-10-20 (12) -74</t>
  </si>
  <si>
    <t>10000433</t>
  </si>
  <si>
    <t>+ILS/-USD 3.4258 08-07-21 (12) -222</t>
  </si>
  <si>
    <t>10000578</t>
  </si>
  <si>
    <t>+ILS/-USD 3.427 15-12-20 (10) -440</t>
  </si>
  <si>
    <t>10000162</t>
  </si>
  <si>
    <t>+ILS/-USD 3.4272 27-01-21 (12) -103</t>
  </si>
  <si>
    <t>10000525</t>
  </si>
  <si>
    <t>+ILS/-USD 3.4276 05-10-20 (20) -74</t>
  </si>
  <si>
    <t>10000164</t>
  </si>
  <si>
    <t>+ILS/-USD 3.4286 22-10-20 (20) -84</t>
  </si>
  <si>
    <t>10000441</t>
  </si>
  <si>
    <t>+ILS/-USD 3.4305 04-11-20 (20) -125</t>
  </si>
  <si>
    <t>10000141</t>
  </si>
  <si>
    <t>+ILS/-USD 3.4312 23-06-21 (11) -218</t>
  </si>
  <si>
    <t>10000214</t>
  </si>
  <si>
    <t>+ILS/-USD 3.4315 01-12-20 (10) -395</t>
  </si>
  <si>
    <t>+ILS/-USD 3.4364 22-02-21 (12) -116</t>
  </si>
  <si>
    <t>10000560</t>
  </si>
  <si>
    <t>+ILS/-USD 3.437 27-10-20 (12) -120</t>
  </si>
  <si>
    <t>10000393</t>
  </si>
  <si>
    <t>+ILS/-USD 3.4379 04-11-20 (11) -126</t>
  </si>
  <si>
    <t>10000138</t>
  </si>
  <si>
    <t>+ILS/-USD 3.4396 22-10-20 (10) -104</t>
  </si>
  <si>
    <t>10000418</t>
  </si>
  <si>
    <t>+ILS/-USD 3.4397 29-10-20 (20) -103</t>
  </si>
  <si>
    <t>10000421</t>
  </si>
  <si>
    <t>+ILS/-USD 3.44 15-10-20 (11) -82</t>
  </si>
  <si>
    <t>+ILS/-USD 3.4452 16-11-20 (11) -138</t>
  </si>
  <si>
    <t>10000153</t>
  </si>
  <si>
    <t>+ILS/-USD 3.4457 12-11-20 (11) -133</t>
  </si>
  <si>
    <t>10000151</t>
  </si>
  <si>
    <t>+ILS/-USD 3.4474 18-02-21 (11) -116</t>
  </si>
  <si>
    <t>10000212</t>
  </si>
  <si>
    <t>+ILS/-USD 3.449 26-10-20 (20) -90</t>
  </si>
  <si>
    <t>10000159</t>
  </si>
  <si>
    <t>+ILS/-USD 3.4498 18-11-20 (11) -142</t>
  </si>
  <si>
    <t>+ILS/-USD 3.45 26-10-20 (12) -89</t>
  </si>
  <si>
    <t>10000427</t>
  </si>
  <si>
    <t>+ILS/-USD 3.4517 28-10-20 (11) -103</t>
  </si>
  <si>
    <t>10000157</t>
  </si>
  <si>
    <t>+ILS/-USD 3.4666 27-01-21 (10) -104</t>
  </si>
  <si>
    <t>10000568</t>
  </si>
  <si>
    <t>+ILS/-USD 3.4679 24-02-21 (12) -121</t>
  </si>
  <si>
    <t>10000562</t>
  </si>
  <si>
    <t>+ILS/-USD 3.4707 15-12-20 (10) -63</t>
  </si>
  <si>
    <t>10000566</t>
  </si>
  <si>
    <t>+ILS/-USD 3.4707 24-02-21 (20) -121</t>
  </si>
  <si>
    <t>10000564</t>
  </si>
  <si>
    <t>+ILS/-USD 3.5376 16-03-21 (11) -514</t>
  </si>
  <si>
    <t>10000097</t>
  </si>
  <si>
    <t>+ILS/-USD 3.5382 16-03-21 (12) -518</t>
  </si>
  <si>
    <t>10000263</t>
  </si>
  <si>
    <t>+ILS/-USD 3.583 16-11-20 (11) -340</t>
  </si>
  <si>
    <t>10000095</t>
  </si>
  <si>
    <t>+USD/-ILS 3.4264 04-11-20 (20) -116</t>
  </si>
  <si>
    <t>10000408</t>
  </si>
  <si>
    <t>+USD/-ILS 3.4338 08-12-20 (10) -382</t>
  </si>
  <si>
    <t>10000158</t>
  </si>
  <si>
    <t>+USD/-ILS 3.4535 15-12-20 (10) -155</t>
  </si>
  <si>
    <t>10000356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</si>
  <si>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</si>
  <si>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</si>
  <si>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</si>
  <si>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</si>
  <si>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</si>
  <si>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</si>
  <si>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+ILS/-USD 3.3975 10-11-20 (10) -40</t>
  </si>
  <si>
    <t>10000851</t>
  </si>
  <si>
    <t>+ILS/-USD 3.3988 29-06-21 (10) -212</t>
  </si>
  <si>
    <t>10000855</t>
  </si>
  <si>
    <t>+ILS/-USD 3.452 10-11-20 (10) -800</t>
  </si>
  <si>
    <t>10000812</t>
  </si>
  <si>
    <t>+ILS/-USD 3.4937 10-11-20 (10) -898</t>
  </si>
  <si>
    <t>10000804</t>
  </si>
  <si>
    <t>+USD/-ILS 3.495 10-11-20 (10) -130</t>
  </si>
  <si>
    <t>10000842</t>
  </si>
  <si>
    <t>+EUR/-USD 1.165 19-10-20 (10) +6</t>
  </si>
  <si>
    <t>10000570</t>
  </si>
  <si>
    <t>+EUR/-USD 1.16505 21-10-20 (10) +6.5</t>
  </si>
  <si>
    <t>10000572</t>
  </si>
  <si>
    <t>+EUR/-USD 1.16523 28-10-20 (10) +8.3</t>
  </si>
  <si>
    <t>10000574</t>
  </si>
  <si>
    <t>+EUR/-USD 1.18555 21-10-20 (12) +18.5</t>
  </si>
  <si>
    <t>10000467</t>
  </si>
  <si>
    <t>+GBP/-USD 1.24585 09-11-20 (10) +8.5</t>
  </si>
  <si>
    <t>10000348</t>
  </si>
  <si>
    <t>+JPY/-USD 104.387 15-10-20 (10) -3.3</t>
  </si>
  <si>
    <t>10000556</t>
  </si>
  <si>
    <t>+JPY/-USD 104.427 09-12-20 (10) -10.3</t>
  </si>
  <si>
    <t>10000557</t>
  </si>
  <si>
    <t>+JPY/-USD 104.767 15-10-20 (10) -0</t>
  </si>
  <si>
    <t>10000558</t>
  </si>
  <si>
    <t>+USD/-EUR 1.08331 19-10-20 (12) +37.1</t>
  </si>
  <si>
    <t>10000315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</si>
  <si>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</si>
  <si>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</si>
  <si>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</si>
  <si>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</si>
  <si>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</si>
  <si>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</si>
  <si>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</si>
  <si>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</si>
  <si>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1.12563 01-12-20 (12) +41.3</t>
  </si>
  <si>
    <t>10000397</t>
  </si>
  <si>
    <t>+USD/-EUR 1.12684 19-10-20 (10) +102.4</t>
  </si>
  <si>
    <t>10000177</t>
  </si>
  <si>
    <t>+USD/-EUR 1.1289 21-10-20 (20) +99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</si>
  <si>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</si>
  <si>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</si>
  <si>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</si>
  <si>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</si>
  <si>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</si>
  <si>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</si>
  <si>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+USD/-EUR 1.13659 25-11-20 (10) +33.9</t>
  </si>
  <si>
    <t>10000425</t>
  </si>
  <si>
    <t>+USD/-EUR 1.14587 11-01-21 (10) +46.7</t>
  </si>
  <si>
    <t>10000438</t>
  </si>
  <si>
    <t>+USD/-EUR 1.17412 25-11-20 (10) +29.2</t>
  </si>
  <si>
    <t>10000458</t>
  </si>
  <si>
    <t>+USD/-EUR 1.183395 28-10-20 (12) +8.95</t>
  </si>
  <si>
    <t>10000545</t>
  </si>
  <si>
    <t>+USD/-EUR 1.18755 01-12-20 (12) +25</t>
  </si>
  <si>
    <t>10000489</t>
  </si>
  <si>
    <t>+USD/-GBP 1.2117 09-11-20 (10) +7</t>
  </si>
  <si>
    <t>10000328</t>
  </si>
  <si>
    <t>+USD/-GBP 1.28793 02-02-21 (10) +14.3</t>
  </si>
  <si>
    <t>10000526</t>
  </si>
  <si>
    <t>+USD/-GBP 1.29184 09-11-20 (10) +3.4</t>
  </si>
  <si>
    <t>10000534</t>
  </si>
  <si>
    <t>+USD/-GBP 1.29698 06-04-21 (12) +15.8</t>
  </si>
  <si>
    <t>10000538</t>
  </si>
  <si>
    <t>+USD/-GBP 1.29728 13-10-20 (10) +1.8</t>
  </si>
  <si>
    <t>10000536</t>
  </si>
  <si>
    <t>+USD/-GBP 1.29748 13-10-20 (10) +1.8</t>
  </si>
  <si>
    <t>10000535</t>
  </si>
  <si>
    <t>+USD/-JPY 104.42 09-12-20 (10) -10</t>
  </si>
  <si>
    <t>10000541</t>
  </si>
  <si>
    <t>+USD/-JPY 104.49 15-10-20 (10) -3</t>
  </si>
  <si>
    <t>10000543</t>
  </si>
  <si>
    <t>+USD/-JPY 105.373 25-02-21 (10) -22.7</t>
  </si>
  <si>
    <t>10000577</t>
  </si>
  <si>
    <t>+USD/-JPY 105.6 16-11-20 (20) -8</t>
  </si>
  <si>
    <t>10000527</t>
  </si>
  <si>
    <t>+USD/-JPY 105.84 21-01-21 (10) -24</t>
  </si>
  <si>
    <t>10000520</t>
  </si>
  <si>
    <t>+USD/-JPY 106.835 09-12-20 (10) -19.5</t>
  </si>
  <si>
    <t>10000440</t>
  </si>
  <si>
    <t>+USD/-JPY 107.083 15-10-20 (10) -11.7</t>
  </si>
  <si>
    <t>10000445</t>
  </si>
  <si>
    <t>+USD/-JPY 107.446 09-12-20 (10) -22.4</t>
  </si>
  <si>
    <t>10000420</t>
  </si>
  <si>
    <t>+USD/-JPY 107.067 16-11-20 (10) -18.3</t>
  </si>
  <si>
    <t>10000850</t>
  </si>
  <si>
    <t>TRS</t>
  </si>
  <si>
    <t>10000334</t>
  </si>
  <si>
    <t>10000415</t>
  </si>
  <si>
    <t>10000330</t>
  </si>
  <si>
    <t>10000321</t>
  </si>
  <si>
    <t>10000349</t>
  </si>
  <si>
    <t>10000312</t>
  </si>
  <si>
    <t>10000311</t>
  </si>
  <si>
    <t>10000442</t>
  </si>
  <si>
    <t>10000448</t>
  </si>
  <si>
    <t>10000469</t>
  </si>
  <si>
    <t>10000537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</si>
  <si>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</si>
  <si>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</si>
  <si>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</si>
  <si>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</si>
  <si>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</si>
  <si>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</si>
  <si>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</si>
  <si>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</si>
  <si>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34112000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</si>
  <si>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</si>
  <si>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</si>
  <si>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</si>
  <si>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</si>
  <si>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</si>
  <si>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</si>
  <si>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</si>
  <si>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</si>
  <si>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32012000</t>
  </si>
  <si>
    <t>30312000</t>
  </si>
  <si>
    <t>31712000</t>
  </si>
  <si>
    <t>30212000</t>
  </si>
  <si>
    <t>30710000</t>
  </si>
  <si>
    <t>32010000</t>
  </si>
  <si>
    <t>32610000</t>
  </si>
  <si>
    <t>33810000</t>
  </si>
  <si>
    <t>34510000</t>
  </si>
  <si>
    <t>30210000</t>
  </si>
  <si>
    <t>30810000</t>
  </si>
  <si>
    <t>30310000</t>
  </si>
  <si>
    <t>34010000</t>
  </si>
  <si>
    <t>31210000</t>
  </si>
  <si>
    <t>34610000</t>
  </si>
  <si>
    <t>31010000</t>
  </si>
  <si>
    <t>31110000</t>
  </si>
  <si>
    <t>31710000</t>
  </si>
  <si>
    <t>34520000</t>
  </si>
  <si>
    <t>31720000</t>
  </si>
  <si>
    <t>31220000</t>
  </si>
  <si>
    <t>30820000</t>
  </si>
  <si>
    <t>34020000</t>
  </si>
  <si>
    <t>30211000</t>
  </si>
  <si>
    <t>32011000</t>
  </si>
  <si>
    <t>30311000</t>
  </si>
  <si>
    <t>31726000</t>
  </si>
  <si>
    <t>30326000</t>
  </si>
  <si>
    <t>דירוג פנימי</t>
  </si>
  <si>
    <t>כן</t>
  </si>
  <si>
    <t>לא</t>
  </si>
  <si>
    <t>AA</t>
  </si>
  <si>
    <t>AA-</t>
  </si>
  <si>
    <t>A+</t>
  </si>
  <si>
    <t>A</t>
  </si>
  <si>
    <t>D</t>
  </si>
  <si>
    <t>BBB-</t>
  </si>
  <si>
    <t>FITCH</t>
  </si>
  <si>
    <t>B</t>
  </si>
  <si>
    <t>CCC+</t>
  </si>
  <si>
    <t>קרדן אן.וי אגח ב חש 2/18</t>
  </si>
  <si>
    <t>1143270</t>
  </si>
  <si>
    <t>סה"כ תעודות חוב מסחריות</t>
  </si>
  <si>
    <t>סה"כ מוצרים מובנים</t>
  </si>
  <si>
    <t xml:space="preserve">סה"כ קרנות השקעה </t>
  </si>
  <si>
    <t>סה"כ  פקדונות מעל 3 חודשים</t>
  </si>
  <si>
    <t>סה"כ מקרקעין</t>
  </si>
  <si>
    <t>סה"כ השקעה בחברות מוחזקות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</si>
  <si>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</si>
  <si>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</si>
  <si>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</si>
  <si>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</si>
  <si>
    <t>B+</t>
  </si>
  <si>
    <t>השקעות בהייטק</t>
  </si>
  <si>
    <t>גורם 80</t>
  </si>
  <si>
    <t>גורם 154</t>
  </si>
  <si>
    <t>גורם 156</t>
  </si>
  <si>
    <t>גורם 43</t>
  </si>
  <si>
    <t>מובטחות משכנתא - גורם 01</t>
  </si>
  <si>
    <t>בבטחונות אחרים - גורם 80</t>
  </si>
  <si>
    <t>בבטחונות אחרים - גורם 81</t>
  </si>
  <si>
    <t>בבטחונות אחרים - גורם 38</t>
  </si>
  <si>
    <t>בבטחונות אחרים - גורם 7</t>
  </si>
  <si>
    <t>בבטחונות אחרים - גורם 94</t>
  </si>
  <si>
    <t>בבטחונות אחרים - גורם 29</t>
  </si>
  <si>
    <t>בבטחונות אחרים- גורם 162</t>
  </si>
  <si>
    <t>בבטחונות אחרים - גורם 69</t>
  </si>
  <si>
    <t>בבטחונות אחרים - גורם 63</t>
  </si>
  <si>
    <t>בבטחונות אחרים - גורם 37</t>
  </si>
  <si>
    <t>בבטחונות אחרים - גורם 156</t>
  </si>
  <si>
    <t>בבטחונות אחרים - גורם 64</t>
  </si>
  <si>
    <t>בבטחונות אחרים - גורם 35</t>
  </si>
  <si>
    <t>בבטחונות אחרים - גורם 41</t>
  </si>
  <si>
    <t>בבטחונות אחרים - גורם 154</t>
  </si>
  <si>
    <t>בבטחונות אחרים - גורם 33</t>
  </si>
  <si>
    <t>בבטחונות אחרים - גורם 159</t>
  </si>
  <si>
    <t>בבטחונות אחרים - גורם 62</t>
  </si>
  <si>
    <t>בבטחונות אחרים - גורם 76</t>
  </si>
  <si>
    <t>בבטחונות אחרים - גורם 47</t>
  </si>
  <si>
    <t>בבטחונות אחרים - גורם 78</t>
  </si>
  <si>
    <t>בבטחונות אחרים - גורם 77</t>
  </si>
  <si>
    <t>בבטחונות אחרים - גורם 96</t>
  </si>
  <si>
    <t>בבטחונות אחרים - גורם 30</t>
  </si>
  <si>
    <t>בבטחונות אחרים - גורם 103</t>
  </si>
  <si>
    <t>בבטחונות אחרים - גורם 43</t>
  </si>
  <si>
    <t>בבטחונות אחרים - גורם 70</t>
  </si>
  <si>
    <t>בבטחונות אחרים - גורם 14*</t>
  </si>
  <si>
    <t>בבטחונות אחרים - גורם 61</t>
  </si>
  <si>
    <t>בבטחונות אחרים - גורם 84</t>
  </si>
  <si>
    <t>בבטחונות אחרים - גורם 86</t>
  </si>
  <si>
    <t>בבטחונות אחרים - גורם 79</t>
  </si>
  <si>
    <t>Food , Beverage &amp; Tobacco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</si>
</sst>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</cellStyleXfs>
  <cellXfs count="1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23" xfId="0" applyFont="1" applyFill="1" applyBorder="1" applyAlignment="1">
      <alignment horizontal="right"/>
    </xf>
    <xf numFmtId="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4" fontId="26" fillId="0" borderId="23" xfId="0" applyNumberFormat="1" applyFont="1" applyFill="1" applyBorder="1" applyAlignment="1">
      <alignment horizontal="right"/>
    </xf>
    <xf numFmtId="167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6" fillId="0" borderId="24" xfId="0" applyFont="1" applyFill="1" applyBorder="1" applyAlignment="1">
      <alignment horizontal="right"/>
    </xf>
    <xf numFmtId="0" fontId="26" fillId="0" borderId="25" xfId="0" applyFont="1" applyFill="1" applyBorder="1" applyAlignment="1">
      <alignment horizontal="right" indent="1"/>
    </xf>
    <xf numFmtId="0" fontId="26" fillId="0" borderId="25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3"/>
    </xf>
    <xf numFmtId="0" fontId="25" fillId="0" borderId="25" xfId="0" applyFont="1" applyFill="1" applyBorder="1" applyAlignment="1">
      <alignment horizontal="right" indent="2"/>
    </xf>
    <xf numFmtId="0" fontId="6" fillId="0" borderId="0" xfId="0" applyFont="1" applyAlignment="1">
      <alignment horizontal="right"/>
    </xf>
    <xf numFmtId="164" fontId="5" fillId="0" borderId="26" xfId="13" applyFont="1" applyBorder="1" applyAlignment="1">
      <alignment horizontal="right"/>
    </xf>
    <xf numFmtId="10" fontId="5" fillId="0" borderId="26" xfId="14" applyNumberFormat="1" applyFont="1" applyBorder="1" applyAlignment="1">
      <alignment horizontal="center"/>
    </xf>
    <xf numFmtId="2" fontId="5" fillId="0" borderId="26" xfId="7" applyNumberFormat="1" applyFont="1" applyBorder="1" applyAlignment="1">
      <alignment horizontal="right"/>
    </xf>
    <xf numFmtId="168" fontId="5" fillId="0" borderId="26" xfId="7" applyNumberFormat="1" applyFont="1" applyBorder="1" applyAlignment="1">
      <alignment horizontal="center"/>
    </xf>
    <xf numFmtId="0" fontId="27" fillId="0" borderId="0" xfId="0" applyFont="1"/>
    <xf numFmtId="2" fontId="27" fillId="0" borderId="0" xfId="0" applyNumberFormat="1" applyFont="1"/>
    <xf numFmtId="14" fontId="26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2" fontId="28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2 2" xfId="1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27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V66"/>
  <sheetViews>
    <sheetView rightToLeft="1" tabSelected="1" workbookViewId="0">
      <selection activeCell="O3" sqref="O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8.140625" style="9" customWidth="1"/>
    <col min="29" max="29" width="6.28515625" style="9" customWidth="1"/>
    <col min="30" max="30" width="8" style="9" customWidth="1"/>
    <col min="31" max="31" width="8.7109375" style="9" customWidth="1"/>
    <col min="32" max="32" width="10" style="9" customWidth="1"/>
    <col min="33" max="33" width="9.5703125" style="9" customWidth="1"/>
    <col min="34" max="34" width="6.140625" style="9" customWidth="1"/>
    <col min="35" max="36" width="5.7109375" style="9" customWidth="1"/>
    <col min="37" max="37" width="6.85546875" style="9" customWidth="1"/>
    <col min="38" max="38" width="6.42578125" style="9" customWidth="1"/>
    <col min="39" max="39" width="6.7109375" style="9" customWidth="1"/>
    <col min="40" max="40" width="7.28515625" style="9" customWidth="1"/>
    <col min="41" max="52" width="5.7109375" style="9" customWidth="1"/>
    <col min="53" max="16384" width="9.140625" style="9"/>
  </cols>
  <sheetData>
    <row r="1" spans="1:22">
      <c r="B1" s="47" t="s">
        <v>173</v>
      </c>
      <c r="C1" s="68" t="s" vm="1">
        <v>253</v>
      </c>
    </row>
    <row r="2" spans="1:22">
      <c r="B2" s="47" t="s">
        <v>172</v>
      </c>
      <c r="C2" s="68" t="s">
        <v>254</v>
      </c>
    </row>
    <row r="3" spans="1:22">
      <c r="B3" s="47" t="s">
        <v>174</v>
      </c>
      <c r="C3" s="68" t="s">
        <v>255</v>
      </c>
    </row>
    <row r="4" spans="1:22">
      <c r="B4" s="47" t="s">
        <v>175</v>
      </c>
      <c r="C4" s="68">
        <v>8602</v>
      </c>
    </row>
    <row r="6" spans="1:22" ht="26.25" customHeight="1">
      <c r="B6" s="117" t="s">
        <v>189</v>
      </c>
      <c r="C6" s="118"/>
      <c r="D6" s="119"/>
    </row>
    <row r="7" spans="1:22" s="10" customFormat="1">
      <c r="B7" s="22"/>
      <c r="C7" s="23" t="s">
        <v>105</v>
      </c>
      <c r="D7" s="24" t="s">
        <v>103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>
      <c r="B8" s="22"/>
      <c r="C8" s="25" t="s">
        <v>233</v>
      </c>
      <c r="D8" s="26" t="s">
        <v>19</v>
      </c>
    </row>
    <row r="9" spans="1:22" s="11" customFormat="1" ht="18" customHeight="1">
      <c r="B9" s="36"/>
      <c r="C9" s="19" t="s">
        <v>0</v>
      </c>
      <c r="D9" s="27" t="s">
        <v>1</v>
      </c>
    </row>
    <row r="10" spans="1:22" s="11" customFormat="1" ht="18" customHeight="1">
      <c r="B10" s="55" t="s">
        <v>188</v>
      </c>
      <c r="C10" s="104">
        <f>C11+C12+C23+C33+C37</f>
        <v>79851.489288606012</v>
      </c>
      <c r="D10" s="105">
        <f>C10/$C$42</f>
        <v>0.99999641042277787</v>
      </c>
    </row>
    <row r="11" spans="1:22">
      <c r="A11" s="43" t="s">
        <v>135</v>
      </c>
      <c r="B11" s="28" t="s">
        <v>190</v>
      </c>
      <c r="C11" s="104">
        <f>מזומנים!J10</f>
        <v>1563.2118705779999</v>
      </c>
      <c r="D11" s="105">
        <f>C11/$C$42</f>
        <v>1.9576419591354189E-2</v>
      </c>
    </row>
    <row r="12" spans="1:22">
      <c r="B12" s="28" t="s">
        <v>191</v>
      </c>
      <c r="C12" s="104">
        <f>C13+C15+C16+C17+C18+C19+C20+C21</f>
        <v>16186.557993438</v>
      </c>
      <c r="D12" s="105">
        <f>C12/$C$42</f>
        <v>0.20270755166551127</v>
      </c>
    </row>
    <row r="13" spans="1:22">
      <c r="A13" s="45" t="s">
        <v>135</v>
      </c>
      <c r="B13" s="29" t="s">
        <v>66</v>
      </c>
      <c r="C13" s="104">
        <f>'תעודות התחייבות ממשלתיות'!O11</f>
        <v>13489.478840331001</v>
      </c>
      <c r="D13" s="105">
        <f>C13/$C$42</f>
        <v>0.16893148191701693</v>
      </c>
    </row>
    <row r="14" spans="1:22">
      <c r="A14" s="45" t="s">
        <v>135</v>
      </c>
      <c r="B14" s="29" t="s">
        <v>67</v>
      </c>
      <c r="C14" s="104" t="s" vm="2">
        <v>2130</v>
      </c>
      <c r="D14" s="105" t="s" vm="3">
        <v>2130</v>
      </c>
    </row>
    <row r="15" spans="1:22">
      <c r="A15" s="45" t="s">
        <v>135</v>
      </c>
      <c r="B15" s="29" t="s">
        <v>68</v>
      </c>
      <c r="C15" s="104">
        <f>'אג"ח קונצרני'!R11</f>
        <v>1435.351505227</v>
      </c>
      <c r="D15" s="105">
        <f t="shared" ref="D15:D21" si="0">C15/$C$42</f>
        <v>1.7975198280074413E-2</v>
      </c>
    </row>
    <row r="16" spans="1:22">
      <c r="A16" s="45" t="s">
        <v>135</v>
      </c>
      <c r="B16" s="29" t="s">
        <v>69</v>
      </c>
      <c r="C16" s="104">
        <f>מניות!L11</f>
        <v>793.2544307620002</v>
      </c>
      <c r="D16" s="105">
        <f t="shared" si="0"/>
        <v>9.9340862691605809E-3</v>
      </c>
    </row>
    <row r="17" spans="1:4">
      <c r="A17" s="45" t="s">
        <v>135</v>
      </c>
      <c r="B17" s="29" t="s">
        <v>246</v>
      </c>
      <c r="C17" s="104">
        <f>'קרנות סל'!K11</f>
        <v>430.58841594400013</v>
      </c>
      <c r="D17" s="105">
        <f t="shared" si="0"/>
        <v>5.3923461434434447E-3</v>
      </c>
    </row>
    <row r="18" spans="1:4">
      <c r="A18" s="45" t="s">
        <v>135</v>
      </c>
      <c r="B18" s="29" t="s">
        <v>70</v>
      </c>
      <c r="C18" s="104">
        <f>'קרנות נאמנות'!L11</f>
        <v>45.22197755700001</v>
      </c>
      <c r="D18" s="105">
        <f t="shared" si="0"/>
        <v>5.6632400512625282E-4</v>
      </c>
    </row>
    <row r="19" spans="1:4">
      <c r="A19" s="45" t="s">
        <v>135</v>
      </c>
      <c r="B19" s="29" t="s">
        <v>71</v>
      </c>
      <c r="C19" s="104">
        <f>'כתבי אופציה'!I11</f>
        <v>0.15051845800000005</v>
      </c>
      <c r="D19" s="105">
        <f t="shared" si="0"/>
        <v>1.8849732051753863E-6</v>
      </c>
    </row>
    <row r="20" spans="1:4">
      <c r="A20" s="45" t="s">
        <v>135</v>
      </c>
      <c r="B20" s="29" t="s">
        <v>72</v>
      </c>
      <c r="C20" s="104">
        <f>אופציות!I11</f>
        <v>-5.5296873810000013</v>
      </c>
      <c r="D20" s="105">
        <f t="shared" si="0"/>
        <v>-6.9249397613291102E-5</v>
      </c>
    </row>
    <row r="21" spans="1:4">
      <c r="A21" s="45" t="s">
        <v>135</v>
      </c>
      <c r="B21" s="29" t="s">
        <v>73</v>
      </c>
      <c r="C21" s="104">
        <f>'חוזים עתידיים'!I11</f>
        <v>-1.9580074600000001</v>
      </c>
      <c r="D21" s="105">
        <f t="shared" si="0"/>
        <v>-2.4520524902225054E-5</v>
      </c>
    </row>
    <row r="22" spans="1:4">
      <c r="A22" s="45" t="s">
        <v>135</v>
      </c>
      <c r="B22" s="29" t="s">
        <v>74</v>
      </c>
      <c r="C22" s="104" t="s" vm="4">
        <v>2130</v>
      </c>
      <c r="D22" s="105" t="s" vm="5">
        <v>2130</v>
      </c>
    </row>
    <row r="23" spans="1:4">
      <c r="B23" s="28" t="s">
        <v>192</v>
      </c>
      <c r="C23" s="104">
        <f>C24+C26+C27+C29+C31</f>
        <v>60046.203651898009</v>
      </c>
      <c r="D23" s="105">
        <f>C23/$C$42</f>
        <v>0.75197079786940246</v>
      </c>
    </row>
    <row r="24" spans="1:4">
      <c r="A24" s="45" t="s">
        <v>135</v>
      </c>
      <c r="B24" s="29" t="s">
        <v>75</v>
      </c>
      <c r="C24" s="104">
        <f>'לא סחיר- תעודות התחייבות ממשלתי'!M11</f>
        <v>58989.170110000006</v>
      </c>
      <c r="D24" s="105">
        <f>C24/$C$42</f>
        <v>0.73873335224363501</v>
      </c>
    </row>
    <row r="25" spans="1:4">
      <c r="A25" s="45" t="s">
        <v>135</v>
      </c>
      <c r="B25" s="29" t="s">
        <v>76</v>
      </c>
      <c r="C25" s="104" t="s" vm="6">
        <v>2130</v>
      </c>
      <c r="D25" s="105" t="s" vm="7">
        <v>2130</v>
      </c>
    </row>
    <row r="26" spans="1:4">
      <c r="A26" s="45" t="s">
        <v>135</v>
      </c>
      <c r="B26" s="29" t="s">
        <v>68</v>
      </c>
      <c r="C26" s="104">
        <f>'לא סחיר - אג"ח קונצרני'!P11</f>
        <v>1064.487980242</v>
      </c>
      <c r="D26" s="105">
        <f>C26/$C$42</f>
        <v>1.3330799070419891E-2</v>
      </c>
    </row>
    <row r="27" spans="1:4">
      <c r="A27" s="45" t="s">
        <v>135</v>
      </c>
      <c r="B27" s="29" t="s">
        <v>77</v>
      </c>
      <c r="C27" s="104">
        <f>'לא סחיר - מניות'!J11</f>
        <v>8.6169500000000028</v>
      </c>
      <c r="D27" s="105">
        <f>C27/$C$42</f>
        <v>1.0791181411342951E-4</v>
      </c>
    </row>
    <row r="28" spans="1:4">
      <c r="A28" s="45" t="s">
        <v>135</v>
      </c>
      <c r="B28" s="29" t="s">
        <v>78</v>
      </c>
      <c r="C28" s="104" t="s" vm="8">
        <v>2130</v>
      </c>
      <c r="D28" s="105" t="s" vm="9">
        <v>2130</v>
      </c>
    </row>
    <row r="29" spans="1:4">
      <c r="A29" s="45" t="s">
        <v>135</v>
      </c>
      <c r="B29" s="29" t="s">
        <v>79</v>
      </c>
      <c r="C29" s="104">
        <f>'לא סחיר - כתבי אופציה'!I11</f>
        <v>0.31576050300000003</v>
      </c>
      <c r="D29" s="105">
        <f>C29/$C$42</f>
        <v>3.9543328792785137E-6</v>
      </c>
    </row>
    <row r="30" spans="1:4">
      <c r="A30" s="45" t="s">
        <v>135</v>
      </c>
      <c r="B30" s="29" t="s">
        <v>215</v>
      </c>
      <c r="C30" s="104" t="s" vm="10">
        <v>2130</v>
      </c>
      <c r="D30" s="105" t="s" vm="11">
        <v>2130</v>
      </c>
    </row>
    <row r="31" spans="1:4">
      <c r="A31" s="45" t="s">
        <v>135</v>
      </c>
      <c r="B31" s="29" t="s">
        <v>100</v>
      </c>
      <c r="C31" s="104">
        <f>'לא סחיר - חוזים עתידיים'!I11</f>
        <v>-16.387148847000002</v>
      </c>
      <c r="D31" s="105">
        <f>C31/$C$42</f>
        <v>-2.0521959164513713E-4</v>
      </c>
    </row>
    <row r="32" spans="1:4">
      <c r="A32" s="45" t="s">
        <v>135</v>
      </c>
      <c r="B32" s="29" t="s">
        <v>80</v>
      </c>
      <c r="C32" s="104" t="s" vm="12">
        <v>2130</v>
      </c>
      <c r="D32" s="105" t="s" vm="13">
        <v>2130</v>
      </c>
    </row>
    <row r="33" spans="1:4">
      <c r="A33" s="45" t="s">
        <v>135</v>
      </c>
      <c r="B33" s="28" t="s">
        <v>193</v>
      </c>
      <c r="C33" s="104">
        <f>הלוואות!P10</f>
        <v>2056.6162143329998</v>
      </c>
      <c r="D33" s="105">
        <f>C33/$C$42</f>
        <v>2.5755422350572731E-2</v>
      </c>
    </row>
    <row r="34" spans="1:4">
      <c r="A34" s="45" t="s">
        <v>135</v>
      </c>
      <c r="B34" s="28" t="s">
        <v>194</v>
      </c>
      <c r="C34" s="104" t="s" vm="14">
        <v>2130</v>
      </c>
      <c r="D34" s="105" t="s" vm="15">
        <v>2130</v>
      </c>
    </row>
    <row r="35" spans="1:4">
      <c r="A35" s="45" t="s">
        <v>135</v>
      </c>
      <c r="B35" s="28" t="s">
        <v>195</v>
      </c>
      <c r="C35" s="104" t="s" vm="16">
        <v>2130</v>
      </c>
      <c r="D35" s="105" t="s" vm="17">
        <v>2130</v>
      </c>
    </row>
    <row r="36" spans="1:4">
      <c r="A36" s="45" t="s">
        <v>135</v>
      </c>
      <c r="B36" s="46" t="s">
        <v>196</v>
      </c>
      <c r="C36" s="104" t="s" vm="18">
        <v>2130</v>
      </c>
      <c r="D36" s="105" t="s" vm="19">
        <v>2130</v>
      </c>
    </row>
    <row r="37" spans="1:4">
      <c r="A37" s="45" t="s">
        <v>135</v>
      </c>
      <c r="B37" s="28" t="s">
        <v>197</v>
      </c>
      <c r="C37" s="104">
        <f>'השקעות אחרות '!I10</f>
        <v>-1.1004416410000002</v>
      </c>
      <c r="D37" s="105">
        <f>C37/$C$42</f>
        <v>-1.3781054062779673E-5</v>
      </c>
    </row>
    <row r="38" spans="1:4">
      <c r="A38" s="45"/>
      <c r="B38" s="56" t="s">
        <v>199</v>
      </c>
      <c r="C38" s="104">
        <v>0</v>
      </c>
      <c r="D38" s="105">
        <f>C38/$C$42</f>
        <v>0</v>
      </c>
    </row>
    <row r="39" spans="1:4">
      <c r="A39" s="45" t="s">
        <v>135</v>
      </c>
      <c r="B39" s="57" t="s">
        <v>200</v>
      </c>
      <c r="C39" s="104" t="s" vm="20">
        <v>2130</v>
      </c>
      <c r="D39" s="105" t="s" vm="21">
        <v>2130</v>
      </c>
    </row>
    <row r="40" spans="1:4">
      <c r="A40" s="45" t="s">
        <v>135</v>
      </c>
      <c r="B40" s="57" t="s">
        <v>231</v>
      </c>
      <c r="C40" s="104" t="s" vm="22">
        <v>2130</v>
      </c>
      <c r="D40" s="105" t="s" vm="23">
        <v>2130</v>
      </c>
    </row>
    <row r="41" spans="1:4">
      <c r="A41" s="45" t="s">
        <v>135</v>
      </c>
      <c r="B41" s="57" t="s">
        <v>201</v>
      </c>
      <c r="C41" s="104" t="s" vm="24">
        <v>2130</v>
      </c>
      <c r="D41" s="105" t="s" vm="25">
        <v>2130</v>
      </c>
    </row>
    <row r="42" spans="1:4">
      <c r="B42" s="57" t="s">
        <v>81</v>
      </c>
      <c r="C42" s="104" vm="26">
        <v>79851.775922722009</v>
      </c>
      <c r="D42" s="105">
        <f>C42/$C$42</f>
        <v>1</v>
      </c>
    </row>
    <row r="43" spans="1:4">
      <c r="A43" s="45" t="s">
        <v>135</v>
      </c>
      <c r="B43" s="57" t="s">
        <v>198</v>
      </c>
      <c r="C43" s="104">
        <f>'יתרת התחייבות להשקעה'!C10</f>
        <v>122.34849073474953</v>
      </c>
      <c r="D43" s="105"/>
    </row>
    <row r="44" spans="1:4">
      <c r="B44" s="6" t="s">
        <v>104</v>
      </c>
    </row>
    <row r="45" spans="1:4">
      <c r="C45" s="63" t="s">
        <v>180</v>
      </c>
      <c r="D45" s="35" t="s">
        <v>99</v>
      </c>
    </row>
    <row r="46" spans="1:4">
      <c r="C46" s="64" t="s">
        <v>0</v>
      </c>
      <c r="D46" s="24" t="s">
        <v>1</v>
      </c>
    </row>
    <row r="47" spans="1:4">
      <c r="C47" s="106" t="s">
        <v>161</v>
      </c>
      <c r="D47" s="107" vm="27">
        <v>2.4483000000000001</v>
      </c>
    </row>
    <row r="48" spans="1:4">
      <c r="C48" s="106" t="s">
        <v>170</v>
      </c>
      <c r="D48" s="107">
        <v>0.61248464783467715</v>
      </c>
    </row>
    <row r="49" spans="2:4">
      <c r="C49" s="106" t="s">
        <v>166</v>
      </c>
      <c r="D49" s="107" vm="28">
        <v>2.5697000000000001</v>
      </c>
    </row>
    <row r="50" spans="2:4">
      <c r="B50" s="12"/>
      <c r="C50" s="106" t="s">
        <v>1255</v>
      </c>
      <c r="D50" s="107" vm="29">
        <v>3.726</v>
      </c>
    </row>
    <row r="51" spans="2:4">
      <c r="C51" s="106" t="s">
        <v>159</v>
      </c>
      <c r="D51" s="107" vm="30">
        <v>4.0258000000000003</v>
      </c>
    </row>
    <row r="52" spans="2:4">
      <c r="C52" s="106" t="s">
        <v>160</v>
      </c>
      <c r="D52" s="107" vm="31">
        <v>4.4108000000000001</v>
      </c>
    </row>
    <row r="53" spans="2:4">
      <c r="C53" s="106" t="s">
        <v>162</v>
      </c>
      <c r="D53" s="107">
        <v>0.44400000000000001</v>
      </c>
    </row>
    <row r="54" spans="2:4">
      <c r="C54" s="106" t="s">
        <v>167</v>
      </c>
      <c r="D54" s="107" vm="32">
        <v>3.2545999999999999</v>
      </c>
    </row>
    <row r="55" spans="2:4">
      <c r="C55" s="106" t="s">
        <v>168</v>
      </c>
      <c r="D55" s="107">
        <v>0.15553456248276734</v>
      </c>
    </row>
    <row r="56" spans="2:4">
      <c r="C56" s="106" t="s">
        <v>165</v>
      </c>
      <c r="D56" s="107" vm="33">
        <v>0.54069999999999996</v>
      </c>
    </row>
    <row r="57" spans="2:4">
      <c r="C57" s="106" t="s">
        <v>2131</v>
      </c>
      <c r="D57" s="107">
        <v>2.2755332999999998</v>
      </c>
    </row>
    <row r="58" spans="2:4">
      <c r="C58" s="106" t="s">
        <v>164</v>
      </c>
      <c r="D58" s="107" vm="34">
        <v>0.38080000000000003</v>
      </c>
    </row>
    <row r="59" spans="2:4">
      <c r="C59" s="106" t="s">
        <v>157</v>
      </c>
      <c r="D59" s="107" vm="35">
        <v>3.4409999999999998</v>
      </c>
    </row>
    <row r="60" spans="2:4">
      <c r="C60" s="106" t="s">
        <v>171</v>
      </c>
      <c r="D60" s="107" vm="36">
        <v>0.20399999999999999</v>
      </c>
    </row>
    <row r="61" spans="2:4">
      <c r="C61" s="106" t="s">
        <v>2132</v>
      </c>
      <c r="D61" s="107" vm="37">
        <v>0.36259999999999998</v>
      </c>
    </row>
    <row r="62" spans="2:4">
      <c r="C62" s="106" t="s">
        <v>2133</v>
      </c>
      <c r="D62" s="107">
        <v>4.4234363711624342E-2</v>
      </c>
    </row>
    <row r="63" spans="2:4">
      <c r="C63" s="106" t="s">
        <v>2134</v>
      </c>
      <c r="D63" s="107">
        <v>0.50670004417611536</v>
      </c>
    </row>
    <row r="64" spans="2:4">
      <c r="C64" s="106" t="s">
        <v>158</v>
      </c>
      <c r="D64" s="107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64.8554687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173</v>
      </c>
      <c r="C1" s="68" t="s" vm="1">
        <v>253</v>
      </c>
    </row>
    <row r="2" spans="2:61">
      <c r="B2" s="47" t="s">
        <v>172</v>
      </c>
      <c r="C2" s="68" t="s">
        <v>254</v>
      </c>
    </row>
    <row r="3" spans="2:61">
      <c r="B3" s="47" t="s">
        <v>174</v>
      </c>
      <c r="C3" s="68" t="s">
        <v>255</v>
      </c>
    </row>
    <row r="4" spans="2:61">
      <c r="B4" s="47" t="s">
        <v>175</v>
      </c>
      <c r="C4" s="68">
        <v>8602</v>
      </c>
    </row>
    <row r="6" spans="2:61" ht="26.25" customHeight="1">
      <c r="B6" s="120" t="s">
        <v>203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61" ht="26.25" customHeight="1">
      <c r="B7" s="120" t="s">
        <v>89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BI7" s="3"/>
    </row>
    <row r="8" spans="2:61" s="3" customFormat="1" ht="78.75">
      <c r="B8" s="22" t="s">
        <v>110</v>
      </c>
      <c r="C8" s="30" t="s">
        <v>42</v>
      </c>
      <c r="D8" s="30" t="s">
        <v>113</v>
      </c>
      <c r="E8" s="30" t="s">
        <v>62</v>
      </c>
      <c r="F8" s="30" t="s">
        <v>97</v>
      </c>
      <c r="G8" s="30" t="s">
        <v>230</v>
      </c>
      <c r="H8" s="30" t="s">
        <v>229</v>
      </c>
      <c r="I8" s="30" t="s">
        <v>59</v>
      </c>
      <c r="J8" s="30" t="s">
        <v>56</v>
      </c>
      <c r="K8" s="30" t="s">
        <v>176</v>
      </c>
      <c r="L8" s="31" t="s">
        <v>178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237</v>
      </c>
      <c r="H9" s="16"/>
      <c r="I9" s="16" t="s">
        <v>233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6" t="s">
        <v>47</v>
      </c>
      <c r="C11" s="72"/>
      <c r="D11" s="72"/>
      <c r="E11" s="72"/>
      <c r="F11" s="72"/>
      <c r="G11" s="80"/>
      <c r="H11" s="82"/>
      <c r="I11" s="80">
        <v>-5.5296873810000013</v>
      </c>
      <c r="J11" s="72"/>
      <c r="K11" s="81">
        <f>I11/$I$11</f>
        <v>1</v>
      </c>
      <c r="L11" s="81">
        <f>I11/'סכום נכסי הקרן'!$C$42</f>
        <v>-6.9249397613291102E-5</v>
      </c>
      <c r="BD11" s="1"/>
      <c r="BE11" s="3"/>
      <c r="BF11" s="1"/>
      <c r="BH11" s="1"/>
    </row>
    <row r="12" spans="2:61">
      <c r="B12" s="95" t="s">
        <v>224</v>
      </c>
      <c r="C12" s="70"/>
      <c r="D12" s="70"/>
      <c r="E12" s="70"/>
      <c r="F12" s="70"/>
      <c r="G12" s="77"/>
      <c r="H12" s="79"/>
      <c r="I12" s="77">
        <v>1.3773205010000003</v>
      </c>
      <c r="J12" s="70"/>
      <c r="K12" s="78">
        <f t="shared" ref="K12:K15" si="0">I12/$I$11</f>
        <v>-0.24907746244977097</v>
      </c>
      <c r="L12" s="78">
        <f>I12/'סכום נכסי הקרן'!$C$42</f>
        <v>1.7248464233693775E-5</v>
      </c>
      <c r="BE12" s="3"/>
    </row>
    <row r="13" spans="2:61" ht="20.25">
      <c r="B13" s="89" t="s">
        <v>221</v>
      </c>
      <c r="C13" s="72"/>
      <c r="D13" s="72"/>
      <c r="E13" s="72"/>
      <c r="F13" s="72"/>
      <c r="G13" s="80"/>
      <c r="H13" s="82"/>
      <c r="I13" s="80">
        <v>1.3773205010000003</v>
      </c>
      <c r="J13" s="72"/>
      <c r="K13" s="81">
        <f t="shared" si="0"/>
        <v>-0.24907746244977097</v>
      </c>
      <c r="L13" s="81">
        <f>I13/'סכום נכסי הקרן'!$C$42</f>
        <v>1.7248464233693775E-5</v>
      </c>
      <c r="BE13" s="4"/>
    </row>
    <row r="14" spans="2:61">
      <c r="B14" s="76" t="s">
        <v>1603</v>
      </c>
      <c r="C14" s="70" t="s">
        <v>1604</v>
      </c>
      <c r="D14" s="83" t="s">
        <v>114</v>
      </c>
      <c r="E14" s="83" t="s">
        <v>614</v>
      </c>
      <c r="F14" s="83" t="s">
        <v>158</v>
      </c>
      <c r="G14" s="77">
        <v>0.19301000000000001</v>
      </c>
      <c r="H14" s="79">
        <v>714000</v>
      </c>
      <c r="I14" s="77">
        <v>1.3780925420000003</v>
      </c>
      <c r="J14" s="70"/>
      <c r="K14" s="78">
        <f t="shared" si="0"/>
        <v>-0.24921707992663825</v>
      </c>
      <c r="L14" s="78">
        <f>I14/'סכום נכסי הקרן'!$C$42</f>
        <v>1.7258132659863122E-5</v>
      </c>
    </row>
    <row r="15" spans="2:61">
      <c r="B15" s="76" t="s">
        <v>1605</v>
      </c>
      <c r="C15" s="70" t="s">
        <v>1606</v>
      </c>
      <c r="D15" s="83" t="s">
        <v>114</v>
      </c>
      <c r="E15" s="83" t="s">
        <v>614</v>
      </c>
      <c r="F15" s="83" t="s">
        <v>158</v>
      </c>
      <c r="G15" s="77">
        <v>-0.19301000000000001</v>
      </c>
      <c r="H15" s="79">
        <v>400</v>
      </c>
      <c r="I15" s="77">
        <v>-7.7204100000000011E-4</v>
      </c>
      <c r="J15" s="70"/>
      <c r="K15" s="78">
        <f t="shared" si="0"/>
        <v>1.3961747686726958E-4</v>
      </c>
      <c r="L15" s="78">
        <f>I15/'סכום נכסי הקרן'!$C$42</f>
        <v>-9.6684261693460227E-9</v>
      </c>
    </row>
    <row r="16" spans="2:61">
      <c r="B16" s="73"/>
      <c r="C16" s="70"/>
      <c r="D16" s="70"/>
      <c r="E16" s="70"/>
      <c r="F16" s="70"/>
      <c r="G16" s="77"/>
      <c r="H16" s="79"/>
      <c r="I16" s="70"/>
      <c r="J16" s="70"/>
      <c r="K16" s="78"/>
      <c r="L16" s="70"/>
    </row>
    <row r="17" spans="2:56">
      <c r="B17" s="95" t="s">
        <v>223</v>
      </c>
      <c r="C17" s="70"/>
      <c r="D17" s="70"/>
      <c r="E17" s="70"/>
      <c r="F17" s="70"/>
      <c r="G17" s="77"/>
      <c r="H17" s="79"/>
      <c r="I17" s="77">
        <v>-6.9070078820000012</v>
      </c>
      <c r="J17" s="70"/>
      <c r="K17" s="78">
        <f t="shared" ref="K17:K22" si="1">I17/$I$11</f>
        <v>1.2490774624497709</v>
      </c>
      <c r="L17" s="78">
        <f>I17/'סכום נכסי הקרן'!$C$42</f>
        <v>-8.6497861846984874E-5</v>
      </c>
    </row>
    <row r="18" spans="2:56" ht="20.25">
      <c r="B18" s="89" t="s">
        <v>221</v>
      </c>
      <c r="C18" s="72"/>
      <c r="D18" s="72"/>
      <c r="E18" s="72"/>
      <c r="F18" s="72"/>
      <c r="G18" s="80"/>
      <c r="H18" s="82"/>
      <c r="I18" s="80">
        <v>-6.9070078820000012</v>
      </c>
      <c r="J18" s="72"/>
      <c r="K18" s="81">
        <f t="shared" si="1"/>
        <v>1.2490774624497709</v>
      </c>
      <c r="L18" s="81">
        <f>I18/'סכום נכסי הקרן'!$C$42</f>
        <v>-8.6497861846984874E-5</v>
      </c>
      <c r="BD18" s="4"/>
    </row>
    <row r="19" spans="2:56">
      <c r="B19" s="76" t="s">
        <v>1607</v>
      </c>
      <c r="C19" s="70" t="s">
        <v>1608</v>
      </c>
      <c r="D19" s="83" t="s">
        <v>26</v>
      </c>
      <c r="E19" s="83" t="s">
        <v>614</v>
      </c>
      <c r="F19" s="83" t="s">
        <v>157</v>
      </c>
      <c r="G19" s="77">
        <v>-4.0024000000000004E-2</v>
      </c>
      <c r="H19" s="79">
        <v>40350</v>
      </c>
      <c r="I19" s="77">
        <v>-5.5570896030000014</v>
      </c>
      <c r="J19" s="70"/>
      <c r="K19" s="78">
        <f t="shared" si="1"/>
        <v>1.0049554739919211</v>
      </c>
      <c r="L19" s="78">
        <f>I19/'סכום נכסי הקרן'!$C$42</f>
        <v>-6.9592561202119979E-5</v>
      </c>
    </row>
    <row r="20" spans="2:56">
      <c r="B20" s="76" t="s">
        <v>1609</v>
      </c>
      <c r="C20" s="70" t="s">
        <v>1610</v>
      </c>
      <c r="D20" s="83" t="s">
        <v>26</v>
      </c>
      <c r="E20" s="83" t="s">
        <v>614</v>
      </c>
      <c r="F20" s="83" t="s">
        <v>157</v>
      </c>
      <c r="G20" s="77">
        <v>4.0024000000000004E-2</v>
      </c>
      <c r="H20" s="79">
        <v>5593</v>
      </c>
      <c r="I20" s="77">
        <v>0.77028010300000027</v>
      </c>
      <c r="J20" s="70"/>
      <c r="K20" s="78">
        <f t="shared" si="1"/>
        <v>-0.13929903264453641</v>
      </c>
      <c r="L20" s="78">
        <f>I20/'סכום נכסי הקרן'!$C$42</f>
        <v>9.6463740987483192E-6</v>
      </c>
    </row>
    <row r="21" spans="2:56">
      <c r="B21" s="76" t="s">
        <v>1611</v>
      </c>
      <c r="C21" s="70" t="s">
        <v>1612</v>
      </c>
      <c r="D21" s="83" t="s">
        <v>26</v>
      </c>
      <c r="E21" s="83" t="s">
        <v>614</v>
      </c>
      <c r="F21" s="83" t="s">
        <v>159</v>
      </c>
      <c r="G21" s="77">
        <v>-0.18472600000000003</v>
      </c>
      <c r="H21" s="79">
        <v>31520</v>
      </c>
      <c r="I21" s="77">
        <v>-2.3440425460000007</v>
      </c>
      <c r="J21" s="70"/>
      <c r="K21" s="78">
        <f t="shared" si="1"/>
        <v>0.42390145852623201</v>
      </c>
      <c r="L21" s="78">
        <f>I21/'סכום נכסי הקרן'!$C$42</f>
        <v>-2.9354920650337071E-5</v>
      </c>
      <c r="BD21" s="3"/>
    </row>
    <row r="22" spans="2:56">
      <c r="B22" s="76" t="s">
        <v>1613</v>
      </c>
      <c r="C22" s="70" t="s">
        <v>1614</v>
      </c>
      <c r="D22" s="83" t="s">
        <v>26</v>
      </c>
      <c r="E22" s="83" t="s">
        <v>614</v>
      </c>
      <c r="F22" s="83" t="s">
        <v>159</v>
      </c>
      <c r="G22" s="77">
        <v>0.18472600000000003</v>
      </c>
      <c r="H22" s="79">
        <v>3010</v>
      </c>
      <c r="I22" s="77">
        <v>0.22384416400000007</v>
      </c>
      <c r="J22" s="70"/>
      <c r="K22" s="78">
        <f t="shared" si="1"/>
        <v>-4.0480437423845751E-2</v>
      </c>
      <c r="L22" s="78">
        <f>I22/'סכום נכסי הקרן'!$C$42</f>
        <v>2.8032459067238438E-6</v>
      </c>
    </row>
    <row r="23" spans="2:56">
      <c r="B23" s="73"/>
      <c r="C23" s="70"/>
      <c r="D23" s="70"/>
      <c r="E23" s="70"/>
      <c r="F23" s="70"/>
      <c r="G23" s="77"/>
      <c r="H23" s="79"/>
      <c r="I23" s="70"/>
      <c r="J23" s="70"/>
      <c r="K23" s="78"/>
      <c r="L23" s="70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85" t="s">
        <v>245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85" t="s">
        <v>106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85" t="s">
        <v>228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85" t="s">
        <v>236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2:12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2:12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2:12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2:12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2:12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2:12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2:12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6"/>
    </sheetView>
  </sheetViews>
  <sheetFormatPr defaultColWidth="9.140625" defaultRowHeight="18"/>
  <cols>
    <col min="1" max="1" width="6.28515625" style="2" customWidth="1"/>
    <col min="2" max="2" width="33.140625" style="2" bestFit="1" customWidth="1"/>
    <col min="3" max="3" width="64.8554687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173</v>
      </c>
      <c r="C1" s="68" t="s" vm="1">
        <v>253</v>
      </c>
    </row>
    <row r="2" spans="1:60">
      <c r="B2" s="47" t="s">
        <v>172</v>
      </c>
      <c r="C2" s="68" t="s">
        <v>254</v>
      </c>
    </row>
    <row r="3" spans="1:60">
      <c r="B3" s="47" t="s">
        <v>174</v>
      </c>
      <c r="C3" s="68" t="s">
        <v>255</v>
      </c>
    </row>
    <row r="4" spans="1:60">
      <c r="B4" s="47" t="s">
        <v>175</v>
      </c>
      <c r="C4" s="68">
        <v>8602</v>
      </c>
    </row>
    <row r="6" spans="1:60" ht="26.25" customHeight="1">
      <c r="B6" s="120" t="s">
        <v>203</v>
      </c>
      <c r="C6" s="121"/>
      <c r="D6" s="121"/>
      <c r="E6" s="121"/>
      <c r="F6" s="121"/>
      <c r="G6" s="121"/>
      <c r="H6" s="121"/>
      <c r="I6" s="121"/>
      <c r="J6" s="121"/>
      <c r="K6" s="122"/>
      <c r="BD6" s="1" t="s">
        <v>114</v>
      </c>
      <c r="BF6" s="1" t="s">
        <v>181</v>
      </c>
      <c r="BH6" s="3" t="s">
        <v>158</v>
      </c>
    </row>
    <row r="7" spans="1:60" ht="26.25" customHeight="1">
      <c r="B7" s="120" t="s">
        <v>90</v>
      </c>
      <c r="C7" s="121"/>
      <c r="D7" s="121"/>
      <c r="E7" s="121"/>
      <c r="F7" s="121"/>
      <c r="G7" s="121"/>
      <c r="H7" s="121"/>
      <c r="I7" s="121"/>
      <c r="J7" s="121"/>
      <c r="K7" s="122"/>
      <c r="BD7" s="3" t="s">
        <v>116</v>
      </c>
      <c r="BF7" s="1" t="s">
        <v>136</v>
      </c>
      <c r="BH7" s="3" t="s">
        <v>157</v>
      </c>
    </row>
    <row r="8" spans="1:60" s="3" customFormat="1" ht="78.75">
      <c r="A8" s="2"/>
      <c r="B8" s="22" t="s">
        <v>110</v>
      </c>
      <c r="C8" s="30" t="s">
        <v>42</v>
      </c>
      <c r="D8" s="30" t="s">
        <v>113</v>
      </c>
      <c r="E8" s="30" t="s">
        <v>62</v>
      </c>
      <c r="F8" s="30" t="s">
        <v>97</v>
      </c>
      <c r="G8" s="30" t="s">
        <v>230</v>
      </c>
      <c r="H8" s="30" t="s">
        <v>229</v>
      </c>
      <c r="I8" s="30" t="s">
        <v>59</v>
      </c>
      <c r="J8" s="30" t="s">
        <v>176</v>
      </c>
      <c r="K8" s="31" t="s">
        <v>178</v>
      </c>
      <c r="BC8" s="1" t="s">
        <v>129</v>
      </c>
      <c r="BD8" s="1" t="s">
        <v>130</v>
      </c>
      <c r="BE8" s="1" t="s">
        <v>137</v>
      </c>
      <c r="BG8" s="4" t="s">
        <v>159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237</v>
      </c>
      <c r="H9" s="16"/>
      <c r="I9" s="16" t="s">
        <v>233</v>
      </c>
      <c r="J9" s="32" t="s">
        <v>19</v>
      </c>
      <c r="K9" s="33" t="s">
        <v>19</v>
      </c>
      <c r="BC9" s="1" t="s">
        <v>126</v>
      </c>
      <c r="BE9" s="1" t="s">
        <v>138</v>
      </c>
      <c r="BG9" s="4" t="s">
        <v>160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122</v>
      </c>
      <c r="BD10" s="3"/>
      <c r="BE10" s="1" t="s">
        <v>182</v>
      </c>
      <c r="BG10" s="1" t="s">
        <v>166</v>
      </c>
    </row>
    <row r="11" spans="1:60" s="4" customFormat="1" ht="18" customHeight="1">
      <c r="A11" s="2"/>
      <c r="B11" s="69" t="s">
        <v>46</v>
      </c>
      <c r="C11" s="70"/>
      <c r="D11" s="70"/>
      <c r="E11" s="70"/>
      <c r="F11" s="70"/>
      <c r="G11" s="77"/>
      <c r="H11" s="79"/>
      <c r="I11" s="77">
        <v>-1.9580074600000001</v>
      </c>
      <c r="J11" s="78">
        <f>I11/$I$11</f>
        <v>1</v>
      </c>
      <c r="K11" s="78">
        <f>I11/'סכום נכסי הקרן'!$C$42</f>
        <v>-2.4520524902225054E-5</v>
      </c>
      <c r="L11" s="3"/>
      <c r="M11" s="3"/>
      <c r="N11" s="3"/>
      <c r="O11" s="3"/>
      <c r="BC11" s="1" t="s">
        <v>121</v>
      </c>
      <c r="BD11" s="3"/>
      <c r="BE11" s="1" t="s">
        <v>139</v>
      </c>
      <c r="BG11" s="1" t="s">
        <v>161</v>
      </c>
    </row>
    <row r="12" spans="1:60" ht="20.25">
      <c r="B12" s="95" t="s">
        <v>226</v>
      </c>
      <c r="C12" s="70"/>
      <c r="D12" s="70"/>
      <c r="E12" s="70"/>
      <c r="F12" s="70"/>
      <c r="G12" s="77"/>
      <c r="H12" s="79"/>
      <c r="I12" s="77">
        <v>-1.9580074600000001</v>
      </c>
      <c r="J12" s="78">
        <f t="shared" ref="J12:J16" si="0">I12/$I$11</f>
        <v>1</v>
      </c>
      <c r="K12" s="78">
        <f>I12/'סכום נכסי הקרן'!$C$42</f>
        <v>-2.4520524902225054E-5</v>
      </c>
      <c r="P12" s="1"/>
      <c r="BC12" s="1" t="s">
        <v>119</v>
      </c>
      <c r="BD12" s="4"/>
      <c r="BE12" s="1" t="s">
        <v>140</v>
      </c>
      <c r="BG12" s="1" t="s">
        <v>162</v>
      </c>
    </row>
    <row r="13" spans="1:60">
      <c r="B13" s="73" t="s">
        <v>1615</v>
      </c>
      <c r="C13" s="70" t="s">
        <v>1616</v>
      </c>
      <c r="D13" s="83" t="s">
        <v>26</v>
      </c>
      <c r="E13" s="83" t="s">
        <v>614</v>
      </c>
      <c r="F13" s="83" t="s">
        <v>159</v>
      </c>
      <c r="G13" s="77">
        <v>7.9400000000000012E-2</v>
      </c>
      <c r="H13" s="79">
        <v>319400</v>
      </c>
      <c r="I13" s="77">
        <v>-0.39944388400000008</v>
      </c>
      <c r="J13" s="78">
        <f t="shared" si="0"/>
        <v>0.20400529219638419</v>
      </c>
      <c r="K13" s="78">
        <f>I13/'סכום נכסי הקרן'!$C$42</f>
        <v>-5.0023168474871373E-6</v>
      </c>
      <c r="P13" s="1"/>
      <c r="BC13" s="1" t="s">
        <v>123</v>
      </c>
      <c r="BE13" s="1" t="s">
        <v>141</v>
      </c>
      <c r="BG13" s="1" t="s">
        <v>163</v>
      </c>
    </row>
    <row r="14" spans="1:60">
      <c r="B14" s="73" t="s">
        <v>1617</v>
      </c>
      <c r="C14" s="70" t="s">
        <v>1618</v>
      </c>
      <c r="D14" s="83" t="s">
        <v>26</v>
      </c>
      <c r="E14" s="83" t="s">
        <v>614</v>
      </c>
      <c r="F14" s="83" t="s">
        <v>157</v>
      </c>
      <c r="G14" s="77">
        <v>7.2108000000000019E-2</v>
      </c>
      <c r="H14" s="79">
        <v>5205</v>
      </c>
      <c r="I14" s="77">
        <v>7.9301764000000025E-2</v>
      </c>
      <c r="J14" s="78">
        <f t="shared" si="0"/>
        <v>-4.0501257334331103E-2</v>
      </c>
      <c r="K14" s="78">
        <f>I14/'סכום נכסי הקרן'!$C$42</f>
        <v>9.9311208903789116E-7</v>
      </c>
      <c r="P14" s="1"/>
      <c r="BC14" s="1" t="s">
        <v>120</v>
      </c>
      <c r="BE14" s="1" t="s">
        <v>142</v>
      </c>
      <c r="BG14" s="1" t="s">
        <v>165</v>
      </c>
    </row>
    <row r="15" spans="1:60">
      <c r="B15" s="73" t="s">
        <v>1619</v>
      </c>
      <c r="C15" s="70" t="s">
        <v>1620</v>
      </c>
      <c r="D15" s="83" t="s">
        <v>26</v>
      </c>
      <c r="E15" s="83" t="s">
        <v>614</v>
      </c>
      <c r="F15" s="83" t="s">
        <v>157</v>
      </c>
      <c r="G15" s="77">
        <v>0.29677600000000004</v>
      </c>
      <c r="H15" s="79">
        <v>335200</v>
      </c>
      <c r="I15" s="77">
        <v>-1.4577981240000002</v>
      </c>
      <c r="J15" s="78">
        <f t="shared" si="0"/>
        <v>0.74453144524791548</v>
      </c>
      <c r="K15" s="78">
        <f>I15/'סכום נכסי הקרן'!$C$42</f>
        <v>-1.8256301843691124E-5</v>
      </c>
      <c r="P15" s="1"/>
      <c r="BC15" s="1" t="s">
        <v>131</v>
      </c>
      <c r="BE15" s="1" t="s">
        <v>183</v>
      </c>
      <c r="BG15" s="1" t="s">
        <v>167</v>
      </c>
    </row>
    <row r="16" spans="1:60" ht="20.25">
      <c r="B16" s="73" t="s">
        <v>1621</v>
      </c>
      <c r="C16" s="70" t="s">
        <v>1622</v>
      </c>
      <c r="D16" s="83" t="s">
        <v>26</v>
      </c>
      <c r="E16" s="83" t="s">
        <v>614</v>
      </c>
      <c r="F16" s="83" t="s">
        <v>159</v>
      </c>
      <c r="G16" s="77">
        <v>0.12229200000000003</v>
      </c>
      <c r="H16" s="79">
        <v>36010</v>
      </c>
      <c r="I16" s="77">
        <v>-0.18006721600000003</v>
      </c>
      <c r="J16" s="78">
        <f t="shared" si="0"/>
        <v>9.1964519890031474E-2</v>
      </c>
      <c r="K16" s="78">
        <f>I16/'סכום נכסי הקרן'!$C$42</f>
        <v>-2.2550183000846884E-6</v>
      </c>
      <c r="P16" s="1"/>
      <c r="BC16" s="4" t="s">
        <v>117</v>
      </c>
      <c r="BD16" s="1" t="s">
        <v>132</v>
      </c>
      <c r="BE16" s="1" t="s">
        <v>143</v>
      </c>
      <c r="BG16" s="1" t="s">
        <v>168</v>
      </c>
    </row>
    <row r="17" spans="2:60">
      <c r="B17" s="95"/>
      <c r="C17" s="70"/>
      <c r="D17" s="70"/>
      <c r="E17" s="70"/>
      <c r="F17" s="70"/>
      <c r="G17" s="77"/>
      <c r="H17" s="79"/>
      <c r="I17" s="70"/>
      <c r="J17" s="78"/>
      <c r="K17" s="70"/>
      <c r="P17" s="1"/>
      <c r="BC17" s="1" t="s">
        <v>127</v>
      </c>
      <c r="BE17" s="1" t="s">
        <v>144</v>
      </c>
      <c r="BG17" s="1" t="s">
        <v>169</v>
      </c>
    </row>
    <row r="18" spans="2:60">
      <c r="B18" s="69"/>
      <c r="C18" s="69"/>
      <c r="D18" s="69"/>
      <c r="E18" s="69"/>
      <c r="F18" s="69"/>
      <c r="G18" s="69"/>
      <c r="H18" s="69"/>
      <c r="I18" s="69"/>
      <c r="J18" s="69"/>
      <c r="K18" s="69"/>
      <c r="BD18" s="1" t="s">
        <v>115</v>
      </c>
      <c r="BF18" s="1" t="s">
        <v>145</v>
      </c>
      <c r="BH18" s="1" t="s">
        <v>26</v>
      </c>
    </row>
    <row r="19" spans="2:60">
      <c r="B19" s="69"/>
      <c r="C19" s="69"/>
      <c r="D19" s="69"/>
      <c r="E19" s="69"/>
      <c r="F19" s="69"/>
      <c r="G19" s="69"/>
      <c r="H19" s="69"/>
      <c r="I19" s="69"/>
      <c r="J19" s="69"/>
      <c r="K19" s="69"/>
      <c r="BD19" s="1" t="s">
        <v>128</v>
      </c>
      <c r="BF19" s="1" t="s">
        <v>146</v>
      </c>
    </row>
    <row r="20" spans="2:60">
      <c r="B20" s="85" t="s">
        <v>245</v>
      </c>
      <c r="C20" s="69"/>
      <c r="D20" s="69"/>
      <c r="E20" s="69"/>
      <c r="F20" s="69"/>
      <c r="G20" s="69"/>
      <c r="H20" s="69"/>
      <c r="I20" s="69"/>
      <c r="J20" s="69"/>
      <c r="K20" s="69"/>
      <c r="BD20" s="1" t="s">
        <v>133</v>
      </c>
      <c r="BF20" s="1" t="s">
        <v>147</v>
      </c>
    </row>
    <row r="21" spans="2:60">
      <c r="B21" s="85" t="s">
        <v>106</v>
      </c>
      <c r="C21" s="69"/>
      <c r="D21" s="69"/>
      <c r="E21" s="69"/>
      <c r="F21" s="69"/>
      <c r="G21" s="69"/>
      <c r="H21" s="69"/>
      <c r="I21" s="69"/>
      <c r="J21" s="69"/>
      <c r="K21" s="69"/>
      <c r="BD21" s="1" t="s">
        <v>118</v>
      </c>
      <c r="BE21" s="1" t="s">
        <v>134</v>
      </c>
      <c r="BF21" s="1" t="s">
        <v>148</v>
      </c>
    </row>
    <row r="22" spans="2:60">
      <c r="B22" s="85" t="s">
        <v>228</v>
      </c>
      <c r="C22" s="69"/>
      <c r="D22" s="69"/>
      <c r="E22" s="69"/>
      <c r="F22" s="69"/>
      <c r="G22" s="69"/>
      <c r="H22" s="69"/>
      <c r="I22" s="69"/>
      <c r="J22" s="69"/>
      <c r="K22" s="69"/>
      <c r="BD22" s="1" t="s">
        <v>124</v>
      </c>
      <c r="BF22" s="1" t="s">
        <v>149</v>
      </c>
    </row>
    <row r="23" spans="2:60">
      <c r="B23" s="85" t="s">
        <v>236</v>
      </c>
      <c r="C23" s="69"/>
      <c r="D23" s="69"/>
      <c r="E23" s="69"/>
      <c r="F23" s="69"/>
      <c r="G23" s="69"/>
      <c r="H23" s="69"/>
      <c r="I23" s="69"/>
      <c r="J23" s="69"/>
      <c r="K23" s="69"/>
      <c r="BD23" s="1" t="s">
        <v>26</v>
      </c>
      <c r="BE23" s="1" t="s">
        <v>125</v>
      </c>
      <c r="BF23" s="1" t="s">
        <v>184</v>
      </c>
    </row>
    <row r="24" spans="2:60">
      <c r="B24" s="69"/>
      <c r="C24" s="69"/>
      <c r="D24" s="69"/>
      <c r="E24" s="69"/>
      <c r="F24" s="69"/>
      <c r="G24" s="69"/>
      <c r="H24" s="69"/>
      <c r="I24" s="69"/>
      <c r="J24" s="69"/>
      <c r="K24" s="69"/>
      <c r="BF24" s="1" t="s">
        <v>187</v>
      </c>
    </row>
    <row r="25" spans="2:60">
      <c r="B25" s="69"/>
      <c r="C25" s="69"/>
      <c r="D25" s="69"/>
      <c r="E25" s="69"/>
      <c r="F25" s="69"/>
      <c r="G25" s="69"/>
      <c r="H25" s="69"/>
      <c r="I25" s="69"/>
      <c r="J25" s="69"/>
      <c r="K25" s="69"/>
      <c r="BF25" s="1" t="s">
        <v>150</v>
      </c>
    </row>
    <row r="26" spans="2:60">
      <c r="B26" s="69"/>
      <c r="C26" s="69"/>
      <c r="D26" s="69"/>
      <c r="E26" s="69"/>
      <c r="F26" s="69"/>
      <c r="G26" s="69"/>
      <c r="H26" s="69"/>
      <c r="I26" s="69"/>
      <c r="J26" s="69"/>
      <c r="K26" s="69"/>
      <c r="BF26" s="1" t="s">
        <v>151</v>
      </c>
    </row>
    <row r="27" spans="2:60">
      <c r="B27" s="69"/>
      <c r="C27" s="69"/>
      <c r="D27" s="69"/>
      <c r="E27" s="69"/>
      <c r="F27" s="69"/>
      <c r="G27" s="69"/>
      <c r="H27" s="69"/>
      <c r="I27" s="69"/>
      <c r="J27" s="69"/>
      <c r="K27" s="69"/>
      <c r="BF27" s="1" t="s">
        <v>186</v>
      </c>
    </row>
    <row r="28" spans="2:60">
      <c r="B28" s="69"/>
      <c r="C28" s="69"/>
      <c r="D28" s="69"/>
      <c r="E28" s="69"/>
      <c r="F28" s="69"/>
      <c r="G28" s="69"/>
      <c r="H28" s="69"/>
      <c r="I28" s="69"/>
      <c r="J28" s="69"/>
      <c r="K28" s="69"/>
      <c r="BF28" s="1" t="s">
        <v>152</v>
      </c>
    </row>
    <row r="29" spans="2:60">
      <c r="B29" s="69"/>
      <c r="C29" s="69"/>
      <c r="D29" s="69"/>
      <c r="E29" s="69"/>
      <c r="F29" s="69"/>
      <c r="G29" s="69"/>
      <c r="H29" s="69"/>
      <c r="I29" s="69"/>
      <c r="J29" s="69"/>
      <c r="K29" s="69"/>
      <c r="BF29" s="1" t="s">
        <v>153</v>
      </c>
    </row>
    <row r="30" spans="2:60">
      <c r="B30" s="69"/>
      <c r="C30" s="69"/>
      <c r="D30" s="69"/>
      <c r="E30" s="69"/>
      <c r="F30" s="69"/>
      <c r="G30" s="69"/>
      <c r="H30" s="69"/>
      <c r="I30" s="69"/>
      <c r="J30" s="69"/>
      <c r="K30" s="69"/>
      <c r="BF30" s="1" t="s">
        <v>185</v>
      </c>
    </row>
    <row r="31" spans="2:60">
      <c r="B31" s="69"/>
      <c r="C31" s="69"/>
      <c r="D31" s="69"/>
      <c r="E31" s="69"/>
      <c r="F31" s="69"/>
      <c r="G31" s="69"/>
      <c r="H31" s="69"/>
      <c r="I31" s="69"/>
      <c r="J31" s="69"/>
      <c r="K31" s="69"/>
      <c r="BF31" s="1" t="s">
        <v>26</v>
      </c>
    </row>
    <row r="32" spans="2:60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2:11">
      <c r="B112" s="69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2:11"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2:11"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2:11"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2:11"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173</v>
      </c>
      <c r="C1" s="68" t="s" vm="1">
        <v>253</v>
      </c>
    </row>
    <row r="2" spans="2:81">
      <c r="B2" s="47" t="s">
        <v>172</v>
      </c>
      <c r="C2" s="68" t="s">
        <v>254</v>
      </c>
    </row>
    <row r="3" spans="2:81">
      <c r="B3" s="47" t="s">
        <v>174</v>
      </c>
      <c r="C3" s="68" t="s">
        <v>255</v>
      </c>
      <c r="E3" s="2"/>
    </row>
    <row r="4" spans="2:81">
      <c r="B4" s="47" t="s">
        <v>175</v>
      </c>
      <c r="C4" s="68">
        <v>8602</v>
      </c>
    </row>
    <row r="6" spans="2:81" ht="26.25" customHeight="1">
      <c r="B6" s="120" t="s">
        <v>203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81" ht="26.25" customHeight="1">
      <c r="B7" s="120" t="s">
        <v>91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81" s="3" customFormat="1" ht="47.25">
      <c r="B8" s="22" t="s">
        <v>110</v>
      </c>
      <c r="C8" s="30" t="s">
        <v>42</v>
      </c>
      <c r="D8" s="13" t="s">
        <v>48</v>
      </c>
      <c r="E8" s="30" t="s">
        <v>14</v>
      </c>
      <c r="F8" s="30" t="s">
        <v>63</v>
      </c>
      <c r="G8" s="30" t="s">
        <v>98</v>
      </c>
      <c r="H8" s="30" t="s">
        <v>17</v>
      </c>
      <c r="I8" s="30" t="s">
        <v>97</v>
      </c>
      <c r="J8" s="30" t="s">
        <v>16</v>
      </c>
      <c r="K8" s="30" t="s">
        <v>18</v>
      </c>
      <c r="L8" s="30" t="s">
        <v>230</v>
      </c>
      <c r="M8" s="30" t="s">
        <v>229</v>
      </c>
      <c r="N8" s="30" t="s">
        <v>59</v>
      </c>
      <c r="O8" s="30" t="s">
        <v>56</v>
      </c>
      <c r="P8" s="30" t="s">
        <v>176</v>
      </c>
      <c r="Q8" s="31" t="s">
        <v>178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237</v>
      </c>
      <c r="M9" s="32"/>
      <c r="N9" s="32" t="s">
        <v>233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107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8" t="s">
        <v>2190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09">
        <v>0</v>
      </c>
      <c r="O11" s="69"/>
      <c r="P11" s="69"/>
      <c r="Q11" s="69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5" t="s">
        <v>245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81">
      <c r="B13" s="85" t="s">
        <v>106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81">
      <c r="B14" s="85" t="s">
        <v>228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81">
      <c r="B15" s="85" t="s">
        <v>236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8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92"/>
  <sheetViews>
    <sheetView rightToLeft="1" workbookViewId="0">
      <selection activeCell="D1" sqref="D1"/>
    </sheetView>
  </sheetViews>
  <sheetFormatPr defaultColWidth="9.140625" defaultRowHeight="18"/>
  <cols>
    <col min="1" max="1" width="3" style="1" customWidth="1"/>
    <col min="2" max="2" width="33.5703125" style="2" bestFit="1" customWidth="1"/>
    <col min="3" max="3" width="34.85546875" style="2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173</v>
      </c>
      <c r="C1" s="68" t="s" vm="1">
        <v>253</v>
      </c>
    </row>
    <row r="2" spans="2:72">
      <c r="B2" s="47" t="s">
        <v>172</v>
      </c>
      <c r="C2" s="68" t="s">
        <v>254</v>
      </c>
    </row>
    <row r="3" spans="2:72">
      <c r="B3" s="47" t="s">
        <v>174</v>
      </c>
      <c r="C3" s="68" t="s">
        <v>255</v>
      </c>
    </row>
    <row r="4" spans="2:72">
      <c r="B4" s="47" t="s">
        <v>175</v>
      </c>
      <c r="C4" s="68">
        <v>8602</v>
      </c>
    </row>
    <row r="6" spans="2:72" ht="26.25" customHeight="1">
      <c r="B6" s="120" t="s">
        <v>204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72" ht="26.25" customHeight="1">
      <c r="B7" s="120" t="s">
        <v>83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72" s="3" customFormat="1" ht="78.75">
      <c r="B8" s="22" t="s">
        <v>110</v>
      </c>
      <c r="C8" s="30" t="s">
        <v>42</v>
      </c>
      <c r="D8" s="30" t="s">
        <v>14</v>
      </c>
      <c r="E8" s="30" t="s">
        <v>63</v>
      </c>
      <c r="F8" s="30" t="s">
        <v>98</v>
      </c>
      <c r="G8" s="30" t="s">
        <v>17</v>
      </c>
      <c r="H8" s="30" t="s">
        <v>97</v>
      </c>
      <c r="I8" s="30" t="s">
        <v>16</v>
      </c>
      <c r="J8" s="30" t="s">
        <v>18</v>
      </c>
      <c r="K8" s="30" t="s">
        <v>230</v>
      </c>
      <c r="L8" s="30" t="s">
        <v>229</v>
      </c>
      <c r="M8" s="30" t="s">
        <v>105</v>
      </c>
      <c r="N8" s="30" t="s">
        <v>56</v>
      </c>
      <c r="O8" s="30" t="s">
        <v>176</v>
      </c>
      <c r="P8" s="31" t="s">
        <v>178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237</v>
      </c>
      <c r="L9" s="32"/>
      <c r="M9" s="32" t="s">
        <v>233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87" t="s">
        <v>25</v>
      </c>
      <c r="C11" s="88"/>
      <c r="D11" s="88"/>
      <c r="E11" s="88"/>
      <c r="F11" s="88"/>
      <c r="G11" s="90">
        <v>5.7609922333589543</v>
      </c>
      <c r="H11" s="88"/>
      <c r="I11" s="88"/>
      <c r="J11" s="91">
        <v>4.8556330081925267E-2</v>
      </c>
      <c r="K11" s="90"/>
      <c r="L11" s="92"/>
      <c r="M11" s="90">
        <v>58989.170110000006</v>
      </c>
      <c r="N11" s="88"/>
      <c r="O11" s="93">
        <f>M11/$M$11</f>
        <v>1</v>
      </c>
      <c r="P11" s="93">
        <f>M11/'סכום נכסי הקרן'!$C$42</f>
        <v>0.73873335224363501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71" t="s">
        <v>224</v>
      </c>
      <c r="C12" s="72"/>
      <c r="D12" s="72"/>
      <c r="E12" s="72"/>
      <c r="F12" s="72"/>
      <c r="G12" s="80">
        <v>5.7609922333589543</v>
      </c>
      <c r="H12" s="72"/>
      <c r="I12" s="72"/>
      <c r="J12" s="94">
        <v>4.8556330081925267E-2</v>
      </c>
      <c r="K12" s="80"/>
      <c r="L12" s="82"/>
      <c r="M12" s="80">
        <v>58989.170110000006</v>
      </c>
      <c r="N12" s="72"/>
      <c r="O12" s="81">
        <f t="shared" ref="O12:O75" si="0">M12/$M$11</f>
        <v>1</v>
      </c>
      <c r="P12" s="81">
        <f>M12/'סכום נכסי הקרן'!$C$42</f>
        <v>0.73873335224363501</v>
      </c>
    </row>
    <row r="13" spans="2:72">
      <c r="B13" s="89" t="s">
        <v>64</v>
      </c>
      <c r="C13" s="72"/>
      <c r="D13" s="72"/>
      <c r="E13" s="72"/>
      <c r="F13" s="72"/>
      <c r="G13" s="80">
        <v>5.7609922333589543</v>
      </c>
      <c r="H13" s="72"/>
      <c r="I13" s="72"/>
      <c r="J13" s="94">
        <v>4.8556330081925267E-2</v>
      </c>
      <c r="K13" s="80"/>
      <c r="L13" s="82"/>
      <c r="M13" s="80">
        <v>58989.170110000006</v>
      </c>
      <c r="N13" s="72"/>
      <c r="O13" s="81">
        <f t="shared" si="0"/>
        <v>1</v>
      </c>
      <c r="P13" s="81">
        <f>M13/'סכום נכסי הקרן'!$C$42</f>
        <v>0.73873335224363501</v>
      </c>
    </row>
    <row r="14" spans="2:72">
      <c r="B14" s="76" t="s">
        <v>1623</v>
      </c>
      <c r="C14" s="70" t="s">
        <v>1624</v>
      </c>
      <c r="D14" s="70" t="s">
        <v>258</v>
      </c>
      <c r="E14" s="70"/>
      <c r="F14" s="97">
        <v>39203</v>
      </c>
      <c r="G14" s="77">
        <v>1.51</v>
      </c>
      <c r="H14" s="83" t="s">
        <v>158</v>
      </c>
      <c r="I14" s="84">
        <v>4.8000000000000001E-2</v>
      </c>
      <c r="J14" s="84">
        <v>4.8599999999999997E-2</v>
      </c>
      <c r="K14" s="77">
        <v>2023550.0000000002</v>
      </c>
      <c r="L14" s="79">
        <v>123.50961824516321</v>
      </c>
      <c r="M14" s="77">
        <v>2499.2788800000003</v>
      </c>
      <c r="N14" s="70"/>
      <c r="O14" s="78">
        <f t="shared" si="0"/>
        <v>4.2368436025451317E-2</v>
      </c>
      <c r="P14" s="78">
        <f>M14/'סכום נכסי הקרן'!$C$42</f>
        <v>3.1298976774401639E-2</v>
      </c>
    </row>
    <row r="15" spans="2:72">
      <c r="B15" s="76" t="s">
        <v>1625</v>
      </c>
      <c r="C15" s="70" t="s">
        <v>1626</v>
      </c>
      <c r="D15" s="70" t="s">
        <v>258</v>
      </c>
      <c r="E15" s="70"/>
      <c r="F15" s="97">
        <v>39234</v>
      </c>
      <c r="G15" s="77">
        <v>1.5999999999999999</v>
      </c>
      <c r="H15" s="83" t="s">
        <v>158</v>
      </c>
      <c r="I15" s="84">
        <v>4.8000000000000001E-2</v>
      </c>
      <c r="J15" s="84">
        <v>4.8600000000000004E-2</v>
      </c>
      <c r="K15" s="77">
        <v>2041774.0000000002</v>
      </c>
      <c r="L15" s="79">
        <v>122.40255630642763</v>
      </c>
      <c r="M15" s="77">
        <v>2499.1835700000001</v>
      </c>
      <c r="N15" s="70"/>
      <c r="O15" s="78">
        <f t="shared" si="0"/>
        <v>4.2366820305144992E-2</v>
      </c>
      <c r="P15" s="78">
        <f>M15/'סכום נכסי הקרן'!$C$42</f>
        <v>3.1297783187923457E-2</v>
      </c>
    </row>
    <row r="16" spans="2:72">
      <c r="B16" s="76" t="s">
        <v>1627</v>
      </c>
      <c r="C16" s="70" t="s">
        <v>1628</v>
      </c>
      <c r="D16" s="70" t="s">
        <v>258</v>
      </c>
      <c r="E16" s="70"/>
      <c r="F16" s="97">
        <v>39295</v>
      </c>
      <c r="G16" s="77">
        <v>1.7699999999999998</v>
      </c>
      <c r="H16" s="83" t="s">
        <v>158</v>
      </c>
      <c r="I16" s="84">
        <v>4.8000000000000001E-2</v>
      </c>
      <c r="J16" s="84">
        <v>4.8499999999999995E-2</v>
      </c>
      <c r="K16" s="77">
        <v>1102103.0000000002</v>
      </c>
      <c r="L16" s="79">
        <v>120.5919337847733</v>
      </c>
      <c r="M16" s="77">
        <v>1329.0473200000004</v>
      </c>
      <c r="N16" s="70"/>
      <c r="O16" s="78">
        <f t="shared" si="0"/>
        <v>2.2530361378565938E-2</v>
      </c>
      <c r="P16" s="78">
        <f>M16/'סכום נכסי הקרן'!$C$42</f>
        <v>1.6643929388448539E-2</v>
      </c>
    </row>
    <row r="17" spans="2:16">
      <c r="B17" s="76" t="s">
        <v>1629</v>
      </c>
      <c r="C17" s="70" t="s">
        <v>1630</v>
      </c>
      <c r="D17" s="70" t="s">
        <v>258</v>
      </c>
      <c r="E17" s="70"/>
      <c r="F17" s="97">
        <v>40148</v>
      </c>
      <c r="G17" s="77">
        <v>3.7700000000000005</v>
      </c>
      <c r="H17" s="83" t="s">
        <v>158</v>
      </c>
      <c r="I17" s="84">
        <v>4.8000000000000001E-2</v>
      </c>
      <c r="J17" s="84">
        <v>4.8499999999999995E-2</v>
      </c>
      <c r="K17" s="77">
        <v>17000.000000000004</v>
      </c>
      <c r="L17" s="79">
        <v>110.35364705882353</v>
      </c>
      <c r="M17" s="77">
        <v>18.760120000000004</v>
      </c>
      <c r="N17" s="70"/>
      <c r="O17" s="78">
        <f t="shared" si="0"/>
        <v>3.1802651173117177E-4</v>
      </c>
      <c r="P17" s="78">
        <f>M17/'סכום נכסי הקרן'!$C$42</f>
        <v>2.3493679111351822E-4</v>
      </c>
    </row>
    <row r="18" spans="2:16">
      <c r="B18" s="76" t="s">
        <v>1631</v>
      </c>
      <c r="C18" s="70" t="s">
        <v>1632</v>
      </c>
      <c r="D18" s="70" t="s">
        <v>258</v>
      </c>
      <c r="E18" s="70"/>
      <c r="F18" s="97">
        <v>40269</v>
      </c>
      <c r="G18" s="77">
        <v>4.01</v>
      </c>
      <c r="H18" s="83" t="s">
        <v>158</v>
      </c>
      <c r="I18" s="84">
        <v>4.8000000000000001E-2</v>
      </c>
      <c r="J18" s="84">
        <v>4.8500000000000008E-2</v>
      </c>
      <c r="K18" s="77">
        <v>30000.000000000004</v>
      </c>
      <c r="L18" s="79">
        <v>111.97669999999998</v>
      </c>
      <c r="M18" s="77">
        <v>33.59301</v>
      </c>
      <c r="N18" s="70"/>
      <c r="O18" s="78">
        <f t="shared" si="0"/>
        <v>5.6947758270471443E-4</v>
      </c>
      <c r="P18" s="78">
        <f>M18/'סכום נכסי הקרן'!$C$42</f>
        <v>4.2069208369905557E-4</v>
      </c>
    </row>
    <row r="19" spans="2:16">
      <c r="B19" s="76" t="s">
        <v>1633</v>
      </c>
      <c r="C19" s="70" t="s">
        <v>1634</v>
      </c>
      <c r="D19" s="70" t="s">
        <v>258</v>
      </c>
      <c r="E19" s="70"/>
      <c r="F19" s="97">
        <v>40391</v>
      </c>
      <c r="G19" s="77">
        <v>4.34</v>
      </c>
      <c r="H19" s="83" t="s">
        <v>158</v>
      </c>
      <c r="I19" s="84">
        <v>4.8000000000000001E-2</v>
      </c>
      <c r="J19" s="84">
        <v>4.8500000000000008E-2</v>
      </c>
      <c r="K19" s="77">
        <v>123000.00000000001</v>
      </c>
      <c r="L19" s="79">
        <v>108.4508617886179</v>
      </c>
      <c r="M19" s="77">
        <v>133.39456000000001</v>
      </c>
      <c r="N19" s="70"/>
      <c r="O19" s="78">
        <f t="shared" si="0"/>
        <v>2.2613398315530229E-3</v>
      </c>
      <c r="P19" s="78">
        <f>M19/'סכום נכסי הקרן'!$C$42</f>
        <v>1.6705271543252212E-3</v>
      </c>
    </row>
    <row r="20" spans="2:16">
      <c r="B20" s="76" t="s">
        <v>1635</v>
      </c>
      <c r="C20" s="70" t="s">
        <v>1636</v>
      </c>
      <c r="D20" s="70" t="s">
        <v>258</v>
      </c>
      <c r="E20" s="70"/>
      <c r="F20" s="97">
        <v>40909</v>
      </c>
      <c r="G20" s="77">
        <v>5.4199999999999982</v>
      </c>
      <c r="H20" s="83" t="s">
        <v>158</v>
      </c>
      <c r="I20" s="84">
        <v>4.8000000000000001E-2</v>
      </c>
      <c r="J20" s="84">
        <v>4.8499999999999995E-2</v>
      </c>
      <c r="K20" s="77">
        <v>1026000.0000000001</v>
      </c>
      <c r="L20" s="79">
        <v>104.48312183235868</v>
      </c>
      <c r="M20" s="77">
        <v>1071.9968300000003</v>
      </c>
      <c r="N20" s="70"/>
      <c r="O20" s="78">
        <f t="shared" si="0"/>
        <v>1.8172773544720074E-2</v>
      </c>
      <c r="P20" s="78">
        <f>M20/'סכום נכסי הקרן'!$C$42</f>
        <v>1.3424833920255506E-2</v>
      </c>
    </row>
    <row r="21" spans="2:16">
      <c r="B21" s="76" t="s">
        <v>1637</v>
      </c>
      <c r="C21" s="70" t="s">
        <v>1638</v>
      </c>
      <c r="D21" s="70" t="s">
        <v>258</v>
      </c>
      <c r="E21" s="70"/>
      <c r="F21" s="97">
        <v>41214</v>
      </c>
      <c r="G21" s="77">
        <v>5.97</v>
      </c>
      <c r="H21" s="83" t="s">
        <v>158</v>
      </c>
      <c r="I21" s="84">
        <v>4.8000000000000001E-2</v>
      </c>
      <c r="J21" s="84">
        <v>4.8500000000000008E-2</v>
      </c>
      <c r="K21" s="77">
        <v>870000.00000000012</v>
      </c>
      <c r="L21" s="79">
        <v>103.14003333333334</v>
      </c>
      <c r="M21" s="77">
        <v>897.31829000000016</v>
      </c>
      <c r="N21" s="70"/>
      <c r="O21" s="78">
        <f t="shared" si="0"/>
        <v>1.5211576774630439E-2</v>
      </c>
      <c r="P21" s="78">
        <f>M21/'סכום נכסי הקרן'!$C$42</f>
        <v>1.1237299103634165E-2</v>
      </c>
    </row>
    <row r="22" spans="2:16">
      <c r="B22" s="76" t="s">
        <v>1639</v>
      </c>
      <c r="C22" s="70" t="s">
        <v>1640</v>
      </c>
      <c r="D22" s="70" t="s">
        <v>258</v>
      </c>
      <c r="E22" s="70"/>
      <c r="F22" s="97">
        <v>41275</v>
      </c>
      <c r="G22" s="77">
        <v>6.1400000000000023</v>
      </c>
      <c r="H22" s="83" t="s">
        <v>158</v>
      </c>
      <c r="I22" s="84">
        <v>4.8000000000000001E-2</v>
      </c>
      <c r="J22" s="84">
        <v>4.8500000000000008E-2</v>
      </c>
      <c r="K22" s="77">
        <v>189000.00000000003</v>
      </c>
      <c r="L22" s="79">
        <v>103.00108465608464</v>
      </c>
      <c r="M22" s="77">
        <v>194.67204999999998</v>
      </c>
      <c r="N22" s="70"/>
      <c r="O22" s="78">
        <f t="shared" si="0"/>
        <v>3.3001320350326243E-3</v>
      </c>
      <c r="P22" s="78">
        <f>M22/'סכום נכסי הקרן'!$C$42</f>
        <v>2.4379176010862597E-3</v>
      </c>
    </row>
    <row r="23" spans="2:16">
      <c r="B23" s="76" t="s">
        <v>1641</v>
      </c>
      <c r="C23" s="70" t="s">
        <v>1642</v>
      </c>
      <c r="D23" s="70" t="s">
        <v>258</v>
      </c>
      <c r="E23" s="70"/>
      <c r="F23" s="97">
        <v>41334</v>
      </c>
      <c r="G23" s="77">
        <v>6.3100000000000005</v>
      </c>
      <c r="H23" s="83" t="s">
        <v>158</v>
      </c>
      <c r="I23" s="84">
        <v>4.8000000000000001E-2</v>
      </c>
      <c r="J23" s="84">
        <v>4.8600000000000011E-2</v>
      </c>
      <c r="K23" s="77">
        <v>320000.00000000006</v>
      </c>
      <c r="L23" s="79">
        <v>102.17499062499996</v>
      </c>
      <c r="M23" s="77">
        <v>326.95997</v>
      </c>
      <c r="N23" s="70"/>
      <c r="O23" s="78">
        <f t="shared" si="0"/>
        <v>5.5427118128683903E-3</v>
      </c>
      <c r="P23" s="78">
        <f>M23/'סכום נכסי הקרן'!$C$42</f>
        <v>4.0945860780406615E-3</v>
      </c>
    </row>
    <row r="24" spans="2:16">
      <c r="B24" s="76" t="s">
        <v>1643</v>
      </c>
      <c r="C24" s="70">
        <v>2704</v>
      </c>
      <c r="D24" s="70" t="s">
        <v>258</v>
      </c>
      <c r="E24" s="70"/>
      <c r="F24" s="97">
        <v>41395</v>
      </c>
      <c r="G24" s="77">
        <v>6.3199999999999994</v>
      </c>
      <c r="H24" s="83" t="s">
        <v>158</v>
      </c>
      <c r="I24" s="84">
        <v>4.8000000000000001E-2</v>
      </c>
      <c r="J24" s="84">
        <v>4.8600000000000004E-2</v>
      </c>
      <c r="K24" s="77">
        <v>377000.00000000006</v>
      </c>
      <c r="L24" s="79">
        <v>103.59624137931036</v>
      </c>
      <c r="M24" s="77">
        <v>390.55783000000008</v>
      </c>
      <c r="N24" s="70"/>
      <c r="O24" s="78">
        <f t="shared" si="0"/>
        <v>6.6208395417617794E-3</v>
      </c>
      <c r="P24" s="78">
        <f>M24/'סכום נכסי הקרן'!$C$42</f>
        <v>4.8910349893528911E-3</v>
      </c>
    </row>
    <row r="25" spans="2:16">
      <c r="B25" s="76" t="s">
        <v>1644</v>
      </c>
      <c r="C25" s="70" t="s">
        <v>1645</v>
      </c>
      <c r="D25" s="70" t="s">
        <v>258</v>
      </c>
      <c r="E25" s="70"/>
      <c r="F25" s="97">
        <v>41427</v>
      </c>
      <c r="G25" s="77">
        <v>6.4100000000000028</v>
      </c>
      <c r="H25" s="83" t="s">
        <v>158</v>
      </c>
      <c r="I25" s="84">
        <v>4.8000000000000001E-2</v>
      </c>
      <c r="J25" s="84">
        <v>4.8600000000000011E-2</v>
      </c>
      <c r="K25" s="77">
        <v>528000.00000000012</v>
      </c>
      <c r="L25" s="79">
        <v>102.77056439393937</v>
      </c>
      <c r="M25" s="77">
        <v>542.62857999999994</v>
      </c>
      <c r="N25" s="70"/>
      <c r="O25" s="78">
        <f t="shared" si="0"/>
        <v>9.1987830815068901E-3</v>
      </c>
      <c r="P25" s="78">
        <f>M25/'סכום נכסי הקרן'!$C$42</f>
        <v>6.7954478623636185E-3</v>
      </c>
    </row>
    <row r="26" spans="2:16">
      <c r="B26" s="76" t="s">
        <v>1646</v>
      </c>
      <c r="C26" s="70">
        <v>8805</v>
      </c>
      <c r="D26" s="70" t="s">
        <v>258</v>
      </c>
      <c r="E26" s="70"/>
      <c r="F26" s="97">
        <v>41487</v>
      </c>
      <c r="G26" s="77">
        <v>6.5799999999999992</v>
      </c>
      <c r="H26" s="83" t="s">
        <v>158</v>
      </c>
      <c r="I26" s="84">
        <v>4.8000000000000001E-2</v>
      </c>
      <c r="J26" s="84">
        <v>4.8499999999999995E-2</v>
      </c>
      <c r="K26" s="77">
        <v>511000.00000000006</v>
      </c>
      <c r="L26" s="79">
        <v>101.06813502935422</v>
      </c>
      <c r="M26" s="77">
        <v>516.45817000000011</v>
      </c>
      <c r="N26" s="70"/>
      <c r="O26" s="78">
        <f t="shared" si="0"/>
        <v>8.75513537547545E-3</v>
      </c>
      <c r="P26" s="78">
        <f>M26/'סכום נכסי הקרן'!$C$42</f>
        <v>6.4677105052718146E-3</v>
      </c>
    </row>
    <row r="27" spans="2:16">
      <c r="B27" s="76" t="s">
        <v>1647</v>
      </c>
      <c r="C27" s="70" t="s">
        <v>1648</v>
      </c>
      <c r="D27" s="70" t="s">
        <v>258</v>
      </c>
      <c r="E27" s="70"/>
      <c r="F27" s="97">
        <v>41548</v>
      </c>
      <c r="G27" s="77">
        <v>6.5900000000000016</v>
      </c>
      <c r="H27" s="83" t="s">
        <v>158</v>
      </c>
      <c r="I27" s="84">
        <v>4.8000000000000001E-2</v>
      </c>
      <c r="J27" s="84">
        <v>4.8500000000000015E-2</v>
      </c>
      <c r="K27" s="77">
        <v>587000.00000000012</v>
      </c>
      <c r="L27" s="79">
        <v>102.39102555366266</v>
      </c>
      <c r="M27" s="77">
        <v>601.03531999999996</v>
      </c>
      <c r="N27" s="70"/>
      <c r="O27" s="78">
        <f t="shared" si="0"/>
        <v>1.0188909572370994E-2</v>
      </c>
      <c r="P27" s="78">
        <f>M27/'סכום נכסי הקרן'!$C$42</f>
        <v>7.5268873241048848E-3</v>
      </c>
    </row>
    <row r="28" spans="2:16">
      <c r="B28" s="76" t="s">
        <v>1649</v>
      </c>
      <c r="C28" s="70" t="s">
        <v>1650</v>
      </c>
      <c r="D28" s="70" t="s">
        <v>258</v>
      </c>
      <c r="E28" s="70"/>
      <c r="F28" s="97">
        <v>41579</v>
      </c>
      <c r="G28" s="77">
        <v>6.67</v>
      </c>
      <c r="H28" s="83" t="s">
        <v>158</v>
      </c>
      <c r="I28" s="84">
        <v>4.8000000000000001E-2</v>
      </c>
      <c r="J28" s="84">
        <v>4.8499999999999988E-2</v>
      </c>
      <c r="K28" s="77">
        <v>513000.00000000006</v>
      </c>
      <c r="L28" s="79">
        <v>101.98710331384017</v>
      </c>
      <c r="M28" s="77">
        <v>523.19384000000014</v>
      </c>
      <c r="N28" s="70"/>
      <c r="O28" s="78">
        <f t="shared" si="0"/>
        <v>8.8693202332627303E-3</v>
      </c>
      <c r="P28" s="78">
        <f>M28/'סכום נכסי הקרן'!$C$42</f>
        <v>6.5520626680404754E-3</v>
      </c>
    </row>
    <row r="29" spans="2:16">
      <c r="B29" s="76" t="s">
        <v>1651</v>
      </c>
      <c r="C29" s="70" t="s">
        <v>1652</v>
      </c>
      <c r="D29" s="70" t="s">
        <v>258</v>
      </c>
      <c r="E29" s="70"/>
      <c r="F29" s="97">
        <v>41609</v>
      </c>
      <c r="G29" s="77">
        <v>6.7499999999999991</v>
      </c>
      <c r="H29" s="83" t="s">
        <v>158</v>
      </c>
      <c r="I29" s="84">
        <v>4.8000000000000001E-2</v>
      </c>
      <c r="J29" s="84">
        <v>4.8499999999999995E-2</v>
      </c>
      <c r="K29" s="77">
        <v>227000.00000000003</v>
      </c>
      <c r="L29" s="79">
        <v>101.58451101321586</v>
      </c>
      <c r="M29" s="77">
        <v>230.59684000000001</v>
      </c>
      <c r="N29" s="70"/>
      <c r="O29" s="78">
        <f t="shared" si="0"/>
        <v>3.9091385684862957E-3</v>
      </c>
      <c r="P29" s="78">
        <f>M29/'סכום נכסי הקרן'!$C$42</f>
        <v>2.8878110390827658E-3</v>
      </c>
    </row>
    <row r="30" spans="2:16">
      <c r="B30" s="76" t="s">
        <v>1653</v>
      </c>
      <c r="C30" s="70" t="s">
        <v>1654</v>
      </c>
      <c r="D30" s="70" t="s">
        <v>258</v>
      </c>
      <c r="E30" s="70"/>
      <c r="F30" s="97">
        <v>41700</v>
      </c>
      <c r="G30" s="77">
        <v>6.9999999999999973</v>
      </c>
      <c r="H30" s="83" t="s">
        <v>158</v>
      </c>
      <c r="I30" s="84">
        <v>4.8000000000000001E-2</v>
      </c>
      <c r="J30" s="84">
        <v>4.8600000000000004E-2</v>
      </c>
      <c r="K30" s="77">
        <v>149000.00000000003</v>
      </c>
      <c r="L30" s="79">
        <v>100.76389261744966</v>
      </c>
      <c r="M30" s="77">
        <v>150.13820000000004</v>
      </c>
      <c r="N30" s="70"/>
      <c r="O30" s="78">
        <f t="shared" si="0"/>
        <v>2.5451824414554395E-3</v>
      </c>
      <c r="P30" s="78">
        <f>M30/'סכום נכסי הקרן'!$C$42</f>
        <v>1.8802111570480158E-3</v>
      </c>
    </row>
    <row r="31" spans="2:16">
      <c r="B31" s="76" t="s">
        <v>1655</v>
      </c>
      <c r="C31" s="70" t="s">
        <v>1656</v>
      </c>
      <c r="D31" s="70" t="s">
        <v>258</v>
      </c>
      <c r="E31" s="70"/>
      <c r="F31" s="97">
        <v>41730</v>
      </c>
      <c r="G31" s="77">
        <v>6.9200000000000008</v>
      </c>
      <c r="H31" s="83" t="s">
        <v>158</v>
      </c>
      <c r="I31" s="84">
        <v>4.8000000000000001E-2</v>
      </c>
      <c r="J31" s="84">
        <v>4.8500000000000008E-2</v>
      </c>
      <c r="K31" s="77">
        <v>236000.00000000003</v>
      </c>
      <c r="L31" s="79">
        <v>102.98661440677967</v>
      </c>
      <c r="M31" s="77">
        <v>243.04841000000005</v>
      </c>
      <c r="N31" s="70"/>
      <c r="O31" s="78">
        <f t="shared" si="0"/>
        <v>4.1202208735395957E-3</v>
      </c>
      <c r="P31" s="78">
        <f>M31/'סכום נכסי הקרן'!$C$42</f>
        <v>3.0437445778941038E-3</v>
      </c>
    </row>
    <row r="32" spans="2:16">
      <c r="B32" s="76" t="s">
        <v>1657</v>
      </c>
      <c r="C32" s="70" t="s">
        <v>1658</v>
      </c>
      <c r="D32" s="70" t="s">
        <v>258</v>
      </c>
      <c r="E32" s="70"/>
      <c r="F32" s="97">
        <v>41791</v>
      </c>
      <c r="G32" s="77">
        <v>7.08</v>
      </c>
      <c r="H32" s="83" t="s">
        <v>158</v>
      </c>
      <c r="I32" s="84">
        <v>4.8000000000000001E-2</v>
      </c>
      <c r="J32" s="84">
        <v>4.8499999999999995E-2</v>
      </c>
      <c r="K32" s="77">
        <v>313000.00000000006</v>
      </c>
      <c r="L32" s="79">
        <v>101.7742875399361</v>
      </c>
      <c r="M32" s="77">
        <v>318.55352000000005</v>
      </c>
      <c r="N32" s="70"/>
      <c r="O32" s="78">
        <f t="shared" si="0"/>
        <v>5.4002034510059662E-3</v>
      </c>
      <c r="P32" s="78">
        <f>M32/'סכום נכסי הקרן'!$C$42</f>
        <v>3.9893103981592836E-3</v>
      </c>
    </row>
    <row r="33" spans="2:16">
      <c r="B33" s="76" t="s">
        <v>1659</v>
      </c>
      <c r="C33" s="70" t="s">
        <v>1660</v>
      </c>
      <c r="D33" s="70" t="s">
        <v>258</v>
      </c>
      <c r="E33" s="70"/>
      <c r="F33" s="97">
        <v>41945</v>
      </c>
      <c r="G33" s="77">
        <v>7.330000000000001</v>
      </c>
      <c r="H33" s="83" t="s">
        <v>158</v>
      </c>
      <c r="I33" s="84">
        <v>4.8000000000000001E-2</v>
      </c>
      <c r="J33" s="84">
        <v>4.8500000000000008E-2</v>
      </c>
      <c r="K33" s="77">
        <v>574000.00000000012</v>
      </c>
      <c r="L33" s="79">
        <v>102.06383275261322</v>
      </c>
      <c r="M33" s="77">
        <v>585.84640000000002</v>
      </c>
      <c r="N33" s="70"/>
      <c r="O33" s="78">
        <f t="shared" si="0"/>
        <v>9.9314229867540679E-3</v>
      </c>
      <c r="P33" s="78">
        <f>M33/'סכום נכסי הקרן'!$C$42</f>
        <v>7.3366733955543256E-3</v>
      </c>
    </row>
    <row r="34" spans="2:16">
      <c r="B34" s="76" t="s">
        <v>1661</v>
      </c>
      <c r="C34" s="70" t="s">
        <v>1662</v>
      </c>
      <c r="D34" s="70" t="s">
        <v>258</v>
      </c>
      <c r="E34" s="70"/>
      <c r="F34" s="97">
        <v>41974</v>
      </c>
      <c r="G34" s="77">
        <v>7.41</v>
      </c>
      <c r="H34" s="83" t="s">
        <v>158</v>
      </c>
      <c r="I34" s="84">
        <v>4.8000000000000001E-2</v>
      </c>
      <c r="J34" s="84">
        <v>4.8500000000000008E-2</v>
      </c>
      <c r="K34" s="77">
        <v>1103000.0000000002</v>
      </c>
      <c r="L34" s="79">
        <v>101.58409428830463</v>
      </c>
      <c r="M34" s="77">
        <v>1120.4725600000002</v>
      </c>
      <c r="N34" s="70"/>
      <c r="O34" s="78">
        <f t="shared" si="0"/>
        <v>1.8994546929726252E-2</v>
      </c>
      <c r="P34" s="78">
        <f>M34/'סכום נכסי הקרן'!$C$42</f>
        <v>1.4031905327745717E-2</v>
      </c>
    </row>
    <row r="35" spans="2:16">
      <c r="B35" s="76" t="s">
        <v>1663</v>
      </c>
      <c r="C35" s="70" t="s">
        <v>1664</v>
      </c>
      <c r="D35" s="70" t="s">
        <v>258</v>
      </c>
      <c r="E35" s="70"/>
      <c r="F35" s="97">
        <v>42036</v>
      </c>
      <c r="G35" s="77">
        <v>7.5800000000000018</v>
      </c>
      <c r="H35" s="83" t="s">
        <v>158</v>
      </c>
      <c r="I35" s="84">
        <v>4.8000000000000001E-2</v>
      </c>
      <c r="J35" s="84">
        <v>4.8500000000000008E-2</v>
      </c>
      <c r="K35" s="77">
        <v>109000.00000000001</v>
      </c>
      <c r="L35" s="79">
        <v>100.78412844036697</v>
      </c>
      <c r="M35" s="77">
        <v>109.85470000000001</v>
      </c>
      <c r="N35" s="70"/>
      <c r="O35" s="78">
        <f t="shared" si="0"/>
        <v>1.8622859042625713E-3</v>
      </c>
      <c r="P35" s="78">
        <f>M35/'סכום נכסי הקרן'!$C$42</f>
        <v>1.3757327088919583E-3</v>
      </c>
    </row>
    <row r="36" spans="2:16">
      <c r="B36" s="76" t="s">
        <v>1665</v>
      </c>
      <c r="C36" s="70" t="s">
        <v>1666</v>
      </c>
      <c r="D36" s="70" t="s">
        <v>258</v>
      </c>
      <c r="E36" s="70"/>
      <c r="F36" s="97">
        <v>42064</v>
      </c>
      <c r="G36" s="77">
        <v>7.6599999999999993</v>
      </c>
      <c r="H36" s="83" t="s">
        <v>158</v>
      </c>
      <c r="I36" s="84">
        <v>4.8000000000000001E-2</v>
      </c>
      <c r="J36" s="84">
        <v>4.8499999999999995E-2</v>
      </c>
      <c r="K36" s="77">
        <v>756000.00000000012</v>
      </c>
      <c r="L36" s="79">
        <v>101.27811111111112</v>
      </c>
      <c r="M36" s="77">
        <v>765.66252000000009</v>
      </c>
      <c r="N36" s="70"/>
      <c r="O36" s="78">
        <f t="shared" si="0"/>
        <v>1.2979713370644672E-2</v>
      </c>
      <c r="P36" s="78">
        <f>M36/'סכום נכסי הקרן'!$C$42</f>
        <v>9.588547169457869E-3</v>
      </c>
    </row>
    <row r="37" spans="2:16">
      <c r="B37" s="76" t="s">
        <v>1667</v>
      </c>
      <c r="C37" s="70" t="s">
        <v>1668</v>
      </c>
      <c r="D37" s="70" t="s">
        <v>258</v>
      </c>
      <c r="E37" s="70"/>
      <c r="F37" s="97">
        <v>42095</v>
      </c>
      <c r="G37" s="77">
        <v>7.5600000000000005</v>
      </c>
      <c r="H37" s="83" t="s">
        <v>158</v>
      </c>
      <c r="I37" s="84">
        <v>4.8000000000000001E-2</v>
      </c>
      <c r="J37" s="84">
        <v>4.8499999999999995E-2</v>
      </c>
      <c r="K37" s="77">
        <v>1228000.0000000002</v>
      </c>
      <c r="L37" s="79">
        <v>104.04203990228014</v>
      </c>
      <c r="M37" s="77">
        <v>1277.6362500000002</v>
      </c>
      <c r="N37" s="70"/>
      <c r="O37" s="78">
        <f t="shared" si="0"/>
        <v>2.1658827334195906E-2</v>
      </c>
      <c r="P37" s="78">
        <f>M37/'סכום נכסי הקרן'!$C$42</f>
        <v>1.6000098122256612E-2</v>
      </c>
    </row>
    <row r="38" spans="2:16">
      <c r="B38" s="76" t="s">
        <v>1669</v>
      </c>
      <c r="C38" s="70" t="s">
        <v>1670</v>
      </c>
      <c r="D38" s="70" t="s">
        <v>258</v>
      </c>
      <c r="E38" s="70"/>
      <c r="F38" s="97">
        <v>42156</v>
      </c>
      <c r="G38" s="77">
        <v>7.73</v>
      </c>
      <c r="H38" s="83" t="s">
        <v>158</v>
      </c>
      <c r="I38" s="84">
        <v>4.8000000000000001E-2</v>
      </c>
      <c r="J38" s="84">
        <v>4.8500000000000008E-2</v>
      </c>
      <c r="K38" s="77">
        <v>152000.00000000003</v>
      </c>
      <c r="L38" s="79">
        <v>102.2880789473684</v>
      </c>
      <c r="M38" s="77">
        <v>155.47788</v>
      </c>
      <c r="N38" s="70"/>
      <c r="O38" s="78">
        <f t="shared" si="0"/>
        <v>2.6357021078627272E-3</v>
      </c>
      <c r="P38" s="78">
        <f>M38/'סכום נכסי הקרן'!$C$42</f>
        <v>1.9470810536570472E-3</v>
      </c>
    </row>
    <row r="39" spans="2:16">
      <c r="B39" s="76" t="s">
        <v>1671</v>
      </c>
      <c r="C39" s="70" t="s">
        <v>1672</v>
      </c>
      <c r="D39" s="70" t="s">
        <v>258</v>
      </c>
      <c r="E39" s="70"/>
      <c r="F39" s="97">
        <v>42339</v>
      </c>
      <c r="G39" s="77">
        <v>8.0399999999999991</v>
      </c>
      <c r="H39" s="83" t="s">
        <v>158</v>
      </c>
      <c r="I39" s="84">
        <v>4.8000000000000001E-2</v>
      </c>
      <c r="J39" s="84">
        <v>4.8500000000000008E-2</v>
      </c>
      <c r="K39" s="77">
        <v>919000.00000000012</v>
      </c>
      <c r="L39" s="79">
        <v>102.08231338411316</v>
      </c>
      <c r="M39" s="77">
        <v>938.13646000000017</v>
      </c>
      <c r="N39" s="70"/>
      <c r="O39" s="78">
        <f t="shared" si="0"/>
        <v>1.5903537178953542E-2</v>
      </c>
      <c r="P39" s="78">
        <f>M39/'סכום נכסי הקרן'!$C$42</f>
        <v>1.1748473332739632E-2</v>
      </c>
    </row>
    <row r="40" spans="2:16">
      <c r="B40" s="76" t="s">
        <v>1673</v>
      </c>
      <c r="C40" s="70" t="s">
        <v>1674</v>
      </c>
      <c r="D40" s="70" t="s">
        <v>258</v>
      </c>
      <c r="E40" s="70"/>
      <c r="F40" s="97">
        <v>42370</v>
      </c>
      <c r="G40" s="77">
        <v>8.129999999999999</v>
      </c>
      <c r="H40" s="83" t="s">
        <v>158</v>
      </c>
      <c r="I40" s="84">
        <v>4.8000000000000001E-2</v>
      </c>
      <c r="J40" s="84">
        <v>4.8500000000000008E-2</v>
      </c>
      <c r="K40" s="77">
        <v>226000.00000000003</v>
      </c>
      <c r="L40" s="79">
        <v>102.08950442477877</v>
      </c>
      <c r="M40" s="77">
        <v>230.72228000000004</v>
      </c>
      <c r="N40" s="70"/>
      <c r="O40" s="78">
        <f t="shared" si="0"/>
        <v>3.9112650605146815E-3</v>
      </c>
      <c r="P40" s="78">
        <f>M40/'סכום נכסי הקרן'!$C$42</f>
        <v>2.8893819496674149E-3</v>
      </c>
    </row>
    <row r="41" spans="2:16">
      <c r="B41" s="76" t="s">
        <v>1675</v>
      </c>
      <c r="C41" s="70" t="s">
        <v>1676</v>
      </c>
      <c r="D41" s="70" t="s">
        <v>258</v>
      </c>
      <c r="E41" s="70"/>
      <c r="F41" s="97">
        <v>42461</v>
      </c>
      <c r="G41" s="77">
        <v>8.18</v>
      </c>
      <c r="H41" s="83" t="s">
        <v>158</v>
      </c>
      <c r="I41" s="84">
        <v>4.8000000000000001E-2</v>
      </c>
      <c r="J41" s="84">
        <v>4.8499999999999995E-2</v>
      </c>
      <c r="K41" s="77">
        <v>1168000.0000000002</v>
      </c>
      <c r="L41" s="79">
        <v>104.25309674657534</v>
      </c>
      <c r="M41" s="77">
        <v>1217.6761700000002</v>
      </c>
      <c r="N41" s="70"/>
      <c r="O41" s="78">
        <f t="shared" si="0"/>
        <v>2.0642368213170986E-2</v>
      </c>
      <c r="P41" s="78">
        <f>M41/'סכום נכסי הקרן'!$C$42</f>
        <v>1.5249205868363256E-2</v>
      </c>
    </row>
    <row r="42" spans="2:16">
      <c r="B42" s="76" t="s">
        <v>1677</v>
      </c>
      <c r="C42" s="70" t="s">
        <v>1678</v>
      </c>
      <c r="D42" s="70" t="s">
        <v>258</v>
      </c>
      <c r="E42" s="70"/>
      <c r="F42" s="97">
        <v>42522</v>
      </c>
      <c r="G42" s="77">
        <v>8.34</v>
      </c>
      <c r="H42" s="83" t="s">
        <v>158</v>
      </c>
      <c r="I42" s="84">
        <v>4.8000000000000001E-2</v>
      </c>
      <c r="J42" s="84">
        <v>4.8600000000000004E-2</v>
      </c>
      <c r="K42" s="77">
        <v>306000.00000000006</v>
      </c>
      <c r="L42" s="79">
        <v>103.22195098039215</v>
      </c>
      <c r="M42" s="77">
        <v>315.85917000000006</v>
      </c>
      <c r="N42" s="70"/>
      <c r="O42" s="78">
        <f t="shared" si="0"/>
        <v>5.354528117805386E-3</v>
      </c>
      <c r="P42" s="78">
        <f>M42/'סכום נכסי הקרן'!$C$42</f>
        <v>3.9555685061491742E-3</v>
      </c>
    </row>
    <row r="43" spans="2:16">
      <c r="B43" s="76" t="s">
        <v>1679</v>
      </c>
      <c r="C43" s="70" t="s">
        <v>1680</v>
      </c>
      <c r="D43" s="70" t="s">
        <v>258</v>
      </c>
      <c r="E43" s="70"/>
      <c r="F43" s="97">
        <v>42552</v>
      </c>
      <c r="G43" s="77">
        <v>8.43</v>
      </c>
      <c r="H43" s="83" t="s">
        <v>158</v>
      </c>
      <c r="I43" s="84">
        <v>4.8000000000000001E-2</v>
      </c>
      <c r="J43" s="84">
        <v>4.8499999999999988E-2</v>
      </c>
      <c r="K43" s="77">
        <v>137000.00000000003</v>
      </c>
      <c r="L43" s="79">
        <v>102.50247445255476</v>
      </c>
      <c r="M43" s="77">
        <v>140.42839000000004</v>
      </c>
      <c r="N43" s="70"/>
      <c r="O43" s="78">
        <f t="shared" si="0"/>
        <v>2.3805791764511404E-3</v>
      </c>
      <c r="P43" s="78">
        <f>M43/'סכום נכסי הקרן'!$C$42</f>
        <v>1.7586132353011427E-3</v>
      </c>
    </row>
    <row r="44" spans="2:16">
      <c r="B44" s="76" t="s">
        <v>1681</v>
      </c>
      <c r="C44" s="70" t="s">
        <v>1682</v>
      </c>
      <c r="D44" s="70" t="s">
        <v>258</v>
      </c>
      <c r="E44" s="70"/>
      <c r="F44" s="97">
        <v>42583</v>
      </c>
      <c r="G44" s="77">
        <v>8.51</v>
      </c>
      <c r="H44" s="83" t="s">
        <v>158</v>
      </c>
      <c r="I44" s="84">
        <v>4.8000000000000001E-2</v>
      </c>
      <c r="J44" s="84">
        <v>4.8499999999999995E-2</v>
      </c>
      <c r="K44" s="77">
        <v>285000.00000000006</v>
      </c>
      <c r="L44" s="79">
        <v>101.79953684210525</v>
      </c>
      <c r="M44" s="77">
        <v>290.12868000000003</v>
      </c>
      <c r="N44" s="70"/>
      <c r="O44" s="78">
        <f t="shared" si="0"/>
        <v>4.9183380518658393E-3</v>
      </c>
      <c r="P44" s="78">
        <f>M44/'סכום נכסי הקרן'!$C$42</f>
        <v>3.6333403565222805E-3</v>
      </c>
    </row>
    <row r="45" spans="2:16">
      <c r="B45" s="76" t="s">
        <v>1683</v>
      </c>
      <c r="C45" s="70" t="s">
        <v>1684</v>
      </c>
      <c r="D45" s="70" t="s">
        <v>258</v>
      </c>
      <c r="E45" s="70"/>
      <c r="F45" s="97">
        <v>42705</v>
      </c>
      <c r="G45" s="77">
        <v>8.64</v>
      </c>
      <c r="H45" s="83" t="s">
        <v>158</v>
      </c>
      <c r="I45" s="84">
        <v>4.8000000000000001E-2</v>
      </c>
      <c r="J45" s="84">
        <v>4.8499999999999995E-2</v>
      </c>
      <c r="K45" s="77">
        <v>1100000.0000000002</v>
      </c>
      <c r="L45" s="79">
        <v>102.38998454545455</v>
      </c>
      <c r="M45" s="77">
        <v>1126.2898300000004</v>
      </c>
      <c r="N45" s="70"/>
      <c r="O45" s="78">
        <f t="shared" si="0"/>
        <v>1.9093162828019997E-2</v>
      </c>
      <c r="P45" s="78">
        <f>M45/'סכום נכסי הקרן'!$C$42</f>
        <v>1.4104756180876773E-2</v>
      </c>
    </row>
    <row r="46" spans="2:16">
      <c r="B46" s="76" t="s">
        <v>1685</v>
      </c>
      <c r="C46" s="70" t="s">
        <v>1686</v>
      </c>
      <c r="D46" s="70" t="s">
        <v>258</v>
      </c>
      <c r="E46" s="70"/>
      <c r="F46" s="97">
        <v>42736</v>
      </c>
      <c r="G46" s="77">
        <v>8.73</v>
      </c>
      <c r="H46" s="83" t="s">
        <v>158</v>
      </c>
      <c r="I46" s="84">
        <v>4.8000000000000001E-2</v>
      </c>
      <c r="J46" s="84">
        <v>4.8499999999999995E-2</v>
      </c>
      <c r="K46" s="77">
        <v>287000.00000000006</v>
      </c>
      <c r="L46" s="79">
        <v>102.398425087108</v>
      </c>
      <c r="M46" s="77">
        <v>293.88348000000002</v>
      </c>
      <c r="N46" s="70"/>
      <c r="O46" s="78">
        <f t="shared" si="0"/>
        <v>4.9819904136976503E-3</v>
      </c>
      <c r="P46" s="78">
        <f>M46/'סכום נכסי הקרן'!$C$42</f>
        <v>3.6803624791565191E-3</v>
      </c>
    </row>
    <row r="47" spans="2:16">
      <c r="B47" s="76" t="s">
        <v>1687</v>
      </c>
      <c r="C47" s="70" t="s">
        <v>1688</v>
      </c>
      <c r="D47" s="70" t="s">
        <v>258</v>
      </c>
      <c r="E47" s="70"/>
      <c r="F47" s="97">
        <v>42767</v>
      </c>
      <c r="G47" s="77">
        <v>8.81</v>
      </c>
      <c r="H47" s="83" t="s">
        <v>158</v>
      </c>
      <c r="I47" s="84">
        <v>4.8000000000000001E-2</v>
      </c>
      <c r="J47" s="84">
        <v>4.8499999999999995E-2</v>
      </c>
      <c r="K47" s="77">
        <v>801000.00000000012</v>
      </c>
      <c r="L47" s="79">
        <v>101.99436579275906</v>
      </c>
      <c r="M47" s="77">
        <v>816.97487000000012</v>
      </c>
      <c r="N47" s="70"/>
      <c r="O47" s="78">
        <f t="shared" si="0"/>
        <v>1.3849573887487261E-2</v>
      </c>
      <c r="P47" s="78">
        <f>M47/'סכום נכסי הקרן'!$C$42</f>
        <v>1.0231142145049376E-2</v>
      </c>
    </row>
    <row r="48" spans="2:16">
      <c r="B48" s="76" t="s">
        <v>1689</v>
      </c>
      <c r="C48" s="70" t="s">
        <v>1690</v>
      </c>
      <c r="D48" s="70" t="s">
        <v>258</v>
      </c>
      <c r="E48" s="70"/>
      <c r="F48" s="97">
        <v>42795</v>
      </c>
      <c r="G48" s="77">
        <v>8.89</v>
      </c>
      <c r="H48" s="83" t="s">
        <v>158</v>
      </c>
      <c r="I48" s="84">
        <v>4.8000000000000001E-2</v>
      </c>
      <c r="J48" s="84">
        <v>4.8500000000000008E-2</v>
      </c>
      <c r="K48" s="77">
        <v>953000.00000000012</v>
      </c>
      <c r="L48" s="79">
        <v>101.79554039874081</v>
      </c>
      <c r="M48" s="77">
        <v>970.11150000000009</v>
      </c>
      <c r="N48" s="70"/>
      <c r="O48" s="78">
        <f t="shared" si="0"/>
        <v>1.6445586506658519E-2</v>
      </c>
      <c r="P48" s="78">
        <f>M48/'סכום נכסי הקרן'!$C$42</f>
        <v>1.2148903249676537E-2</v>
      </c>
    </row>
    <row r="49" spans="2:16">
      <c r="B49" s="76" t="s">
        <v>1691</v>
      </c>
      <c r="C49" s="70" t="s">
        <v>1692</v>
      </c>
      <c r="D49" s="70" t="s">
        <v>258</v>
      </c>
      <c r="E49" s="70"/>
      <c r="F49" s="97">
        <v>42826</v>
      </c>
      <c r="G49" s="77">
        <v>8.77</v>
      </c>
      <c r="H49" s="83" t="s">
        <v>158</v>
      </c>
      <c r="I49" s="84">
        <v>4.8000000000000001E-2</v>
      </c>
      <c r="J49" s="84">
        <v>4.8499999999999995E-2</v>
      </c>
      <c r="K49" s="77">
        <v>1353000.0000000002</v>
      </c>
      <c r="L49" s="79">
        <v>103.82758610495195</v>
      </c>
      <c r="M49" s="77">
        <v>1404.7872400000001</v>
      </c>
      <c r="N49" s="70"/>
      <c r="O49" s="78">
        <f t="shared" si="0"/>
        <v>2.3814324517202466E-2</v>
      </c>
      <c r="P49" s="78">
        <f>M49/'סכום נכסי הקרן'!$C$42</f>
        <v>1.7592435782010762E-2</v>
      </c>
    </row>
    <row r="50" spans="2:16">
      <c r="B50" s="76" t="s">
        <v>1693</v>
      </c>
      <c r="C50" s="70" t="s">
        <v>1694</v>
      </c>
      <c r="D50" s="70" t="s">
        <v>258</v>
      </c>
      <c r="E50" s="70"/>
      <c r="F50" s="97">
        <v>42856</v>
      </c>
      <c r="G50" s="77">
        <v>8.85</v>
      </c>
      <c r="H50" s="83" t="s">
        <v>158</v>
      </c>
      <c r="I50" s="84">
        <v>4.8000000000000001E-2</v>
      </c>
      <c r="J50" s="84">
        <v>4.8499999999999995E-2</v>
      </c>
      <c r="K50" s="77">
        <v>1169000.0000000002</v>
      </c>
      <c r="L50" s="79">
        <v>103.10786398631308</v>
      </c>
      <c r="M50" s="77">
        <v>1205.3309300000001</v>
      </c>
      <c r="N50" s="70"/>
      <c r="O50" s="78">
        <f t="shared" si="0"/>
        <v>2.043308844237612E-2</v>
      </c>
      <c r="P50" s="78">
        <f>M50/'סכום נכסי הקרן'!$C$42</f>
        <v>1.5094603921727186E-2</v>
      </c>
    </row>
    <row r="51" spans="2:16">
      <c r="B51" s="76" t="s">
        <v>1695</v>
      </c>
      <c r="C51" s="70" t="s">
        <v>1696</v>
      </c>
      <c r="D51" s="70" t="s">
        <v>258</v>
      </c>
      <c r="E51" s="70"/>
      <c r="F51" s="97">
        <v>42918</v>
      </c>
      <c r="G51" s="77">
        <v>9.02</v>
      </c>
      <c r="H51" s="83" t="s">
        <v>158</v>
      </c>
      <c r="I51" s="84">
        <v>4.8000000000000001E-2</v>
      </c>
      <c r="J51" s="84">
        <v>4.8499999999999995E-2</v>
      </c>
      <c r="K51" s="77">
        <v>1186000.0000000002</v>
      </c>
      <c r="L51" s="79">
        <v>101.67076222596964</v>
      </c>
      <c r="M51" s="77">
        <v>1205.8152400000001</v>
      </c>
      <c r="N51" s="70"/>
      <c r="O51" s="78">
        <f t="shared" si="0"/>
        <v>2.0441298593478381E-2</v>
      </c>
      <c r="P51" s="78">
        <f>M51/'סכום נכסי הקרן'!$C$42</f>
        <v>1.5100669034173385E-2</v>
      </c>
    </row>
    <row r="52" spans="2:16">
      <c r="B52" s="76" t="s">
        <v>1697</v>
      </c>
      <c r="C52" s="70" t="s">
        <v>1698</v>
      </c>
      <c r="D52" s="70" t="s">
        <v>258</v>
      </c>
      <c r="E52" s="70"/>
      <c r="F52" s="97">
        <v>42949</v>
      </c>
      <c r="G52" s="77">
        <v>9.1100000000000012</v>
      </c>
      <c r="H52" s="83" t="s">
        <v>158</v>
      </c>
      <c r="I52" s="84">
        <v>4.8000000000000001E-2</v>
      </c>
      <c r="J52" s="84">
        <v>4.8499999999999995E-2</v>
      </c>
      <c r="K52" s="77">
        <v>545000.00000000012</v>
      </c>
      <c r="L52" s="79">
        <v>101.99196697247706</v>
      </c>
      <c r="M52" s="77">
        <v>555.85622000000012</v>
      </c>
      <c r="N52" s="70"/>
      <c r="O52" s="78">
        <f t="shared" si="0"/>
        <v>9.4230215302820441E-3</v>
      </c>
      <c r="P52" s="78">
        <f>M52/'סכום נכסי הקרן'!$C$42</f>
        <v>6.9611002833292017E-3</v>
      </c>
    </row>
    <row r="53" spans="2:16">
      <c r="B53" s="76" t="s">
        <v>1699</v>
      </c>
      <c r="C53" s="70" t="s">
        <v>1700</v>
      </c>
      <c r="D53" s="70" t="s">
        <v>258</v>
      </c>
      <c r="E53" s="70"/>
      <c r="F53" s="97">
        <v>43221</v>
      </c>
      <c r="G53" s="77">
        <v>9.4100000000000037</v>
      </c>
      <c r="H53" s="83" t="s">
        <v>158</v>
      </c>
      <c r="I53" s="84">
        <v>4.8000000000000001E-2</v>
      </c>
      <c r="J53" s="84">
        <v>4.8500000000000008E-2</v>
      </c>
      <c r="K53" s="77">
        <v>370000.00000000006</v>
      </c>
      <c r="L53" s="79">
        <v>102.91350540540537</v>
      </c>
      <c r="M53" s="77">
        <v>380.77996999999999</v>
      </c>
      <c r="N53" s="70"/>
      <c r="O53" s="78">
        <f t="shared" si="0"/>
        <v>6.4550826751747963E-3</v>
      </c>
      <c r="P53" s="78">
        <f>M53/'סכום נכסי הקרן'!$C$42</f>
        <v>4.7685848636416887E-3</v>
      </c>
    </row>
    <row r="54" spans="2:16">
      <c r="B54" s="76" t="s">
        <v>1701</v>
      </c>
      <c r="C54" s="70" t="s">
        <v>1702</v>
      </c>
      <c r="D54" s="70" t="s">
        <v>258</v>
      </c>
      <c r="E54" s="70"/>
      <c r="F54" s="97">
        <v>43252</v>
      </c>
      <c r="G54" s="77">
        <v>9.490000000000002</v>
      </c>
      <c r="H54" s="83" t="s">
        <v>158</v>
      </c>
      <c r="I54" s="84">
        <v>4.8000000000000001E-2</v>
      </c>
      <c r="J54" s="84">
        <v>4.8500000000000015E-2</v>
      </c>
      <c r="K54" s="77">
        <v>695000.00000000012</v>
      </c>
      <c r="L54" s="79">
        <v>102.10035251798558</v>
      </c>
      <c r="M54" s="77">
        <v>709.59744999999998</v>
      </c>
      <c r="N54" s="70"/>
      <c r="O54" s="78">
        <f t="shared" si="0"/>
        <v>1.2029283488423023E-2</v>
      </c>
      <c r="P54" s="78">
        <f>M54/'סכום נכסי הקרן'!$C$42</f>
        <v>8.8864329164917467E-3</v>
      </c>
    </row>
    <row r="55" spans="2:16">
      <c r="B55" s="76" t="s">
        <v>1703</v>
      </c>
      <c r="C55" s="70" t="s">
        <v>1704</v>
      </c>
      <c r="D55" s="70" t="s">
        <v>258</v>
      </c>
      <c r="E55" s="70"/>
      <c r="F55" s="97">
        <v>43282</v>
      </c>
      <c r="G55" s="77">
        <v>9.58</v>
      </c>
      <c r="H55" s="83" t="s">
        <v>158</v>
      </c>
      <c r="I55" s="84">
        <v>4.8000000000000001E-2</v>
      </c>
      <c r="J55" s="84">
        <v>4.8499999999999995E-2</v>
      </c>
      <c r="K55" s="77">
        <v>991000.00000000012</v>
      </c>
      <c r="L55" s="79">
        <v>101.19510393541877</v>
      </c>
      <c r="M55" s="77">
        <v>1002.8434800000001</v>
      </c>
      <c r="N55" s="70"/>
      <c r="O55" s="78">
        <f t="shared" si="0"/>
        <v>1.7000467681270115E-2</v>
      </c>
      <c r="P55" s="78">
        <f>M55/'סכום נכסי הקרן'!$C$42</f>
        <v>1.2558812479894247E-2</v>
      </c>
    </row>
    <row r="56" spans="2:16">
      <c r="B56" s="76" t="s">
        <v>1705</v>
      </c>
      <c r="C56" s="70" t="s">
        <v>1706</v>
      </c>
      <c r="D56" s="70" t="s">
        <v>258</v>
      </c>
      <c r="E56" s="70"/>
      <c r="F56" s="97">
        <v>43313</v>
      </c>
      <c r="G56" s="77">
        <v>9.66</v>
      </c>
      <c r="H56" s="83" t="s">
        <v>158</v>
      </c>
      <c r="I56" s="84">
        <v>4.8000000000000001E-2</v>
      </c>
      <c r="J56" s="84">
        <v>4.8500000000000008E-2</v>
      </c>
      <c r="K56" s="77">
        <v>329000.00000000006</v>
      </c>
      <c r="L56" s="79">
        <v>100.7938358662614</v>
      </c>
      <c r="M56" s="77">
        <v>331.61172000000005</v>
      </c>
      <c r="N56" s="70"/>
      <c r="O56" s="78">
        <f t="shared" si="0"/>
        <v>5.6215695081254296E-3</v>
      </c>
      <c r="P56" s="78">
        <f>M56/'סכום נכסי הקרן'!$C$42</f>
        <v>4.1528408876081013E-3</v>
      </c>
    </row>
    <row r="57" spans="2:16">
      <c r="B57" s="76" t="s">
        <v>1707</v>
      </c>
      <c r="C57" s="70" t="s">
        <v>1708</v>
      </c>
      <c r="D57" s="70" t="s">
        <v>258</v>
      </c>
      <c r="E57" s="70"/>
      <c r="F57" s="97">
        <v>43345</v>
      </c>
      <c r="G57" s="77">
        <v>9.75</v>
      </c>
      <c r="H57" s="83" t="s">
        <v>158</v>
      </c>
      <c r="I57" s="84">
        <v>4.8000000000000001E-2</v>
      </c>
      <c r="J57" s="84">
        <v>4.8499999999999995E-2</v>
      </c>
      <c r="K57" s="77">
        <v>106000.00000000001</v>
      </c>
      <c r="L57" s="79">
        <v>100.38299056603773</v>
      </c>
      <c r="M57" s="77">
        <v>106.40597000000001</v>
      </c>
      <c r="N57" s="70"/>
      <c r="O57" s="78">
        <f t="shared" si="0"/>
        <v>1.8038221219518697E-3</v>
      </c>
      <c r="P57" s="78">
        <f>M57/'סכום נכסי הקרן'!$C$42</f>
        <v>1.3325435630007316E-3</v>
      </c>
    </row>
    <row r="58" spans="2:16">
      <c r="B58" s="76" t="s">
        <v>1709</v>
      </c>
      <c r="C58" s="70" t="s">
        <v>1710</v>
      </c>
      <c r="D58" s="70" t="s">
        <v>258</v>
      </c>
      <c r="E58" s="70"/>
      <c r="F58" s="97">
        <v>43375</v>
      </c>
      <c r="G58" s="77">
        <v>9.5999999999999979</v>
      </c>
      <c r="H58" s="83" t="s">
        <v>158</v>
      </c>
      <c r="I58" s="84">
        <v>4.8000000000000001E-2</v>
      </c>
      <c r="J58" s="84">
        <v>4.8499999999999995E-2</v>
      </c>
      <c r="K58" s="77">
        <v>115000.00000000001</v>
      </c>
      <c r="L58" s="79">
        <v>102.38666956521739</v>
      </c>
      <c r="M58" s="77">
        <v>117.74467000000001</v>
      </c>
      <c r="N58" s="70"/>
      <c r="O58" s="78">
        <f t="shared" si="0"/>
        <v>1.9960387606815918E-3</v>
      </c>
      <c r="P58" s="78">
        <f>M58/'סכום נכסי הקרן'!$C$42</f>
        <v>1.474540404886543E-3</v>
      </c>
    </row>
    <row r="59" spans="2:16">
      <c r="B59" s="76" t="s">
        <v>1711</v>
      </c>
      <c r="C59" s="70" t="s">
        <v>1712</v>
      </c>
      <c r="D59" s="70" t="s">
        <v>258</v>
      </c>
      <c r="E59" s="70"/>
      <c r="F59" s="97">
        <v>43405</v>
      </c>
      <c r="G59" s="77">
        <v>9.6800000000000015</v>
      </c>
      <c r="H59" s="83" t="s">
        <v>158</v>
      </c>
      <c r="I59" s="84">
        <v>4.8000000000000001E-2</v>
      </c>
      <c r="J59" s="84">
        <v>4.8500000000000015E-2</v>
      </c>
      <c r="K59" s="77">
        <v>92000.000000000015</v>
      </c>
      <c r="L59" s="79">
        <v>101.99611956521737</v>
      </c>
      <c r="M59" s="77">
        <v>93.836429999999993</v>
      </c>
      <c r="N59" s="70"/>
      <c r="O59" s="78">
        <f t="shared" si="0"/>
        <v>1.5907399582841832E-3</v>
      </c>
      <c r="P59" s="78">
        <f>M59/'סכום נכסי הקרן'!$C$42</f>
        <v>1.1751326619311745E-3</v>
      </c>
    </row>
    <row r="60" spans="2:16">
      <c r="B60" s="76" t="s">
        <v>1713</v>
      </c>
      <c r="C60" s="70" t="s">
        <v>1714</v>
      </c>
      <c r="D60" s="70" t="s">
        <v>258</v>
      </c>
      <c r="E60" s="70"/>
      <c r="F60" s="97">
        <v>43435</v>
      </c>
      <c r="G60" s="77">
        <v>9.76</v>
      </c>
      <c r="H60" s="83" t="s">
        <v>158</v>
      </c>
      <c r="I60" s="84">
        <v>4.8000000000000001E-2</v>
      </c>
      <c r="J60" s="84">
        <v>4.8499999999999988E-2</v>
      </c>
      <c r="K60" s="77">
        <v>876000.00000000012</v>
      </c>
      <c r="L60" s="79">
        <v>101.59381164383562</v>
      </c>
      <c r="M60" s="77">
        <v>889.96179000000018</v>
      </c>
      <c r="N60" s="70"/>
      <c r="O60" s="78">
        <f t="shared" si="0"/>
        <v>1.5086867442624547E-2</v>
      </c>
      <c r="P60" s="78">
        <f>M60/'סכום נכסי הקרן'!$C$42</f>
        <v>1.1145172160745388E-2</v>
      </c>
    </row>
    <row r="61" spans="2:16">
      <c r="B61" s="76" t="s">
        <v>1715</v>
      </c>
      <c r="C61" s="70" t="s">
        <v>1716</v>
      </c>
      <c r="D61" s="70" t="s">
        <v>258</v>
      </c>
      <c r="E61" s="70"/>
      <c r="F61" s="97">
        <v>43556</v>
      </c>
      <c r="G61" s="77">
        <v>9.8600000000000012</v>
      </c>
      <c r="H61" s="83" t="s">
        <v>158</v>
      </c>
      <c r="I61" s="84">
        <v>4.8000000000000001E-2</v>
      </c>
      <c r="J61" s="84">
        <v>4.8500000000000015E-2</v>
      </c>
      <c r="K61" s="77">
        <v>11000.000000000002</v>
      </c>
      <c r="L61" s="79">
        <v>102.40045454545452</v>
      </c>
      <c r="M61" s="77">
        <v>11.264049999999999</v>
      </c>
      <c r="N61" s="70"/>
      <c r="O61" s="78">
        <f t="shared" si="0"/>
        <v>1.9095115220294455E-4</v>
      </c>
      <c r="P61" s="78">
        <f>M61/'סכום נכסי הקרן'!$C$42</f>
        <v>1.410619847816658E-4</v>
      </c>
    </row>
    <row r="62" spans="2:16">
      <c r="B62" s="76" t="s">
        <v>1717</v>
      </c>
      <c r="C62" s="70" t="s">
        <v>1718</v>
      </c>
      <c r="D62" s="70" t="s">
        <v>258</v>
      </c>
      <c r="E62" s="70"/>
      <c r="F62" s="97">
        <v>43586</v>
      </c>
      <c r="G62" s="77">
        <v>9.94</v>
      </c>
      <c r="H62" s="83" t="s">
        <v>158</v>
      </c>
      <c r="I62" s="84">
        <v>4.8000000000000001E-2</v>
      </c>
      <c r="J62" s="84">
        <v>4.8499999999999995E-2</v>
      </c>
      <c r="K62" s="77">
        <v>230000.00000000003</v>
      </c>
      <c r="L62" s="79">
        <v>101.99618260869565</v>
      </c>
      <c r="M62" s="77">
        <v>234.59122000000002</v>
      </c>
      <c r="N62" s="70"/>
      <c r="O62" s="78">
        <f t="shared" si="0"/>
        <v>3.9768523537887755E-3</v>
      </c>
      <c r="P62" s="78">
        <f>M62/'סכום נכסי הקרן'!$C$42</f>
        <v>2.9378334706923726E-3</v>
      </c>
    </row>
    <row r="63" spans="2:16">
      <c r="B63" s="76" t="s">
        <v>1719</v>
      </c>
      <c r="C63" s="70" t="s">
        <v>1720</v>
      </c>
      <c r="D63" s="70" t="s">
        <v>258</v>
      </c>
      <c r="E63" s="70"/>
      <c r="F63" s="97">
        <v>43617</v>
      </c>
      <c r="G63" s="77">
        <v>10.029999999999999</v>
      </c>
      <c r="H63" s="83" t="s">
        <v>158</v>
      </c>
      <c r="I63" s="84">
        <v>4.8000000000000001E-2</v>
      </c>
      <c r="J63" s="84">
        <v>4.8499999999999995E-2</v>
      </c>
      <c r="K63" s="77">
        <v>101000.00000000001</v>
      </c>
      <c r="L63" s="79">
        <v>101.59378217821781</v>
      </c>
      <c r="M63" s="77">
        <v>102.60972000000001</v>
      </c>
      <c r="N63" s="70"/>
      <c r="O63" s="78">
        <f t="shared" si="0"/>
        <v>1.7394670887666095E-3</v>
      </c>
      <c r="P63" s="78">
        <f>M63/'סכום נכסי הקרן'!$C$42</f>
        <v>1.2850023536020341E-3</v>
      </c>
    </row>
    <row r="64" spans="2:16">
      <c r="B64" s="76" t="s">
        <v>1721</v>
      </c>
      <c r="C64" s="70" t="s">
        <v>1722</v>
      </c>
      <c r="D64" s="70" t="s">
        <v>258</v>
      </c>
      <c r="E64" s="70"/>
      <c r="F64" s="97">
        <v>43678</v>
      </c>
      <c r="G64" s="77">
        <v>10.199999999999998</v>
      </c>
      <c r="H64" s="83" t="s">
        <v>158</v>
      </c>
      <c r="I64" s="84">
        <v>4.8000000000000001E-2</v>
      </c>
      <c r="J64" s="84">
        <v>4.8499999999999995E-2</v>
      </c>
      <c r="K64" s="77">
        <v>147000.00000000003</v>
      </c>
      <c r="L64" s="79">
        <v>100.79381632653062</v>
      </c>
      <c r="M64" s="77">
        <v>148.16691000000003</v>
      </c>
      <c r="N64" s="70"/>
      <c r="O64" s="78">
        <f t="shared" si="0"/>
        <v>2.5117646124484527E-3</v>
      </c>
      <c r="P64" s="78">
        <f>M64/'סכום נכסי הקרן'!$C$42</f>
        <v>1.8555242922009803E-3</v>
      </c>
    </row>
    <row r="65" spans="2:16">
      <c r="B65" s="76" t="s">
        <v>1723</v>
      </c>
      <c r="C65" s="70" t="s">
        <v>1724</v>
      </c>
      <c r="D65" s="70" t="s">
        <v>258</v>
      </c>
      <c r="E65" s="70"/>
      <c r="F65" s="97">
        <v>43709</v>
      </c>
      <c r="G65" s="77">
        <v>10.280000000000001</v>
      </c>
      <c r="H65" s="83" t="s">
        <v>158</v>
      </c>
      <c r="I65" s="84">
        <v>4.8000000000000001E-2</v>
      </c>
      <c r="J65" s="84">
        <v>4.8499999999999995E-2</v>
      </c>
      <c r="K65" s="77">
        <v>121000.00000000001</v>
      </c>
      <c r="L65" s="79">
        <v>100.39619834710744</v>
      </c>
      <c r="M65" s="77">
        <v>121.47940000000003</v>
      </c>
      <c r="N65" s="70"/>
      <c r="O65" s="78">
        <f t="shared" si="0"/>
        <v>2.0593508905697674E-3</v>
      </c>
      <c r="P65" s="78">
        <f>M65/'סכום נכסי הקרן'!$C$42</f>
        <v>1.5213111868365194E-3</v>
      </c>
    </row>
    <row r="66" spans="2:16">
      <c r="B66" s="76" t="s">
        <v>1725</v>
      </c>
      <c r="C66" s="70" t="s">
        <v>1726</v>
      </c>
      <c r="D66" s="70" t="s">
        <v>258</v>
      </c>
      <c r="E66" s="70"/>
      <c r="F66" s="97">
        <v>43770</v>
      </c>
      <c r="G66" s="77">
        <v>10.199999999999998</v>
      </c>
      <c r="H66" s="83" t="s">
        <v>158</v>
      </c>
      <c r="I66" s="84">
        <v>4.8000000000000001E-2</v>
      </c>
      <c r="J66" s="84">
        <v>4.8499999999999995E-2</v>
      </c>
      <c r="K66" s="77">
        <v>207000.00000000003</v>
      </c>
      <c r="L66" s="79">
        <v>101.99619323671496</v>
      </c>
      <c r="M66" s="77">
        <v>211.13212000000001</v>
      </c>
      <c r="N66" s="70"/>
      <c r="O66" s="78">
        <f t="shared" si="0"/>
        <v>3.5791674913597119E-3</v>
      </c>
      <c r="P66" s="78">
        <f>M66/'סכום נכסי הקרן'!$C$42</f>
        <v>2.6440503991336014E-3</v>
      </c>
    </row>
    <row r="67" spans="2:16">
      <c r="B67" s="76" t="s">
        <v>1727</v>
      </c>
      <c r="C67" s="70" t="s">
        <v>1728</v>
      </c>
      <c r="D67" s="70" t="s">
        <v>258</v>
      </c>
      <c r="E67" s="70"/>
      <c r="F67" s="97">
        <v>43831</v>
      </c>
      <c r="G67" s="77">
        <v>10.37</v>
      </c>
      <c r="H67" s="83" t="s">
        <v>158</v>
      </c>
      <c r="I67" s="84">
        <v>4.8000000000000001E-2</v>
      </c>
      <c r="J67" s="84">
        <v>4.8500000000000008E-2</v>
      </c>
      <c r="K67" s="77">
        <v>20000.000000000004</v>
      </c>
      <c r="L67" s="79">
        <v>101.19309999999997</v>
      </c>
      <c r="M67" s="77">
        <v>20.238620000000001</v>
      </c>
      <c r="N67" s="70"/>
      <c r="O67" s="78">
        <f t="shared" si="0"/>
        <v>3.4309043443499969E-4</v>
      </c>
      <c r="P67" s="78">
        <f>M67/'סכום נכסי הקרן'!$C$42</f>
        <v>2.5345234675289239E-4</v>
      </c>
    </row>
    <row r="68" spans="2:16">
      <c r="B68" s="76" t="s">
        <v>1729</v>
      </c>
      <c r="C68" s="70" t="s">
        <v>1730</v>
      </c>
      <c r="D68" s="70" t="s">
        <v>258</v>
      </c>
      <c r="E68" s="70"/>
      <c r="F68" s="97">
        <v>43863</v>
      </c>
      <c r="G68" s="77">
        <v>10.459999999999999</v>
      </c>
      <c r="H68" s="83" t="s">
        <v>158</v>
      </c>
      <c r="I68" s="84">
        <v>4.8000000000000001E-2</v>
      </c>
      <c r="J68" s="84">
        <v>4.8499999999999995E-2</v>
      </c>
      <c r="K68" s="77">
        <v>123000.00000000001</v>
      </c>
      <c r="L68" s="79">
        <v>100.78056097560977</v>
      </c>
      <c r="M68" s="77">
        <v>123.96009000000002</v>
      </c>
      <c r="N68" s="70"/>
      <c r="O68" s="78">
        <f t="shared" si="0"/>
        <v>2.101404202989219E-3</v>
      </c>
      <c r="P68" s="78">
        <f>M68/'סכום נכסי הקרן'!$C$42</f>
        <v>1.5523773712930898E-3</v>
      </c>
    </row>
    <row r="69" spans="2:16">
      <c r="B69" s="76" t="s">
        <v>1731</v>
      </c>
      <c r="C69" s="70" t="s">
        <v>1732</v>
      </c>
      <c r="D69" s="70" t="s">
        <v>258</v>
      </c>
      <c r="E69" s="70"/>
      <c r="F69" s="97">
        <v>43891</v>
      </c>
      <c r="G69" s="77">
        <v>10.53</v>
      </c>
      <c r="H69" s="83" t="s">
        <v>158</v>
      </c>
      <c r="I69" s="84">
        <v>4.8000000000000001E-2</v>
      </c>
      <c r="J69" s="84">
        <v>4.8500000000000008E-2</v>
      </c>
      <c r="K69" s="77">
        <v>152000.00000000003</v>
      </c>
      <c r="L69" s="79">
        <v>100.39549342105262</v>
      </c>
      <c r="M69" s="77">
        <v>152.60115000000002</v>
      </c>
      <c r="N69" s="70"/>
      <c r="O69" s="78">
        <f t="shared" si="0"/>
        <v>2.5869350207069729E-3</v>
      </c>
      <c r="P69" s="78">
        <f>M69/'סכום נכסי הקרן'!$C$42</f>
        <v>1.9110551798833194E-3</v>
      </c>
    </row>
    <row r="70" spans="2:16">
      <c r="B70" s="76" t="s">
        <v>1733</v>
      </c>
      <c r="C70" s="70" t="s">
        <v>1734</v>
      </c>
      <c r="D70" s="70" t="s">
        <v>258</v>
      </c>
      <c r="E70" s="70"/>
      <c r="F70" s="97">
        <v>39630</v>
      </c>
      <c r="G70" s="77">
        <v>2.5799999999999996</v>
      </c>
      <c r="H70" s="83" t="s">
        <v>158</v>
      </c>
      <c r="I70" s="84">
        <v>4.8000000000000001E-2</v>
      </c>
      <c r="J70" s="84">
        <v>4.8599999999999997E-2</v>
      </c>
      <c r="K70" s="77">
        <v>1403000.0000000002</v>
      </c>
      <c r="L70" s="79">
        <v>115.63979330007128</v>
      </c>
      <c r="M70" s="77">
        <v>1622.4263000000003</v>
      </c>
      <c r="N70" s="70"/>
      <c r="O70" s="78">
        <f t="shared" si="0"/>
        <v>2.7503799374945979E-2</v>
      </c>
      <c r="P70" s="78">
        <f>M70/'סכום נכסי הקרן'!$C$42</f>
        <v>2.0317973911690237E-2</v>
      </c>
    </row>
    <row r="71" spans="2:16">
      <c r="B71" s="76" t="s">
        <v>1735</v>
      </c>
      <c r="C71" s="70" t="s">
        <v>1736</v>
      </c>
      <c r="D71" s="70" t="s">
        <v>258</v>
      </c>
      <c r="E71" s="70"/>
      <c r="F71" s="97">
        <v>39904</v>
      </c>
      <c r="G71" s="77">
        <v>3.1900000000000004</v>
      </c>
      <c r="H71" s="83" t="s">
        <v>158</v>
      </c>
      <c r="I71" s="84">
        <v>4.8000000000000001E-2</v>
      </c>
      <c r="J71" s="84">
        <v>4.8600000000000004E-2</v>
      </c>
      <c r="K71" s="77">
        <v>110000.00000000001</v>
      </c>
      <c r="L71" s="79">
        <v>115.97492727272727</v>
      </c>
      <c r="M71" s="77">
        <v>127.57242000000001</v>
      </c>
      <c r="N71" s="70"/>
      <c r="O71" s="78">
        <f t="shared" si="0"/>
        <v>2.1626413757323496E-3</v>
      </c>
      <c r="P71" s="78">
        <f>M71/'סכום נכסי הקרן'!$C$42</f>
        <v>1.5976153131955452E-3</v>
      </c>
    </row>
    <row r="72" spans="2:16">
      <c r="B72" s="76" t="s">
        <v>1737</v>
      </c>
      <c r="C72" s="70" t="s">
        <v>1738</v>
      </c>
      <c r="D72" s="70" t="s">
        <v>258</v>
      </c>
      <c r="E72" s="70"/>
      <c r="F72" s="97">
        <v>39965</v>
      </c>
      <c r="G72" s="77">
        <v>3.3600000000000003</v>
      </c>
      <c r="H72" s="83" t="s">
        <v>158</v>
      </c>
      <c r="I72" s="84">
        <v>4.8000000000000001E-2</v>
      </c>
      <c r="J72" s="84">
        <v>4.9000000000000002E-2</v>
      </c>
      <c r="K72" s="77">
        <v>2716000.0000000005</v>
      </c>
      <c r="L72" s="79">
        <v>113.2014230486009</v>
      </c>
      <c r="M72" s="77">
        <v>3074.5506500000006</v>
      </c>
      <c r="N72" s="70"/>
      <c r="O72" s="78">
        <f t="shared" si="0"/>
        <v>5.2120595090026436E-2</v>
      </c>
      <c r="P72" s="78">
        <f>M72/'סכום נכסי הקרן'!$C$42</f>
        <v>3.8503221931788373E-2</v>
      </c>
    </row>
    <row r="73" spans="2:16">
      <c r="B73" s="76" t="s">
        <v>1739</v>
      </c>
      <c r="C73" s="70" t="s">
        <v>1740</v>
      </c>
      <c r="D73" s="70" t="s">
        <v>258</v>
      </c>
      <c r="E73" s="70"/>
      <c r="F73" s="97">
        <v>40027</v>
      </c>
      <c r="G73" s="77">
        <v>3.5300000000000007</v>
      </c>
      <c r="H73" s="83" t="s">
        <v>158</v>
      </c>
      <c r="I73" s="84">
        <v>4.8000000000000001E-2</v>
      </c>
      <c r="J73" s="84">
        <v>4.8500000000000008E-2</v>
      </c>
      <c r="K73" s="77">
        <v>167000.00000000003</v>
      </c>
      <c r="L73" s="79">
        <v>111.06344910179638</v>
      </c>
      <c r="M73" s="77">
        <v>185.47595999999999</v>
      </c>
      <c r="N73" s="70"/>
      <c r="O73" s="78">
        <f t="shared" si="0"/>
        <v>3.1442374872223807E-3</v>
      </c>
      <c r="P73" s="78">
        <f>M73/'סכום נכסי הקרן'!$C$42</f>
        <v>2.3227530991858925E-3</v>
      </c>
    </row>
    <row r="74" spans="2:16">
      <c r="B74" s="76" t="s">
        <v>1741</v>
      </c>
      <c r="C74" s="70" t="s">
        <v>1742</v>
      </c>
      <c r="D74" s="70" t="s">
        <v>258</v>
      </c>
      <c r="E74" s="70"/>
      <c r="F74" s="97">
        <v>40238</v>
      </c>
      <c r="G74" s="77">
        <v>4.0199999999999996</v>
      </c>
      <c r="H74" s="83" t="s">
        <v>158</v>
      </c>
      <c r="I74" s="84">
        <v>4.8000000000000001E-2</v>
      </c>
      <c r="J74" s="84">
        <v>4.8600000000000004E-2</v>
      </c>
      <c r="K74" s="77">
        <v>37000.000000000007</v>
      </c>
      <c r="L74" s="79">
        <v>109.47027027027026</v>
      </c>
      <c r="M74" s="77">
        <v>40.504000000000005</v>
      </c>
      <c r="N74" s="70"/>
      <c r="O74" s="78">
        <f t="shared" si="0"/>
        <v>6.8663451146151408E-4</v>
      </c>
      <c r="P74" s="78">
        <f>M74/'סכום נכסי הקרן'!$C$42</f>
        <v>5.0723981441813486E-4</v>
      </c>
    </row>
    <row r="75" spans="2:16">
      <c r="B75" s="76" t="s">
        <v>1743</v>
      </c>
      <c r="C75" s="70" t="s">
        <v>1744</v>
      </c>
      <c r="D75" s="70" t="s">
        <v>258</v>
      </c>
      <c r="E75" s="70"/>
      <c r="F75" s="97">
        <v>40422</v>
      </c>
      <c r="G75" s="77">
        <v>4.4300000000000015</v>
      </c>
      <c r="H75" s="83" t="s">
        <v>158</v>
      </c>
      <c r="I75" s="84">
        <v>4.8000000000000001E-2</v>
      </c>
      <c r="J75" s="84">
        <v>4.8500000000000008E-2</v>
      </c>
      <c r="K75" s="77">
        <v>34000.000000000007</v>
      </c>
      <c r="L75" s="79">
        <v>107.51497058823526</v>
      </c>
      <c r="M75" s="77">
        <v>36.55509</v>
      </c>
      <c r="N75" s="70"/>
      <c r="O75" s="78">
        <f t="shared" si="0"/>
        <v>6.1969154561479555E-4</v>
      </c>
      <c r="P75" s="78">
        <f>M75/'סכום נכסי הקרן'!$C$42</f>
        <v>4.5778681284905728E-4</v>
      </c>
    </row>
    <row r="76" spans="2:16">
      <c r="B76" s="76" t="s">
        <v>1745</v>
      </c>
      <c r="C76" s="70" t="s">
        <v>1746</v>
      </c>
      <c r="D76" s="70" t="s">
        <v>258</v>
      </c>
      <c r="E76" s="70"/>
      <c r="F76" s="97">
        <v>40513</v>
      </c>
      <c r="G76" s="77">
        <v>4.57</v>
      </c>
      <c r="H76" s="83" t="s">
        <v>158</v>
      </c>
      <c r="I76" s="84">
        <v>4.8000000000000001E-2</v>
      </c>
      <c r="J76" s="84">
        <v>4.8499999999999995E-2</v>
      </c>
      <c r="K76" s="77">
        <v>2229000.0000000005</v>
      </c>
      <c r="L76" s="79">
        <v>107.68390040376852</v>
      </c>
      <c r="M76" s="77">
        <v>2400.2741400000004</v>
      </c>
      <c r="N76" s="70"/>
      <c r="O76" s="78">
        <f t="shared" ref="O76:O86" si="1">M76/$M$11</f>
        <v>4.0690081510285553E-2</v>
      </c>
      <c r="P76" s="78">
        <f>M76/'סכום נכסי הקרן'!$C$42</f>
        <v>3.0059120317159994E-2</v>
      </c>
    </row>
    <row r="77" spans="2:16">
      <c r="B77" s="76" t="s">
        <v>1747</v>
      </c>
      <c r="C77" s="70" t="s">
        <v>1748</v>
      </c>
      <c r="D77" s="70" t="s">
        <v>258</v>
      </c>
      <c r="E77" s="70"/>
      <c r="F77" s="97">
        <v>40544</v>
      </c>
      <c r="G77" s="77">
        <v>4.6599999999999993</v>
      </c>
      <c r="H77" s="83" t="s">
        <v>158</v>
      </c>
      <c r="I77" s="84">
        <v>4.8000000000000001E-2</v>
      </c>
      <c r="J77" s="84">
        <v>4.8499999999999988E-2</v>
      </c>
      <c r="K77" s="77">
        <v>260000.00000000003</v>
      </c>
      <c r="L77" s="79">
        <v>107.15971153846156</v>
      </c>
      <c r="M77" s="77">
        <v>278.61525000000006</v>
      </c>
      <c r="N77" s="70"/>
      <c r="O77" s="78">
        <f t="shared" si="1"/>
        <v>4.723159344002509E-3</v>
      </c>
      <c r="P77" s="78">
        <f>M77/'סכום נכסי הקרן'!$C$42</f>
        <v>3.4891553353758216E-3</v>
      </c>
    </row>
    <row r="78" spans="2:16">
      <c r="B78" s="76" t="s">
        <v>1749</v>
      </c>
      <c r="C78" s="70" t="s">
        <v>1750</v>
      </c>
      <c r="D78" s="70" t="s">
        <v>258</v>
      </c>
      <c r="E78" s="70"/>
      <c r="F78" s="97">
        <v>40575</v>
      </c>
      <c r="G78" s="77">
        <v>4.74</v>
      </c>
      <c r="H78" s="83" t="s">
        <v>158</v>
      </c>
      <c r="I78" s="84">
        <v>4.8000000000000001E-2</v>
      </c>
      <c r="J78" s="84">
        <v>4.8500000000000008E-2</v>
      </c>
      <c r="K78" s="77">
        <v>3460000.0000000005</v>
      </c>
      <c r="L78" s="79">
        <v>106.34278005780347</v>
      </c>
      <c r="M78" s="77">
        <v>3679.4601900000002</v>
      </c>
      <c r="N78" s="70"/>
      <c r="O78" s="78">
        <f t="shared" si="1"/>
        <v>6.2375181463626798E-2</v>
      </c>
      <c r="P78" s="78">
        <f>M78/'סכום נכסי הקרן'!$C$42</f>
        <v>4.6078626899430063E-2</v>
      </c>
    </row>
    <row r="79" spans="2:16">
      <c r="B79" s="76" t="s">
        <v>1751</v>
      </c>
      <c r="C79" s="70" t="s">
        <v>1752</v>
      </c>
      <c r="D79" s="70" t="s">
        <v>258</v>
      </c>
      <c r="E79" s="70"/>
      <c r="F79" s="97">
        <v>40603</v>
      </c>
      <c r="G79" s="77">
        <v>4.8199999999999994</v>
      </c>
      <c r="H79" s="83" t="s">
        <v>158</v>
      </c>
      <c r="I79" s="84">
        <v>4.8000000000000001E-2</v>
      </c>
      <c r="J79" s="84">
        <v>4.8599999999999983E-2</v>
      </c>
      <c r="K79" s="77">
        <v>1093000.0000000002</v>
      </c>
      <c r="L79" s="79">
        <v>105.70554345837147</v>
      </c>
      <c r="M79" s="77">
        <v>1155.3615900000002</v>
      </c>
      <c r="N79" s="70"/>
      <c r="O79" s="78">
        <f t="shared" si="1"/>
        <v>1.9585994985953196E-2</v>
      </c>
      <c r="P79" s="78">
        <f>M79/'סכום נכסי הקרן'!$C$42</f>
        <v>1.446882773300023E-2</v>
      </c>
    </row>
    <row r="80" spans="2:16">
      <c r="B80" s="76" t="s">
        <v>1753</v>
      </c>
      <c r="C80" s="70" t="s">
        <v>1754</v>
      </c>
      <c r="D80" s="70" t="s">
        <v>258</v>
      </c>
      <c r="E80" s="70"/>
      <c r="F80" s="97">
        <v>40634</v>
      </c>
      <c r="G80" s="77">
        <v>4.7899999999999991</v>
      </c>
      <c r="H80" s="83" t="s">
        <v>158</v>
      </c>
      <c r="I80" s="84">
        <v>4.8000000000000001E-2</v>
      </c>
      <c r="J80" s="84">
        <v>4.8500000000000008E-2</v>
      </c>
      <c r="K80" s="77">
        <v>3979000.0000000005</v>
      </c>
      <c r="L80" s="79">
        <v>107.49817818547375</v>
      </c>
      <c r="M80" s="77">
        <v>4277.3525100000006</v>
      </c>
      <c r="N80" s="70"/>
      <c r="O80" s="78">
        <f t="shared" si="1"/>
        <v>7.2510810069438353E-2</v>
      </c>
      <c r="P80" s="78">
        <f>M80/'סכום נכסי הקרן'!$C$42</f>
        <v>5.356615379649772E-2</v>
      </c>
    </row>
    <row r="81" spans="2:16">
      <c r="B81" s="76" t="s">
        <v>1755</v>
      </c>
      <c r="C81" s="70" t="s">
        <v>1756</v>
      </c>
      <c r="D81" s="70" t="s">
        <v>258</v>
      </c>
      <c r="E81" s="70"/>
      <c r="F81" s="97">
        <v>40664</v>
      </c>
      <c r="G81" s="77">
        <v>4.8699999999999992</v>
      </c>
      <c r="H81" s="83" t="s">
        <v>158</v>
      </c>
      <c r="I81" s="84">
        <v>4.8000000000000001E-2</v>
      </c>
      <c r="J81" s="84">
        <v>4.8600000000000004E-2</v>
      </c>
      <c r="K81" s="77">
        <v>7604684.0000000009</v>
      </c>
      <c r="L81" s="79">
        <v>106.85795004762855</v>
      </c>
      <c r="M81" s="77">
        <v>8126.2094300000017</v>
      </c>
      <c r="N81" s="70"/>
      <c r="O81" s="78">
        <f t="shared" si="1"/>
        <v>0.13775764966428006</v>
      </c>
      <c r="P81" s="78">
        <f>M81/'סכום נכסי הקרן'!$C$42</f>
        <v>0.10176617033369786</v>
      </c>
    </row>
    <row r="82" spans="2:16">
      <c r="B82" s="76" t="s">
        <v>1757</v>
      </c>
      <c r="C82" s="70" t="s">
        <v>1758</v>
      </c>
      <c r="D82" s="70" t="s">
        <v>258</v>
      </c>
      <c r="E82" s="70"/>
      <c r="F82" s="97">
        <v>40756</v>
      </c>
      <c r="G82" s="77">
        <v>5.12</v>
      </c>
      <c r="H82" s="83" t="s">
        <v>158</v>
      </c>
      <c r="I82" s="84">
        <v>4.8000000000000001E-2</v>
      </c>
      <c r="J82" s="84">
        <v>4.8500000000000008E-2</v>
      </c>
      <c r="K82" s="77">
        <v>603000.00000000012</v>
      </c>
      <c r="L82" s="79">
        <v>104.08366500829187</v>
      </c>
      <c r="M82" s="77">
        <v>627.62450000000013</v>
      </c>
      <c r="N82" s="70"/>
      <c r="O82" s="78">
        <f t="shared" si="1"/>
        <v>1.0639656378105301E-2</v>
      </c>
      <c r="P82" s="78">
        <f>M82/'סכום נכסי הקרן'!$C$42</f>
        <v>7.8598690229180999E-3</v>
      </c>
    </row>
    <row r="83" spans="2:16">
      <c r="B83" s="76" t="s">
        <v>1759</v>
      </c>
      <c r="C83" s="70" t="s">
        <v>1760</v>
      </c>
      <c r="D83" s="70" t="s">
        <v>258</v>
      </c>
      <c r="E83" s="70"/>
      <c r="F83" s="97">
        <v>40848</v>
      </c>
      <c r="G83" s="77">
        <v>5.25</v>
      </c>
      <c r="H83" s="83" t="s">
        <v>158</v>
      </c>
      <c r="I83" s="84">
        <v>4.8000000000000001E-2</v>
      </c>
      <c r="J83" s="84">
        <v>4.8499999999999995E-2</v>
      </c>
      <c r="K83" s="77">
        <v>677000.00000000012</v>
      </c>
      <c r="L83" s="79">
        <v>105.32171196454948</v>
      </c>
      <c r="M83" s="77">
        <v>713.02799000000016</v>
      </c>
      <c r="N83" s="70"/>
      <c r="O83" s="78">
        <f t="shared" si="1"/>
        <v>1.2087438909046894E-2</v>
      </c>
      <c r="P83" s="78">
        <f>M83/'סכום נכסי הקרן'!$C$42</f>
        <v>8.9293942653203579E-3</v>
      </c>
    </row>
    <row r="84" spans="2:16">
      <c r="B84" s="76" t="s">
        <v>1761</v>
      </c>
      <c r="C84" s="70" t="s">
        <v>1762</v>
      </c>
      <c r="D84" s="70" t="s">
        <v>258</v>
      </c>
      <c r="E84" s="70"/>
      <c r="F84" s="97">
        <v>40940</v>
      </c>
      <c r="G84" s="77">
        <v>5.4999999999999982</v>
      </c>
      <c r="H84" s="83" t="s">
        <v>158</v>
      </c>
      <c r="I84" s="84">
        <v>4.8000000000000001E-2</v>
      </c>
      <c r="J84" s="84">
        <v>4.8499999999999995E-2</v>
      </c>
      <c r="K84" s="77">
        <v>417000.00000000006</v>
      </c>
      <c r="L84" s="79">
        <v>104.09144364508394</v>
      </c>
      <c r="M84" s="77">
        <v>434.06132000000008</v>
      </c>
      <c r="N84" s="70"/>
      <c r="O84" s="78">
        <f t="shared" si="1"/>
        <v>7.3583222003392249E-3</v>
      </c>
      <c r="P84" s="78">
        <f>M84/'סכום נכסי הקרן'!$C$42</f>
        <v>5.4358380259453554E-3</v>
      </c>
    </row>
    <row r="85" spans="2:16">
      <c r="B85" s="76" t="s">
        <v>1763</v>
      </c>
      <c r="C85" s="70">
        <v>8789</v>
      </c>
      <c r="D85" s="70" t="s">
        <v>258</v>
      </c>
      <c r="E85" s="70"/>
      <c r="F85" s="97">
        <v>41000</v>
      </c>
      <c r="G85" s="77">
        <v>5.53</v>
      </c>
      <c r="H85" s="83" t="s">
        <v>158</v>
      </c>
      <c r="I85" s="84">
        <v>4.8000000000000001E-2</v>
      </c>
      <c r="J85" s="84">
        <v>4.8600000000000004E-2</v>
      </c>
      <c r="K85" s="77">
        <v>56000.000000000007</v>
      </c>
      <c r="L85" s="79">
        <v>105.74046428571428</v>
      </c>
      <c r="M85" s="77">
        <v>59.214660000000009</v>
      </c>
      <c r="N85" s="70"/>
      <c r="O85" s="78">
        <f t="shared" si="1"/>
        <v>1.0038225642025396E-3</v>
      </c>
      <c r="P85" s="78">
        <f>M85/'סכום נכסי הקרן'!$C$42</f>
        <v>7.4155720791114349E-4</v>
      </c>
    </row>
    <row r="86" spans="2:16">
      <c r="B86" s="76" t="s">
        <v>1764</v>
      </c>
      <c r="C86" s="70" t="s">
        <v>1765</v>
      </c>
      <c r="D86" s="70" t="s">
        <v>258</v>
      </c>
      <c r="E86" s="70"/>
      <c r="F86" s="97">
        <v>41640</v>
      </c>
      <c r="G86" s="77">
        <v>6.84</v>
      </c>
      <c r="H86" s="83" t="s">
        <v>158</v>
      </c>
      <c r="I86" s="84">
        <v>4.8000000000000001E-2</v>
      </c>
      <c r="J86" s="84">
        <v>4.8500000000000008E-2</v>
      </c>
      <c r="K86" s="77">
        <v>143000.00000000003</v>
      </c>
      <c r="L86" s="79">
        <v>101.18410489510488</v>
      </c>
      <c r="M86" s="77">
        <v>144.69327000000001</v>
      </c>
      <c r="N86" s="70"/>
      <c r="O86" s="78">
        <f t="shared" si="1"/>
        <v>2.4528785492351113E-3</v>
      </c>
      <c r="P86" s="78">
        <f>M86/'סכום נכסי הקרן'!$C$42</f>
        <v>1.8120231933229577E-3</v>
      </c>
    </row>
    <row r="90" spans="2:16">
      <c r="B90" s="85" t="s">
        <v>106</v>
      </c>
    </row>
    <row r="91" spans="2:16">
      <c r="B91" s="85" t="s">
        <v>228</v>
      </c>
    </row>
    <row r="92" spans="2:16">
      <c r="B92" s="85" t="s">
        <v>236</v>
      </c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173</v>
      </c>
      <c r="C1" s="68" t="s" vm="1">
        <v>253</v>
      </c>
    </row>
    <row r="2" spans="2:65">
      <c r="B2" s="47" t="s">
        <v>172</v>
      </c>
      <c r="C2" s="68" t="s">
        <v>254</v>
      </c>
    </row>
    <row r="3" spans="2:65">
      <c r="B3" s="47" t="s">
        <v>174</v>
      </c>
      <c r="C3" s="68" t="s">
        <v>255</v>
      </c>
    </row>
    <row r="4" spans="2:65">
      <c r="B4" s="47" t="s">
        <v>175</v>
      </c>
      <c r="C4" s="68">
        <v>8602</v>
      </c>
    </row>
    <row r="6" spans="2:65" ht="26.25" customHeight="1">
      <c r="B6" s="120" t="s">
        <v>204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65" ht="26.25" customHeight="1">
      <c r="B7" s="120" t="s">
        <v>84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65" s="3" customFormat="1" ht="78.75">
      <c r="B8" s="22" t="s">
        <v>110</v>
      </c>
      <c r="C8" s="30" t="s">
        <v>42</v>
      </c>
      <c r="D8" s="30" t="s">
        <v>112</v>
      </c>
      <c r="E8" s="30" t="s">
        <v>111</v>
      </c>
      <c r="F8" s="30" t="s">
        <v>62</v>
      </c>
      <c r="G8" s="30" t="s">
        <v>14</v>
      </c>
      <c r="H8" s="30" t="s">
        <v>63</v>
      </c>
      <c r="I8" s="30" t="s">
        <v>98</v>
      </c>
      <c r="J8" s="30" t="s">
        <v>17</v>
      </c>
      <c r="K8" s="30" t="s">
        <v>97</v>
      </c>
      <c r="L8" s="30" t="s">
        <v>16</v>
      </c>
      <c r="M8" s="59" t="s">
        <v>18</v>
      </c>
      <c r="N8" s="30" t="s">
        <v>230</v>
      </c>
      <c r="O8" s="30" t="s">
        <v>229</v>
      </c>
      <c r="P8" s="30" t="s">
        <v>105</v>
      </c>
      <c r="Q8" s="30" t="s">
        <v>56</v>
      </c>
      <c r="R8" s="30" t="s">
        <v>176</v>
      </c>
      <c r="S8" s="31" t="s">
        <v>178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237</v>
      </c>
      <c r="O9" s="32"/>
      <c r="P9" s="32" t="s">
        <v>233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107</v>
      </c>
      <c r="R10" s="19" t="s">
        <v>108</v>
      </c>
      <c r="S10" s="20" t="s">
        <v>179</v>
      </c>
      <c r="T10" s="5"/>
      <c r="BJ10" s="1"/>
    </row>
    <row r="11" spans="2:65" s="4" customFormat="1" ht="18" customHeight="1">
      <c r="B11" s="108" t="s">
        <v>2189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109">
        <v>0</v>
      </c>
      <c r="Q11" s="69"/>
      <c r="R11" s="69"/>
      <c r="S11" s="69"/>
      <c r="T11" s="5"/>
      <c r="BJ11" s="1"/>
      <c r="BM11" s="1"/>
    </row>
    <row r="12" spans="2:65" ht="20.25" customHeight="1">
      <c r="B12" s="85" t="s">
        <v>245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65">
      <c r="B13" s="85" t="s">
        <v>106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2:65">
      <c r="B14" s="85" t="s">
        <v>228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2:65">
      <c r="B15" s="85" t="s">
        <v>236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6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2:19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19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19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19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19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1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2:19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2:19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2:19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2:19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19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2:1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zoomScale="90" zoomScaleNormal="90" workbookViewId="0">
      <selection activeCell="E22" sqref="E22:E24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3.28515625" style="2" customWidth="1"/>
    <col min="4" max="4" width="9.28515625" style="2" bestFit="1" customWidth="1"/>
    <col min="5" max="5" width="11.28515625" style="2" bestFit="1" customWidth="1"/>
    <col min="6" max="6" width="16.140625" style="1" bestFit="1" customWidth="1"/>
    <col min="7" max="7" width="6.140625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9.140625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173</v>
      </c>
      <c r="C1" s="68" t="s" vm="1">
        <v>253</v>
      </c>
    </row>
    <row r="2" spans="2:81">
      <c r="B2" s="47" t="s">
        <v>172</v>
      </c>
      <c r="C2" s="68" t="s">
        <v>254</v>
      </c>
    </row>
    <row r="3" spans="2:81">
      <c r="B3" s="47" t="s">
        <v>174</v>
      </c>
      <c r="C3" s="68" t="s">
        <v>255</v>
      </c>
    </row>
    <row r="4" spans="2:81">
      <c r="B4" s="47" t="s">
        <v>175</v>
      </c>
      <c r="C4" s="68">
        <v>8602</v>
      </c>
    </row>
    <row r="6" spans="2:81" ht="26.25" customHeight="1">
      <c r="B6" s="120" t="s">
        <v>204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81" ht="26.25" customHeight="1">
      <c r="B7" s="120" t="s">
        <v>85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81" s="3" customFormat="1" ht="78.75">
      <c r="B8" s="22" t="s">
        <v>110</v>
      </c>
      <c r="C8" s="30" t="s">
        <v>42</v>
      </c>
      <c r="D8" s="30" t="s">
        <v>112</v>
      </c>
      <c r="E8" s="30" t="s">
        <v>111</v>
      </c>
      <c r="F8" s="30" t="s">
        <v>62</v>
      </c>
      <c r="G8" s="30" t="s">
        <v>14</v>
      </c>
      <c r="H8" s="30" t="s">
        <v>63</v>
      </c>
      <c r="I8" s="30" t="s">
        <v>98</v>
      </c>
      <c r="J8" s="30" t="s">
        <v>17</v>
      </c>
      <c r="K8" s="30" t="s">
        <v>97</v>
      </c>
      <c r="L8" s="30" t="s">
        <v>16</v>
      </c>
      <c r="M8" s="59" t="s">
        <v>18</v>
      </c>
      <c r="N8" s="59" t="s">
        <v>230</v>
      </c>
      <c r="O8" s="30" t="s">
        <v>229</v>
      </c>
      <c r="P8" s="30" t="s">
        <v>105</v>
      </c>
      <c r="Q8" s="30" t="s">
        <v>56</v>
      </c>
      <c r="R8" s="30" t="s">
        <v>176</v>
      </c>
      <c r="S8" s="31" t="s">
        <v>178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237</v>
      </c>
      <c r="O9" s="32"/>
      <c r="P9" s="32" t="s">
        <v>233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107</v>
      </c>
      <c r="R10" s="19" t="s">
        <v>108</v>
      </c>
      <c r="S10" s="20" t="s">
        <v>179</v>
      </c>
      <c r="T10" s="5"/>
      <c r="BZ10" s="1"/>
    </row>
    <row r="11" spans="2:81" s="4" customFormat="1" ht="18" customHeight="1">
      <c r="B11" s="98" t="s">
        <v>49</v>
      </c>
      <c r="C11" s="88"/>
      <c r="D11" s="88"/>
      <c r="E11" s="88"/>
      <c r="F11" s="88"/>
      <c r="G11" s="88"/>
      <c r="H11" s="88"/>
      <c r="I11" s="88"/>
      <c r="J11" s="92">
        <v>6.0523390012730207</v>
      </c>
      <c r="K11" s="88"/>
      <c r="L11" s="88"/>
      <c r="M11" s="93">
        <v>5.9849488371889768E-2</v>
      </c>
      <c r="N11" s="90"/>
      <c r="O11" s="92"/>
      <c r="P11" s="90">
        <v>1064.487980242</v>
      </c>
      <c r="Q11" s="88"/>
      <c r="R11" s="93">
        <f>P11/$P$11</f>
        <v>1</v>
      </c>
      <c r="S11" s="93">
        <f>P11/'סכום נכסי הקרן'!$C$42</f>
        <v>1.3330799070419891E-2</v>
      </c>
      <c r="T11" s="5"/>
      <c r="BZ11" s="1"/>
      <c r="CC11" s="1"/>
    </row>
    <row r="12" spans="2:81" ht="17.25" customHeight="1">
      <c r="B12" s="99" t="s">
        <v>224</v>
      </c>
      <c r="C12" s="72"/>
      <c r="D12" s="72"/>
      <c r="E12" s="72"/>
      <c r="F12" s="72"/>
      <c r="G12" s="72"/>
      <c r="H12" s="72"/>
      <c r="I12" s="72"/>
      <c r="J12" s="82">
        <v>6.1348137420578279</v>
      </c>
      <c r="K12" s="72"/>
      <c r="L12" s="72"/>
      <c r="M12" s="81">
        <v>6.0411301433491202E-2</v>
      </c>
      <c r="N12" s="80"/>
      <c r="O12" s="82"/>
      <c r="P12" s="80">
        <v>1046.5885502420001</v>
      </c>
      <c r="Q12" s="72"/>
      <c r="R12" s="81">
        <f t="shared" ref="R12:R25" si="0">P12/$P$11</f>
        <v>0.98318493930205708</v>
      </c>
      <c r="S12" s="81">
        <f>P12/'סכום נכסי הקרן'!$C$42</f>
        <v>1.31066408748987E-2</v>
      </c>
    </row>
    <row r="13" spans="2:81">
      <c r="B13" s="100" t="s">
        <v>57</v>
      </c>
      <c r="C13" s="72"/>
      <c r="D13" s="72"/>
      <c r="E13" s="72"/>
      <c r="F13" s="72"/>
      <c r="G13" s="72"/>
      <c r="H13" s="72"/>
      <c r="I13" s="72"/>
      <c r="J13" s="82">
        <v>6.6359542906247713</v>
      </c>
      <c r="K13" s="72"/>
      <c r="L13" s="72"/>
      <c r="M13" s="81">
        <v>6.4422862715131035E-2</v>
      </c>
      <c r="N13" s="80"/>
      <c r="O13" s="82"/>
      <c r="P13" s="80">
        <v>903.33496131399988</v>
      </c>
      <c r="Q13" s="72"/>
      <c r="R13" s="81">
        <f t="shared" si="0"/>
        <v>0.84860982752349756</v>
      </c>
      <c r="S13" s="81">
        <f>P13/'סכום נכסי הקרן'!$C$42</f>
        <v>1.1312647099899426E-2</v>
      </c>
    </row>
    <row r="14" spans="2:81">
      <c r="B14" s="101" t="s">
        <v>1766</v>
      </c>
      <c r="C14" s="70" t="s">
        <v>1767</v>
      </c>
      <c r="D14" s="83" t="s">
        <v>1768</v>
      </c>
      <c r="E14" s="70" t="s">
        <v>316</v>
      </c>
      <c r="F14" s="83" t="s">
        <v>150</v>
      </c>
      <c r="G14" s="70" t="s">
        <v>284</v>
      </c>
      <c r="H14" s="70" t="s">
        <v>285</v>
      </c>
      <c r="I14" s="97">
        <v>39076</v>
      </c>
      <c r="J14" s="79">
        <v>7.2500000000176898</v>
      </c>
      <c r="K14" s="83" t="s">
        <v>158</v>
      </c>
      <c r="L14" s="84">
        <v>4.9000000000000002E-2</v>
      </c>
      <c r="M14" s="78">
        <v>7.4999999999803436E-3</v>
      </c>
      <c r="N14" s="77">
        <v>77196.208507000018</v>
      </c>
      <c r="O14" s="79">
        <v>164.76</v>
      </c>
      <c r="P14" s="77">
        <v>127.18846652300003</v>
      </c>
      <c r="Q14" s="78">
        <v>3.9323707987293692E-5</v>
      </c>
      <c r="R14" s="78">
        <f t="shared" si="0"/>
        <v>0.11948323408413225</v>
      </c>
      <c r="S14" s="78">
        <f>P14/'סכום נכסי הקרן'!$C$42</f>
        <v>1.5928069858595125E-3</v>
      </c>
    </row>
    <row r="15" spans="2:81">
      <c r="B15" s="101" t="s">
        <v>1769</v>
      </c>
      <c r="C15" s="70" t="s">
        <v>1770</v>
      </c>
      <c r="D15" s="83" t="s">
        <v>1768</v>
      </c>
      <c r="E15" s="70" t="s">
        <v>316</v>
      </c>
      <c r="F15" s="83" t="s">
        <v>150</v>
      </c>
      <c r="G15" s="70" t="s">
        <v>284</v>
      </c>
      <c r="H15" s="70" t="s">
        <v>285</v>
      </c>
      <c r="I15" s="97">
        <v>40738</v>
      </c>
      <c r="J15" s="79">
        <v>11.870000000002797</v>
      </c>
      <c r="K15" s="83" t="s">
        <v>158</v>
      </c>
      <c r="L15" s="84">
        <v>4.0999999999999995E-2</v>
      </c>
      <c r="M15" s="78">
        <v>1.1999999999993982E-2</v>
      </c>
      <c r="N15" s="77">
        <v>232834.82353800003</v>
      </c>
      <c r="O15" s="79">
        <v>142.76</v>
      </c>
      <c r="P15" s="77">
        <v>332.39500516100009</v>
      </c>
      <c r="Q15" s="78">
        <v>5.7249259715810565E-5</v>
      </c>
      <c r="R15" s="78">
        <f t="shared" si="0"/>
        <v>0.31225811031274736</v>
      </c>
      <c r="S15" s="78">
        <f>P15/'סכום נכסי הקרן'!$C$42</f>
        <v>4.1626501266882445E-3</v>
      </c>
    </row>
    <row r="16" spans="2:81">
      <c r="B16" s="101" t="s">
        <v>1771</v>
      </c>
      <c r="C16" s="70" t="s">
        <v>1772</v>
      </c>
      <c r="D16" s="83" t="s">
        <v>1768</v>
      </c>
      <c r="E16" s="70" t="s">
        <v>1773</v>
      </c>
      <c r="F16" s="83" t="s">
        <v>150</v>
      </c>
      <c r="G16" s="70" t="s">
        <v>284</v>
      </c>
      <c r="H16" s="70" t="s">
        <v>285</v>
      </c>
      <c r="I16" s="97">
        <v>38918</v>
      </c>
      <c r="J16" s="79">
        <v>0.5</v>
      </c>
      <c r="K16" s="83" t="s">
        <v>158</v>
      </c>
      <c r="L16" s="84">
        <v>0.05</v>
      </c>
      <c r="M16" s="78">
        <v>9.0000000000000011E-3</v>
      </c>
      <c r="N16" s="77">
        <v>102.83389800000003</v>
      </c>
      <c r="O16" s="79">
        <v>121.27</v>
      </c>
      <c r="P16" s="77">
        <v>0.12470667000000002</v>
      </c>
      <c r="Q16" s="78">
        <v>1.7846507801802464E-5</v>
      </c>
      <c r="R16" s="78">
        <f t="shared" si="0"/>
        <v>1.1715178782164293E-4</v>
      </c>
      <c r="S16" s="78">
        <f>P16/'סכום נכסי הקרן'!$C$42</f>
        <v>1.561726944190786E-6</v>
      </c>
    </row>
    <row r="17" spans="2:19">
      <c r="B17" s="101" t="s">
        <v>1774</v>
      </c>
      <c r="C17" s="70" t="s">
        <v>1775</v>
      </c>
      <c r="D17" s="83" t="s">
        <v>1768</v>
      </c>
      <c r="E17" s="70" t="s">
        <v>1776</v>
      </c>
      <c r="F17" s="83" t="s">
        <v>1055</v>
      </c>
      <c r="G17" s="70" t="s">
        <v>299</v>
      </c>
      <c r="H17" s="70" t="s">
        <v>154</v>
      </c>
      <c r="I17" s="97">
        <v>42795</v>
      </c>
      <c r="J17" s="79">
        <v>7.0699999999906025</v>
      </c>
      <c r="K17" s="83" t="s">
        <v>158</v>
      </c>
      <c r="L17" s="84">
        <v>2.1400000000000002E-2</v>
      </c>
      <c r="M17" s="78">
        <v>4.2000000000732736E-3</v>
      </c>
      <c r="N17" s="77">
        <v>54963.168277000004</v>
      </c>
      <c r="O17" s="79">
        <v>114.22</v>
      </c>
      <c r="P17" s="77">
        <v>62.778929237000007</v>
      </c>
      <c r="Q17" s="78">
        <v>2.2678917796121152E-4</v>
      </c>
      <c r="R17" s="78">
        <f t="shared" si="0"/>
        <v>5.8975705129829539E-2</v>
      </c>
      <c r="S17" s="78">
        <f>P17/'סכום נכסי הקרן'!$C$42</f>
        <v>7.8619327512208931E-4</v>
      </c>
    </row>
    <row r="18" spans="2:19">
      <c r="B18" s="101" t="s">
        <v>1777</v>
      </c>
      <c r="C18" s="70" t="s">
        <v>1778</v>
      </c>
      <c r="D18" s="83" t="s">
        <v>1768</v>
      </c>
      <c r="E18" s="70" t="s">
        <v>304</v>
      </c>
      <c r="F18" s="83" t="s">
        <v>291</v>
      </c>
      <c r="G18" s="70" t="s">
        <v>338</v>
      </c>
      <c r="H18" s="70" t="s">
        <v>285</v>
      </c>
      <c r="I18" s="97">
        <v>36489</v>
      </c>
      <c r="J18" s="79">
        <v>4.2099999860307458</v>
      </c>
      <c r="K18" s="83" t="s">
        <v>158</v>
      </c>
      <c r="L18" s="84">
        <v>6.0499999999999998E-2</v>
      </c>
      <c r="M18" s="78">
        <v>1.1999999411820886E-3</v>
      </c>
      <c r="N18" s="77">
        <v>38.900862000000004</v>
      </c>
      <c r="O18" s="79">
        <v>174.82</v>
      </c>
      <c r="P18" s="77">
        <v>6.8006495000000014E-2</v>
      </c>
      <c r="Q18" s="70"/>
      <c r="R18" s="78">
        <f t="shared" si="0"/>
        <v>6.3886578582634119E-5</v>
      </c>
      <c r="S18" s="78">
        <f>P18/'סכום נכסי הקרן'!$C$42</f>
        <v>8.5165914238168634E-7</v>
      </c>
    </row>
    <row r="19" spans="2:19">
      <c r="B19" s="101" t="s">
        <v>1779</v>
      </c>
      <c r="C19" s="70" t="s">
        <v>1780</v>
      </c>
      <c r="D19" s="83" t="s">
        <v>1768</v>
      </c>
      <c r="E19" s="70" t="s">
        <v>348</v>
      </c>
      <c r="F19" s="83" t="s">
        <v>150</v>
      </c>
      <c r="G19" s="70" t="s">
        <v>328</v>
      </c>
      <c r="H19" s="70" t="s">
        <v>154</v>
      </c>
      <c r="I19" s="97">
        <v>39084</v>
      </c>
      <c r="J19" s="79">
        <v>3.2900000000070948</v>
      </c>
      <c r="K19" s="83" t="s">
        <v>158</v>
      </c>
      <c r="L19" s="84">
        <v>5.5999999999999994E-2</v>
      </c>
      <c r="M19" s="78">
        <v>1.9000000001354544E-3</v>
      </c>
      <c r="N19" s="77">
        <v>21339.738839000001</v>
      </c>
      <c r="O19" s="79">
        <v>145.30000000000001</v>
      </c>
      <c r="P19" s="77">
        <v>31.006639982000006</v>
      </c>
      <c r="Q19" s="78">
        <v>3.01961122239142E-5</v>
      </c>
      <c r="R19" s="78">
        <f t="shared" si="0"/>
        <v>2.9128219911840596E-2</v>
      </c>
      <c r="S19" s="78">
        <f>P19/'סכום נכסי הקרן'!$C$42</f>
        <v>3.8830244692375081E-4</v>
      </c>
    </row>
    <row r="20" spans="2:19">
      <c r="B20" s="101" t="s">
        <v>1781</v>
      </c>
      <c r="C20" s="70" t="s">
        <v>1782</v>
      </c>
      <c r="D20" s="83" t="s">
        <v>1768</v>
      </c>
      <c r="E20" s="70" t="s">
        <v>400</v>
      </c>
      <c r="F20" s="83" t="s">
        <v>401</v>
      </c>
      <c r="G20" s="70" t="s">
        <v>373</v>
      </c>
      <c r="H20" s="70" t="s">
        <v>154</v>
      </c>
      <c r="I20" s="97">
        <v>40561</v>
      </c>
      <c r="J20" s="79">
        <v>1.2600000000020799</v>
      </c>
      <c r="K20" s="83" t="s">
        <v>158</v>
      </c>
      <c r="L20" s="84">
        <v>0.06</v>
      </c>
      <c r="M20" s="78">
        <v>1.4199999999982166E-2</v>
      </c>
      <c r="N20" s="77">
        <v>119159.03105800001</v>
      </c>
      <c r="O20" s="79">
        <v>112.96</v>
      </c>
      <c r="P20" s="77">
        <v>134.60203897200003</v>
      </c>
      <c r="Q20" s="78">
        <v>3.8638349702716564E-5</v>
      </c>
      <c r="R20" s="78">
        <f t="shared" si="0"/>
        <v>0.12644768327153838</v>
      </c>
      <c r="S20" s="78">
        <f>P20/'סכום נכסי הקרן'!$C$42</f>
        <v>1.6856486586129728E-3</v>
      </c>
    </row>
    <row r="21" spans="2:19">
      <c r="B21" s="101" t="s">
        <v>1783</v>
      </c>
      <c r="C21" s="70" t="s">
        <v>1784</v>
      </c>
      <c r="D21" s="83" t="s">
        <v>1768</v>
      </c>
      <c r="E21" s="70" t="s">
        <v>903</v>
      </c>
      <c r="F21" s="83" t="s">
        <v>291</v>
      </c>
      <c r="G21" s="70" t="s">
        <v>454</v>
      </c>
      <c r="H21" s="70" t="s">
        <v>285</v>
      </c>
      <c r="I21" s="97">
        <v>39387</v>
      </c>
      <c r="J21" s="79">
        <v>1.9699999999948308</v>
      </c>
      <c r="K21" s="83" t="s">
        <v>158</v>
      </c>
      <c r="L21" s="84">
        <v>5.7500000000000002E-2</v>
      </c>
      <c r="M21" s="78">
        <v>4.2999999999840562E-3</v>
      </c>
      <c r="N21" s="77">
        <v>156491.48788000003</v>
      </c>
      <c r="O21" s="79">
        <v>132.26</v>
      </c>
      <c r="P21" s="77">
        <v>206.975640731</v>
      </c>
      <c r="Q21" s="78">
        <v>1.2019315505376347E-4</v>
      </c>
      <c r="R21" s="78">
        <f t="shared" si="0"/>
        <v>0.19443680395897592</v>
      </c>
      <c r="S21" s="78">
        <f>P21/'סכום נכסי הקרן'!$C$42</f>
        <v>2.5919979654717312E-3</v>
      </c>
    </row>
    <row r="22" spans="2:19">
      <c r="B22" s="101" t="s">
        <v>1785</v>
      </c>
      <c r="C22" s="70" t="s">
        <v>1786</v>
      </c>
      <c r="D22" s="83" t="s">
        <v>26</v>
      </c>
      <c r="E22" s="70">
        <v>1229</v>
      </c>
      <c r="F22" s="83" t="s">
        <v>576</v>
      </c>
      <c r="G22" s="70" t="s">
        <v>1787</v>
      </c>
      <c r="H22" s="70" t="s">
        <v>285</v>
      </c>
      <c r="I22" s="97">
        <v>38445</v>
      </c>
      <c r="J22" s="79">
        <v>0.21000000033378735</v>
      </c>
      <c r="K22" s="83" t="s">
        <v>158</v>
      </c>
      <c r="L22" s="84">
        <v>6.7000000000000004E-2</v>
      </c>
      <c r="M22" s="78">
        <v>1.7799000004264867</v>
      </c>
      <c r="N22" s="77">
        <v>1693.1295930000006</v>
      </c>
      <c r="O22" s="79">
        <v>100.859031</v>
      </c>
      <c r="P22" s="77">
        <v>1.7076740830000003</v>
      </c>
      <c r="Q22" s="78">
        <v>8.4174308169229634E-5</v>
      </c>
      <c r="R22" s="78">
        <f t="shared" si="0"/>
        <v>1.6042211041328797E-3</v>
      </c>
      <c r="S22" s="78">
        <f>P22/'סכום נכסי הקרן'!$C$42</f>
        <v>2.1385549203722565E-5</v>
      </c>
    </row>
    <row r="23" spans="2:19">
      <c r="B23" s="101" t="s">
        <v>1788</v>
      </c>
      <c r="C23" s="70" t="s">
        <v>1789</v>
      </c>
      <c r="D23" s="83" t="s">
        <v>26</v>
      </c>
      <c r="E23" s="70">
        <v>1229</v>
      </c>
      <c r="F23" s="83" t="s">
        <v>576</v>
      </c>
      <c r="G23" s="70" t="s">
        <v>1787</v>
      </c>
      <c r="H23" s="70" t="s">
        <v>285</v>
      </c>
      <c r="I23" s="97">
        <v>38573</v>
      </c>
      <c r="J23" s="79">
        <v>0.33999999979054063</v>
      </c>
      <c r="K23" s="83" t="s">
        <v>158</v>
      </c>
      <c r="L23" s="84">
        <v>6.7000000000000004E-2</v>
      </c>
      <c r="M23" s="78">
        <v>0.98680000109547239</v>
      </c>
      <c r="N23" s="77">
        <v>190.42566900000003</v>
      </c>
      <c r="O23" s="79">
        <v>100.284722</v>
      </c>
      <c r="P23" s="77">
        <v>0.19096785600000005</v>
      </c>
      <c r="Q23" s="78">
        <v>1.3639404213148277E-5</v>
      </c>
      <c r="R23" s="78">
        <f t="shared" si="0"/>
        <v>1.7939879035232088E-4</v>
      </c>
      <c r="S23" s="78">
        <f>P23/'סכום נכסי הקרן'!$C$42</f>
        <v>2.3915292276631723E-6</v>
      </c>
    </row>
    <row r="24" spans="2:19">
      <c r="B24" s="101" t="s">
        <v>1790</v>
      </c>
      <c r="C24" s="70" t="s">
        <v>1791</v>
      </c>
      <c r="D24" s="83" t="s">
        <v>26</v>
      </c>
      <c r="E24" s="70">
        <v>1229</v>
      </c>
      <c r="F24" s="83" t="s">
        <v>576</v>
      </c>
      <c r="G24" s="70" t="s">
        <v>1787</v>
      </c>
      <c r="H24" s="70" t="s">
        <v>285</v>
      </c>
      <c r="I24" s="97">
        <v>38376</v>
      </c>
      <c r="J24" s="79">
        <v>0.17000000475081764</v>
      </c>
      <c r="K24" s="83" t="s">
        <v>158</v>
      </c>
      <c r="L24" s="84">
        <v>7.0000000000000007E-2</v>
      </c>
      <c r="M24" s="78">
        <v>2.707300014606937</v>
      </c>
      <c r="N24" s="77">
        <v>81.987877000000012</v>
      </c>
      <c r="O24" s="79">
        <v>100.125936</v>
      </c>
      <c r="P24" s="77">
        <v>8.2091133000000011E-2</v>
      </c>
      <c r="Q24" s="78">
        <v>8.9950640515831303E-6</v>
      </c>
      <c r="R24" s="78">
        <f t="shared" si="0"/>
        <v>7.711795203299286E-5</v>
      </c>
      <c r="S24" s="78">
        <f>P24/'סכום נכסי הקרן'!$C$42</f>
        <v>1.028043923274107E-6</v>
      </c>
    </row>
    <row r="25" spans="2:19">
      <c r="B25" s="101" t="s">
        <v>1792</v>
      </c>
      <c r="C25" s="70" t="s">
        <v>1793</v>
      </c>
      <c r="D25" s="83" t="s">
        <v>26</v>
      </c>
      <c r="E25" s="70" t="s">
        <v>1794</v>
      </c>
      <c r="F25" s="83" t="s">
        <v>629</v>
      </c>
      <c r="G25" s="70" t="s">
        <v>615</v>
      </c>
      <c r="H25" s="70"/>
      <c r="I25" s="97">
        <v>39104</v>
      </c>
      <c r="J25" s="79">
        <v>0.46000000005470815</v>
      </c>
      <c r="K25" s="83" t="s">
        <v>158</v>
      </c>
      <c r="L25" s="84">
        <v>5.5999999999999994E-2</v>
      </c>
      <c r="M25" s="78">
        <v>7.5107000003299058</v>
      </c>
      <c r="N25" s="77">
        <v>25452.212905000008</v>
      </c>
      <c r="O25" s="79">
        <v>24.417504000000001</v>
      </c>
      <c r="P25" s="77">
        <v>6.2147944710000012</v>
      </c>
      <c r="Q25" s="78">
        <v>4.4279959026523242E-5</v>
      </c>
      <c r="R25" s="78">
        <f t="shared" si="0"/>
        <v>5.8382946415112486E-3</v>
      </c>
      <c r="S25" s="78">
        <f>P25/'סכום נכסי הקרן'!$C$42</f>
        <v>7.7829132779895589E-5</v>
      </c>
    </row>
    <row r="26" spans="2:19">
      <c r="B26" s="102"/>
      <c r="C26" s="70"/>
      <c r="D26" s="70"/>
      <c r="E26" s="70"/>
      <c r="F26" s="70"/>
      <c r="G26" s="70"/>
      <c r="H26" s="70"/>
      <c r="I26" s="70"/>
      <c r="J26" s="79"/>
      <c r="K26" s="70"/>
      <c r="L26" s="70"/>
      <c r="M26" s="78"/>
      <c r="N26" s="77"/>
      <c r="O26" s="79"/>
      <c r="P26" s="70"/>
      <c r="Q26" s="70"/>
      <c r="R26" s="78"/>
      <c r="S26" s="70"/>
    </row>
    <row r="27" spans="2:19">
      <c r="B27" s="100" t="s">
        <v>58</v>
      </c>
      <c r="C27" s="72"/>
      <c r="D27" s="72"/>
      <c r="E27" s="72"/>
      <c r="F27" s="72"/>
      <c r="G27" s="72"/>
      <c r="H27" s="72"/>
      <c r="I27" s="72"/>
      <c r="J27" s="82">
        <v>4.1659626744341756</v>
      </c>
      <c r="K27" s="72"/>
      <c r="L27" s="72"/>
      <c r="M27" s="81">
        <v>1.6571193116532264E-2</v>
      </c>
      <c r="N27" s="80"/>
      <c r="O27" s="82"/>
      <c r="P27" s="80">
        <v>68.273098928000024</v>
      </c>
      <c r="Q27" s="72"/>
      <c r="R27" s="81">
        <f t="shared" ref="R27:R34" si="1">P27/$P$11</f>
        <v>6.4137031319488322E-2</v>
      </c>
      <c r="S27" s="81">
        <f>P27/'סכום נכסי הקרן'!$C$42</f>
        <v>8.549978774933264E-4</v>
      </c>
    </row>
    <row r="28" spans="2:19">
      <c r="B28" s="101" t="s">
        <v>1795</v>
      </c>
      <c r="C28" s="70" t="s">
        <v>1796</v>
      </c>
      <c r="D28" s="83" t="s">
        <v>1768</v>
      </c>
      <c r="E28" s="70" t="s">
        <v>1776</v>
      </c>
      <c r="F28" s="83" t="s">
        <v>1055</v>
      </c>
      <c r="G28" s="70" t="s">
        <v>299</v>
      </c>
      <c r="H28" s="70" t="s">
        <v>154</v>
      </c>
      <c r="I28" s="97">
        <v>42795</v>
      </c>
      <c r="J28" s="79">
        <v>6.6799999997870074</v>
      </c>
      <c r="K28" s="83" t="s">
        <v>158</v>
      </c>
      <c r="L28" s="84">
        <v>3.7400000000000003E-2</v>
      </c>
      <c r="M28" s="78">
        <v>1.6199999999530913E-2</v>
      </c>
      <c r="N28" s="77">
        <v>13743.939032000002</v>
      </c>
      <c r="O28" s="79">
        <v>114.78</v>
      </c>
      <c r="P28" s="77">
        <v>15.775293527000002</v>
      </c>
      <c r="Q28" s="78">
        <v>2.8588231251702677E-5</v>
      </c>
      <c r="R28" s="78">
        <f t="shared" si="1"/>
        <v>1.4819607003372322E-2</v>
      </c>
      <c r="S28" s="78">
        <f>P28/'סכום נכסי הקרן'!$C$42</f>
        <v>1.9755720326454387E-4</v>
      </c>
    </row>
    <row r="29" spans="2:19">
      <c r="B29" s="101" t="s">
        <v>1797</v>
      </c>
      <c r="C29" s="70" t="s">
        <v>1798</v>
      </c>
      <c r="D29" s="83" t="s">
        <v>1768</v>
      </c>
      <c r="E29" s="70" t="s">
        <v>1776</v>
      </c>
      <c r="F29" s="83" t="s">
        <v>1055</v>
      </c>
      <c r="G29" s="70" t="s">
        <v>299</v>
      </c>
      <c r="H29" s="70" t="s">
        <v>154</v>
      </c>
      <c r="I29" s="97">
        <v>42795</v>
      </c>
      <c r="J29" s="79">
        <v>2.8799999999524264</v>
      </c>
      <c r="K29" s="83" t="s">
        <v>158</v>
      </c>
      <c r="L29" s="84">
        <v>2.5000000000000001E-2</v>
      </c>
      <c r="M29" s="78">
        <v>8.3999999999320382E-3</v>
      </c>
      <c r="N29" s="77">
        <v>16829.018162000004</v>
      </c>
      <c r="O29" s="79">
        <v>104.92</v>
      </c>
      <c r="P29" s="77">
        <v>17.657006043000006</v>
      </c>
      <c r="Q29" s="78">
        <v>2.7071480172367598E-5</v>
      </c>
      <c r="R29" s="78">
        <f t="shared" si="1"/>
        <v>1.6587323079952365E-2</v>
      </c>
      <c r="S29" s="78">
        <f>P29/'סכום נכסי הקרן'!$C$42</f>
        <v>2.2112227109498343E-4</v>
      </c>
    </row>
    <row r="30" spans="2:19">
      <c r="B30" s="101" t="s">
        <v>1799</v>
      </c>
      <c r="C30" s="70" t="s">
        <v>1800</v>
      </c>
      <c r="D30" s="83" t="s">
        <v>1768</v>
      </c>
      <c r="E30" s="70" t="s">
        <v>1801</v>
      </c>
      <c r="F30" s="83" t="s">
        <v>337</v>
      </c>
      <c r="G30" s="70" t="s">
        <v>373</v>
      </c>
      <c r="H30" s="70" t="s">
        <v>154</v>
      </c>
      <c r="I30" s="97">
        <v>42598</v>
      </c>
      <c r="J30" s="79">
        <v>4.5500000001929406</v>
      </c>
      <c r="K30" s="83" t="s">
        <v>158</v>
      </c>
      <c r="L30" s="84">
        <v>3.1E-2</v>
      </c>
      <c r="M30" s="78">
        <v>1.8000000000321564E-2</v>
      </c>
      <c r="N30" s="77">
        <v>11723.893357999999</v>
      </c>
      <c r="O30" s="79">
        <v>106.1</v>
      </c>
      <c r="P30" s="77">
        <v>12.439050852000005</v>
      </c>
      <c r="Q30" s="78">
        <v>1.350906908272258E-5</v>
      </c>
      <c r="R30" s="78">
        <f t="shared" si="1"/>
        <v>1.1685477978973628E-2</v>
      </c>
      <c r="S30" s="78">
        <f>P30/'סכום נכסי הקרן'!$C$42</f>
        <v>1.5577675897951375E-4</v>
      </c>
    </row>
    <row r="31" spans="2:19">
      <c r="B31" s="101" t="s">
        <v>1802</v>
      </c>
      <c r="C31" s="70" t="s">
        <v>1803</v>
      </c>
      <c r="D31" s="83" t="s">
        <v>1768</v>
      </c>
      <c r="E31" s="70" t="s">
        <v>839</v>
      </c>
      <c r="F31" s="83" t="s">
        <v>184</v>
      </c>
      <c r="G31" s="70" t="s">
        <v>454</v>
      </c>
      <c r="H31" s="70" t="s">
        <v>285</v>
      </c>
      <c r="I31" s="97">
        <v>44007</v>
      </c>
      <c r="J31" s="79">
        <v>5.5100000002065839</v>
      </c>
      <c r="K31" s="83" t="s">
        <v>158</v>
      </c>
      <c r="L31" s="84">
        <v>3.3500000000000002E-2</v>
      </c>
      <c r="M31" s="78">
        <v>3.3300000000194216E-2</v>
      </c>
      <c r="N31" s="77">
        <v>5603.5838400000011</v>
      </c>
      <c r="O31" s="79">
        <v>101.07</v>
      </c>
      <c r="P31" s="77">
        <v>5.6635419330000012</v>
      </c>
      <c r="Q31" s="78">
        <v>5.6035838400000015E-6</v>
      </c>
      <c r="R31" s="78">
        <f t="shared" si="1"/>
        <v>5.3204376546482513E-3</v>
      </c>
      <c r="S31" s="78">
        <f>P31/'סכום נכסי הקרן'!$C$42</f>
        <v>7.0925685340811909E-5</v>
      </c>
    </row>
    <row r="32" spans="2:19">
      <c r="B32" s="101" t="s">
        <v>1804</v>
      </c>
      <c r="C32" s="70" t="s">
        <v>1805</v>
      </c>
      <c r="D32" s="83" t="s">
        <v>1768</v>
      </c>
      <c r="E32" s="70" t="s">
        <v>1806</v>
      </c>
      <c r="F32" s="83" t="s">
        <v>151</v>
      </c>
      <c r="G32" s="70" t="s">
        <v>458</v>
      </c>
      <c r="H32" s="70" t="s">
        <v>154</v>
      </c>
      <c r="I32" s="97">
        <v>43741</v>
      </c>
      <c r="J32" s="79">
        <v>1.239999999985139</v>
      </c>
      <c r="K32" s="83" t="s">
        <v>158</v>
      </c>
      <c r="L32" s="84">
        <v>1.34E-2</v>
      </c>
      <c r="M32" s="78">
        <v>1.7600000000148611E-2</v>
      </c>
      <c r="N32" s="77">
        <v>8115.3657920000005</v>
      </c>
      <c r="O32" s="79">
        <v>99.5</v>
      </c>
      <c r="P32" s="77">
        <v>8.0747889630000014</v>
      </c>
      <c r="Q32" s="78">
        <v>1.555886661432528E-5</v>
      </c>
      <c r="R32" s="78">
        <f t="shared" si="1"/>
        <v>7.5856083984755596E-3</v>
      </c>
      <c r="S32" s="78">
        <f>P32/'סכום נכסי הקרן'!$C$42</f>
        <v>1.0112222138696732E-4</v>
      </c>
    </row>
    <row r="33" spans="2:19">
      <c r="B33" s="101" t="s">
        <v>1807</v>
      </c>
      <c r="C33" s="70" t="s">
        <v>1808</v>
      </c>
      <c r="D33" s="83" t="s">
        <v>1768</v>
      </c>
      <c r="E33" s="70" t="s">
        <v>1809</v>
      </c>
      <c r="F33" s="83" t="s">
        <v>337</v>
      </c>
      <c r="G33" s="70" t="s">
        <v>726</v>
      </c>
      <c r="H33" s="70" t="s">
        <v>285</v>
      </c>
      <c r="I33" s="97">
        <v>43310</v>
      </c>
      <c r="J33" s="79">
        <v>3.5999999999761045</v>
      </c>
      <c r="K33" s="83" t="s">
        <v>158</v>
      </c>
      <c r="L33" s="84">
        <v>3.5499999999999997E-2</v>
      </c>
      <c r="M33" s="78">
        <v>2.0099999999617681E-2</v>
      </c>
      <c r="N33" s="77">
        <v>7854.7200000000012</v>
      </c>
      <c r="O33" s="79">
        <v>106.56</v>
      </c>
      <c r="P33" s="77">
        <v>8.3699896320000029</v>
      </c>
      <c r="Q33" s="78">
        <v>2.5568750000000005E-5</v>
      </c>
      <c r="R33" s="78">
        <f t="shared" si="1"/>
        <v>7.8629254508793753E-3</v>
      </c>
      <c r="S33" s="78">
        <f>P33/'סכום נכסי הקרן'!$C$42</f>
        <v>1.0481907929136368E-4</v>
      </c>
    </row>
    <row r="34" spans="2:19">
      <c r="B34" s="101" t="s">
        <v>1810</v>
      </c>
      <c r="C34" s="70" t="s">
        <v>1811</v>
      </c>
      <c r="D34" s="83" t="s">
        <v>1768</v>
      </c>
      <c r="E34" s="70" t="s">
        <v>1812</v>
      </c>
      <c r="F34" s="83" t="s">
        <v>337</v>
      </c>
      <c r="G34" s="70" t="s">
        <v>604</v>
      </c>
      <c r="H34" s="70" t="s">
        <v>154</v>
      </c>
      <c r="I34" s="97">
        <v>41903</v>
      </c>
      <c r="J34" s="79">
        <v>0.83000000088607773</v>
      </c>
      <c r="K34" s="83" t="s">
        <v>158</v>
      </c>
      <c r="L34" s="84">
        <v>5.1500000000000004E-2</v>
      </c>
      <c r="M34" s="78">
        <v>1.5799999991820819E-2</v>
      </c>
      <c r="N34" s="77">
        <v>282.71314100000001</v>
      </c>
      <c r="O34" s="79">
        <v>103.79</v>
      </c>
      <c r="P34" s="77">
        <v>0.29342797800000003</v>
      </c>
      <c r="Q34" s="78">
        <v>1.8847477395411696E-5</v>
      </c>
      <c r="R34" s="78">
        <f t="shared" si="1"/>
        <v>2.75651753186816E-4</v>
      </c>
      <c r="S34" s="78">
        <f>P34/'סכום נכסי הקרן'!$C$42</f>
        <v>3.6746581351424197E-6</v>
      </c>
    </row>
    <row r="35" spans="2:19">
      <c r="B35" s="102"/>
      <c r="C35" s="70"/>
      <c r="D35" s="70"/>
      <c r="E35" s="70"/>
      <c r="F35" s="70"/>
      <c r="G35" s="70"/>
      <c r="H35" s="70"/>
      <c r="I35" s="70"/>
      <c r="J35" s="79"/>
      <c r="K35" s="70"/>
      <c r="L35" s="70"/>
      <c r="M35" s="78"/>
      <c r="N35" s="77"/>
      <c r="O35" s="79"/>
      <c r="P35" s="70"/>
      <c r="Q35" s="70"/>
      <c r="R35" s="78"/>
      <c r="S35" s="70"/>
    </row>
    <row r="36" spans="2:19">
      <c r="B36" s="100" t="s">
        <v>44</v>
      </c>
      <c r="C36" s="72"/>
      <c r="D36" s="72"/>
      <c r="E36" s="72"/>
      <c r="F36" s="72"/>
      <c r="G36" s="72"/>
      <c r="H36" s="72"/>
      <c r="I36" s="72"/>
      <c r="J36" s="82">
        <v>1.89</v>
      </c>
      <c r="K36" s="72"/>
      <c r="L36" s="72"/>
      <c r="M36" s="81">
        <v>5.1999999999999991E-2</v>
      </c>
      <c r="N36" s="80"/>
      <c r="O36" s="82"/>
      <c r="P36" s="80">
        <v>74.980490000000017</v>
      </c>
      <c r="Q36" s="72"/>
      <c r="R36" s="81">
        <f t="shared" ref="R36:R37" si="2">P36/$P$11</f>
        <v>7.0438080459071031E-2</v>
      </c>
      <c r="S36" s="81">
        <f>P36/'סכום נכסי הקרן'!$C$42</f>
        <v>9.3899589750594573E-4</v>
      </c>
    </row>
    <row r="37" spans="2:19">
      <c r="B37" s="101" t="s">
        <v>1813</v>
      </c>
      <c r="C37" s="70" t="s">
        <v>1814</v>
      </c>
      <c r="D37" s="83" t="s">
        <v>1768</v>
      </c>
      <c r="E37" s="70" t="s">
        <v>839</v>
      </c>
      <c r="F37" s="83" t="s">
        <v>184</v>
      </c>
      <c r="G37" s="70" t="s">
        <v>454</v>
      </c>
      <c r="H37" s="70" t="s">
        <v>285</v>
      </c>
      <c r="I37" s="97">
        <v>42625</v>
      </c>
      <c r="J37" s="79">
        <v>1.89</v>
      </c>
      <c r="K37" s="83" t="s">
        <v>157</v>
      </c>
      <c r="L37" s="84">
        <v>4.4500000000000005E-2</v>
      </c>
      <c r="M37" s="78">
        <v>5.1999999999999991E-2</v>
      </c>
      <c r="N37" s="77">
        <v>22026.000000000004</v>
      </c>
      <c r="O37" s="79">
        <v>98.93</v>
      </c>
      <c r="P37" s="77">
        <v>74.980490000000017</v>
      </c>
      <c r="Q37" s="78">
        <v>1.0102564420807338E-4</v>
      </c>
      <c r="R37" s="78">
        <f t="shared" si="2"/>
        <v>7.0438080459071031E-2</v>
      </c>
      <c r="S37" s="78">
        <f>P37/'סכום נכסי הקרן'!$C$42</f>
        <v>9.3899589750594573E-4</v>
      </c>
    </row>
    <row r="38" spans="2:19">
      <c r="B38" s="102"/>
      <c r="C38" s="70"/>
      <c r="D38" s="70"/>
      <c r="E38" s="70"/>
      <c r="F38" s="70"/>
      <c r="G38" s="70"/>
      <c r="H38" s="70"/>
      <c r="I38" s="70"/>
      <c r="J38" s="79"/>
      <c r="K38" s="70"/>
      <c r="L38" s="70"/>
      <c r="M38" s="78"/>
      <c r="N38" s="77"/>
      <c r="O38" s="79"/>
      <c r="P38" s="70"/>
      <c r="Q38" s="70"/>
      <c r="R38" s="78"/>
      <c r="S38" s="70"/>
    </row>
    <row r="39" spans="2:19">
      <c r="B39" s="99" t="s">
        <v>223</v>
      </c>
      <c r="C39" s="72"/>
      <c r="D39" s="72"/>
      <c r="E39" s="72"/>
      <c r="F39" s="72"/>
      <c r="G39" s="72"/>
      <c r="H39" s="72"/>
      <c r="I39" s="72"/>
      <c r="J39" s="82">
        <v>1.23</v>
      </c>
      <c r="K39" s="72"/>
      <c r="L39" s="72"/>
      <c r="M39" s="81">
        <v>2.6999999999999996E-2</v>
      </c>
      <c r="N39" s="80"/>
      <c r="O39" s="82"/>
      <c r="P39" s="80">
        <v>17.899430000000002</v>
      </c>
      <c r="Q39" s="72"/>
      <c r="R39" s="81">
        <f t="shared" ref="R39:R41" si="3">P39/$P$11</f>
        <v>1.6815060697943023E-2</v>
      </c>
      <c r="S39" s="81">
        <f>P39/'סכום נכסי הקרן'!$C$42</f>
        <v>2.241581955211929E-4</v>
      </c>
    </row>
    <row r="40" spans="2:19">
      <c r="B40" s="100" t="s">
        <v>65</v>
      </c>
      <c r="C40" s="72"/>
      <c r="D40" s="72"/>
      <c r="E40" s="72"/>
      <c r="F40" s="72"/>
      <c r="G40" s="72"/>
      <c r="H40" s="72"/>
      <c r="I40" s="72"/>
      <c r="J40" s="82">
        <v>1.23</v>
      </c>
      <c r="K40" s="72"/>
      <c r="L40" s="72"/>
      <c r="M40" s="81">
        <v>2.6999999999999996E-2</v>
      </c>
      <c r="N40" s="80"/>
      <c r="O40" s="82"/>
      <c r="P40" s="80">
        <v>17.899430000000002</v>
      </c>
      <c r="Q40" s="72"/>
      <c r="R40" s="81">
        <f t="shared" si="3"/>
        <v>1.6815060697943023E-2</v>
      </c>
      <c r="S40" s="81">
        <f>P40/'סכום נכסי הקרן'!$C$42</f>
        <v>2.241581955211929E-4</v>
      </c>
    </row>
    <row r="41" spans="2:19">
      <c r="B41" s="101" t="s">
        <v>1815</v>
      </c>
      <c r="C41" s="70">
        <v>4279</v>
      </c>
      <c r="D41" s="83" t="s">
        <v>1768</v>
      </c>
      <c r="E41" s="70"/>
      <c r="F41" s="83" t="s">
        <v>1816</v>
      </c>
      <c r="G41" s="70" t="s">
        <v>2199</v>
      </c>
      <c r="H41" s="70" t="s">
        <v>1817</v>
      </c>
      <c r="I41" s="97">
        <v>40949</v>
      </c>
      <c r="J41" s="79">
        <v>1.23</v>
      </c>
      <c r="K41" s="83" t="s">
        <v>157</v>
      </c>
      <c r="L41" s="84">
        <v>0.06</v>
      </c>
      <c r="M41" s="78">
        <v>1.7299999999999999E-2</v>
      </c>
      <c r="N41" s="77">
        <v>4772.7400000000007</v>
      </c>
      <c r="O41" s="79">
        <v>108.99</v>
      </c>
      <c r="P41" s="77">
        <v>17.899430000000002</v>
      </c>
      <c r="Q41" s="78">
        <v>5.7851393939393951E-6</v>
      </c>
      <c r="R41" s="78">
        <f t="shared" si="3"/>
        <v>1.6815060697943023E-2</v>
      </c>
      <c r="S41" s="78">
        <f>P41/'סכום נכסי הקרן'!$C$42</f>
        <v>2.241581955211929E-4</v>
      </c>
    </row>
    <row r="42" spans="2:19">
      <c r="C42" s="1"/>
      <c r="D42" s="1"/>
      <c r="E42" s="1"/>
    </row>
    <row r="43" spans="2:19">
      <c r="C43" s="1"/>
      <c r="D43" s="1"/>
      <c r="E43" s="1"/>
    </row>
    <row r="44" spans="2:19">
      <c r="C44" s="1"/>
      <c r="D44" s="1"/>
      <c r="E44" s="1"/>
    </row>
    <row r="45" spans="2:19">
      <c r="B45" s="85" t="s">
        <v>245</v>
      </c>
      <c r="C45" s="1"/>
      <c r="D45" s="1"/>
      <c r="E45" s="1"/>
    </row>
    <row r="46" spans="2:19">
      <c r="B46" s="85" t="s">
        <v>106</v>
      </c>
      <c r="C46" s="1"/>
      <c r="D46" s="1"/>
      <c r="E46" s="1"/>
    </row>
    <row r="47" spans="2:19">
      <c r="B47" s="85" t="s">
        <v>228</v>
      </c>
      <c r="C47" s="1"/>
      <c r="D47" s="1"/>
      <c r="E47" s="1"/>
    </row>
    <row r="48" spans="2:19">
      <c r="B48" s="85" t="s">
        <v>236</v>
      </c>
      <c r="C48" s="1"/>
      <c r="D48" s="1"/>
      <c r="E48" s="1"/>
    </row>
    <row r="49" spans="3:5">
      <c r="C49" s="1"/>
      <c r="D49" s="1"/>
      <c r="E49" s="1"/>
    </row>
    <row r="50" spans="3:5">
      <c r="C50" s="1"/>
      <c r="D50" s="1"/>
      <c r="E50" s="1"/>
    </row>
    <row r="51" spans="3:5">
      <c r="C51" s="1"/>
      <c r="D51" s="1"/>
      <c r="E51" s="1"/>
    </row>
    <row r="52" spans="3:5">
      <c r="C52" s="1"/>
      <c r="D52" s="1"/>
      <c r="E52" s="1"/>
    </row>
    <row r="53" spans="3:5">
      <c r="C53" s="1"/>
      <c r="D53" s="1"/>
      <c r="E53" s="1"/>
    </row>
    <row r="54" spans="3:5">
      <c r="C54" s="1"/>
      <c r="D54" s="1"/>
      <c r="E54" s="1"/>
    </row>
    <row r="55" spans="3:5">
      <c r="C55" s="1"/>
      <c r="D55" s="1"/>
      <c r="E55" s="1"/>
    </row>
    <row r="56" spans="3:5">
      <c r="C56" s="1"/>
      <c r="D56" s="1"/>
      <c r="E56" s="1"/>
    </row>
    <row r="57" spans="3:5">
      <c r="C57" s="1"/>
      <c r="D57" s="1"/>
      <c r="E57" s="1"/>
    </row>
    <row r="58" spans="3:5">
      <c r="C58" s="1"/>
      <c r="D58" s="1"/>
      <c r="E58" s="1"/>
    </row>
    <row r="59" spans="3:5">
      <c r="C59" s="1"/>
      <c r="D59" s="1"/>
      <c r="E59" s="1"/>
    </row>
    <row r="60" spans="3:5">
      <c r="C60" s="1"/>
      <c r="D60" s="1"/>
      <c r="E60" s="1"/>
    </row>
    <row r="61" spans="3:5">
      <c r="C61" s="1"/>
      <c r="D61" s="1"/>
      <c r="E61" s="1"/>
    </row>
    <row r="62" spans="3:5">
      <c r="C62" s="1"/>
      <c r="D62" s="1"/>
      <c r="E62" s="1"/>
    </row>
    <row r="63" spans="3:5">
      <c r="C63" s="1"/>
      <c r="D63" s="1"/>
      <c r="E63" s="1"/>
    </row>
    <row r="64" spans="3:5">
      <c r="C64" s="1"/>
      <c r="D64" s="1"/>
      <c r="E64" s="1"/>
    </row>
    <row r="65" spans="3:5">
      <c r="C65" s="1"/>
      <c r="D65" s="1"/>
      <c r="E65" s="1"/>
    </row>
    <row r="66" spans="3:5">
      <c r="C66" s="1"/>
      <c r="D66" s="1"/>
      <c r="E66" s="1"/>
    </row>
    <row r="67" spans="3:5">
      <c r="C67" s="1"/>
      <c r="D67" s="1"/>
      <c r="E67" s="1"/>
    </row>
    <row r="68" spans="3:5">
      <c r="C68" s="1"/>
      <c r="D68" s="1"/>
      <c r="E68" s="1"/>
    </row>
    <row r="69" spans="3:5">
      <c r="C69" s="1"/>
      <c r="D69" s="1"/>
      <c r="E69" s="1"/>
    </row>
    <row r="70" spans="3:5">
      <c r="C70" s="1"/>
      <c r="D70" s="1"/>
      <c r="E70" s="1"/>
    </row>
    <row r="71" spans="3:5">
      <c r="C71" s="1"/>
      <c r="D71" s="1"/>
      <c r="E71" s="1"/>
    </row>
    <row r="72" spans="3:5">
      <c r="C72" s="1"/>
      <c r="D72" s="1"/>
      <c r="E72" s="1"/>
    </row>
    <row r="73" spans="3:5">
      <c r="C73" s="1"/>
      <c r="D73" s="1"/>
      <c r="E73" s="1"/>
    </row>
    <row r="74" spans="3:5">
      <c r="C74" s="1"/>
      <c r="D74" s="1"/>
      <c r="E74" s="1"/>
    </row>
    <row r="75" spans="3:5">
      <c r="C75" s="1"/>
      <c r="D75" s="1"/>
      <c r="E75" s="1"/>
    </row>
    <row r="76" spans="3:5">
      <c r="C76" s="1"/>
      <c r="D76" s="1"/>
      <c r="E76" s="1"/>
    </row>
    <row r="77" spans="3:5">
      <c r="C77" s="1"/>
      <c r="D77" s="1"/>
      <c r="E77" s="1"/>
    </row>
    <row r="78" spans="3:5">
      <c r="C78" s="1"/>
      <c r="D78" s="1"/>
      <c r="E78" s="1"/>
    </row>
    <row r="79" spans="3:5">
      <c r="C79" s="1"/>
      <c r="D79" s="1"/>
      <c r="E79" s="1"/>
    </row>
    <row r="80" spans="3:5">
      <c r="C80" s="1"/>
      <c r="D80" s="1"/>
      <c r="E80" s="1"/>
    </row>
    <row r="81" spans="3:5">
      <c r="C81" s="1"/>
      <c r="D81" s="1"/>
      <c r="E81" s="1"/>
    </row>
    <row r="82" spans="3:5">
      <c r="C82" s="1"/>
      <c r="D82" s="1"/>
      <c r="E82" s="1"/>
    </row>
    <row r="83" spans="3:5">
      <c r="C83" s="1"/>
      <c r="D83" s="1"/>
      <c r="E83" s="1"/>
    </row>
    <row r="84" spans="3:5">
      <c r="C84" s="1"/>
      <c r="D84" s="1"/>
      <c r="E84" s="1"/>
    </row>
    <row r="85" spans="3:5">
      <c r="C85" s="1"/>
      <c r="D85" s="1"/>
      <c r="E85" s="1"/>
    </row>
    <row r="86" spans="3:5">
      <c r="C86" s="1"/>
      <c r="D86" s="1"/>
      <c r="E86" s="1"/>
    </row>
    <row r="87" spans="3:5">
      <c r="C87" s="1"/>
      <c r="D87" s="1"/>
      <c r="E87" s="1"/>
    </row>
    <row r="88" spans="3:5">
      <c r="C88" s="1"/>
      <c r="D88" s="1"/>
      <c r="E88" s="1"/>
    </row>
    <row r="89" spans="3:5">
      <c r="C89" s="1"/>
      <c r="D89" s="1"/>
      <c r="E89" s="1"/>
    </row>
    <row r="90" spans="3:5">
      <c r="C90" s="1"/>
      <c r="D90" s="1"/>
      <c r="E90" s="1"/>
    </row>
    <row r="91" spans="3:5">
      <c r="C91" s="1"/>
      <c r="D91" s="1"/>
      <c r="E91" s="1"/>
    </row>
    <row r="92" spans="3:5">
      <c r="C92" s="1"/>
      <c r="D92" s="1"/>
      <c r="E92" s="1"/>
    </row>
    <row r="93" spans="3:5">
      <c r="C93" s="1"/>
      <c r="D93" s="1"/>
      <c r="E93" s="1"/>
    </row>
    <row r="94" spans="3:5">
      <c r="C94" s="1"/>
      <c r="D94" s="1"/>
      <c r="E94" s="1"/>
    </row>
    <row r="95" spans="3:5">
      <c r="C95" s="1"/>
      <c r="D95" s="1"/>
      <c r="E95" s="1"/>
    </row>
    <row r="96" spans="3:5">
      <c r="C96" s="1"/>
      <c r="D96" s="1"/>
      <c r="E96" s="1"/>
    </row>
    <row r="97" spans="3:5">
      <c r="C97" s="1"/>
      <c r="D97" s="1"/>
      <c r="E97" s="1"/>
    </row>
    <row r="98" spans="3:5">
      <c r="C98" s="1"/>
      <c r="D98" s="1"/>
      <c r="E98" s="1"/>
    </row>
    <row r="99" spans="3:5">
      <c r="C99" s="1"/>
      <c r="D99" s="1"/>
      <c r="E99" s="1"/>
    </row>
    <row r="100" spans="3:5">
      <c r="C100" s="1"/>
      <c r="D100" s="1"/>
      <c r="E100" s="1"/>
    </row>
    <row r="101" spans="3:5">
      <c r="C101" s="1"/>
      <c r="D101" s="1"/>
      <c r="E101" s="1"/>
    </row>
    <row r="102" spans="3:5">
      <c r="C102" s="1"/>
      <c r="D102" s="1"/>
      <c r="E102" s="1"/>
    </row>
    <row r="103" spans="3:5">
      <c r="C103" s="1"/>
      <c r="D103" s="1"/>
      <c r="E103" s="1"/>
    </row>
    <row r="104" spans="3:5">
      <c r="C104" s="1"/>
      <c r="D104" s="1"/>
      <c r="E104" s="1"/>
    </row>
    <row r="105" spans="3:5">
      <c r="C105" s="1"/>
      <c r="D105" s="1"/>
      <c r="E105" s="1"/>
    </row>
    <row r="106" spans="3:5">
      <c r="C106" s="1"/>
      <c r="D106" s="1"/>
      <c r="E106" s="1"/>
    </row>
    <row r="107" spans="3:5">
      <c r="C107" s="1"/>
      <c r="D107" s="1"/>
      <c r="E107" s="1"/>
    </row>
    <row r="108" spans="3:5">
      <c r="C108" s="1"/>
      <c r="D108" s="1"/>
      <c r="E108" s="1"/>
    </row>
    <row r="109" spans="3:5">
      <c r="C109" s="1"/>
      <c r="D109" s="1"/>
      <c r="E109" s="1"/>
    </row>
    <row r="110" spans="3:5">
      <c r="C110" s="1"/>
      <c r="D110" s="1"/>
      <c r="E110" s="1"/>
    </row>
    <row r="111" spans="3:5">
      <c r="C111" s="1"/>
      <c r="D111" s="1"/>
      <c r="E111" s="1"/>
    </row>
    <row r="112" spans="3:5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2:B41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AH32:XFD35 D36:XFD1048576 D32:AF35 D1:XFD31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4"/>
  <sheetViews>
    <sheetView rightToLeft="1" workbookViewId="0">
      <selection activeCell="A12" sqref="A12:XFD12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64.85546875" style="2" bestFit="1" customWidth="1"/>
    <col min="4" max="4" width="5.7109375" style="2" bestFit="1" customWidth="1"/>
    <col min="5" max="5" width="11.28515625" style="2" bestFit="1" customWidth="1"/>
    <col min="6" max="6" width="14.7109375" style="1" bestFit="1" customWidth="1"/>
    <col min="7" max="7" width="12" style="1" bestFit="1" customWidth="1"/>
    <col min="8" max="8" width="7.28515625" style="1" bestFit="1" customWidth="1"/>
    <col min="9" max="9" width="9" style="1" bestFit="1" customWidth="1"/>
    <col min="10" max="10" width="8" style="1" bestFit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173</v>
      </c>
      <c r="C1" s="68" t="s" vm="1">
        <v>253</v>
      </c>
    </row>
    <row r="2" spans="2:98">
      <c r="B2" s="47" t="s">
        <v>172</v>
      </c>
      <c r="C2" s="68" t="s">
        <v>254</v>
      </c>
    </row>
    <row r="3" spans="2:98">
      <c r="B3" s="47" t="s">
        <v>174</v>
      </c>
      <c r="C3" s="68" t="s">
        <v>255</v>
      </c>
    </row>
    <row r="4" spans="2:98">
      <c r="B4" s="47" t="s">
        <v>175</v>
      </c>
      <c r="C4" s="68">
        <v>8602</v>
      </c>
    </row>
    <row r="6" spans="2:98" ht="26.25" customHeight="1">
      <c r="B6" s="120" t="s">
        <v>204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98" ht="26.25" customHeight="1">
      <c r="B7" s="120" t="s">
        <v>86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98" s="3" customFormat="1" ht="63">
      <c r="B8" s="22" t="s">
        <v>110</v>
      </c>
      <c r="C8" s="30" t="s">
        <v>42</v>
      </c>
      <c r="D8" s="30" t="s">
        <v>112</v>
      </c>
      <c r="E8" s="30" t="s">
        <v>111</v>
      </c>
      <c r="F8" s="30" t="s">
        <v>62</v>
      </c>
      <c r="G8" s="30" t="s">
        <v>97</v>
      </c>
      <c r="H8" s="30" t="s">
        <v>230</v>
      </c>
      <c r="I8" s="30" t="s">
        <v>229</v>
      </c>
      <c r="J8" s="30" t="s">
        <v>105</v>
      </c>
      <c r="K8" s="30" t="s">
        <v>56</v>
      </c>
      <c r="L8" s="30" t="s">
        <v>176</v>
      </c>
      <c r="M8" s="31" t="s">
        <v>178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237</v>
      </c>
      <c r="I9" s="32"/>
      <c r="J9" s="32" t="s">
        <v>233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69" t="s">
        <v>28</v>
      </c>
      <c r="C11" s="70"/>
      <c r="D11" s="70"/>
      <c r="E11" s="70"/>
      <c r="F11" s="70"/>
      <c r="G11" s="70"/>
      <c r="H11" s="77"/>
      <c r="I11" s="77"/>
      <c r="J11" s="77">
        <v>8.6169500000000028</v>
      </c>
      <c r="K11" s="70"/>
      <c r="L11" s="78">
        <f>J11/$J$11</f>
        <v>1</v>
      </c>
      <c r="M11" s="78">
        <f>J11/'סכום נכסי הקרן'!$C$42</f>
        <v>1.0791181411342951E-4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>
      <c r="B12" s="89" t="s">
        <v>224</v>
      </c>
      <c r="C12" s="72"/>
      <c r="D12" s="72"/>
      <c r="E12" s="72"/>
      <c r="F12" s="72"/>
      <c r="G12" s="72"/>
      <c r="H12" s="80"/>
      <c r="I12" s="80"/>
      <c r="J12" s="80">
        <v>8.6169500000000028</v>
      </c>
      <c r="K12" s="72"/>
      <c r="L12" s="81">
        <f t="shared" ref="L12:L14" si="0">J12/$J$11</f>
        <v>1</v>
      </c>
      <c r="M12" s="81">
        <f>J12/'סכום נכסי הקרן'!$C$42</f>
        <v>1.0791181411342951E-4</v>
      </c>
    </row>
    <row r="13" spans="2:98">
      <c r="B13" s="76" t="s">
        <v>1818</v>
      </c>
      <c r="C13" s="70">
        <v>5992</v>
      </c>
      <c r="D13" s="83" t="s">
        <v>26</v>
      </c>
      <c r="E13" s="70" t="s">
        <v>1794</v>
      </c>
      <c r="F13" s="83" t="s">
        <v>629</v>
      </c>
      <c r="G13" s="83" t="s">
        <v>158</v>
      </c>
      <c r="H13" s="77">
        <v>759.00000000000011</v>
      </c>
      <c r="I13" s="77">
        <v>9.9999999999999995E-7</v>
      </c>
      <c r="J13" s="77">
        <v>1.3000000000000002E-4</v>
      </c>
      <c r="K13" s="78">
        <v>2.7802197802197807E-5</v>
      </c>
      <c r="L13" s="78">
        <f t="shared" si="0"/>
        <v>1.508654454302276E-5</v>
      </c>
      <c r="M13" s="78">
        <f>J13/'סכום נכסי הקרן'!$C$42</f>
        <v>1.6280163903406464E-9</v>
      </c>
    </row>
    <row r="14" spans="2:98">
      <c r="B14" s="76" t="s">
        <v>1819</v>
      </c>
      <c r="C14" s="70" t="s">
        <v>1820</v>
      </c>
      <c r="D14" s="83" t="s">
        <v>26</v>
      </c>
      <c r="E14" s="70" t="s">
        <v>1821</v>
      </c>
      <c r="F14" s="83" t="s">
        <v>150</v>
      </c>
      <c r="G14" s="83" t="s">
        <v>157</v>
      </c>
      <c r="H14" s="77">
        <v>154.58000000000004</v>
      </c>
      <c r="I14" s="77">
        <v>1620</v>
      </c>
      <c r="J14" s="77">
        <v>8.6169500000000028</v>
      </c>
      <c r="K14" s="78">
        <v>1.5765225526109996E-5</v>
      </c>
      <c r="L14" s="78">
        <f t="shared" si="0"/>
        <v>1</v>
      </c>
      <c r="M14" s="78">
        <f>J14/'סכום נכסי הקרן'!$C$42</f>
        <v>1.0791181411342951E-4</v>
      </c>
    </row>
    <row r="15" spans="2:98">
      <c r="B15" s="73"/>
      <c r="C15" s="70"/>
      <c r="D15" s="70"/>
      <c r="E15" s="70"/>
      <c r="F15" s="70"/>
      <c r="G15" s="70"/>
      <c r="H15" s="77"/>
      <c r="I15" s="77"/>
      <c r="J15" s="70"/>
      <c r="K15" s="70"/>
      <c r="L15" s="78"/>
      <c r="M15" s="70"/>
    </row>
    <row r="16" spans="2:9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2:1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2:13">
      <c r="B18" s="85" t="s">
        <v>245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2:13">
      <c r="B19" s="85" t="s">
        <v>106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2:13">
      <c r="B20" s="85" t="s">
        <v>228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2:13">
      <c r="B21" s="85" t="s">
        <v>236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2:1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2:1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2:1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2:1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2:1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2:1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2:1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2:13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2:13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2:13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2:13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2:13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2:13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2:13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2:13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2:13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2:13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2:13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2:13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2:13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2:13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2:13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2:13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2:13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2:13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2:13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2:13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2:13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2:13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2:13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2:13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2:13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2:13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2:13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2:13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2:13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2:13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</row>
    <row r="112" spans="2:13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</row>
    <row r="113" spans="2:13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</row>
    <row r="114" spans="2:13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</row>
    <row r="115" spans="2:13">
      <c r="C115" s="1"/>
      <c r="D115" s="1"/>
      <c r="E115" s="1"/>
    </row>
    <row r="116" spans="2:13">
      <c r="C116" s="1"/>
      <c r="D116" s="1"/>
      <c r="E116" s="1"/>
    </row>
    <row r="117" spans="2:13">
      <c r="C117" s="1"/>
      <c r="D117" s="1"/>
      <c r="E117" s="1"/>
    </row>
    <row r="118" spans="2:13">
      <c r="C118" s="1"/>
      <c r="D118" s="1"/>
      <c r="E118" s="1"/>
    </row>
    <row r="119" spans="2:13">
      <c r="C119" s="1"/>
      <c r="D119" s="1"/>
      <c r="E119" s="1"/>
    </row>
    <row r="120" spans="2:13">
      <c r="C120" s="1"/>
      <c r="D120" s="1"/>
      <c r="E120" s="1"/>
    </row>
    <row r="121" spans="2:13">
      <c r="C121" s="1"/>
      <c r="D121" s="1"/>
      <c r="E121" s="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2"/>
      <c r="C402" s="1"/>
      <c r="D402" s="1"/>
      <c r="E402" s="1"/>
    </row>
    <row r="403" spans="2:5">
      <c r="B403" s="42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D24:XFD1048576 D20:AF23 AH20:XFD23 D1:XFD19 A1:B1048576 C5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173</v>
      </c>
      <c r="C1" s="68" t="s" vm="1">
        <v>253</v>
      </c>
    </row>
    <row r="2" spans="2:55">
      <c r="B2" s="47" t="s">
        <v>172</v>
      </c>
      <c r="C2" s="68" t="s">
        <v>254</v>
      </c>
    </row>
    <row r="3" spans="2:55">
      <c r="B3" s="47" t="s">
        <v>174</v>
      </c>
      <c r="C3" s="68" t="s">
        <v>255</v>
      </c>
    </row>
    <row r="4" spans="2:55">
      <c r="B4" s="47" t="s">
        <v>175</v>
      </c>
      <c r="C4" s="68">
        <v>8602</v>
      </c>
    </row>
    <row r="6" spans="2:55" ht="26.25" customHeight="1">
      <c r="B6" s="120" t="s">
        <v>204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55" ht="26.25" customHeight="1">
      <c r="B7" s="120" t="s">
        <v>92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55" s="3" customFormat="1" ht="78.75">
      <c r="B8" s="22" t="s">
        <v>110</v>
      </c>
      <c r="C8" s="30" t="s">
        <v>42</v>
      </c>
      <c r="D8" s="30" t="s">
        <v>97</v>
      </c>
      <c r="E8" s="30" t="s">
        <v>98</v>
      </c>
      <c r="F8" s="30" t="s">
        <v>230</v>
      </c>
      <c r="G8" s="30" t="s">
        <v>229</v>
      </c>
      <c r="H8" s="30" t="s">
        <v>105</v>
      </c>
      <c r="I8" s="30" t="s">
        <v>56</v>
      </c>
      <c r="J8" s="30" t="s">
        <v>176</v>
      </c>
      <c r="K8" s="31" t="s">
        <v>178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237</v>
      </c>
      <c r="G9" s="32"/>
      <c r="H9" s="32" t="s">
        <v>233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108" t="s">
        <v>2191</v>
      </c>
      <c r="C11" s="69"/>
      <c r="D11" s="69"/>
      <c r="E11" s="69"/>
      <c r="F11" s="69"/>
      <c r="G11" s="69"/>
      <c r="H11" s="109">
        <v>0</v>
      </c>
      <c r="I11" s="69"/>
      <c r="J11" s="69"/>
      <c r="K11" s="69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5" t="s">
        <v>106</v>
      </c>
      <c r="C12" s="69"/>
      <c r="D12" s="69"/>
      <c r="E12" s="69"/>
      <c r="F12" s="69"/>
      <c r="G12" s="69"/>
      <c r="H12" s="69"/>
      <c r="I12" s="69"/>
      <c r="J12" s="69"/>
      <c r="K12" s="69"/>
      <c r="V12" s="1"/>
    </row>
    <row r="13" spans="2:55">
      <c r="B13" s="85" t="s">
        <v>228</v>
      </c>
      <c r="C13" s="69"/>
      <c r="D13" s="69"/>
      <c r="E13" s="69"/>
      <c r="F13" s="69"/>
      <c r="G13" s="69"/>
      <c r="H13" s="69"/>
      <c r="I13" s="69"/>
      <c r="J13" s="69"/>
      <c r="K13" s="69"/>
      <c r="V13" s="1"/>
    </row>
    <row r="14" spans="2:55">
      <c r="B14" s="85" t="s">
        <v>236</v>
      </c>
      <c r="C14" s="69"/>
      <c r="D14" s="69"/>
      <c r="E14" s="69"/>
      <c r="F14" s="69"/>
      <c r="G14" s="69"/>
      <c r="H14" s="69"/>
      <c r="I14" s="69"/>
      <c r="J14" s="69"/>
      <c r="K14" s="69"/>
      <c r="V14" s="1"/>
    </row>
    <row r="15" spans="2:55">
      <c r="B15" s="69"/>
      <c r="C15" s="69"/>
      <c r="D15" s="69"/>
      <c r="E15" s="69"/>
      <c r="F15" s="69"/>
      <c r="G15" s="69"/>
      <c r="H15" s="69"/>
      <c r="I15" s="69"/>
      <c r="J15" s="69"/>
      <c r="K15" s="69"/>
      <c r="V15" s="1"/>
    </row>
    <row r="16" spans="2:55">
      <c r="B16" s="69"/>
      <c r="C16" s="69"/>
      <c r="D16" s="69"/>
      <c r="E16" s="69"/>
      <c r="F16" s="69"/>
      <c r="G16" s="69"/>
      <c r="H16" s="69"/>
      <c r="I16" s="69"/>
      <c r="J16" s="69"/>
      <c r="K16" s="69"/>
      <c r="V16" s="1"/>
    </row>
    <row r="17" spans="2:22">
      <c r="B17" s="69"/>
      <c r="C17" s="69"/>
      <c r="D17" s="69"/>
      <c r="E17" s="69"/>
      <c r="F17" s="69"/>
      <c r="G17" s="69"/>
      <c r="H17" s="69"/>
      <c r="I17" s="69"/>
      <c r="J17" s="69"/>
      <c r="K17" s="69"/>
      <c r="V17" s="1"/>
    </row>
    <row r="18" spans="2:22">
      <c r="B18" s="69"/>
      <c r="C18" s="69"/>
      <c r="D18" s="69"/>
      <c r="E18" s="69"/>
      <c r="F18" s="69"/>
      <c r="G18" s="69"/>
      <c r="H18" s="69"/>
      <c r="I18" s="69"/>
      <c r="J18" s="69"/>
      <c r="K18" s="69"/>
      <c r="V18" s="1"/>
    </row>
    <row r="19" spans="2:22">
      <c r="B19" s="69"/>
      <c r="C19" s="69"/>
      <c r="D19" s="69"/>
      <c r="E19" s="69"/>
      <c r="F19" s="69"/>
      <c r="G19" s="69"/>
      <c r="H19" s="69"/>
      <c r="I19" s="69"/>
      <c r="J19" s="69"/>
      <c r="K19" s="69"/>
      <c r="V19" s="1"/>
    </row>
    <row r="20" spans="2:22">
      <c r="B20" s="69"/>
      <c r="C20" s="69"/>
      <c r="D20" s="69"/>
      <c r="E20" s="69"/>
      <c r="F20" s="69"/>
      <c r="G20" s="69"/>
      <c r="H20" s="69"/>
      <c r="I20" s="69"/>
      <c r="J20" s="69"/>
      <c r="K20" s="69"/>
      <c r="V20" s="1"/>
    </row>
    <row r="21" spans="2:22">
      <c r="B21" s="69"/>
      <c r="C21" s="69"/>
      <c r="D21" s="69"/>
      <c r="E21" s="69"/>
      <c r="F21" s="69"/>
      <c r="G21" s="69"/>
      <c r="H21" s="69"/>
      <c r="I21" s="69"/>
      <c r="J21" s="69"/>
      <c r="K21" s="69"/>
      <c r="V21" s="1"/>
    </row>
    <row r="22" spans="2:22" ht="16.5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V22" s="1"/>
    </row>
    <row r="23" spans="2:22" ht="16.5" customHeight="1">
      <c r="B23" s="69"/>
      <c r="C23" s="69"/>
      <c r="D23" s="69"/>
      <c r="E23" s="69"/>
      <c r="F23" s="69"/>
      <c r="G23" s="69"/>
      <c r="H23" s="69"/>
      <c r="I23" s="69"/>
      <c r="J23" s="69"/>
      <c r="K23" s="69"/>
      <c r="V23" s="1"/>
    </row>
    <row r="24" spans="2:22" ht="16.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V24" s="1"/>
    </row>
    <row r="25" spans="2:22">
      <c r="B25" s="69"/>
      <c r="C25" s="69"/>
      <c r="D25" s="69"/>
      <c r="E25" s="69"/>
      <c r="F25" s="69"/>
      <c r="G25" s="69"/>
      <c r="H25" s="69"/>
      <c r="I25" s="69"/>
      <c r="J25" s="69"/>
      <c r="K25" s="69"/>
      <c r="V25" s="1"/>
    </row>
    <row r="26" spans="2:22">
      <c r="B26" s="69"/>
      <c r="C26" s="69"/>
      <c r="D26" s="69"/>
      <c r="E26" s="69"/>
      <c r="F26" s="69"/>
      <c r="G26" s="69"/>
      <c r="H26" s="69"/>
      <c r="I26" s="69"/>
      <c r="J26" s="69"/>
      <c r="K26" s="69"/>
      <c r="V26" s="1"/>
    </row>
    <row r="27" spans="2:22">
      <c r="B27" s="69"/>
      <c r="C27" s="69"/>
      <c r="D27" s="69"/>
      <c r="E27" s="69"/>
      <c r="F27" s="69"/>
      <c r="G27" s="69"/>
      <c r="H27" s="69"/>
      <c r="I27" s="69"/>
      <c r="J27" s="69"/>
      <c r="K27" s="69"/>
      <c r="V27" s="1"/>
    </row>
    <row r="28" spans="2:22">
      <c r="B28" s="69"/>
      <c r="C28" s="69"/>
      <c r="D28" s="69"/>
      <c r="E28" s="69"/>
      <c r="F28" s="69"/>
      <c r="G28" s="69"/>
      <c r="H28" s="69"/>
      <c r="I28" s="69"/>
      <c r="J28" s="69"/>
      <c r="K28" s="69"/>
      <c r="V28" s="1"/>
    </row>
    <row r="29" spans="2:22">
      <c r="B29" s="69"/>
      <c r="C29" s="69"/>
      <c r="D29" s="69"/>
      <c r="E29" s="69"/>
      <c r="F29" s="69"/>
      <c r="G29" s="69"/>
      <c r="H29" s="69"/>
      <c r="I29" s="69"/>
      <c r="J29" s="69"/>
      <c r="K29" s="69"/>
      <c r="V29" s="1"/>
    </row>
    <row r="30" spans="2:22">
      <c r="B30" s="69"/>
      <c r="C30" s="69"/>
      <c r="D30" s="69"/>
      <c r="E30" s="69"/>
      <c r="F30" s="69"/>
      <c r="G30" s="69"/>
      <c r="H30" s="69"/>
      <c r="I30" s="69"/>
      <c r="J30" s="69"/>
      <c r="K30" s="69"/>
      <c r="V30" s="1"/>
    </row>
    <row r="31" spans="2:22">
      <c r="B31" s="69"/>
      <c r="C31" s="69"/>
      <c r="D31" s="69"/>
      <c r="E31" s="69"/>
      <c r="F31" s="69"/>
      <c r="G31" s="69"/>
      <c r="H31" s="69"/>
      <c r="I31" s="69"/>
      <c r="J31" s="69"/>
      <c r="K31" s="69"/>
      <c r="V31" s="1"/>
    </row>
    <row r="32" spans="2:22">
      <c r="B32" s="69"/>
      <c r="C32" s="69"/>
      <c r="D32" s="69"/>
      <c r="E32" s="69"/>
      <c r="F32" s="69"/>
      <c r="G32" s="69"/>
      <c r="H32" s="69"/>
      <c r="I32" s="69"/>
      <c r="J32" s="69"/>
      <c r="K32" s="69"/>
      <c r="V32" s="1"/>
    </row>
    <row r="33" spans="2:22">
      <c r="B33" s="69"/>
      <c r="C33" s="69"/>
      <c r="D33" s="69"/>
      <c r="E33" s="69"/>
      <c r="F33" s="69"/>
      <c r="G33" s="69"/>
      <c r="H33" s="69"/>
      <c r="I33" s="69"/>
      <c r="J33" s="69"/>
      <c r="K33" s="69"/>
      <c r="V33" s="1"/>
    </row>
    <row r="34" spans="2:22">
      <c r="B34" s="69"/>
      <c r="C34" s="69"/>
      <c r="D34" s="69"/>
      <c r="E34" s="69"/>
      <c r="F34" s="69"/>
      <c r="G34" s="69"/>
      <c r="H34" s="69"/>
      <c r="I34" s="69"/>
      <c r="J34" s="69"/>
      <c r="K34" s="69"/>
      <c r="V34" s="1"/>
    </row>
    <row r="35" spans="2:22">
      <c r="B35" s="69"/>
      <c r="C35" s="69"/>
      <c r="D35" s="69"/>
      <c r="E35" s="69"/>
      <c r="F35" s="69"/>
      <c r="G35" s="69"/>
      <c r="H35" s="69"/>
      <c r="I35" s="69"/>
      <c r="J35" s="69"/>
      <c r="K35" s="69"/>
      <c r="V35" s="1"/>
    </row>
    <row r="36" spans="2:22">
      <c r="B36" s="69"/>
      <c r="C36" s="69"/>
      <c r="D36" s="69"/>
      <c r="E36" s="69"/>
      <c r="F36" s="69"/>
      <c r="G36" s="69"/>
      <c r="H36" s="69"/>
      <c r="I36" s="69"/>
      <c r="J36" s="69"/>
      <c r="K36" s="69"/>
      <c r="V36" s="1"/>
    </row>
    <row r="37" spans="2:22">
      <c r="B37" s="69"/>
      <c r="C37" s="69"/>
      <c r="D37" s="69"/>
      <c r="E37" s="69"/>
      <c r="F37" s="69"/>
      <c r="G37" s="69"/>
      <c r="H37" s="69"/>
      <c r="I37" s="69"/>
      <c r="J37" s="69"/>
      <c r="K37" s="69"/>
      <c r="V37" s="1"/>
    </row>
    <row r="38" spans="2:22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22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22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22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22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22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22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22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22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22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22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K15" sqref="K15"/>
    </sheetView>
  </sheetViews>
  <sheetFormatPr defaultColWidth="9.140625" defaultRowHeight="18"/>
  <cols>
    <col min="1" max="1" width="6.28515625" style="1" customWidth="1"/>
    <col min="2" max="2" width="26.7109375" style="2" bestFit="1" customWidth="1"/>
    <col min="3" max="3" width="64.8554687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8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173</v>
      </c>
      <c r="C1" s="68" t="s" vm="1">
        <v>253</v>
      </c>
    </row>
    <row r="2" spans="2:59">
      <c r="B2" s="47" t="s">
        <v>172</v>
      </c>
      <c r="C2" s="68" t="s">
        <v>254</v>
      </c>
    </row>
    <row r="3" spans="2:59">
      <c r="B3" s="47" t="s">
        <v>174</v>
      </c>
      <c r="C3" s="68" t="s">
        <v>255</v>
      </c>
    </row>
    <row r="4" spans="2:59">
      <c r="B4" s="47" t="s">
        <v>175</v>
      </c>
      <c r="C4" s="68">
        <v>8602</v>
      </c>
    </row>
    <row r="6" spans="2:59" ht="26.25" customHeight="1">
      <c r="B6" s="120" t="s">
        <v>204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59" ht="26.25" customHeight="1">
      <c r="B7" s="120" t="s">
        <v>93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59" s="3" customFormat="1" ht="78.75">
      <c r="B8" s="22" t="s">
        <v>110</v>
      </c>
      <c r="C8" s="30" t="s">
        <v>42</v>
      </c>
      <c r="D8" s="30" t="s">
        <v>62</v>
      </c>
      <c r="E8" s="30" t="s">
        <v>97</v>
      </c>
      <c r="F8" s="30" t="s">
        <v>98</v>
      </c>
      <c r="G8" s="30" t="s">
        <v>230</v>
      </c>
      <c r="H8" s="30" t="s">
        <v>229</v>
      </c>
      <c r="I8" s="30" t="s">
        <v>105</v>
      </c>
      <c r="J8" s="30" t="s">
        <v>56</v>
      </c>
      <c r="K8" s="30" t="s">
        <v>176</v>
      </c>
      <c r="L8" s="31" t="s">
        <v>178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237</v>
      </c>
      <c r="H9" s="16"/>
      <c r="I9" s="16" t="s">
        <v>233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111" t="s">
        <v>45</v>
      </c>
      <c r="C11" s="112"/>
      <c r="D11" s="112"/>
      <c r="E11" s="112"/>
      <c r="F11" s="112"/>
      <c r="G11" s="114"/>
      <c r="H11" s="116"/>
      <c r="I11" s="114">
        <v>0.31576050300000003</v>
      </c>
      <c r="J11" s="112"/>
      <c r="K11" s="113">
        <f>I11/$I$11</f>
        <v>1</v>
      </c>
      <c r="L11" s="113">
        <f>I11/'סכום נכסי הקרן'!$C$42</f>
        <v>3.9543328792785137E-6</v>
      </c>
      <c r="M11" s="86"/>
      <c r="N11" s="86"/>
      <c r="O11" s="86"/>
      <c r="P11" s="86"/>
      <c r="BG11" s="86"/>
    </row>
    <row r="12" spans="2:59" s="86" customFormat="1" ht="21" customHeight="1">
      <c r="B12" s="115" t="s">
        <v>1822</v>
      </c>
      <c r="C12" s="112"/>
      <c r="D12" s="112"/>
      <c r="E12" s="112"/>
      <c r="F12" s="112"/>
      <c r="G12" s="114"/>
      <c r="H12" s="116"/>
      <c r="I12" s="114">
        <v>0.29878512500000004</v>
      </c>
      <c r="J12" s="112"/>
      <c r="K12" s="113">
        <f t="shared" ref="K12:K15" si="0">I12/$I$11</f>
        <v>0.94623970433692906</v>
      </c>
      <c r="L12" s="113">
        <f>I12/'סכום נכסי הקרן'!$C$42</f>
        <v>3.7417467745382985E-6</v>
      </c>
    </row>
    <row r="13" spans="2:59">
      <c r="B13" s="73" t="s">
        <v>1823</v>
      </c>
      <c r="C13" s="70" t="s">
        <v>1824</v>
      </c>
      <c r="D13" s="83" t="s">
        <v>184</v>
      </c>
      <c r="E13" s="83" t="s">
        <v>158</v>
      </c>
      <c r="F13" s="97">
        <v>44014</v>
      </c>
      <c r="G13" s="77">
        <v>3.1308900000000004</v>
      </c>
      <c r="H13" s="79">
        <v>9543.1370999999999</v>
      </c>
      <c r="I13" s="77">
        <v>0.29878512500000004</v>
      </c>
      <c r="J13" s="78">
        <v>0</v>
      </c>
      <c r="K13" s="78">
        <f t="shared" si="0"/>
        <v>0.94623970433692906</v>
      </c>
      <c r="L13" s="78">
        <f>I13/'סכום נכסי הקרן'!$C$42</f>
        <v>3.7417467745382985E-6</v>
      </c>
    </row>
    <row r="14" spans="2:59" s="86" customFormat="1">
      <c r="B14" s="115" t="s">
        <v>225</v>
      </c>
      <c r="C14" s="112"/>
      <c r="D14" s="112"/>
      <c r="E14" s="112"/>
      <c r="F14" s="112"/>
      <c r="G14" s="114"/>
      <c r="H14" s="116"/>
      <c r="I14" s="114">
        <v>1.6975377999999999E-2</v>
      </c>
      <c r="J14" s="112"/>
      <c r="K14" s="113">
        <f t="shared" si="0"/>
        <v>5.3760295663070938E-2</v>
      </c>
      <c r="L14" s="113">
        <f>I14/'סכום נכסי הקרן'!$C$42</f>
        <v>2.125861047402155E-7</v>
      </c>
    </row>
    <row r="15" spans="2:59">
      <c r="B15" s="73" t="s">
        <v>1825</v>
      </c>
      <c r="C15" s="70" t="s">
        <v>1826</v>
      </c>
      <c r="D15" s="83" t="s">
        <v>1213</v>
      </c>
      <c r="E15" s="83" t="s">
        <v>157</v>
      </c>
      <c r="F15" s="97">
        <v>43879</v>
      </c>
      <c r="G15" s="77">
        <v>8.9294460000000022</v>
      </c>
      <c r="H15" s="79">
        <v>55.247199999999999</v>
      </c>
      <c r="I15" s="77">
        <v>1.6975377999999999E-2</v>
      </c>
      <c r="J15" s="78">
        <v>0</v>
      </c>
      <c r="K15" s="78">
        <f t="shared" si="0"/>
        <v>5.3760295663070938E-2</v>
      </c>
      <c r="L15" s="78">
        <f>I15/'סכום נכסי הקרן'!$C$42</f>
        <v>2.125861047402155E-7</v>
      </c>
    </row>
    <row r="16" spans="2:59">
      <c r="B16" s="69"/>
      <c r="C16" s="70"/>
      <c r="D16" s="70"/>
      <c r="E16" s="70"/>
      <c r="F16" s="70"/>
      <c r="G16" s="77"/>
      <c r="H16" s="79"/>
      <c r="I16" s="70"/>
      <c r="J16" s="70"/>
      <c r="K16" s="78"/>
      <c r="L16" s="70"/>
    </row>
    <row r="17" spans="2:12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103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103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103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173</v>
      </c>
      <c r="C1" s="68" t="s" vm="1">
        <v>253</v>
      </c>
    </row>
    <row r="2" spans="2:54">
      <c r="B2" s="47" t="s">
        <v>172</v>
      </c>
      <c r="C2" s="68" t="s">
        <v>254</v>
      </c>
    </row>
    <row r="3" spans="2:54">
      <c r="B3" s="47" t="s">
        <v>174</v>
      </c>
      <c r="C3" s="68" t="s">
        <v>255</v>
      </c>
    </row>
    <row r="4" spans="2:54">
      <c r="B4" s="47" t="s">
        <v>175</v>
      </c>
      <c r="C4" s="68">
        <v>8602</v>
      </c>
    </row>
    <row r="6" spans="2:54" ht="26.25" customHeight="1">
      <c r="B6" s="120" t="s">
        <v>204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54" ht="26.25" customHeight="1">
      <c r="B7" s="120" t="s">
        <v>94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54" s="3" customFormat="1" ht="78.75">
      <c r="B8" s="22" t="s">
        <v>110</v>
      </c>
      <c r="C8" s="30" t="s">
        <v>42</v>
      </c>
      <c r="D8" s="30" t="s">
        <v>62</v>
      </c>
      <c r="E8" s="30" t="s">
        <v>97</v>
      </c>
      <c r="F8" s="30" t="s">
        <v>98</v>
      </c>
      <c r="G8" s="30" t="s">
        <v>230</v>
      </c>
      <c r="H8" s="30" t="s">
        <v>229</v>
      </c>
      <c r="I8" s="30" t="s">
        <v>105</v>
      </c>
      <c r="J8" s="30" t="s">
        <v>56</v>
      </c>
      <c r="K8" s="30" t="s">
        <v>176</v>
      </c>
      <c r="L8" s="31" t="s">
        <v>178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237</v>
      </c>
      <c r="H9" s="16"/>
      <c r="I9" s="16" t="s">
        <v>233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108" t="s">
        <v>47</v>
      </c>
      <c r="C11" s="69"/>
      <c r="D11" s="69"/>
      <c r="E11" s="69"/>
      <c r="F11" s="69"/>
      <c r="G11" s="69"/>
      <c r="H11" s="69"/>
      <c r="I11" s="109">
        <v>0</v>
      </c>
      <c r="J11" s="69"/>
      <c r="K11" s="69"/>
      <c r="L11" s="69"/>
      <c r="AZ11" s="1"/>
    </row>
    <row r="12" spans="2:54" ht="19.5" customHeight="1">
      <c r="B12" s="85" t="s">
        <v>245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54">
      <c r="B13" s="85" t="s">
        <v>106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54">
      <c r="B14" s="85" t="s">
        <v>228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54">
      <c r="B15" s="85" t="s">
        <v>236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54" s="7" customForma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AZ16" s="1"/>
      <c r="BB16" s="1"/>
    </row>
    <row r="17" spans="2:54" s="7" customForma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AZ17" s="1"/>
      <c r="BB17" s="1"/>
    </row>
    <row r="18" spans="2:54" s="7" customForma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AZ18" s="1"/>
      <c r="BB18" s="1"/>
    </row>
    <row r="19" spans="2:54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54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54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4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4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4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4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4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4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4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4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4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4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C507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4.8554687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9" width="3.7109375" style="1" customWidth="1"/>
    <col min="20" max="20" width="7.28515625" style="1" customWidth="1"/>
    <col min="21" max="27" width="5.7109375" style="1" customWidth="1"/>
    <col min="28" max="28" width="3.42578125" style="1" customWidth="1"/>
    <col min="29" max="29" width="5.7109375" style="1" hidden="1" customWidth="1"/>
    <col min="30" max="30" width="10.140625" style="1" customWidth="1"/>
    <col min="31" max="31" width="13.85546875" style="1" customWidth="1"/>
    <col min="32" max="32" width="5.7109375" style="1" customWidth="1"/>
    <col min="33" max="16384" width="9.140625" style="1"/>
  </cols>
  <sheetData>
    <row r="1" spans="2:13">
      <c r="B1" s="47" t="s">
        <v>173</v>
      </c>
      <c r="C1" s="68" t="s" vm="1">
        <v>253</v>
      </c>
    </row>
    <row r="2" spans="2:13">
      <c r="B2" s="47" t="s">
        <v>172</v>
      </c>
      <c r="C2" s="68" t="s">
        <v>254</v>
      </c>
    </row>
    <row r="3" spans="2:13">
      <c r="B3" s="47" t="s">
        <v>174</v>
      </c>
      <c r="C3" s="68" t="s">
        <v>255</v>
      </c>
    </row>
    <row r="4" spans="2:13">
      <c r="B4" s="47" t="s">
        <v>175</v>
      </c>
      <c r="C4" s="68">
        <v>8602</v>
      </c>
    </row>
    <row r="6" spans="2:13" ht="26.25" customHeight="1">
      <c r="B6" s="120" t="s">
        <v>202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3" s="3" customFormat="1" ht="63">
      <c r="B7" s="67" t="s">
        <v>109</v>
      </c>
      <c r="C7" s="50" t="s">
        <v>42</v>
      </c>
      <c r="D7" s="50" t="s">
        <v>111</v>
      </c>
      <c r="E7" s="50" t="s">
        <v>14</v>
      </c>
      <c r="F7" s="50" t="s">
        <v>63</v>
      </c>
      <c r="G7" s="50" t="s">
        <v>97</v>
      </c>
      <c r="H7" s="50" t="s">
        <v>16</v>
      </c>
      <c r="I7" s="50" t="s">
        <v>18</v>
      </c>
      <c r="J7" s="50" t="s">
        <v>59</v>
      </c>
      <c r="K7" s="50" t="s">
        <v>176</v>
      </c>
      <c r="L7" s="52" t="s">
        <v>177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233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87" t="s">
        <v>41</v>
      </c>
      <c r="C10" s="88"/>
      <c r="D10" s="88"/>
      <c r="E10" s="88"/>
      <c r="F10" s="88"/>
      <c r="G10" s="88"/>
      <c r="H10" s="88"/>
      <c r="I10" s="88"/>
      <c r="J10" s="90">
        <f>J11</f>
        <v>1563.2118705779999</v>
      </c>
      <c r="K10" s="93">
        <v>1</v>
      </c>
      <c r="L10" s="93">
        <f>J10/'סכום נכסי הקרן'!$C$42</f>
        <v>1.9576419591354189E-2</v>
      </c>
    </row>
    <row r="11" spans="2:13">
      <c r="B11" s="71" t="s">
        <v>224</v>
      </c>
      <c r="C11" s="72"/>
      <c r="D11" s="72"/>
      <c r="E11" s="72"/>
      <c r="F11" s="72"/>
      <c r="G11" s="72"/>
      <c r="H11" s="72"/>
      <c r="I11" s="72"/>
      <c r="J11" s="80">
        <f>J12+J21</f>
        <v>1563.2118705779999</v>
      </c>
      <c r="K11" s="81">
        <v>0.97799979445472374</v>
      </c>
      <c r="L11" s="81">
        <f>J11/'סכום נכסי הקרן'!$C$42</f>
        <v>1.9576419591354189E-2</v>
      </c>
    </row>
    <row r="12" spans="2:13">
      <c r="B12" s="89" t="s">
        <v>39</v>
      </c>
      <c r="C12" s="72"/>
      <c r="D12" s="72"/>
      <c r="E12" s="72"/>
      <c r="F12" s="72"/>
      <c r="G12" s="72"/>
      <c r="H12" s="72"/>
      <c r="I12" s="72"/>
      <c r="J12" s="80">
        <f>SUM(J13:J19)</f>
        <v>1009.0505483850001</v>
      </c>
      <c r="K12" s="81">
        <v>0.64555901099665025</v>
      </c>
      <c r="L12" s="81">
        <f>J12/'סכום נכסי הקרן'!$C$42</f>
        <v>1.2636544857330748E-2</v>
      </c>
    </row>
    <row r="13" spans="2:13">
      <c r="B13" s="76" t="s">
        <v>2135</v>
      </c>
      <c r="C13" s="70" t="s">
        <v>2136</v>
      </c>
      <c r="D13" s="70">
        <v>11</v>
      </c>
      <c r="E13" s="70" t="s">
        <v>284</v>
      </c>
      <c r="F13" s="70" t="s">
        <v>285</v>
      </c>
      <c r="G13" s="83" t="s">
        <v>158</v>
      </c>
      <c r="H13" s="84">
        <v>0</v>
      </c>
      <c r="I13" s="84">
        <v>0</v>
      </c>
      <c r="J13" s="77">
        <v>0.45312735900000006</v>
      </c>
      <c r="K13" s="78">
        <f>J13/$J$10</f>
        <v>2.898694460607285E-4</v>
      </c>
      <c r="L13" s="78">
        <f>J13/'סכום נכסי הקרן'!$C$42</f>
        <v>5.6746059027982323E-6</v>
      </c>
    </row>
    <row r="14" spans="2:13">
      <c r="B14" s="76" t="s">
        <v>2137</v>
      </c>
      <c r="C14" s="70" t="s">
        <v>2138</v>
      </c>
      <c r="D14" s="70">
        <v>12</v>
      </c>
      <c r="E14" s="70" t="s">
        <v>284</v>
      </c>
      <c r="F14" s="70" t="s">
        <v>285</v>
      </c>
      <c r="G14" s="83" t="s">
        <v>158</v>
      </c>
      <c r="H14" s="84">
        <v>0</v>
      </c>
      <c r="I14" s="84">
        <v>0</v>
      </c>
      <c r="J14" s="77">
        <v>77.569690000000008</v>
      </c>
      <c r="K14" s="78">
        <f t="shared" ref="K14:K50" si="0">J14/$J$10</f>
        <v>4.9621993959986052E-2</v>
      </c>
      <c r="L14" s="78">
        <f>J14/'סכום נכסי הקרן'!$C$42</f>
        <v>9.7142097472033024E-4</v>
      </c>
    </row>
    <row r="15" spans="2:13">
      <c r="B15" s="76" t="s">
        <v>2137</v>
      </c>
      <c r="C15" s="70" t="s">
        <v>2139</v>
      </c>
      <c r="D15" s="70">
        <v>12</v>
      </c>
      <c r="E15" s="70" t="s">
        <v>284</v>
      </c>
      <c r="F15" s="70" t="s">
        <v>285</v>
      </c>
      <c r="G15" s="83" t="s">
        <v>158</v>
      </c>
      <c r="H15" s="84">
        <v>0</v>
      </c>
      <c r="I15" s="84">
        <v>0</v>
      </c>
      <c r="J15" s="77">
        <v>71.883775485000001</v>
      </c>
      <c r="K15" s="78">
        <f t="shared" si="0"/>
        <v>4.5984665826789603E-2</v>
      </c>
      <c r="L15" s="78">
        <f>J15/'סכום נכסי הקרן'!$C$42</f>
        <v>9.0021511299343947E-4</v>
      </c>
    </row>
    <row r="16" spans="2:13">
      <c r="B16" s="76" t="s">
        <v>2140</v>
      </c>
      <c r="C16" s="70" t="s">
        <v>2141</v>
      </c>
      <c r="D16" s="70">
        <v>10</v>
      </c>
      <c r="E16" s="70" t="s">
        <v>284</v>
      </c>
      <c r="F16" s="70" t="s">
        <v>285</v>
      </c>
      <c r="G16" s="83" t="s">
        <v>158</v>
      </c>
      <c r="H16" s="84">
        <v>0</v>
      </c>
      <c r="I16" s="84">
        <v>0</v>
      </c>
      <c r="J16" s="77">
        <v>128.69256381899999</v>
      </c>
      <c r="K16" s="78">
        <f t="shared" si="0"/>
        <v>8.2325733472978113E-2</v>
      </c>
      <c r="L16" s="78">
        <f>J16/'סכום נכסי הקרן'!$C$42</f>
        <v>1.6116431016330122E-3</v>
      </c>
    </row>
    <row r="17" spans="2:12">
      <c r="B17" s="76" t="s">
        <v>2140</v>
      </c>
      <c r="C17" s="70" t="s">
        <v>2142</v>
      </c>
      <c r="D17" s="70">
        <v>10</v>
      </c>
      <c r="E17" s="70" t="s">
        <v>284</v>
      </c>
      <c r="F17" s="70" t="s">
        <v>285</v>
      </c>
      <c r="G17" s="83" t="s">
        <v>158</v>
      </c>
      <c r="H17" s="84">
        <v>0</v>
      </c>
      <c r="I17" s="84">
        <v>0</v>
      </c>
      <c r="J17" s="77">
        <v>709.71160346700003</v>
      </c>
      <c r="K17" s="78">
        <f t="shared" si="0"/>
        <v>0.45400858119416859</v>
      </c>
      <c r="L17" s="78">
        <f>J17/'סכום נכסי הקרן'!$C$42</f>
        <v>8.8878624835324414E-3</v>
      </c>
    </row>
    <row r="18" spans="2:12">
      <c r="B18" s="76" t="s">
        <v>2143</v>
      </c>
      <c r="C18" s="70" t="s">
        <v>2144</v>
      </c>
      <c r="D18" s="70">
        <v>20</v>
      </c>
      <c r="E18" s="70" t="s">
        <v>284</v>
      </c>
      <c r="F18" s="70" t="s">
        <v>285</v>
      </c>
      <c r="G18" s="83" t="s">
        <v>158</v>
      </c>
      <c r="H18" s="84">
        <v>0</v>
      </c>
      <c r="I18" s="84">
        <v>0</v>
      </c>
      <c r="J18" s="77">
        <v>8.5597782550000012</v>
      </c>
      <c r="K18" s="78">
        <f t="shared" si="0"/>
        <v>5.4757633409187271E-3</v>
      </c>
      <c r="L18" s="78">
        <f>J18/'סכום נכסי הקרן'!$C$42</f>
        <v>1.0719584074478044E-4</v>
      </c>
    </row>
    <row r="19" spans="2:12">
      <c r="B19" s="76" t="s">
        <v>2145</v>
      </c>
      <c r="C19" s="70" t="s">
        <v>2146</v>
      </c>
      <c r="D19" s="70">
        <v>26</v>
      </c>
      <c r="E19" s="70" t="s">
        <v>284</v>
      </c>
      <c r="F19" s="70" t="s">
        <v>285</v>
      </c>
      <c r="G19" s="83" t="s">
        <v>158</v>
      </c>
      <c r="H19" s="84">
        <v>0</v>
      </c>
      <c r="I19" s="84">
        <v>0</v>
      </c>
      <c r="J19" s="77">
        <v>12.180010000000003</v>
      </c>
      <c r="K19" s="78">
        <f t="shared" si="0"/>
        <v>7.7916565433298725E-3</v>
      </c>
      <c r="L19" s="78">
        <f>J19/'סכום נכסי הקרן'!$C$42</f>
        <v>1.5253273780394599E-4</v>
      </c>
    </row>
    <row r="20" spans="2:12">
      <c r="B20" s="73"/>
      <c r="C20" s="70"/>
      <c r="D20" s="70"/>
      <c r="E20" s="70"/>
      <c r="F20" s="70"/>
      <c r="G20" s="70"/>
      <c r="H20" s="70"/>
      <c r="I20" s="70"/>
      <c r="J20" s="70"/>
      <c r="K20" s="78"/>
      <c r="L20" s="70"/>
    </row>
    <row r="21" spans="2:12">
      <c r="B21" s="89" t="s">
        <v>40</v>
      </c>
      <c r="C21" s="72"/>
      <c r="D21" s="72"/>
      <c r="E21" s="72"/>
      <c r="F21" s="72"/>
      <c r="G21" s="72"/>
      <c r="H21" s="72"/>
      <c r="I21" s="72"/>
      <c r="J21" s="80">
        <f>SUM(J22:J50)</f>
        <v>554.16132219299993</v>
      </c>
      <c r="K21" s="81">
        <f t="shared" si="0"/>
        <v>0.35450173621576836</v>
      </c>
      <c r="L21" s="81">
        <f>J21/'סכום נכסי הקרן'!$C$42</f>
        <v>6.9398747340234422E-3</v>
      </c>
    </row>
    <row r="22" spans="2:12">
      <c r="B22" s="76" t="s">
        <v>2137</v>
      </c>
      <c r="C22" s="70" t="s">
        <v>2147</v>
      </c>
      <c r="D22" s="70">
        <v>12</v>
      </c>
      <c r="E22" s="70" t="s">
        <v>284</v>
      </c>
      <c r="F22" s="70" t="s">
        <v>285</v>
      </c>
      <c r="G22" s="83" t="s">
        <v>159</v>
      </c>
      <c r="H22" s="84">
        <v>0</v>
      </c>
      <c r="I22" s="84">
        <v>0</v>
      </c>
      <c r="J22" s="77">
        <v>0.41350506200000003</v>
      </c>
      <c r="K22" s="78">
        <f t="shared" si="0"/>
        <v>2.645227238756228E-4</v>
      </c>
      <c r="L22" s="78">
        <f>J22/'סכום נכסי הקרן'!$C$42</f>
        <v>5.1784078340371167E-6</v>
      </c>
    </row>
    <row r="23" spans="2:12">
      <c r="B23" s="76" t="s">
        <v>2137</v>
      </c>
      <c r="C23" s="70" t="s">
        <v>2148</v>
      </c>
      <c r="D23" s="70">
        <v>12</v>
      </c>
      <c r="E23" s="70" t="s">
        <v>284</v>
      </c>
      <c r="F23" s="70" t="s">
        <v>285</v>
      </c>
      <c r="G23" s="83" t="s">
        <v>157</v>
      </c>
      <c r="H23" s="84">
        <v>0</v>
      </c>
      <c r="I23" s="84">
        <v>0</v>
      </c>
      <c r="J23" s="77">
        <v>289.64</v>
      </c>
      <c r="K23" s="78">
        <f t="shared" si="0"/>
        <v>0.18528518459427076</v>
      </c>
      <c r="L23" s="78">
        <f>J23/'סכום נכסי הקרן'!$C$42</f>
        <v>3.6272205176789592E-3</v>
      </c>
    </row>
    <row r="24" spans="2:12">
      <c r="B24" s="76" t="s">
        <v>2137</v>
      </c>
      <c r="C24" s="70" t="s">
        <v>2149</v>
      </c>
      <c r="D24" s="70">
        <v>12</v>
      </c>
      <c r="E24" s="70" t="s">
        <v>284</v>
      </c>
      <c r="F24" s="70" t="s">
        <v>285</v>
      </c>
      <c r="G24" s="83" t="s">
        <v>167</v>
      </c>
      <c r="H24" s="84">
        <v>0</v>
      </c>
      <c r="I24" s="84">
        <v>0</v>
      </c>
      <c r="J24" s="77">
        <v>4.6120000000000009E-6</v>
      </c>
      <c r="K24" s="78">
        <f t="shared" si="0"/>
        <v>2.9503358353431047E-9</v>
      </c>
      <c r="L24" s="78">
        <f>J24/'סכום נכסי הקרן'!$C$42</f>
        <v>5.7757012248085085E-11</v>
      </c>
    </row>
    <row r="25" spans="2:12">
      <c r="B25" s="76" t="s">
        <v>2137</v>
      </c>
      <c r="C25" s="70" t="s">
        <v>2150</v>
      </c>
      <c r="D25" s="70">
        <v>12</v>
      </c>
      <c r="E25" s="70" t="s">
        <v>284</v>
      </c>
      <c r="F25" s="70" t="s">
        <v>285</v>
      </c>
      <c r="G25" s="83" t="s">
        <v>160</v>
      </c>
      <c r="H25" s="84">
        <v>0</v>
      </c>
      <c r="I25" s="84">
        <v>0</v>
      </c>
      <c r="J25" s="77">
        <v>1.8242550000000001E-3</v>
      </c>
      <c r="K25" s="78">
        <f t="shared" si="0"/>
        <v>1.1669915219652722E-6</v>
      </c>
      <c r="L25" s="78">
        <f>J25/'סכום נכסי הקרן'!$C$42</f>
        <v>2.2845515693545196E-8</v>
      </c>
    </row>
    <row r="26" spans="2:12">
      <c r="B26" s="76" t="s">
        <v>2140</v>
      </c>
      <c r="C26" s="70" t="s">
        <v>2151</v>
      </c>
      <c r="D26" s="70">
        <v>10</v>
      </c>
      <c r="E26" s="70" t="s">
        <v>284</v>
      </c>
      <c r="F26" s="70" t="s">
        <v>285</v>
      </c>
      <c r="G26" s="83" t="s">
        <v>1255</v>
      </c>
      <c r="H26" s="84">
        <v>0</v>
      </c>
      <c r="I26" s="84">
        <v>0</v>
      </c>
      <c r="J26" s="77">
        <v>-1.0100000000000002E-7</v>
      </c>
      <c r="K26" s="78">
        <f t="shared" si="0"/>
        <v>-6.4610563610072332E-11</v>
      </c>
      <c r="L26" s="78">
        <f>J26/'סכום נכסי הקרן'!$C$42</f>
        <v>-1.264843503264656E-12</v>
      </c>
    </row>
    <row r="27" spans="2:12">
      <c r="B27" s="76" t="s">
        <v>2140</v>
      </c>
      <c r="C27" s="70" t="s">
        <v>2152</v>
      </c>
      <c r="D27" s="70">
        <v>10</v>
      </c>
      <c r="E27" s="70" t="s">
        <v>284</v>
      </c>
      <c r="F27" s="70" t="s">
        <v>285</v>
      </c>
      <c r="G27" s="83" t="s">
        <v>159</v>
      </c>
      <c r="H27" s="84">
        <v>0</v>
      </c>
      <c r="I27" s="84">
        <v>0</v>
      </c>
      <c r="J27" s="77">
        <v>2.9284899999999996</v>
      </c>
      <c r="K27" s="78">
        <f t="shared" si="0"/>
        <v>1.8733800933312937E-3</v>
      </c>
      <c r="L27" s="78">
        <f>J27/'סכום נכסי הקרן'!$C$42</f>
        <v>3.6674074761143675E-5</v>
      </c>
    </row>
    <row r="28" spans="2:12">
      <c r="B28" s="76" t="s">
        <v>2140</v>
      </c>
      <c r="C28" s="70" t="s">
        <v>2153</v>
      </c>
      <c r="D28" s="70">
        <v>10</v>
      </c>
      <c r="E28" s="70" t="s">
        <v>284</v>
      </c>
      <c r="F28" s="70" t="s">
        <v>285</v>
      </c>
      <c r="G28" s="83" t="s">
        <v>162</v>
      </c>
      <c r="H28" s="84">
        <v>0</v>
      </c>
      <c r="I28" s="84">
        <v>0</v>
      </c>
      <c r="J28" s="77">
        <v>3.2589999999999998E-5</v>
      </c>
      <c r="K28" s="78">
        <f t="shared" si="0"/>
        <v>2.084810166388373E-8</v>
      </c>
      <c r="L28" s="78">
        <f>J28/'סכום נכסי הקרן'!$C$42</f>
        <v>4.0813118585539732E-10</v>
      </c>
    </row>
    <row r="29" spans="2:12">
      <c r="B29" s="76" t="s">
        <v>2140</v>
      </c>
      <c r="C29" s="70" t="s">
        <v>2154</v>
      </c>
      <c r="D29" s="70">
        <v>10</v>
      </c>
      <c r="E29" s="70" t="s">
        <v>284</v>
      </c>
      <c r="F29" s="70" t="s">
        <v>285</v>
      </c>
      <c r="G29" s="83" t="s">
        <v>160</v>
      </c>
      <c r="H29" s="84">
        <v>0</v>
      </c>
      <c r="I29" s="84">
        <v>0</v>
      </c>
      <c r="J29" s="77">
        <v>1.9817763020000003</v>
      </c>
      <c r="K29" s="78">
        <f t="shared" si="0"/>
        <v>1.2677592457554941E-3</v>
      </c>
      <c r="L29" s="78">
        <f>J29/'סכום נכסי הקרן'!$C$42</f>
        <v>2.4818186935728268E-5</v>
      </c>
    </row>
    <row r="30" spans="2:12">
      <c r="B30" s="76" t="s">
        <v>2140</v>
      </c>
      <c r="C30" s="70" t="s">
        <v>2155</v>
      </c>
      <c r="D30" s="70">
        <v>10</v>
      </c>
      <c r="E30" s="70" t="s">
        <v>284</v>
      </c>
      <c r="F30" s="70" t="s">
        <v>285</v>
      </c>
      <c r="G30" s="83" t="s">
        <v>159</v>
      </c>
      <c r="H30" s="84">
        <v>0</v>
      </c>
      <c r="I30" s="84">
        <v>0</v>
      </c>
      <c r="J30" s="77">
        <v>2.3223098850000006</v>
      </c>
      <c r="K30" s="78">
        <f t="shared" si="0"/>
        <v>1.4856014905652701E-3</v>
      </c>
      <c r="L30" s="78">
        <f>J30/'סכום נכסי הקרן'!$C$42</f>
        <v>2.9082758124846938E-5</v>
      </c>
    </row>
    <row r="31" spans="2:12">
      <c r="B31" s="76" t="s">
        <v>2140</v>
      </c>
      <c r="C31" s="70" t="s">
        <v>2156</v>
      </c>
      <c r="D31" s="70">
        <v>10</v>
      </c>
      <c r="E31" s="70" t="s">
        <v>284</v>
      </c>
      <c r="F31" s="70" t="s">
        <v>285</v>
      </c>
      <c r="G31" s="83" t="s">
        <v>160</v>
      </c>
      <c r="H31" s="84">
        <v>0</v>
      </c>
      <c r="I31" s="84">
        <v>0</v>
      </c>
      <c r="J31" s="77">
        <v>0.11464000000000002</v>
      </c>
      <c r="K31" s="78">
        <f t="shared" si="0"/>
        <v>7.3336188240185067E-5</v>
      </c>
      <c r="L31" s="78">
        <f>J31/'סכום נכסי הקרן'!$C$42</f>
        <v>1.4356599922203978E-6</v>
      </c>
    </row>
    <row r="32" spans="2:12">
      <c r="B32" s="76" t="s">
        <v>2140</v>
      </c>
      <c r="C32" s="70" t="s">
        <v>2157</v>
      </c>
      <c r="D32" s="70">
        <v>10</v>
      </c>
      <c r="E32" s="70" t="s">
        <v>284</v>
      </c>
      <c r="F32" s="70" t="s">
        <v>285</v>
      </c>
      <c r="G32" s="83" t="s">
        <v>164</v>
      </c>
      <c r="H32" s="84">
        <v>0</v>
      </c>
      <c r="I32" s="84">
        <v>0</v>
      </c>
      <c r="J32" s="77">
        <v>5.0120000000000005E-6</v>
      </c>
      <c r="K32" s="78">
        <f t="shared" si="0"/>
        <v>3.2062192555810148E-9</v>
      </c>
      <c r="L32" s="78">
        <f>J32/'סכום נכסי הקרן'!$C$42</f>
        <v>6.2766293449133229E-11</v>
      </c>
    </row>
    <row r="33" spans="2:12">
      <c r="B33" s="76" t="s">
        <v>2140</v>
      </c>
      <c r="C33" s="70" t="s">
        <v>2158</v>
      </c>
      <c r="D33" s="70">
        <v>10</v>
      </c>
      <c r="E33" s="70" t="s">
        <v>284</v>
      </c>
      <c r="F33" s="70" t="s">
        <v>285</v>
      </c>
      <c r="G33" s="83" t="s">
        <v>157</v>
      </c>
      <c r="H33" s="84">
        <v>0</v>
      </c>
      <c r="I33" s="84">
        <v>0</v>
      </c>
      <c r="J33" s="77">
        <v>177.21</v>
      </c>
      <c r="K33" s="78">
        <f t="shared" si="0"/>
        <v>0.11336275225090016</v>
      </c>
      <c r="L33" s="78">
        <f>J33/'סכום נכסי הקרן'!$C$42</f>
        <v>2.219236804094353E-3</v>
      </c>
    </row>
    <row r="34" spans="2:12">
      <c r="B34" s="76" t="s">
        <v>2140</v>
      </c>
      <c r="C34" s="70" t="s">
        <v>2159</v>
      </c>
      <c r="D34" s="70">
        <v>10</v>
      </c>
      <c r="E34" s="70" t="s">
        <v>284</v>
      </c>
      <c r="F34" s="70" t="s">
        <v>285</v>
      </c>
      <c r="G34" s="83" t="s">
        <v>157</v>
      </c>
      <c r="H34" s="84">
        <v>0</v>
      </c>
      <c r="I34" s="84">
        <v>0</v>
      </c>
      <c r="J34" s="77">
        <v>67.378395935000015</v>
      </c>
      <c r="K34" s="78">
        <f t="shared" si="0"/>
        <v>4.310253600497977E-2</v>
      </c>
      <c r="L34" s="78">
        <f>J34/'סכום נכסי הקרן'!$C$42</f>
        <v>8.4379333028493527E-4</v>
      </c>
    </row>
    <row r="35" spans="2:12">
      <c r="B35" s="76" t="s">
        <v>2140</v>
      </c>
      <c r="C35" s="70" t="s">
        <v>2160</v>
      </c>
      <c r="D35" s="70">
        <v>10</v>
      </c>
      <c r="E35" s="70" t="s">
        <v>284</v>
      </c>
      <c r="F35" s="70" t="s">
        <v>285</v>
      </c>
      <c r="G35" s="83" t="s">
        <v>161</v>
      </c>
      <c r="H35" s="84">
        <v>0</v>
      </c>
      <c r="I35" s="84">
        <v>0</v>
      </c>
      <c r="J35" s="77">
        <v>2.0604899999999997</v>
      </c>
      <c r="K35" s="78">
        <f t="shared" si="0"/>
        <v>1.3181130714150287E-3</v>
      </c>
      <c r="L35" s="78">
        <f>J35/'סכום נכסי הקרן'!$C$42</f>
        <v>2.5803934554869212E-5</v>
      </c>
    </row>
    <row r="36" spans="2:12">
      <c r="B36" s="76" t="s">
        <v>2140</v>
      </c>
      <c r="C36" s="70" t="s">
        <v>2161</v>
      </c>
      <c r="D36" s="70">
        <v>10</v>
      </c>
      <c r="E36" s="70" t="s">
        <v>284</v>
      </c>
      <c r="F36" s="70" t="s">
        <v>285</v>
      </c>
      <c r="G36" s="83" t="s">
        <v>161</v>
      </c>
      <c r="H36" s="84">
        <v>0</v>
      </c>
      <c r="I36" s="84">
        <v>0</v>
      </c>
      <c r="J36" s="77">
        <v>1.1000000000000001E-8</v>
      </c>
      <c r="K36" s="78">
        <f t="shared" si="0"/>
        <v>7.0367940565425308E-12</v>
      </c>
      <c r="L36" s="78">
        <f>J36/'סכום נכסי הקרן'!$C$42</f>
        <v>1.3775523302882392E-13</v>
      </c>
    </row>
    <row r="37" spans="2:12">
      <c r="B37" s="76" t="s">
        <v>2140</v>
      </c>
      <c r="C37" s="70" t="s">
        <v>2162</v>
      </c>
      <c r="D37" s="70">
        <v>10</v>
      </c>
      <c r="E37" s="70" t="s">
        <v>284</v>
      </c>
      <c r="F37" s="70" t="s">
        <v>285</v>
      </c>
      <c r="G37" s="83" t="s">
        <v>165</v>
      </c>
      <c r="H37" s="84">
        <v>0</v>
      </c>
      <c r="I37" s="84">
        <v>0</v>
      </c>
      <c r="J37" s="77">
        <v>3E-9</v>
      </c>
      <c r="K37" s="78">
        <f t="shared" si="0"/>
        <v>1.9191256517843264E-12</v>
      </c>
      <c r="L37" s="78">
        <f>J37/'סכום נכסי הקרן'!$C$42</f>
        <v>3.7569609007861061E-14</v>
      </c>
    </row>
    <row r="38" spans="2:12">
      <c r="B38" s="76" t="s">
        <v>2140</v>
      </c>
      <c r="C38" s="70" t="s">
        <v>2163</v>
      </c>
      <c r="D38" s="70">
        <v>10</v>
      </c>
      <c r="E38" s="70" t="s">
        <v>284</v>
      </c>
      <c r="F38" s="70" t="s">
        <v>285</v>
      </c>
      <c r="G38" s="83" t="s">
        <v>166</v>
      </c>
      <c r="H38" s="84">
        <v>0</v>
      </c>
      <c r="I38" s="84">
        <v>0</v>
      </c>
      <c r="J38" s="77">
        <v>1.5821400000000003</v>
      </c>
      <c r="K38" s="78">
        <f t="shared" si="0"/>
        <v>1.0121084862380182E-3</v>
      </c>
      <c r="L38" s="78">
        <f>J38/'סכום נכסי הקרן'!$C$42</f>
        <v>1.9813460398565773E-5</v>
      </c>
    </row>
    <row r="39" spans="2:12">
      <c r="B39" s="76" t="s">
        <v>2140</v>
      </c>
      <c r="C39" s="70" t="s">
        <v>2164</v>
      </c>
      <c r="D39" s="70">
        <v>10</v>
      </c>
      <c r="E39" s="70" t="s">
        <v>284</v>
      </c>
      <c r="F39" s="70" t="s">
        <v>285</v>
      </c>
      <c r="G39" s="83" t="s">
        <v>167</v>
      </c>
      <c r="H39" s="84">
        <v>0</v>
      </c>
      <c r="I39" s="84">
        <v>0</v>
      </c>
      <c r="J39" s="77">
        <v>9.1623297999999992E-2</v>
      </c>
      <c r="K39" s="78">
        <f t="shared" si="0"/>
        <v>5.861220716429318E-5</v>
      </c>
      <c r="L39" s="78">
        <f>J39/'סכום נכסי הקרן'!$C$42</f>
        <v>1.1474171606235795E-6</v>
      </c>
    </row>
    <row r="40" spans="2:12">
      <c r="B40" s="76" t="s">
        <v>2143</v>
      </c>
      <c r="C40" s="70" t="s">
        <v>2165</v>
      </c>
      <c r="D40" s="70">
        <v>20</v>
      </c>
      <c r="E40" s="70" t="s">
        <v>284</v>
      </c>
      <c r="F40" s="70" t="s">
        <v>285</v>
      </c>
      <c r="G40" s="83" t="s">
        <v>159</v>
      </c>
      <c r="H40" s="84">
        <v>0</v>
      </c>
      <c r="I40" s="84">
        <v>0</v>
      </c>
      <c r="J40" s="77">
        <v>5.1602300000000011E-4</v>
      </c>
      <c r="K40" s="78">
        <f t="shared" si="0"/>
        <v>3.3010432540356789E-7</v>
      </c>
      <c r="L40" s="78">
        <f>J40/'סכום נכסי הקרן'!$C$42</f>
        <v>6.4622607830211648E-9</v>
      </c>
    </row>
    <row r="41" spans="2:12">
      <c r="B41" s="76" t="s">
        <v>2143</v>
      </c>
      <c r="C41" s="70" t="s">
        <v>2166</v>
      </c>
      <c r="D41" s="70">
        <v>20</v>
      </c>
      <c r="E41" s="70" t="s">
        <v>284</v>
      </c>
      <c r="F41" s="70" t="s">
        <v>285</v>
      </c>
      <c r="G41" s="83" t="s">
        <v>167</v>
      </c>
      <c r="H41" s="84">
        <v>0</v>
      </c>
      <c r="I41" s="84">
        <v>0</v>
      </c>
      <c r="J41" s="77">
        <v>2.2302952000000004E-2</v>
      </c>
      <c r="K41" s="78">
        <f t="shared" si="0"/>
        <v>1.426738909790485E-5</v>
      </c>
      <c r="L41" s="78">
        <f>J41/'סכום נכסי הקרן'!$C$42</f>
        <v>2.7930439545369771E-7</v>
      </c>
    </row>
    <row r="42" spans="2:12">
      <c r="B42" s="76" t="s">
        <v>2143</v>
      </c>
      <c r="C42" s="70" t="s">
        <v>2167</v>
      </c>
      <c r="D42" s="70">
        <v>20</v>
      </c>
      <c r="E42" s="70" t="s">
        <v>284</v>
      </c>
      <c r="F42" s="70" t="s">
        <v>285</v>
      </c>
      <c r="G42" s="83" t="s">
        <v>161</v>
      </c>
      <c r="H42" s="84">
        <v>0</v>
      </c>
      <c r="I42" s="84">
        <v>0</v>
      </c>
      <c r="J42" s="77">
        <v>2.1452400000000001E-4</v>
      </c>
      <c r="K42" s="78">
        <f t="shared" si="0"/>
        <v>1.3723283710779361E-7</v>
      </c>
      <c r="L42" s="78">
        <f>J42/'סכום נכסי הקרן'!$C$42</f>
        <v>2.6865276009341292E-9</v>
      </c>
    </row>
    <row r="43" spans="2:12">
      <c r="B43" s="76" t="s">
        <v>2143</v>
      </c>
      <c r="C43" s="70" t="s">
        <v>2168</v>
      </c>
      <c r="D43" s="70">
        <v>20</v>
      </c>
      <c r="E43" s="70" t="s">
        <v>284</v>
      </c>
      <c r="F43" s="70" t="s">
        <v>285</v>
      </c>
      <c r="G43" s="83" t="s">
        <v>164</v>
      </c>
      <c r="H43" s="84">
        <v>0</v>
      </c>
      <c r="I43" s="84">
        <v>0</v>
      </c>
      <c r="J43" s="77">
        <v>3E-9</v>
      </c>
      <c r="K43" s="78">
        <f t="shared" si="0"/>
        <v>1.9191256517843264E-12</v>
      </c>
      <c r="L43" s="78">
        <f>J43/'סכום נכסי הקרן'!$C$42</f>
        <v>3.7569609007861061E-14</v>
      </c>
    </row>
    <row r="44" spans="2:12">
      <c r="B44" s="76" t="s">
        <v>2143</v>
      </c>
      <c r="C44" s="70">
        <v>33820000</v>
      </c>
      <c r="D44" s="70">
        <v>20</v>
      </c>
      <c r="E44" s="70" t="s">
        <v>284</v>
      </c>
      <c r="F44" s="70" t="s">
        <v>285</v>
      </c>
      <c r="G44" s="83" t="s">
        <v>160</v>
      </c>
      <c r="H44" s="84">
        <v>0</v>
      </c>
      <c r="I44" s="84">
        <v>0</v>
      </c>
      <c r="J44" s="77">
        <v>0.05</v>
      </c>
      <c r="K44" s="78">
        <f t="shared" si="0"/>
        <v>3.1985427529738777E-5</v>
      </c>
      <c r="L44" s="78">
        <f>J44/'סכום נכסי הקרן'!$C$42</f>
        <v>6.2616015013101779E-7</v>
      </c>
    </row>
    <row r="45" spans="2:12">
      <c r="B45" s="76" t="s">
        <v>2143</v>
      </c>
      <c r="C45" s="70" t="s">
        <v>2169</v>
      </c>
      <c r="D45" s="70">
        <v>20</v>
      </c>
      <c r="E45" s="70" t="s">
        <v>284</v>
      </c>
      <c r="F45" s="70" t="s">
        <v>285</v>
      </c>
      <c r="G45" s="83" t="s">
        <v>157</v>
      </c>
      <c r="H45" s="84">
        <v>0</v>
      </c>
      <c r="I45" s="84">
        <v>0</v>
      </c>
      <c r="J45" s="77">
        <v>2.7135821560000002</v>
      </c>
      <c r="K45" s="78">
        <f t="shared" si="0"/>
        <v>1.7359017079346059E-3</v>
      </c>
      <c r="L45" s="78">
        <f>J45/'סכום נכסי הקרן'!$C$42</f>
        <v>3.3982740203876221E-5</v>
      </c>
    </row>
    <row r="46" spans="2:12">
      <c r="B46" s="76" t="s">
        <v>2135</v>
      </c>
      <c r="C46" s="70" t="s">
        <v>2170</v>
      </c>
      <c r="D46" s="70">
        <v>11</v>
      </c>
      <c r="E46" s="70" t="s">
        <v>284</v>
      </c>
      <c r="F46" s="70" t="s">
        <v>285</v>
      </c>
      <c r="G46" s="83" t="s">
        <v>160</v>
      </c>
      <c r="H46" s="84">
        <v>0</v>
      </c>
      <c r="I46" s="84">
        <v>0</v>
      </c>
      <c r="J46" s="77">
        <v>7.7654999999999998E-4</v>
      </c>
      <c r="K46" s="78">
        <f t="shared" si="0"/>
        <v>4.967656749643729E-7</v>
      </c>
      <c r="L46" s="78">
        <f>J46/'סכום נכסי הקרן'!$C$42</f>
        <v>9.7248932916848365E-9</v>
      </c>
    </row>
    <row r="47" spans="2:12">
      <c r="B47" s="76" t="s">
        <v>2135</v>
      </c>
      <c r="C47" s="70" t="s">
        <v>2171</v>
      </c>
      <c r="D47" s="70">
        <v>11</v>
      </c>
      <c r="E47" s="70" t="s">
        <v>284</v>
      </c>
      <c r="F47" s="70" t="s">
        <v>285</v>
      </c>
      <c r="G47" s="83" t="s">
        <v>159</v>
      </c>
      <c r="H47" s="84">
        <v>0</v>
      </c>
      <c r="I47" s="84">
        <v>0</v>
      </c>
      <c r="J47" s="77">
        <v>0.6115238260000001</v>
      </c>
      <c r="K47" s="78">
        <f t="shared" si="0"/>
        <v>3.9119702038463173E-4</v>
      </c>
      <c r="L47" s="78">
        <f>J47/'סכום נכסי הקרן'!$C$42</f>
        <v>7.6582370139370888E-6</v>
      </c>
    </row>
    <row r="48" spans="2:12">
      <c r="B48" s="76" t="s">
        <v>2135</v>
      </c>
      <c r="C48" s="70" t="s">
        <v>2172</v>
      </c>
      <c r="D48" s="70">
        <v>11</v>
      </c>
      <c r="E48" s="70" t="s">
        <v>284</v>
      </c>
      <c r="F48" s="70" t="s">
        <v>285</v>
      </c>
      <c r="G48" s="83" t="s">
        <v>157</v>
      </c>
      <c r="H48" s="84">
        <v>0</v>
      </c>
      <c r="I48" s="84">
        <v>0</v>
      </c>
      <c r="J48" s="77">
        <v>4.812059295000001</v>
      </c>
      <c r="K48" s="78">
        <f t="shared" si="0"/>
        <v>3.0783154769805678E-3</v>
      </c>
      <c r="L48" s="78">
        <f>J48/'סכום נכסי הקרן'!$C$42</f>
        <v>6.0262395411931198E-5</v>
      </c>
    </row>
    <row r="49" spans="2:12">
      <c r="B49" s="76" t="s">
        <v>2145</v>
      </c>
      <c r="C49" s="70" t="s">
        <v>2173</v>
      </c>
      <c r="D49" s="70">
        <v>26</v>
      </c>
      <c r="E49" s="70" t="s">
        <v>284</v>
      </c>
      <c r="F49" s="70" t="s">
        <v>285</v>
      </c>
      <c r="G49" s="83" t="s">
        <v>167</v>
      </c>
      <c r="H49" s="84">
        <v>0</v>
      </c>
      <c r="I49" s="84">
        <v>0</v>
      </c>
      <c r="J49" s="77">
        <v>7.0000000000000021E-5</v>
      </c>
      <c r="K49" s="78">
        <f t="shared" si="0"/>
        <v>4.4779598541634297E-8</v>
      </c>
      <c r="L49" s="78">
        <f>J49/'סכום נכסי הקרן'!$C$42</f>
        <v>8.7662421018342508E-10</v>
      </c>
    </row>
    <row r="50" spans="2:12">
      <c r="B50" s="76" t="s">
        <v>2145</v>
      </c>
      <c r="C50" s="70" t="s">
        <v>2174</v>
      </c>
      <c r="D50" s="70">
        <v>26</v>
      </c>
      <c r="E50" s="70" t="s">
        <v>284</v>
      </c>
      <c r="F50" s="70" t="s">
        <v>285</v>
      </c>
      <c r="G50" s="83" t="s">
        <v>157</v>
      </c>
      <c r="H50" s="84">
        <v>0</v>
      </c>
      <c r="I50" s="84">
        <v>0</v>
      </c>
      <c r="J50" s="77">
        <v>0.22504000000000005</v>
      </c>
      <c r="K50" s="78">
        <f t="shared" si="0"/>
        <v>1.4396001222584829E-4</v>
      </c>
      <c r="L50" s="78">
        <f>J50/'סכום נכסי הקרן'!$C$42</f>
        <v>2.8182216037096854E-6</v>
      </c>
    </row>
    <row r="51" spans="2:12">
      <c r="B51" s="73"/>
      <c r="C51" s="70"/>
      <c r="D51" s="70"/>
      <c r="E51" s="70"/>
      <c r="F51" s="70"/>
      <c r="G51" s="70"/>
      <c r="H51" s="70"/>
      <c r="I51" s="70"/>
      <c r="J51" s="70"/>
      <c r="K51" s="78"/>
      <c r="L51" s="70"/>
    </row>
    <row r="52" spans="2:12">
      <c r="D52" s="1"/>
    </row>
    <row r="53" spans="2:12">
      <c r="D53" s="1"/>
    </row>
    <row r="54" spans="2:12">
      <c r="D54" s="1"/>
    </row>
    <row r="55" spans="2:12">
      <c r="B55" s="85" t="s">
        <v>245</v>
      </c>
      <c r="D55" s="1"/>
    </row>
    <row r="56" spans="2:12">
      <c r="B56" s="103"/>
      <c r="D56" s="1"/>
    </row>
    <row r="57" spans="2:12">
      <c r="D57" s="1"/>
    </row>
    <row r="58" spans="2:12">
      <c r="D58" s="1"/>
    </row>
    <row r="59" spans="2:12">
      <c r="D59" s="1"/>
    </row>
    <row r="60" spans="2:12">
      <c r="D60" s="1"/>
    </row>
    <row r="61" spans="2:12">
      <c r="D61" s="1"/>
    </row>
    <row r="62" spans="2:12">
      <c r="D62" s="1"/>
    </row>
    <row r="63" spans="2:12">
      <c r="D63" s="1"/>
    </row>
    <row r="64" spans="2:12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3"/>
  <sheetViews>
    <sheetView rightToLeft="1" workbookViewId="0">
      <selection activeCell="C182" sqref="C182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39.140625" style="2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173</v>
      </c>
      <c r="C1" s="68" t="s" vm="1">
        <v>253</v>
      </c>
    </row>
    <row r="2" spans="2:51">
      <c r="B2" s="47" t="s">
        <v>172</v>
      </c>
      <c r="C2" s="68" t="s">
        <v>254</v>
      </c>
    </row>
    <row r="3" spans="2:51">
      <c r="B3" s="47" t="s">
        <v>174</v>
      </c>
      <c r="C3" s="68" t="s">
        <v>255</v>
      </c>
    </row>
    <row r="4" spans="2:51">
      <c r="B4" s="47" t="s">
        <v>175</v>
      </c>
      <c r="C4" s="68">
        <v>8602</v>
      </c>
    </row>
    <row r="6" spans="2:51" ht="26.25" customHeight="1">
      <c r="B6" s="120" t="s">
        <v>204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51" ht="26.25" customHeight="1">
      <c r="B7" s="120" t="s">
        <v>95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51" s="3" customFormat="1" ht="63">
      <c r="B8" s="22" t="s">
        <v>110</v>
      </c>
      <c r="C8" s="30" t="s">
        <v>42</v>
      </c>
      <c r="D8" s="30" t="s">
        <v>62</v>
      </c>
      <c r="E8" s="30" t="s">
        <v>97</v>
      </c>
      <c r="F8" s="30" t="s">
        <v>98</v>
      </c>
      <c r="G8" s="30" t="s">
        <v>230</v>
      </c>
      <c r="H8" s="30" t="s">
        <v>229</v>
      </c>
      <c r="I8" s="30" t="s">
        <v>105</v>
      </c>
      <c r="J8" s="30" t="s">
        <v>176</v>
      </c>
      <c r="K8" s="31" t="s">
        <v>178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237</v>
      </c>
      <c r="H9" s="16"/>
      <c r="I9" s="16" t="s">
        <v>233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87" t="s">
        <v>46</v>
      </c>
      <c r="C11" s="88"/>
      <c r="D11" s="88"/>
      <c r="E11" s="88"/>
      <c r="F11" s="88"/>
      <c r="G11" s="90"/>
      <c r="H11" s="92"/>
      <c r="I11" s="90">
        <v>-16.387148847000002</v>
      </c>
      <c r="J11" s="93">
        <f>I11/$I$11</f>
        <v>1</v>
      </c>
      <c r="K11" s="93">
        <f>I11/'סכום נכסי הקרן'!$C$42</f>
        <v>-2.0521959164513713E-4</v>
      </c>
      <c r="AW11" s="1"/>
    </row>
    <row r="12" spans="2:51" ht="19.5" customHeight="1">
      <c r="B12" s="71" t="s">
        <v>32</v>
      </c>
      <c r="C12" s="72"/>
      <c r="D12" s="72"/>
      <c r="E12" s="72"/>
      <c r="F12" s="72"/>
      <c r="G12" s="80"/>
      <c r="H12" s="82"/>
      <c r="I12" s="80">
        <v>-15.704102605000005</v>
      </c>
      <c r="J12" s="81">
        <f t="shared" ref="J12:J75" si="0">I12/$I$11</f>
        <v>0.95831817673853359</v>
      </c>
      <c r="K12" s="81">
        <f>I12/'סכום נכסי הקרן'!$C$42</f>
        <v>-1.9666566489639418E-4</v>
      </c>
    </row>
    <row r="13" spans="2:51">
      <c r="B13" s="89" t="s">
        <v>1827</v>
      </c>
      <c r="C13" s="72"/>
      <c r="D13" s="72"/>
      <c r="E13" s="72"/>
      <c r="F13" s="72"/>
      <c r="G13" s="80"/>
      <c r="H13" s="82"/>
      <c r="I13" s="80">
        <v>-14.399807698000004</v>
      </c>
      <c r="J13" s="81">
        <f t="shared" si="0"/>
        <v>0.87872563021456773</v>
      </c>
      <c r="K13" s="81">
        <f>I13/'סכום נכסי הקרן'!$C$42</f>
        <v>-1.8033171500074935E-4</v>
      </c>
    </row>
    <row r="14" spans="2:51">
      <c r="B14" s="76" t="s">
        <v>1828</v>
      </c>
      <c r="C14" s="70" t="s">
        <v>1829</v>
      </c>
      <c r="D14" s="83" t="s">
        <v>614</v>
      </c>
      <c r="E14" s="83" t="s">
        <v>157</v>
      </c>
      <c r="F14" s="97">
        <v>44039</v>
      </c>
      <c r="G14" s="77">
        <v>5850.1250000000009</v>
      </c>
      <c r="H14" s="79">
        <v>-1.1741569999999999</v>
      </c>
      <c r="I14" s="77">
        <v>-6.8689636000000012E-2</v>
      </c>
      <c r="J14" s="78">
        <f t="shared" si="0"/>
        <v>4.1916770660550282E-3</v>
      </c>
      <c r="K14" s="78">
        <f>I14/'סכום נכסי הקרן'!$C$42</f>
        <v>-8.6021425580409936E-7</v>
      </c>
    </row>
    <row r="15" spans="2:51">
      <c r="B15" s="76" t="s">
        <v>1830</v>
      </c>
      <c r="C15" s="70" t="s">
        <v>1831</v>
      </c>
      <c r="D15" s="83" t="s">
        <v>614</v>
      </c>
      <c r="E15" s="83" t="s">
        <v>157</v>
      </c>
      <c r="F15" s="97">
        <v>44041</v>
      </c>
      <c r="G15" s="77">
        <v>9368.4590000000026</v>
      </c>
      <c r="H15" s="79">
        <v>-1.116706</v>
      </c>
      <c r="I15" s="77">
        <v>-0.10461815500000003</v>
      </c>
      <c r="J15" s="78">
        <f t="shared" si="0"/>
        <v>6.384158463243134E-3</v>
      </c>
      <c r="K15" s="78">
        <f>I15/'סכום נכסי הקרן'!$C$42</f>
        <v>-1.3101543928246022E-6</v>
      </c>
    </row>
    <row r="16" spans="2:51" s="7" customFormat="1">
      <c r="B16" s="76" t="s">
        <v>1832</v>
      </c>
      <c r="C16" s="70" t="s">
        <v>1833</v>
      </c>
      <c r="D16" s="83" t="s">
        <v>614</v>
      </c>
      <c r="E16" s="83" t="s">
        <v>157</v>
      </c>
      <c r="F16" s="97">
        <v>43893</v>
      </c>
      <c r="G16" s="77">
        <v>4686.2942500000008</v>
      </c>
      <c r="H16" s="79">
        <v>-0.993448</v>
      </c>
      <c r="I16" s="77">
        <v>-4.6555906000000008E-2</v>
      </c>
      <c r="J16" s="78">
        <f t="shared" si="0"/>
        <v>2.8410009840438475E-3</v>
      </c>
      <c r="K16" s="78">
        <f>I16/'סכום נכסי הקרן'!$C$42</f>
        <v>-5.830290618089111E-7</v>
      </c>
      <c r="AW16" s="1"/>
      <c r="AY16" s="1"/>
    </row>
    <row r="17" spans="2:51" s="7" customFormat="1">
      <c r="B17" s="76" t="s">
        <v>1834</v>
      </c>
      <c r="C17" s="70" t="s">
        <v>1835</v>
      </c>
      <c r="D17" s="83" t="s">
        <v>614</v>
      </c>
      <c r="E17" s="83" t="s">
        <v>157</v>
      </c>
      <c r="F17" s="97">
        <v>44090</v>
      </c>
      <c r="G17" s="77">
        <v>9400.9444000000021</v>
      </c>
      <c r="H17" s="79">
        <v>-0.70405200000000001</v>
      </c>
      <c r="I17" s="77">
        <v>-6.6187549000000012E-2</v>
      </c>
      <c r="J17" s="78">
        <f t="shared" si="0"/>
        <v>4.0389911398233851E-3</v>
      </c>
      <c r="K17" s="78">
        <f>I17/'סכום נכסי הקרן'!$C$42</f>
        <v>-8.2888011237288199E-7</v>
      </c>
      <c r="AW17" s="1"/>
      <c r="AY17" s="1"/>
    </row>
    <row r="18" spans="2:51" s="7" customFormat="1">
      <c r="B18" s="76" t="s">
        <v>1836</v>
      </c>
      <c r="C18" s="70" t="s">
        <v>1837</v>
      </c>
      <c r="D18" s="83" t="s">
        <v>614</v>
      </c>
      <c r="E18" s="83" t="s">
        <v>157</v>
      </c>
      <c r="F18" s="97">
        <v>44104</v>
      </c>
      <c r="G18" s="77">
        <v>9474.0365500000025</v>
      </c>
      <c r="H18" s="79">
        <v>6.5048999999999996E-2</v>
      </c>
      <c r="I18" s="77">
        <v>6.1627350000000008E-3</v>
      </c>
      <c r="J18" s="78">
        <f t="shared" si="0"/>
        <v>-3.7607121638662684E-4</v>
      </c>
      <c r="K18" s="78">
        <f>I18/'סכום נכסי הקרן'!$C$42</f>
        <v>7.7177181456353557E-8</v>
      </c>
      <c r="AW18" s="1"/>
      <c r="AY18" s="1"/>
    </row>
    <row r="19" spans="2:51">
      <c r="B19" s="76" t="s">
        <v>1838</v>
      </c>
      <c r="C19" s="70" t="s">
        <v>1839</v>
      </c>
      <c r="D19" s="83" t="s">
        <v>614</v>
      </c>
      <c r="E19" s="83" t="s">
        <v>157</v>
      </c>
      <c r="F19" s="97">
        <v>44013</v>
      </c>
      <c r="G19" s="77">
        <v>2369.3694500000001</v>
      </c>
      <c r="H19" s="79">
        <v>5.5522000000000002E-2</v>
      </c>
      <c r="I19" s="77">
        <v>1.3155330000000002E-3</v>
      </c>
      <c r="J19" s="78">
        <f t="shared" si="0"/>
        <v>-8.0278333484524073E-5</v>
      </c>
      <c r="K19" s="78">
        <f>I19/'סכום נכסי הקרן'!$C$42</f>
        <v>1.6474686815646167E-8</v>
      </c>
    </row>
    <row r="20" spans="2:51">
      <c r="B20" s="76" t="s">
        <v>1840</v>
      </c>
      <c r="C20" s="70" t="s">
        <v>1841</v>
      </c>
      <c r="D20" s="83" t="s">
        <v>614</v>
      </c>
      <c r="E20" s="83" t="s">
        <v>157</v>
      </c>
      <c r="F20" s="97">
        <v>44012</v>
      </c>
      <c r="G20" s="77">
        <v>8300.2605879999992</v>
      </c>
      <c r="H20" s="79">
        <v>0.14808499999999999</v>
      </c>
      <c r="I20" s="77">
        <v>1.2291409000000001E-2</v>
      </c>
      <c r="J20" s="78">
        <f t="shared" si="0"/>
        <v>-7.500639137875526E-4</v>
      </c>
      <c r="K20" s="78">
        <f>I20/'סכום נכסי הקרן'!$C$42</f>
        <v>1.5392781009523488E-7</v>
      </c>
    </row>
    <row r="21" spans="2:51">
      <c r="B21" s="76" t="s">
        <v>1842</v>
      </c>
      <c r="C21" s="70" t="s">
        <v>1843</v>
      </c>
      <c r="D21" s="83" t="s">
        <v>614</v>
      </c>
      <c r="E21" s="83" t="s">
        <v>157</v>
      </c>
      <c r="F21" s="97">
        <v>44012</v>
      </c>
      <c r="G21" s="77">
        <v>7124.6263500000005</v>
      </c>
      <c r="H21" s="79">
        <v>0.29033599999999998</v>
      </c>
      <c r="I21" s="77">
        <v>2.0685376000000005E-2</v>
      </c>
      <c r="J21" s="78">
        <f t="shared" si="0"/>
        <v>-1.2622925557783579E-3</v>
      </c>
      <c r="K21" s="78">
        <f>I21/'סכום נכסי הקרן'!$C$42</f>
        <v>2.5904716283353109E-7</v>
      </c>
    </row>
    <row r="22" spans="2:51">
      <c r="B22" s="76" t="s">
        <v>1844</v>
      </c>
      <c r="C22" s="70" t="s">
        <v>1845</v>
      </c>
      <c r="D22" s="83" t="s">
        <v>614</v>
      </c>
      <c r="E22" s="83" t="s">
        <v>157</v>
      </c>
      <c r="F22" s="97">
        <v>44104</v>
      </c>
      <c r="G22" s="77">
        <v>9473.0730000000021</v>
      </c>
      <c r="H22" s="79">
        <v>-0.26150400000000001</v>
      </c>
      <c r="I22" s="77">
        <v>-2.4772490999999997E-2</v>
      </c>
      <c r="J22" s="78">
        <f t="shared" si="0"/>
        <v>1.5117023242597262E-3</v>
      </c>
      <c r="K22" s="78">
        <f>I22/'סכום נכסי הקרן'!$C$42</f>
        <v>-3.1023093367358568E-7</v>
      </c>
    </row>
    <row r="23" spans="2:51">
      <c r="B23" s="76" t="s">
        <v>1846</v>
      </c>
      <c r="C23" s="70" t="s">
        <v>1847</v>
      </c>
      <c r="D23" s="83" t="s">
        <v>614</v>
      </c>
      <c r="E23" s="83" t="s">
        <v>157</v>
      </c>
      <c r="F23" s="97">
        <v>44075</v>
      </c>
      <c r="G23" s="77">
        <v>3683.4736680000005</v>
      </c>
      <c r="H23" s="79">
        <v>-3.0212659999999998</v>
      </c>
      <c r="I23" s="77">
        <v>-0.11128755100000001</v>
      </c>
      <c r="J23" s="78">
        <f t="shared" si="0"/>
        <v>6.7911478707519913E-3</v>
      </c>
      <c r="K23" s="78">
        <f>I23/'סכום נכסי הקרן'!$C$42</f>
        <v>-1.393676592837466E-6</v>
      </c>
    </row>
    <row r="24" spans="2:51">
      <c r="B24" s="76" t="s">
        <v>1848</v>
      </c>
      <c r="C24" s="70" t="s">
        <v>1849</v>
      </c>
      <c r="D24" s="83" t="s">
        <v>614</v>
      </c>
      <c r="E24" s="83" t="s">
        <v>157</v>
      </c>
      <c r="F24" s="97">
        <v>44076</v>
      </c>
      <c r="G24" s="77">
        <v>2164.8544000000006</v>
      </c>
      <c r="H24" s="79">
        <v>-2.8155389999999998</v>
      </c>
      <c r="I24" s="77">
        <v>-6.0952329000000006E-2</v>
      </c>
      <c r="J24" s="78">
        <f t="shared" si="0"/>
        <v>3.7195200683832535E-3</v>
      </c>
      <c r="K24" s="78">
        <f>I24/'סכום נכסי הקרן'!$C$42</f>
        <v>-7.633183895495038E-7</v>
      </c>
    </row>
    <row r="25" spans="2:51">
      <c r="B25" s="76" t="s">
        <v>1850</v>
      </c>
      <c r="C25" s="70" t="s">
        <v>1851</v>
      </c>
      <c r="D25" s="83" t="s">
        <v>614</v>
      </c>
      <c r="E25" s="83" t="s">
        <v>157</v>
      </c>
      <c r="F25" s="97">
        <v>44074</v>
      </c>
      <c r="G25" s="77">
        <v>965.15719900000011</v>
      </c>
      <c r="H25" s="79">
        <v>-2.8060489999999998</v>
      </c>
      <c r="I25" s="77">
        <v>-2.7082784000000006E-2</v>
      </c>
      <c r="J25" s="78">
        <f t="shared" si="0"/>
        <v>1.6526843231156746E-3</v>
      </c>
      <c r="K25" s="78">
        <f>I25/'סכום נכסי הקרן'!$C$42</f>
        <v>-3.3916320190811857E-7</v>
      </c>
    </row>
    <row r="26" spans="2:51">
      <c r="B26" s="76" t="s">
        <v>1852</v>
      </c>
      <c r="C26" s="70" t="s">
        <v>1853</v>
      </c>
      <c r="D26" s="83" t="s">
        <v>614</v>
      </c>
      <c r="E26" s="83" t="s">
        <v>157</v>
      </c>
      <c r="F26" s="97">
        <v>44076</v>
      </c>
      <c r="G26" s="77">
        <v>2436.9195600000003</v>
      </c>
      <c r="H26" s="79">
        <v>-2.7540429999999998</v>
      </c>
      <c r="I26" s="77">
        <v>-6.7113806000000012E-2</v>
      </c>
      <c r="J26" s="78">
        <f t="shared" si="0"/>
        <v>4.0955145172972872E-3</v>
      </c>
      <c r="K26" s="78">
        <f>I26/'סכום נכסי הקרן'!$C$42</f>
        <v>-8.4047981681648014E-7</v>
      </c>
    </row>
    <row r="27" spans="2:51">
      <c r="B27" s="76" t="s">
        <v>1854</v>
      </c>
      <c r="C27" s="70" t="s">
        <v>1855</v>
      </c>
      <c r="D27" s="83" t="s">
        <v>614</v>
      </c>
      <c r="E27" s="83" t="s">
        <v>157</v>
      </c>
      <c r="F27" s="97">
        <v>44074</v>
      </c>
      <c r="G27" s="77">
        <v>2711.3343000000004</v>
      </c>
      <c r="H27" s="79">
        <v>-2.624892</v>
      </c>
      <c r="I27" s="77">
        <v>-7.1169586000000007E-2</v>
      </c>
      <c r="J27" s="78">
        <f t="shared" si="0"/>
        <v>4.3430121166580498E-3</v>
      </c>
      <c r="K27" s="78">
        <f>I27/'סכום נכסי הקרן'!$C$42</f>
        <v>-8.9127117309044764E-7</v>
      </c>
    </row>
    <row r="28" spans="2:51">
      <c r="B28" s="76" t="s">
        <v>1856</v>
      </c>
      <c r="C28" s="70" t="s">
        <v>1857</v>
      </c>
      <c r="D28" s="83" t="s">
        <v>614</v>
      </c>
      <c r="E28" s="83" t="s">
        <v>157</v>
      </c>
      <c r="F28" s="97">
        <v>44077</v>
      </c>
      <c r="G28" s="77">
        <v>2440.7112960000004</v>
      </c>
      <c r="H28" s="79">
        <v>-2.6023320000000001</v>
      </c>
      <c r="I28" s="77">
        <v>-6.3515420000000003E-2</v>
      </c>
      <c r="J28" s="78">
        <f t="shared" si="0"/>
        <v>3.8759286678248352E-3</v>
      </c>
      <c r="K28" s="78">
        <f>I28/'סכום נכסי הקרן'!$C$42</f>
        <v>-7.9541649845669291E-7</v>
      </c>
    </row>
    <row r="29" spans="2:51">
      <c r="B29" s="76" t="s">
        <v>1858</v>
      </c>
      <c r="C29" s="70" t="s">
        <v>1859</v>
      </c>
      <c r="D29" s="83" t="s">
        <v>614</v>
      </c>
      <c r="E29" s="83" t="s">
        <v>157</v>
      </c>
      <c r="F29" s="97">
        <v>44077</v>
      </c>
      <c r="G29" s="77">
        <v>2442.0238200000003</v>
      </c>
      <c r="H29" s="79">
        <v>-2.547215</v>
      </c>
      <c r="I29" s="77">
        <v>-6.2203594000000008E-2</v>
      </c>
      <c r="J29" s="78">
        <f t="shared" si="0"/>
        <v>3.7958765481884071E-3</v>
      </c>
      <c r="K29" s="78">
        <f>I29/'סכום נכסי הקרן'!$C$42</f>
        <v>-7.7898823515457755E-7</v>
      </c>
    </row>
    <row r="30" spans="2:51">
      <c r="B30" s="76" t="s">
        <v>1860</v>
      </c>
      <c r="C30" s="70" t="s">
        <v>1861</v>
      </c>
      <c r="D30" s="83" t="s">
        <v>614</v>
      </c>
      <c r="E30" s="83" t="s">
        <v>157</v>
      </c>
      <c r="F30" s="97">
        <v>44082</v>
      </c>
      <c r="G30" s="77">
        <v>5777.1182280000012</v>
      </c>
      <c r="H30" s="79">
        <v>-2.170858</v>
      </c>
      <c r="I30" s="77">
        <v>-0.12541300800000002</v>
      </c>
      <c r="J30" s="78">
        <f t="shared" si="0"/>
        <v>7.6531316808634104E-3</v>
      </c>
      <c r="K30" s="78">
        <f>I30/'סכום נכסי הקרן'!$C$42</f>
        <v>-1.5705725583532509E-6</v>
      </c>
    </row>
    <row r="31" spans="2:51">
      <c r="B31" s="76" t="s">
        <v>1862</v>
      </c>
      <c r="C31" s="70" t="s">
        <v>1863</v>
      </c>
      <c r="D31" s="83" t="s">
        <v>614</v>
      </c>
      <c r="E31" s="83" t="s">
        <v>157</v>
      </c>
      <c r="F31" s="97">
        <v>44082</v>
      </c>
      <c r="G31" s="77">
        <v>5740.5910800000011</v>
      </c>
      <c r="H31" s="79">
        <v>-1.937943</v>
      </c>
      <c r="I31" s="77">
        <v>-0.11124939600000001</v>
      </c>
      <c r="J31" s="78">
        <f t="shared" si="0"/>
        <v>6.7888195218515062E-3</v>
      </c>
      <c r="K31" s="78">
        <f>I31/'סכום נכסי הקרן'!$C$42</f>
        <v>-1.393198770026901E-6</v>
      </c>
    </row>
    <row r="32" spans="2:51">
      <c r="B32" s="76" t="s">
        <v>1864</v>
      </c>
      <c r="C32" s="70" t="s">
        <v>1865</v>
      </c>
      <c r="D32" s="83" t="s">
        <v>614</v>
      </c>
      <c r="E32" s="83" t="s">
        <v>157</v>
      </c>
      <c r="F32" s="97">
        <v>44070</v>
      </c>
      <c r="G32" s="77">
        <v>1095.2283600000003</v>
      </c>
      <c r="H32" s="79">
        <v>-1.624395</v>
      </c>
      <c r="I32" s="77">
        <v>-1.7790830000000004E-2</v>
      </c>
      <c r="J32" s="78">
        <f t="shared" si="0"/>
        <v>1.0856574359643394E-3</v>
      </c>
      <c r="K32" s="78">
        <f>I32/'סכום נכסי הקרן'!$C$42</f>
        <v>-2.2279817567510835E-7</v>
      </c>
    </row>
    <row r="33" spans="2:11">
      <c r="B33" s="76" t="s">
        <v>1866</v>
      </c>
      <c r="C33" s="70" t="s">
        <v>1867</v>
      </c>
      <c r="D33" s="83" t="s">
        <v>614</v>
      </c>
      <c r="E33" s="83" t="s">
        <v>157</v>
      </c>
      <c r="F33" s="97">
        <v>44068</v>
      </c>
      <c r="G33" s="77">
        <v>1095.4552160000003</v>
      </c>
      <c r="H33" s="79">
        <v>-1.6033599999999999</v>
      </c>
      <c r="I33" s="77">
        <v>-1.7564094000000002E-2</v>
      </c>
      <c r="J33" s="78">
        <f t="shared" si="0"/>
        <v>1.071821227962756E-3</v>
      </c>
      <c r="K33" s="78">
        <f>I33/'סכום נכסי הקרן'!$C$42</f>
        <v>-2.1995871471910618E-7</v>
      </c>
    </row>
    <row r="34" spans="2:11">
      <c r="B34" s="76" t="s">
        <v>1868</v>
      </c>
      <c r="C34" s="70" t="s">
        <v>1869</v>
      </c>
      <c r="D34" s="83" t="s">
        <v>614</v>
      </c>
      <c r="E34" s="83" t="s">
        <v>157</v>
      </c>
      <c r="F34" s="97">
        <v>44083</v>
      </c>
      <c r="G34" s="77">
        <v>3735.6306120000004</v>
      </c>
      <c r="H34" s="79">
        <v>-1.573528</v>
      </c>
      <c r="I34" s="77">
        <v>-5.8781191000000003E-2</v>
      </c>
      <c r="J34" s="78">
        <f t="shared" si="0"/>
        <v>3.5870297846694109E-3</v>
      </c>
      <c r="K34" s="78">
        <f>I34/'סכום נכסי הקרן'!$C$42</f>
        <v>-7.3612878762880058E-7</v>
      </c>
    </row>
    <row r="35" spans="2:11">
      <c r="B35" s="76" t="s">
        <v>1870</v>
      </c>
      <c r="C35" s="70" t="s">
        <v>1871</v>
      </c>
      <c r="D35" s="83" t="s">
        <v>614</v>
      </c>
      <c r="E35" s="83" t="s">
        <v>157</v>
      </c>
      <c r="F35" s="97">
        <v>44063</v>
      </c>
      <c r="G35" s="77">
        <v>2739.8533400000001</v>
      </c>
      <c r="H35" s="79">
        <v>-1.558316</v>
      </c>
      <c r="I35" s="77">
        <v>-4.2695575000000006E-2</v>
      </c>
      <c r="J35" s="78">
        <f t="shared" si="0"/>
        <v>2.6054303526886124E-3</v>
      </c>
      <c r="K35" s="78">
        <f>I35/'סכום נכסי הקרן'!$C$42</f>
        <v>-5.3468535303860264E-7</v>
      </c>
    </row>
    <row r="36" spans="2:11">
      <c r="B36" s="76" t="s">
        <v>1872</v>
      </c>
      <c r="C36" s="70" t="s">
        <v>1873</v>
      </c>
      <c r="D36" s="83" t="s">
        <v>614</v>
      </c>
      <c r="E36" s="83" t="s">
        <v>157</v>
      </c>
      <c r="F36" s="97">
        <v>44084</v>
      </c>
      <c r="G36" s="77">
        <v>9979.3619520000011</v>
      </c>
      <c r="H36" s="79">
        <v>-1.389114</v>
      </c>
      <c r="I36" s="77">
        <v>-0.13862474600000002</v>
      </c>
      <c r="J36" s="78">
        <f t="shared" si="0"/>
        <v>8.4593572252428806E-3</v>
      </c>
      <c r="K36" s="78">
        <f>I36/'סכום נכסי הקרן'!$C$42</f>
        <v>-1.7360258353446842E-6</v>
      </c>
    </row>
    <row r="37" spans="2:11">
      <c r="B37" s="76" t="s">
        <v>1874</v>
      </c>
      <c r="C37" s="70" t="s">
        <v>1875</v>
      </c>
      <c r="D37" s="83" t="s">
        <v>614</v>
      </c>
      <c r="E37" s="83" t="s">
        <v>157</v>
      </c>
      <c r="F37" s="97">
        <v>44084</v>
      </c>
      <c r="G37" s="77">
        <v>3828.1330640000006</v>
      </c>
      <c r="H37" s="79">
        <v>-1.317353</v>
      </c>
      <c r="I37" s="77">
        <v>-5.0430041000000009E-2</v>
      </c>
      <c r="J37" s="78">
        <f t="shared" si="0"/>
        <v>3.077413982801056E-3</v>
      </c>
      <c r="K37" s="78">
        <f>I37/'סכום נכסי הקרן'!$C$42</f>
        <v>-6.3154564087346765E-7</v>
      </c>
    </row>
    <row r="38" spans="2:11">
      <c r="B38" s="76" t="s">
        <v>1876</v>
      </c>
      <c r="C38" s="70" t="s">
        <v>1877</v>
      </c>
      <c r="D38" s="83" t="s">
        <v>614</v>
      </c>
      <c r="E38" s="83" t="s">
        <v>157</v>
      </c>
      <c r="F38" s="97">
        <v>44062</v>
      </c>
      <c r="G38" s="77">
        <v>1373.0459400000002</v>
      </c>
      <c r="H38" s="79">
        <v>-1.463754</v>
      </c>
      <c r="I38" s="77">
        <v>-2.0098010000000003E-2</v>
      </c>
      <c r="J38" s="78">
        <f t="shared" si="0"/>
        <v>1.2264494688885034E-3</v>
      </c>
      <c r="K38" s="78">
        <f>I38/'סכום נכסי הקרן'!$C$42</f>
        <v>-2.5169145917869393E-7</v>
      </c>
    </row>
    <row r="39" spans="2:11">
      <c r="B39" s="76" t="s">
        <v>1878</v>
      </c>
      <c r="C39" s="70" t="s">
        <v>1879</v>
      </c>
      <c r="D39" s="83" t="s">
        <v>614</v>
      </c>
      <c r="E39" s="83" t="s">
        <v>157</v>
      </c>
      <c r="F39" s="97">
        <v>44062</v>
      </c>
      <c r="G39" s="77">
        <v>1098.8904640000003</v>
      </c>
      <c r="H39" s="79">
        <v>-1.4218710000000001</v>
      </c>
      <c r="I39" s="77">
        <v>-1.5624810000000001E-2</v>
      </c>
      <c r="J39" s="78">
        <f t="shared" si="0"/>
        <v>9.5347947015569077E-4</v>
      </c>
      <c r="K39" s="78">
        <f>I39/'סכום נכסי הקרן'!$C$42</f>
        <v>-1.9567266750737257E-7</v>
      </c>
    </row>
    <row r="40" spans="2:11">
      <c r="B40" s="76" t="s">
        <v>1880</v>
      </c>
      <c r="C40" s="70" t="s">
        <v>1881</v>
      </c>
      <c r="D40" s="83" t="s">
        <v>614</v>
      </c>
      <c r="E40" s="83" t="s">
        <v>157</v>
      </c>
      <c r="F40" s="97">
        <v>44061</v>
      </c>
      <c r="G40" s="77">
        <v>2748.2794200000003</v>
      </c>
      <c r="H40" s="79">
        <v>-1.3830119999999999</v>
      </c>
      <c r="I40" s="77">
        <v>-3.8009027000000008E-2</v>
      </c>
      <c r="J40" s="78">
        <f t="shared" si="0"/>
        <v>2.3194411276100859E-3</v>
      </c>
      <c r="K40" s="78">
        <f>I40/'סכום נכסי הקרן'!$C$42</f>
        <v>-4.7599476105307824E-7</v>
      </c>
    </row>
    <row r="41" spans="2:11">
      <c r="B41" s="76" t="s">
        <v>1882</v>
      </c>
      <c r="C41" s="70" t="s">
        <v>1883</v>
      </c>
      <c r="D41" s="83" t="s">
        <v>614</v>
      </c>
      <c r="E41" s="83" t="s">
        <v>157</v>
      </c>
      <c r="F41" s="97">
        <v>44083</v>
      </c>
      <c r="G41" s="77">
        <v>3332.9367680000009</v>
      </c>
      <c r="H41" s="79">
        <v>-1.3582650000000001</v>
      </c>
      <c r="I41" s="77">
        <v>-4.5270124000000002E-2</v>
      </c>
      <c r="J41" s="78">
        <f t="shared" si="0"/>
        <v>2.7625381585697629E-3</v>
      </c>
      <c r="K41" s="78">
        <f>I41/'סכום נכסי הקרן'!$C$42</f>
        <v>-5.6692695280579585E-7</v>
      </c>
    </row>
    <row r="42" spans="2:11">
      <c r="B42" s="76" t="s">
        <v>1884</v>
      </c>
      <c r="C42" s="70" t="s">
        <v>1885</v>
      </c>
      <c r="D42" s="83" t="s">
        <v>614</v>
      </c>
      <c r="E42" s="83" t="s">
        <v>157</v>
      </c>
      <c r="F42" s="97">
        <v>44054</v>
      </c>
      <c r="G42" s="77">
        <v>1374.6258300000002</v>
      </c>
      <c r="H42" s="79">
        <v>-1.378053</v>
      </c>
      <c r="I42" s="77">
        <v>-1.8943073000000001E-2</v>
      </c>
      <c r="J42" s="78">
        <f t="shared" si="0"/>
        <v>1.1559712538687236E-3</v>
      </c>
      <c r="K42" s="78">
        <f>I42/'סכום נכסי הקרן'!$C$42</f>
        <v>-2.3722794867245658E-7</v>
      </c>
    </row>
    <row r="43" spans="2:11">
      <c r="B43" s="76" t="s">
        <v>1886</v>
      </c>
      <c r="C43" s="70" t="s">
        <v>1887</v>
      </c>
      <c r="D43" s="83" t="s">
        <v>614</v>
      </c>
      <c r="E43" s="83" t="s">
        <v>157</v>
      </c>
      <c r="F43" s="97">
        <v>44054</v>
      </c>
      <c r="G43" s="77">
        <v>1099.7654800000003</v>
      </c>
      <c r="H43" s="79">
        <v>-1.372079</v>
      </c>
      <c r="I43" s="77">
        <v>-1.5089653000000003E-2</v>
      </c>
      <c r="J43" s="78">
        <f t="shared" si="0"/>
        <v>9.2082235542532878E-4</v>
      </c>
      <c r="K43" s="78">
        <f>I43/'סכום נכסי הקרן'!$C$42</f>
        <v>-1.8897078775809928E-7</v>
      </c>
    </row>
    <row r="44" spans="2:11">
      <c r="B44" s="76" t="s">
        <v>1888</v>
      </c>
      <c r="C44" s="70" t="s">
        <v>1889</v>
      </c>
      <c r="D44" s="83" t="s">
        <v>614</v>
      </c>
      <c r="E44" s="83" t="s">
        <v>157</v>
      </c>
      <c r="F44" s="97">
        <v>44054</v>
      </c>
      <c r="G44" s="77">
        <v>3750.8798880000004</v>
      </c>
      <c r="H44" s="79">
        <v>-1.34385</v>
      </c>
      <c r="I44" s="77">
        <v>-5.0406201000000012E-2</v>
      </c>
      <c r="J44" s="78">
        <f t="shared" si="0"/>
        <v>3.0759591842743211E-3</v>
      </c>
      <c r="K44" s="78">
        <f>I44/'סכום נכסי הקרן'!$C$42</f>
        <v>-6.3124708771388531E-7</v>
      </c>
    </row>
    <row r="45" spans="2:11">
      <c r="B45" s="76" t="s">
        <v>1888</v>
      </c>
      <c r="C45" s="70" t="s">
        <v>1890</v>
      </c>
      <c r="D45" s="83" t="s">
        <v>614</v>
      </c>
      <c r="E45" s="83" t="s">
        <v>157</v>
      </c>
      <c r="F45" s="97">
        <v>44054</v>
      </c>
      <c r="G45" s="77">
        <v>2200.1143040000006</v>
      </c>
      <c r="H45" s="79">
        <v>-1.34385</v>
      </c>
      <c r="I45" s="77">
        <v>-2.9566237000000006E-2</v>
      </c>
      <c r="J45" s="78">
        <f t="shared" si="0"/>
        <v>1.804233138787453E-3</v>
      </c>
      <c r="K45" s="78">
        <f>I45/'סכום נכסי הקרן'!$C$42</f>
        <v>-3.7026398797458509E-7</v>
      </c>
    </row>
    <row r="46" spans="2:11">
      <c r="B46" s="76" t="s">
        <v>1891</v>
      </c>
      <c r="C46" s="70" t="s">
        <v>1892</v>
      </c>
      <c r="D46" s="83" t="s">
        <v>614</v>
      </c>
      <c r="E46" s="83" t="s">
        <v>157</v>
      </c>
      <c r="F46" s="97">
        <v>44055</v>
      </c>
      <c r="G46" s="77">
        <v>1650.3774000000003</v>
      </c>
      <c r="H46" s="79">
        <v>-1.2759659999999999</v>
      </c>
      <c r="I46" s="77">
        <v>-2.1058256000000001E-2</v>
      </c>
      <c r="J46" s="78">
        <f t="shared" si="0"/>
        <v>1.2850469716612807E-3</v>
      </c>
      <c r="K46" s="78">
        <f>I46/'סכום נכסי הקרן'!$C$42</f>
        <v>-2.6371681476914813E-7</v>
      </c>
    </row>
    <row r="47" spans="2:11">
      <c r="B47" s="76" t="s">
        <v>1893</v>
      </c>
      <c r="C47" s="70" t="s">
        <v>1894</v>
      </c>
      <c r="D47" s="83" t="s">
        <v>614</v>
      </c>
      <c r="E47" s="83" t="s">
        <v>157</v>
      </c>
      <c r="F47" s="97">
        <v>44055</v>
      </c>
      <c r="G47" s="77">
        <v>1650.3774000000003</v>
      </c>
      <c r="H47" s="79">
        <v>-1.2759659999999999</v>
      </c>
      <c r="I47" s="77">
        <v>-2.1058256000000001E-2</v>
      </c>
      <c r="J47" s="78">
        <f t="shared" si="0"/>
        <v>1.2850469716612807E-3</v>
      </c>
      <c r="K47" s="78">
        <f>I47/'סכום נכסי הקרן'!$C$42</f>
        <v>-2.6371681476914813E-7</v>
      </c>
    </row>
    <row r="48" spans="2:11">
      <c r="B48" s="76" t="s">
        <v>1895</v>
      </c>
      <c r="C48" s="70" t="s">
        <v>1896</v>
      </c>
      <c r="D48" s="83" t="s">
        <v>614</v>
      </c>
      <c r="E48" s="83" t="s">
        <v>157</v>
      </c>
      <c r="F48" s="97">
        <v>44054</v>
      </c>
      <c r="G48" s="77">
        <v>1925.6671560000002</v>
      </c>
      <c r="H48" s="79">
        <v>-1.3140080000000001</v>
      </c>
      <c r="I48" s="77">
        <v>-2.5303414000000003E-2</v>
      </c>
      <c r="J48" s="78">
        <f t="shared" si="0"/>
        <v>1.5441010657953659E-3</v>
      </c>
      <c r="K48" s="78">
        <f>I48/'סכום נכסי הקרן'!$C$42</f>
        <v>-3.1687979018134594E-7</v>
      </c>
    </row>
    <row r="49" spans="2:11">
      <c r="B49" s="76" t="s">
        <v>1895</v>
      </c>
      <c r="C49" s="70" t="s">
        <v>1897</v>
      </c>
      <c r="D49" s="83" t="s">
        <v>614</v>
      </c>
      <c r="E49" s="83" t="s">
        <v>157</v>
      </c>
      <c r="F49" s="97">
        <v>44054</v>
      </c>
      <c r="G49" s="77">
        <v>1250.6616360000003</v>
      </c>
      <c r="H49" s="79">
        <v>-1.3140080000000001</v>
      </c>
      <c r="I49" s="77">
        <v>-1.643379E-2</v>
      </c>
      <c r="J49" s="78">
        <f t="shared" si="0"/>
        <v>1.0028462030482218E-3</v>
      </c>
      <c r="K49" s="78">
        <f>I49/'סכום נכסי הקרן'!$C$42</f>
        <v>-2.0580368827243236E-7</v>
      </c>
    </row>
    <row r="50" spans="2:11">
      <c r="B50" s="76" t="s">
        <v>1898</v>
      </c>
      <c r="C50" s="70" t="s">
        <v>1899</v>
      </c>
      <c r="D50" s="83" t="s">
        <v>614</v>
      </c>
      <c r="E50" s="83" t="s">
        <v>157</v>
      </c>
      <c r="F50" s="97">
        <v>44054</v>
      </c>
      <c r="G50" s="77">
        <v>2001.6774290000003</v>
      </c>
      <c r="H50" s="79">
        <v>-1.2826919999999999</v>
      </c>
      <c r="I50" s="77">
        <v>-2.5675357000000006E-2</v>
      </c>
      <c r="J50" s="78">
        <f t="shared" si="0"/>
        <v>1.5667983027261266E-3</v>
      </c>
      <c r="K50" s="78">
        <f>I50/'סכום נכסי הקרן'!$C$42</f>
        <v>-3.2153770787574964E-7</v>
      </c>
    </row>
    <row r="51" spans="2:11">
      <c r="B51" s="76" t="s">
        <v>1900</v>
      </c>
      <c r="C51" s="70" t="s">
        <v>1901</v>
      </c>
      <c r="D51" s="83" t="s">
        <v>614</v>
      </c>
      <c r="E51" s="83" t="s">
        <v>157</v>
      </c>
      <c r="F51" s="97">
        <v>44049</v>
      </c>
      <c r="G51" s="77">
        <v>1926.5178660000001</v>
      </c>
      <c r="H51" s="79">
        <v>-1.2706310000000001</v>
      </c>
      <c r="I51" s="77">
        <v>-2.4478940000000008E-2</v>
      </c>
      <c r="J51" s="78">
        <f t="shared" si="0"/>
        <v>1.4937888359073134E-3</v>
      </c>
      <c r="K51" s="78">
        <f>I51/'סכום נכסי הקרן'!$C$42</f>
        <v>-3.0655473490896362E-7</v>
      </c>
    </row>
    <row r="52" spans="2:11">
      <c r="B52" s="76" t="s">
        <v>1902</v>
      </c>
      <c r="C52" s="70" t="s">
        <v>1903</v>
      </c>
      <c r="D52" s="83" t="s">
        <v>614</v>
      </c>
      <c r="E52" s="83" t="s">
        <v>157</v>
      </c>
      <c r="F52" s="97">
        <v>44055</v>
      </c>
      <c r="G52" s="77">
        <v>5839.8588080000009</v>
      </c>
      <c r="H52" s="79">
        <v>-1.2406269999999999</v>
      </c>
      <c r="I52" s="77">
        <v>-7.2450893000000002E-2</v>
      </c>
      <c r="J52" s="78">
        <f t="shared" si="0"/>
        <v>4.4212018622912302E-3</v>
      </c>
      <c r="K52" s="78">
        <f>I52/'סכום נכסי הקרן'!$C$42</f>
        <v>-9.0731724076012604E-7</v>
      </c>
    </row>
    <row r="53" spans="2:11">
      <c r="B53" s="76" t="s">
        <v>1904</v>
      </c>
      <c r="C53" s="70" t="s">
        <v>1905</v>
      </c>
      <c r="D53" s="83" t="s">
        <v>614</v>
      </c>
      <c r="E53" s="83" t="s">
        <v>157</v>
      </c>
      <c r="F53" s="97">
        <v>43887</v>
      </c>
      <c r="G53" s="77">
        <v>3003.8863680000004</v>
      </c>
      <c r="H53" s="79">
        <v>-1.2423379999999999</v>
      </c>
      <c r="I53" s="77">
        <v>-3.7318435000000004E-2</v>
      </c>
      <c r="J53" s="78">
        <f t="shared" si="0"/>
        <v>2.2772988363275832E-3</v>
      </c>
      <c r="K53" s="78">
        <f>I53/'סכום נכסי הקרן'!$C$42</f>
        <v>-4.673463372450926E-7</v>
      </c>
    </row>
    <row r="54" spans="2:11">
      <c r="B54" s="76" t="s">
        <v>1906</v>
      </c>
      <c r="C54" s="70" t="s">
        <v>1907</v>
      </c>
      <c r="D54" s="83" t="s">
        <v>614</v>
      </c>
      <c r="E54" s="83" t="s">
        <v>157</v>
      </c>
      <c r="F54" s="97">
        <v>43887</v>
      </c>
      <c r="G54" s="77">
        <v>2753.1406200000001</v>
      </c>
      <c r="H54" s="79">
        <v>-1.23936</v>
      </c>
      <c r="I54" s="77">
        <v>-3.4121310000000009E-2</v>
      </c>
      <c r="J54" s="78">
        <f t="shared" si="0"/>
        <v>2.0821993086519502E-3</v>
      </c>
      <c r="K54" s="78">
        <f>I54/'סכום נכסי הקרן'!$C$42</f>
        <v>-4.2730809184534004E-7</v>
      </c>
    </row>
    <row r="55" spans="2:11">
      <c r="B55" s="76" t="s">
        <v>1908</v>
      </c>
      <c r="C55" s="70" t="s">
        <v>1909</v>
      </c>
      <c r="D55" s="83" t="s">
        <v>614</v>
      </c>
      <c r="E55" s="83" t="s">
        <v>157</v>
      </c>
      <c r="F55" s="97">
        <v>44047</v>
      </c>
      <c r="G55" s="77">
        <v>4507.2881779999998</v>
      </c>
      <c r="H55" s="79">
        <v>-1.190572</v>
      </c>
      <c r="I55" s="77">
        <v>-5.3662502000000008E-2</v>
      </c>
      <c r="J55" s="78">
        <f t="shared" si="0"/>
        <v>3.2746698343332622E-3</v>
      </c>
      <c r="K55" s="78">
        <f>I55/'סכום נכסי הקרן'!$C$42</f>
        <v>-6.7202640617452092E-7</v>
      </c>
    </row>
    <row r="56" spans="2:11">
      <c r="B56" s="76" t="s">
        <v>1910</v>
      </c>
      <c r="C56" s="70" t="s">
        <v>1911</v>
      </c>
      <c r="D56" s="83" t="s">
        <v>614</v>
      </c>
      <c r="E56" s="83" t="s">
        <v>157</v>
      </c>
      <c r="F56" s="97">
        <v>44039</v>
      </c>
      <c r="G56" s="77">
        <v>2505.0066720000004</v>
      </c>
      <c r="H56" s="79">
        <v>-1.1622570000000001</v>
      </c>
      <c r="I56" s="77">
        <v>-2.9114624000000002E-2</v>
      </c>
      <c r="J56" s="78">
        <f t="shared" si="0"/>
        <v>1.7766741653371886E-3</v>
      </c>
      <c r="K56" s="78">
        <f>I56/'סכום נכסי הקרן'!$C$42</f>
        <v>-3.6460834669696265E-7</v>
      </c>
    </row>
    <row r="57" spans="2:11">
      <c r="B57" s="76" t="s">
        <v>1912</v>
      </c>
      <c r="C57" s="70" t="s">
        <v>1913</v>
      </c>
      <c r="D57" s="83" t="s">
        <v>614</v>
      </c>
      <c r="E57" s="83" t="s">
        <v>157</v>
      </c>
      <c r="F57" s="97">
        <v>44090</v>
      </c>
      <c r="G57" s="77">
        <v>2755.0851000000002</v>
      </c>
      <c r="H57" s="79">
        <v>-1.1085689999999999</v>
      </c>
      <c r="I57" s="77">
        <v>-3.0542006000000003E-2</v>
      </c>
      <c r="J57" s="78">
        <f t="shared" si="0"/>
        <v>1.8637779082351677E-3</v>
      </c>
      <c r="K57" s="78">
        <f>I57/'סכום נכסי הקרן'!$C$42</f>
        <v>-3.8248374124524895E-7</v>
      </c>
    </row>
    <row r="58" spans="2:11">
      <c r="B58" s="76" t="s">
        <v>1914</v>
      </c>
      <c r="C58" s="70" t="s">
        <v>1915</v>
      </c>
      <c r="D58" s="83" t="s">
        <v>614</v>
      </c>
      <c r="E58" s="83" t="s">
        <v>157</v>
      </c>
      <c r="F58" s="97">
        <v>43893</v>
      </c>
      <c r="G58" s="77">
        <v>3758.7255300000006</v>
      </c>
      <c r="H58" s="79">
        <v>-1.0824940000000001</v>
      </c>
      <c r="I58" s="77">
        <v>-4.0687974000000002E-2</v>
      </c>
      <c r="J58" s="78">
        <f t="shared" si="0"/>
        <v>2.4829196573416586E-3</v>
      </c>
      <c r="K58" s="78">
        <f>I58/'סכום נכסי הקרן'!$C$42</f>
        <v>-5.0954375816733895E-7</v>
      </c>
    </row>
    <row r="59" spans="2:11">
      <c r="B59" s="76" t="s">
        <v>1916</v>
      </c>
      <c r="C59" s="70" t="s">
        <v>1917</v>
      </c>
      <c r="D59" s="83" t="s">
        <v>614</v>
      </c>
      <c r="E59" s="83" t="s">
        <v>157</v>
      </c>
      <c r="F59" s="97">
        <v>44090</v>
      </c>
      <c r="G59" s="77">
        <v>1653.6344040000001</v>
      </c>
      <c r="H59" s="79">
        <v>-1.0870660000000001</v>
      </c>
      <c r="I59" s="77">
        <v>-1.7976102000000004E-2</v>
      </c>
      <c r="J59" s="78">
        <f t="shared" si="0"/>
        <v>1.0969633685417395E-3</v>
      </c>
      <c r="K59" s="78">
        <f>I59/'סכום נכסי הקרן'!$C$42</f>
        <v>-2.2511837454180981E-7</v>
      </c>
    </row>
    <row r="60" spans="2:11">
      <c r="B60" s="76" t="s">
        <v>1918</v>
      </c>
      <c r="C60" s="70" t="s">
        <v>1919</v>
      </c>
      <c r="D60" s="83" t="s">
        <v>614</v>
      </c>
      <c r="E60" s="83" t="s">
        <v>157</v>
      </c>
      <c r="F60" s="97">
        <v>44053</v>
      </c>
      <c r="G60" s="77">
        <v>1929.4102800000003</v>
      </c>
      <c r="H60" s="79">
        <v>-1.1181680000000001</v>
      </c>
      <c r="I60" s="77">
        <v>-2.1574045000000007E-2</v>
      </c>
      <c r="J60" s="78">
        <f t="shared" si="0"/>
        <v>1.3165221846355274E-3</v>
      </c>
      <c r="K60" s="78">
        <f>I60/'סכום נכסי הקרן'!$C$42</f>
        <v>-2.7017614512266672E-7</v>
      </c>
    </row>
    <row r="61" spans="2:11">
      <c r="B61" s="76" t="s">
        <v>1920</v>
      </c>
      <c r="C61" s="70" t="s">
        <v>1921</v>
      </c>
      <c r="D61" s="83" t="s">
        <v>614</v>
      </c>
      <c r="E61" s="83" t="s">
        <v>157</v>
      </c>
      <c r="F61" s="97">
        <v>44090</v>
      </c>
      <c r="G61" s="77">
        <v>2205.5588480000006</v>
      </c>
      <c r="H61" s="79">
        <v>-0.919045</v>
      </c>
      <c r="I61" s="77">
        <v>-2.0270083000000005E-2</v>
      </c>
      <c r="J61" s="78">
        <f t="shared" si="0"/>
        <v>1.2369499532379515E-3</v>
      </c>
      <c r="K61" s="78">
        <f>I61/'סכום נכסי הקרן'!$C$42</f>
        <v>-2.5384636428896387E-7</v>
      </c>
    </row>
    <row r="62" spans="2:11">
      <c r="B62" s="76" t="s">
        <v>1922</v>
      </c>
      <c r="C62" s="70" t="s">
        <v>1923</v>
      </c>
      <c r="D62" s="83" t="s">
        <v>614</v>
      </c>
      <c r="E62" s="83" t="s">
        <v>157</v>
      </c>
      <c r="F62" s="97">
        <v>44090</v>
      </c>
      <c r="G62" s="77">
        <v>2507.6587200000004</v>
      </c>
      <c r="H62" s="79">
        <v>-1.0031669999999999</v>
      </c>
      <c r="I62" s="77">
        <v>-2.5155997000000003E-2</v>
      </c>
      <c r="J62" s="78">
        <f t="shared" si="0"/>
        <v>1.5351051750900106E-3</v>
      </c>
      <c r="K62" s="78">
        <f>I62/'סכום נכסי הקרן'!$C$42</f>
        <v>-3.1503365716430868E-7</v>
      </c>
    </row>
    <row r="63" spans="2:11">
      <c r="B63" s="76" t="s">
        <v>1924</v>
      </c>
      <c r="C63" s="70" t="s">
        <v>1925</v>
      </c>
      <c r="D63" s="83" t="s">
        <v>614</v>
      </c>
      <c r="E63" s="83" t="s">
        <v>157</v>
      </c>
      <c r="F63" s="97">
        <v>44033</v>
      </c>
      <c r="G63" s="77">
        <v>2206.9199840000006</v>
      </c>
      <c r="H63" s="79">
        <v>-1.0407249999999999</v>
      </c>
      <c r="I63" s="77">
        <v>-2.2967965000000003E-2</v>
      </c>
      <c r="J63" s="78">
        <f t="shared" si="0"/>
        <v>1.4015839615812578E-3</v>
      </c>
      <c r="K63" s="78">
        <f>I63/'סכום נכסי הקרן'!$C$42</f>
        <v>-2.8763248825207924E-7</v>
      </c>
    </row>
    <row r="64" spans="2:11">
      <c r="B64" s="76" t="s">
        <v>1926</v>
      </c>
      <c r="C64" s="70" t="s">
        <v>1927</v>
      </c>
      <c r="D64" s="83" t="s">
        <v>614</v>
      </c>
      <c r="E64" s="83" t="s">
        <v>157</v>
      </c>
      <c r="F64" s="97">
        <v>44089</v>
      </c>
      <c r="G64" s="77">
        <v>3679.520152000001</v>
      </c>
      <c r="H64" s="79">
        <v>-0.94415499999999997</v>
      </c>
      <c r="I64" s="77">
        <v>-3.4740371000000013E-2</v>
      </c>
      <c r="J64" s="78">
        <f t="shared" si="0"/>
        <v>2.1199765330965391E-3</v>
      </c>
      <c r="K64" s="78">
        <f>I64/'סכום נכסי הקרן'!$C$42</f>
        <v>-4.3506071841934525E-7</v>
      </c>
    </row>
    <row r="65" spans="2:11">
      <c r="B65" s="76" t="s">
        <v>1928</v>
      </c>
      <c r="C65" s="70" t="s">
        <v>1929</v>
      </c>
      <c r="D65" s="83" t="s">
        <v>614</v>
      </c>
      <c r="E65" s="83" t="s">
        <v>157</v>
      </c>
      <c r="F65" s="97">
        <v>43888</v>
      </c>
      <c r="G65" s="77">
        <v>2760.3514</v>
      </c>
      <c r="H65" s="79">
        <v>-0.97493600000000002</v>
      </c>
      <c r="I65" s="77">
        <v>-2.6911656000000003E-2</v>
      </c>
      <c r="J65" s="78">
        <f t="shared" si="0"/>
        <v>1.6422415059058138E-3</v>
      </c>
      <c r="K65" s="78">
        <f>I65/'סכום נכסי הקרן'!$C$42</f>
        <v>-3.3702013122468611E-7</v>
      </c>
    </row>
    <row r="66" spans="2:11">
      <c r="B66" s="76" t="s">
        <v>1930</v>
      </c>
      <c r="C66" s="70" t="s">
        <v>1931</v>
      </c>
      <c r="D66" s="83" t="s">
        <v>614</v>
      </c>
      <c r="E66" s="83" t="s">
        <v>157</v>
      </c>
      <c r="F66" s="97">
        <v>44035</v>
      </c>
      <c r="G66" s="77">
        <v>3864.4919600000007</v>
      </c>
      <c r="H66" s="79">
        <v>-0.98295100000000002</v>
      </c>
      <c r="I66" s="77">
        <v>-3.7986059000000003E-2</v>
      </c>
      <c r="J66" s="78">
        <f t="shared" si="0"/>
        <v>2.3180395415126846E-3</v>
      </c>
      <c r="K66" s="78">
        <f>I66/'סכום נכסי הקרן'!$C$42</f>
        <v>-4.7570712812651398E-7</v>
      </c>
    </row>
    <row r="67" spans="2:11">
      <c r="B67" s="76" t="s">
        <v>1932</v>
      </c>
      <c r="C67" s="70" t="s">
        <v>1933</v>
      </c>
      <c r="D67" s="83" t="s">
        <v>614</v>
      </c>
      <c r="E67" s="83" t="s">
        <v>157</v>
      </c>
      <c r="F67" s="97">
        <v>44084</v>
      </c>
      <c r="G67" s="77">
        <v>1255.1185500000001</v>
      </c>
      <c r="H67" s="79">
        <v>-0.93239300000000003</v>
      </c>
      <c r="I67" s="77">
        <v>-1.1702638000000001E-2</v>
      </c>
      <c r="J67" s="78">
        <f t="shared" si="0"/>
        <v>7.1413508898116864E-4</v>
      </c>
      <c r="K67" s="78">
        <f>I67/'סכום נכסי הקרן'!$C$42</f>
        <v>-1.4655451134017908E-7</v>
      </c>
    </row>
    <row r="68" spans="2:11">
      <c r="B68" s="76" t="s">
        <v>1934</v>
      </c>
      <c r="C68" s="70" t="s">
        <v>1935</v>
      </c>
      <c r="D68" s="83" t="s">
        <v>614</v>
      </c>
      <c r="E68" s="83" t="s">
        <v>157</v>
      </c>
      <c r="F68" s="97">
        <v>44048</v>
      </c>
      <c r="G68" s="77">
        <v>4603.5869880000009</v>
      </c>
      <c r="H68" s="79">
        <v>-0.92630900000000005</v>
      </c>
      <c r="I68" s="77">
        <v>-4.264344400000001E-2</v>
      </c>
      <c r="J68" s="78">
        <f t="shared" si="0"/>
        <v>2.6022491403565147E-3</v>
      </c>
      <c r="K68" s="78">
        <f>I68/'סכום נכסי הקרן'!$C$42</f>
        <v>-5.3403250594287309E-7</v>
      </c>
    </row>
    <row r="69" spans="2:11">
      <c r="B69" s="76" t="s">
        <v>1936</v>
      </c>
      <c r="C69" s="70" t="s">
        <v>1937</v>
      </c>
      <c r="D69" s="83" t="s">
        <v>614</v>
      </c>
      <c r="E69" s="83" t="s">
        <v>157</v>
      </c>
      <c r="F69" s="97">
        <v>44046</v>
      </c>
      <c r="G69" s="77">
        <v>2209.8367039999998</v>
      </c>
      <c r="H69" s="79">
        <v>-0.90738200000000002</v>
      </c>
      <c r="I69" s="77">
        <v>-2.0051670000000004E-2</v>
      </c>
      <c r="J69" s="78">
        <f t="shared" si="0"/>
        <v>1.2236216432287344E-3</v>
      </c>
      <c r="K69" s="78">
        <f>I69/'סכום נכסי הקרן'!$C$42</f>
        <v>-2.5111113395155254E-7</v>
      </c>
    </row>
    <row r="70" spans="2:11">
      <c r="B70" s="76" t="s">
        <v>1938</v>
      </c>
      <c r="C70" s="70" t="s">
        <v>1939</v>
      </c>
      <c r="D70" s="83" t="s">
        <v>614</v>
      </c>
      <c r="E70" s="83" t="s">
        <v>157</v>
      </c>
      <c r="F70" s="97">
        <v>44046</v>
      </c>
      <c r="G70" s="77">
        <v>2060.0252879999998</v>
      </c>
      <c r="H70" s="79">
        <v>-0.91433799999999998</v>
      </c>
      <c r="I70" s="77">
        <v>-1.8835599000000001E-2</v>
      </c>
      <c r="J70" s="78">
        <f t="shared" si="0"/>
        <v>1.1494128219533587E-3</v>
      </c>
      <c r="K70" s="78">
        <f>I70/'סכום נכסי הקרן'!$C$42</f>
        <v>-2.3588202995295298E-7</v>
      </c>
    </row>
    <row r="71" spans="2:11">
      <c r="B71" s="76" t="s">
        <v>1940</v>
      </c>
      <c r="C71" s="70" t="s">
        <v>1941</v>
      </c>
      <c r="D71" s="83" t="s">
        <v>614</v>
      </c>
      <c r="E71" s="83" t="s">
        <v>157</v>
      </c>
      <c r="F71" s="97">
        <v>44033</v>
      </c>
      <c r="G71" s="77">
        <v>1658.058096</v>
      </c>
      <c r="H71" s="79">
        <v>-0.88207800000000003</v>
      </c>
      <c r="I71" s="77">
        <v>-1.4625371000000003E-2</v>
      </c>
      <c r="J71" s="78">
        <f t="shared" si="0"/>
        <v>8.9249027616402417E-4</v>
      </c>
      <c r="K71" s="78">
        <f>I71/'סכום נכסי הקרן'!$C$42</f>
        <v>-1.831564900216367E-7</v>
      </c>
    </row>
    <row r="72" spans="2:11">
      <c r="B72" s="76" t="s">
        <v>1942</v>
      </c>
      <c r="C72" s="70" t="s">
        <v>1943</v>
      </c>
      <c r="D72" s="83" t="s">
        <v>614</v>
      </c>
      <c r="E72" s="83" t="s">
        <v>157</v>
      </c>
      <c r="F72" s="97">
        <v>44047</v>
      </c>
      <c r="G72" s="77">
        <v>1658.6900520000002</v>
      </c>
      <c r="H72" s="79">
        <v>-0.82865200000000006</v>
      </c>
      <c r="I72" s="77">
        <v>-1.3744774000000001E-2</v>
      </c>
      <c r="J72" s="78">
        <f t="shared" si="0"/>
        <v>8.387532284187593E-4</v>
      </c>
      <c r="K72" s="78">
        <f>I72/'סכום נכסי הקרן'!$C$42</f>
        <v>-1.721285950271382E-7</v>
      </c>
    </row>
    <row r="73" spans="2:11">
      <c r="B73" s="76" t="s">
        <v>1944</v>
      </c>
      <c r="C73" s="70" t="s">
        <v>1945</v>
      </c>
      <c r="D73" s="83" t="s">
        <v>614</v>
      </c>
      <c r="E73" s="83" t="s">
        <v>157</v>
      </c>
      <c r="F73" s="97">
        <v>44033</v>
      </c>
      <c r="G73" s="77">
        <v>1658.9331120000002</v>
      </c>
      <c r="H73" s="79">
        <v>-0.81981599999999999</v>
      </c>
      <c r="I73" s="77">
        <v>-1.3600197000000001E-2</v>
      </c>
      <c r="J73" s="78">
        <f t="shared" si="0"/>
        <v>8.299306442493071E-4</v>
      </c>
      <c r="K73" s="78">
        <f>I73/'סכום נכסי הקרן'!$C$42</f>
        <v>-1.7031802790662835E-7</v>
      </c>
    </row>
    <row r="74" spans="2:11">
      <c r="B74" s="76" t="s">
        <v>1946</v>
      </c>
      <c r="C74" s="70" t="s">
        <v>1947</v>
      </c>
      <c r="D74" s="83" t="s">
        <v>614</v>
      </c>
      <c r="E74" s="83" t="s">
        <v>157</v>
      </c>
      <c r="F74" s="97">
        <v>44035</v>
      </c>
      <c r="G74" s="77">
        <v>1659.4678440000002</v>
      </c>
      <c r="H74" s="79">
        <v>-0.79966599999999999</v>
      </c>
      <c r="I74" s="77">
        <v>-1.3270195E-2</v>
      </c>
      <c r="J74" s="78">
        <f t="shared" si="0"/>
        <v>8.097927909179501E-4</v>
      </c>
      <c r="K74" s="78">
        <f>I74/'סכום נכסי הקרן'!$C$42</f>
        <v>-1.6618534586935762E-7</v>
      </c>
    </row>
    <row r="75" spans="2:11">
      <c r="B75" s="76" t="s">
        <v>1948</v>
      </c>
      <c r="C75" s="70" t="s">
        <v>1949</v>
      </c>
      <c r="D75" s="83" t="s">
        <v>614</v>
      </c>
      <c r="E75" s="83" t="s">
        <v>157</v>
      </c>
      <c r="F75" s="97">
        <v>44005</v>
      </c>
      <c r="G75" s="77">
        <v>4191.4636400000009</v>
      </c>
      <c r="H75" s="79">
        <v>-0.769374</v>
      </c>
      <c r="I75" s="77">
        <v>-3.2248043000000011E-2</v>
      </c>
      <c r="J75" s="78">
        <f t="shared" si="0"/>
        <v>1.9678861345000637E-3</v>
      </c>
      <c r="K75" s="78">
        <f>I75/'סכום נכסי הקרן'!$C$42</f>
        <v>-4.0384878892623043E-7</v>
      </c>
    </row>
    <row r="76" spans="2:11">
      <c r="B76" s="76" t="s">
        <v>1950</v>
      </c>
      <c r="C76" s="70" t="s">
        <v>1951</v>
      </c>
      <c r="D76" s="83" t="s">
        <v>614</v>
      </c>
      <c r="E76" s="83" t="s">
        <v>157</v>
      </c>
      <c r="F76" s="97">
        <v>44090</v>
      </c>
      <c r="G76" s="77">
        <v>3319.9079280000005</v>
      </c>
      <c r="H76" s="79">
        <v>-0.70699999999999996</v>
      </c>
      <c r="I76" s="77">
        <v>-2.3471765000000006E-2</v>
      </c>
      <c r="J76" s="78">
        <f t="shared" ref="J76:J121" si="1">I76/$I$11</f>
        <v>1.4323275646755955E-3</v>
      </c>
      <c r="K76" s="78">
        <f>I76/'סכום נכסי הקרן'!$C$42</f>
        <v>-2.939416779247994E-7</v>
      </c>
    </row>
    <row r="77" spans="2:11">
      <c r="B77" s="76" t="s">
        <v>1952</v>
      </c>
      <c r="C77" s="70" t="s">
        <v>1953</v>
      </c>
      <c r="D77" s="83" t="s">
        <v>614</v>
      </c>
      <c r="E77" s="83" t="s">
        <v>157</v>
      </c>
      <c r="F77" s="97">
        <v>44040</v>
      </c>
      <c r="G77" s="77">
        <v>2515.6148640000006</v>
      </c>
      <c r="H77" s="79">
        <v>-0.76704600000000001</v>
      </c>
      <c r="I77" s="77">
        <v>-1.9295934000000004E-2</v>
      </c>
      <c r="J77" s="78">
        <f t="shared" si="1"/>
        <v>1.1775040417438152E-3</v>
      </c>
      <c r="K77" s="78">
        <f>I77/'סכום נכסי הקרן'!$C$42</f>
        <v>-2.4164689860716425E-7</v>
      </c>
    </row>
    <row r="78" spans="2:11">
      <c r="B78" s="76" t="s">
        <v>1954</v>
      </c>
      <c r="C78" s="70" t="s">
        <v>1955</v>
      </c>
      <c r="D78" s="83" t="s">
        <v>614</v>
      </c>
      <c r="E78" s="83" t="s">
        <v>157</v>
      </c>
      <c r="F78" s="97">
        <v>44090</v>
      </c>
      <c r="G78" s="77">
        <v>2096.9596200000001</v>
      </c>
      <c r="H78" s="79">
        <v>-0.67457800000000001</v>
      </c>
      <c r="I78" s="77">
        <v>-1.4145629000000002E-2</v>
      </c>
      <c r="J78" s="78">
        <f t="shared" si="1"/>
        <v>8.6321477470375477E-4</v>
      </c>
      <c r="K78" s="78">
        <f>I78/'סכום נכסי הקרן'!$C$42</f>
        <v>-1.7714858356675357E-7</v>
      </c>
    </row>
    <row r="79" spans="2:11">
      <c r="B79" s="76" t="s">
        <v>1956</v>
      </c>
      <c r="C79" s="70" t="s">
        <v>1957</v>
      </c>
      <c r="D79" s="83" t="s">
        <v>614</v>
      </c>
      <c r="E79" s="83" t="s">
        <v>157</v>
      </c>
      <c r="F79" s="97">
        <v>43992</v>
      </c>
      <c r="G79" s="77">
        <v>4429.5254400000013</v>
      </c>
      <c r="H79" s="79">
        <v>-0.69622499999999998</v>
      </c>
      <c r="I79" s="77">
        <v>-3.0839441000000009E-2</v>
      </c>
      <c r="J79" s="78">
        <f t="shared" si="1"/>
        <v>1.8819284115824571E-3</v>
      </c>
      <c r="K79" s="78">
        <f>I79/'סכום נכסי הקרן'!$C$42</f>
        <v>-3.8620858013033338E-7</v>
      </c>
    </row>
    <row r="80" spans="2:11">
      <c r="B80" s="76" t="s">
        <v>1958</v>
      </c>
      <c r="C80" s="70" t="s">
        <v>1959</v>
      </c>
      <c r="D80" s="83" t="s">
        <v>614</v>
      </c>
      <c r="E80" s="83" t="s">
        <v>157</v>
      </c>
      <c r="F80" s="97">
        <v>44091</v>
      </c>
      <c r="G80" s="77">
        <v>3359.2608000000009</v>
      </c>
      <c r="H80" s="79">
        <v>-0.54630999999999996</v>
      </c>
      <c r="I80" s="77">
        <v>-1.8351989000000003E-2</v>
      </c>
      <c r="J80" s="78">
        <f t="shared" si="1"/>
        <v>1.1199012818730639E-3</v>
      </c>
      <c r="K80" s="78">
        <f>I80/'סכום נכסי הקרן'!$C$42</f>
        <v>-2.2982568374885576E-7</v>
      </c>
    </row>
    <row r="81" spans="2:11">
      <c r="B81" s="76" t="s">
        <v>1960</v>
      </c>
      <c r="C81" s="70" t="s">
        <v>1961</v>
      </c>
      <c r="D81" s="83" t="s">
        <v>614</v>
      </c>
      <c r="E81" s="83" t="s">
        <v>157</v>
      </c>
      <c r="F81" s="97">
        <v>43992</v>
      </c>
      <c r="G81" s="77">
        <v>4434.1921920000013</v>
      </c>
      <c r="H81" s="79">
        <v>-0.59025700000000003</v>
      </c>
      <c r="I81" s="77">
        <v>-2.6173109000000003E-2</v>
      </c>
      <c r="J81" s="78">
        <f t="shared" si="1"/>
        <v>1.5971728361271044E-3</v>
      </c>
      <c r="K81" s="78">
        <f>I81/'סכום נכסי הקרן'!$C$42</f>
        <v>-3.2777115721670988E-7</v>
      </c>
    </row>
    <row r="82" spans="2:11">
      <c r="B82" s="76" t="s">
        <v>1962</v>
      </c>
      <c r="C82" s="70" t="s">
        <v>1963</v>
      </c>
      <c r="D82" s="83" t="s">
        <v>614</v>
      </c>
      <c r="E82" s="83" t="s">
        <v>157</v>
      </c>
      <c r="F82" s="97">
        <v>44088</v>
      </c>
      <c r="G82" s="77">
        <v>4201.0404799999997</v>
      </c>
      <c r="H82" s="79">
        <v>-0.37998300000000002</v>
      </c>
      <c r="I82" s="77">
        <v>-1.5963243000000002E-2</v>
      </c>
      <c r="J82" s="78">
        <f t="shared" si="1"/>
        <v>9.7413181200965259E-4</v>
      </c>
      <c r="K82" s="78">
        <f>I82/'סכום נכסי הקרן'!$C$42</f>
        <v>-1.9991093266915837E-7</v>
      </c>
    </row>
    <row r="83" spans="2:11">
      <c r="B83" s="76" t="s">
        <v>1964</v>
      </c>
      <c r="C83" s="70" t="s">
        <v>1965</v>
      </c>
      <c r="D83" s="83" t="s">
        <v>614</v>
      </c>
      <c r="E83" s="83" t="s">
        <v>157</v>
      </c>
      <c r="F83" s="97">
        <v>44027</v>
      </c>
      <c r="G83" s="77">
        <v>2497.4415000000004</v>
      </c>
      <c r="H83" s="79">
        <v>-0.467167</v>
      </c>
      <c r="I83" s="77">
        <v>-1.1667233000000001E-2</v>
      </c>
      <c r="J83" s="78">
        <f t="shared" si="1"/>
        <v>7.1197455450805426E-4</v>
      </c>
      <c r="K83" s="78">
        <f>I83/'סכום נכסי הקרן'!$C$42</f>
        <v>-1.4611112733787129E-7</v>
      </c>
    </row>
    <row r="84" spans="2:11">
      <c r="B84" s="76" t="s">
        <v>1966</v>
      </c>
      <c r="C84" s="70" t="s">
        <v>1967</v>
      </c>
      <c r="D84" s="83" t="s">
        <v>614</v>
      </c>
      <c r="E84" s="83" t="s">
        <v>157</v>
      </c>
      <c r="F84" s="97">
        <v>44103</v>
      </c>
      <c r="G84" s="77">
        <v>2220.4665279999999</v>
      </c>
      <c r="H84" s="79">
        <v>-0.24949099999999999</v>
      </c>
      <c r="I84" s="77">
        <v>-5.5398580000000008E-3</v>
      </c>
      <c r="J84" s="78">
        <f t="shared" si="1"/>
        <v>3.3806112654027572E-4</v>
      </c>
      <c r="K84" s="78">
        <f>I84/'סכום נכסי הקרן'!$C$42</f>
        <v>-6.9376766339690399E-8</v>
      </c>
    </row>
    <row r="85" spans="2:11">
      <c r="B85" s="76" t="s">
        <v>1968</v>
      </c>
      <c r="C85" s="70" t="s">
        <v>1969</v>
      </c>
      <c r="D85" s="83" t="s">
        <v>614</v>
      </c>
      <c r="E85" s="83" t="s">
        <v>157</v>
      </c>
      <c r="F85" s="97">
        <v>43889</v>
      </c>
      <c r="G85" s="77">
        <v>5553.1108000000004</v>
      </c>
      <c r="H85" s="79">
        <v>-0.381299</v>
      </c>
      <c r="I85" s="77">
        <v>-2.1173936000000004E-2</v>
      </c>
      <c r="J85" s="78">
        <f t="shared" si="1"/>
        <v>1.2921061618279203E-3</v>
      </c>
      <c r="K85" s="78">
        <f>I85/'סכום נכסי הקרן'!$C$42</f>
        <v>-2.6516549889249126E-7</v>
      </c>
    </row>
    <row r="86" spans="2:11">
      <c r="B86" s="76" t="s">
        <v>1970</v>
      </c>
      <c r="C86" s="70" t="s">
        <v>1971</v>
      </c>
      <c r="D86" s="83" t="s">
        <v>614</v>
      </c>
      <c r="E86" s="83" t="s">
        <v>157</v>
      </c>
      <c r="F86" s="97">
        <v>44088</v>
      </c>
      <c r="G86" s="77">
        <v>2776.7174399999999</v>
      </c>
      <c r="H86" s="79">
        <v>-0.34807700000000003</v>
      </c>
      <c r="I86" s="77">
        <v>-9.6651280000000003E-3</v>
      </c>
      <c r="J86" s="78">
        <f t="shared" si="1"/>
        <v>5.8979924392212968E-4</v>
      </c>
      <c r="K86" s="78">
        <f>I86/'סכום נכסי הקרן'!$C$42</f>
        <v>-1.2103835999031006E-7</v>
      </c>
    </row>
    <row r="87" spans="2:11">
      <c r="B87" s="76" t="s">
        <v>1972</v>
      </c>
      <c r="C87" s="70" t="s">
        <v>1973</v>
      </c>
      <c r="D87" s="83" t="s">
        <v>614</v>
      </c>
      <c r="E87" s="83" t="s">
        <v>157</v>
      </c>
      <c r="F87" s="97">
        <v>44027</v>
      </c>
      <c r="G87" s="77">
        <v>3787.5665520000002</v>
      </c>
      <c r="H87" s="79">
        <v>-0.390959</v>
      </c>
      <c r="I87" s="77">
        <v>-1.4807842000000003E-2</v>
      </c>
      <c r="J87" s="78">
        <f t="shared" si="1"/>
        <v>9.0362528211921853E-4</v>
      </c>
      <c r="K87" s="78">
        <f>I87/'סכום נכסי הקרן'!$C$42</f>
        <v>-1.8544161139672783E-7</v>
      </c>
    </row>
    <row r="88" spans="2:11">
      <c r="B88" s="76" t="s">
        <v>1974</v>
      </c>
      <c r="C88" s="70" t="s">
        <v>1975</v>
      </c>
      <c r="D88" s="83" t="s">
        <v>614</v>
      </c>
      <c r="E88" s="83" t="s">
        <v>157</v>
      </c>
      <c r="F88" s="97">
        <v>44028</v>
      </c>
      <c r="G88" s="77">
        <v>1666.7110320000002</v>
      </c>
      <c r="H88" s="79">
        <v>-0.35937999999999998</v>
      </c>
      <c r="I88" s="77">
        <v>-5.9898200000000007E-3</v>
      </c>
      <c r="J88" s="78">
        <f t="shared" si="1"/>
        <v>3.6551935031068922E-4</v>
      </c>
      <c r="K88" s="78">
        <f>I88/'סכום נכסי הקרן'!$C$42</f>
        <v>-7.5011731809155461E-8</v>
      </c>
    </row>
    <row r="89" spans="2:11">
      <c r="B89" s="76" t="s">
        <v>1976</v>
      </c>
      <c r="C89" s="70" t="s">
        <v>1977</v>
      </c>
      <c r="D89" s="83" t="s">
        <v>614</v>
      </c>
      <c r="E89" s="83" t="s">
        <v>157</v>
      </c>
      <c r="F89" s="97">
        <v>44000</v>
      </c>
      <c r="G89" s="77">
        <v>3790.771110000001</v>
      </c>
      <c r="H89" s="79">
        <v>-0.29999100000000001</v>
      </c>
      <c r="I89" s="77">
        <v>-1.1371986000000002E-2</v>
      </c>
      <c r="J89" s="78">
        <f t="shared" si="1"/>
        <v>6.9395757042152418E-4</v>
      </c>
      <c r="K89" s="78">
        <f>I89/'סכום נכסי הקרן'!$C$42</f>
        <v>-1.4241368922095667E-7</v>
      </c>
    </row>
    <row r="90" spans="2:11">
      <c r="B90" s="76" t="s">
        <v>1978</v>
      </c>
      <c r="C90" s="70" t="s">
        <v>1979</v>
      </c>
      <c r="D90" s="83" t="s">
        <v>614</v>
      </c>
      <c r="E90" s="83" t="s">
        <v>157</v>
      </c>
      <c r="F90" s="97">
        <v>44097</v>
      </c>
      <c r="G90" s="77">
        <v>3370.2618880000005</v>
      </c>
      <c r="H90" s="79">
        <v>-0.10785599999999999</v>
      </c>
      <c r="I90" s="77">
        <v>-3.6350300000000005E-3</v>
      </c>
      <c r="J90" s="78">
        <f t="shared" si="1"/>
        <v>2.2182199197302499E-4</v>
      </c>
      <c r="K90" s="78">
        <f>I90/'סכום נכסי הקרן'!$C$42</f>
        <v>-4.5522218610615072E-8</v>
      </c>
    </row>
    <row r="91" spans="2:11">
      <c r="B91" s="76" t="s">
        <v>1980</v>
      </c>
      <c r="C91" s="70" t="s">
        <v>1953</v>
      </c>
      <c r="D91" s="83" t="s">
        <v>614</v>
      </c>
      <c r="E91" s="83" t="s">
        <v>157</v>
      </c>
      <c r="F91" s="97">
        <v>43892</v>
      </c>
      <c r="G91" s="77">
        <v>5560.4026000000013</v>
      </c>
      <c r="H91" s="79">
        <v>-0.25815199999999999</v>
      </c>
      <c r="I91" s="77">
        <v>-1.4354314000000002E-2</v>
      </c>
      <c r="J91" s="78">
        <f t="shared" si="1"/>
        <v>8.7594944880407604E-4</v>
      </c>
      <c r="K91" s="78">
        <f>I91/'סכום נכסי הקרן'!$C$42</f>
        <v>-1.7976198818535543E-7</v>
      </c>
    </row>
    <row r="92" spans="2:11">
      <c r="B92" s="76" t="s">
        <v>1981</v>
      </c>
      <c r="C92" s="70" t="s">
        <v>1982</v>
      </c>
      <c r="D92" s="83" t="s">
        <v>614</v>
      </c>
      <c r="E92" s="83" t="s">
        <v>157</v>
      </c>
      <c r="F92" s="97">
        <v>44097</v>
      </c>
      <c r="G92" s="77">
        <v>3062.5884080000005</v>
      </c>
      <c r="H92" s="79">
        <v>-6.2512999999999999E-2</v>
      </c>
      <c r="I92" s="77">
        <v>-1.9145070000000002E-3</v>
      </c>
      <c r="J92" s="78">
        <f t="shared" si="1"/>
        <v>1.168297803281679E-4</v>
      </c>
      <c r="K92" s="78">
        <f>I92/'סכום נכסי הקרן'!$C$42</f>
        <v>-2.3975759810937689E-8</v>
      </c>
    </row>
    <row r="93" spans="2:11">
      <c r="B93" s="76" t="s">
        <v>1983</v>
      </c>
      <c r="C93" s="70" t="s">
        <v>1984</v>
      </c>
      <c r="D93" s="83" t="s">
        <v>614</v>
      </c>
      <c r="E93" s="83" t="s">
        <v>157</v>
      </c>
      <c r="F93" s="97">
        <v>44000</v>
      </c>
      <c r="G93" s="77">
        <v>2784.6574000000005</v>
      </c>
      <c r="H93" s="79">
        <v>-0.112835</v>
      </c>
      <c r="I93" s="77">
        <v>-3.1420560000000007E-3</v>
      </c>
      <c r="J93" s="78">
        <f t="shared" si="1"/>
        <v>1.9173902851167532E-4</v>
      </c>
      <c r="K93" s="78">
        <f>I93/'סכום נכסי הקרן'!$C$42</f>
        <v>-3.9348605133601309E-8</v>
      </c>
    </row>
    <row r="94" spans="2:11">
      <c r="B94" s="76" t="s">
        <v>1985</v>
      </c>
      <c r="C94" s="70" t="s">
        <v>1986</v>
      </c>
      <c r="D94" s="83" t="s">
        <v>614</v>
      </c>
      <c r="E94" s="83" t="s">
        <v>157</v>
      </c>
      <c r="F94" s="97">
        <v>44000</v>
      </c>
      <c r="G94" s="77">
        <v>4643.1589820000008</v>
      </c>
      <c r="H94" s="79">
        <v>-8.4116999999999997E-2</v>
      </c>
      <c r="I94" s="77">
        <v>-3.9057000000000002E-3</v>
      </c>
      <c r="J94" s="78">
        <f t="shared" si="1"/>
        <v>2.3833920326628492E-4</v>
      </c>
      <c r="K94" s="78">
        <f>I94/'סכום נכסי הקרן'!$C$42</f>
        <v>-4.8911873967334321E-8</v>
      </c>
    </row>
    <row r="95" spans="2:11">
      <c r="B95" s="76" t="s">
        <v>1987</v>
      </c>
      <c r="C95" s="70" t="s">
        <v>1988</v>
      </c>
      <c r="D95" s="83" t="s">
        <v>614</v>
      </c>
      <c r="E95" s="83" t="s">
        <v>157</v>
      </c>
      <c r="F95" s="97">
        <v>44018</v>
      </c>
      <c r="G95" s="77">
        <v>2229.4111360000006</v>
      </c>
      <c r="H95" s="79">
        <v>-3.8443999999999999E-2</v>
      </c>
      <c r="I95" s="77">
        <v>-8.5708200000000022E-4</v>
      </c>
      <c r="J95" s="78">
        <f t="shared" si="1"/>
        <v>5.2302081832673797E-5</v>
      </c>
      <c r="K95" s="78">
        <f>I95/'סכום נכסי הקרן'!$C$42</f>
        <v>-1.0733411875891862E-8</v>
      </c>
    </row>
    <row r="96" spans="2:11">
      <c r="B96" s="76" t="s">
        <v>1989</v>
      </c>
      <c r="C96" s="70" t="s">
        <v>1990</v>
      </c>
      <c r="D96" s="83" t="s">
        <v>614</v>
      </c>
      <c r="E96" s="83" t="s">
        <v>157</v>
      </c>
      <c r="F96" s="97">
        <v>44019</v>
      </c>
      <c r="G96" s="77">
        <v>2229.4759520000002</v>
      </c>
      <c r="H96" s="79">
        <v>-3.3665E-2</v>
      </c>
      <c r="I96" s="77">
        <v>-7.5055100000000013E-4</v>
      </c>
      <c r="J96" s="78">
        <f t="shared" si="1"/>
        <v>4.5801195010040055E-5</v>
      </c>
      <c r="K96" s="78">
        <f>I96/'סכום נכסי הקרן'!$C$42</f>
        <v>-9.3993025368197107E-9</v>
      </c>
    </row>
    <row r="97" spans="2:11">
      <c r="B97" s="76" t="s">
        <v>1991</v>
      </c>
      <c r="C97" s="70" t="s">
        <v>1969</v>
      </c>
      <c r="D97" s="83" t="s">
        <v>614</v>
      </c>
      <c r="E97" s="83" t="s">
        <v>157</v>
      </c>
      <c r="F97" s="97">
        <v>44026</v>
      </c>
      <c r="G97" s="77">
        <v>3378.9056000000005</v>
      </c>
      <c r="H97" s="79">
        <v>-2.8126999999999999E-2</v>
      </c>
      <c r="I97" s="77">
        <v>-9.5038800000000014E-4</v>
      </c>
      <c r="J97" s="78">
        <f t="shared" si="1"/>
        <v>5.7995933818224139E-5</v>
      </c>
      <c r="K97" s="78">
        <f>I97/'סכום נכסי הקרן'!$C$42</f>
        <v>-1.1901901855254356E-8</v>
      </c>
    </row>
    <row r="98" spans="2:11">
      <c r="B98" s="76" t="s">
        <v>1992</v>
      </c>
      <c r="C98" s="70" t="s">
        <v>1993</v>
      </c>
      <c r="D98" s="83" t="s">
        <v>614</v>
      </c>
      <c r="E98" s="83" t="s">
        <v>157</v>
      </c>
      <c r="F98" s="97">
        <v>44013</v>
      </c>
      <c r="G98" s="77">
        <v>2538.0099360000004</v>
      </c>
      <c r="H98" s="79">
        <v>0.13267200000000001</v>
      </c>
      <c r="I98" s="77">
        <v>3.3672270000000013E-3</v>
      </c>
      <c r="J98" s="78">
        <f t="shared" si="1"/>
        <v>-2.0547973484822773E-4</v>
      </c>
      <c r="K98" s="78">
        <f>I98/'סכום נכסי הקרן'!$C$42</f>
        <v>4.2168467276904346E-8</v>
      </c>
    </row>
    <row r="99" spans="2:11">
      <c r="B99" s="76" t="s">
        <v>1994</v>
      </c>
      <c r="C99" s="70" t="s">
        <v>1995</v>
      </c>
      <c r="D99" s="83" t="s">
        <v>614</v>
      </c>
      <c r="E99" s="83" t="s">
        <v>157</v>
      </c>
      <c r="F99" s="97">
        <v>44013</v>
      </c>
      <c r="G99" s="77">
        <v>4653.6935059999996</v>
      </c>
      <c r="H99" s="79">
        <v>0.14543</v>
      </c>
      <c r="I99" s="77">
        <v>6.7678700000000014E-3</v>
      </c>
      <c r="J99" s="78">
        <f t="shared" si="1"/>
        <v>-4.1299862857100957E-4</v>
      </c>
      <c r="K99" s="78">
        <f>I99/'סכום נכסי הקרן'!$C$42</f>
        <v>8.4755409905344239E-8</v>
      </c>
    </row>
    <row r="100" spans="2:11">
      <c r="B100" s="76" t="s">
        <v>1996</v>
      </c>
      <c r="C100" s="70" t="s">
        <v>1997</v>
      </c>
      <c r="D100" s="83" t="s">
        <v>614</v>
      </c>
      <c r="E100" s="83" t="s">
        <v>157</v>
      </c>
      <c r="F100" s="97">
        <v>44096</v>
      </c>
      <c r="G100" s="77">
        <v>2962.9024039999999</v>
      </c>
      <c r="H100" s="79">
        <v>0.25395600000000002</v>
      </c>
      <c r="I100" s="77">
        <v>7.5244830000000011E-3</v>
      </c>
      <c r="J100" s="78">
        <f t="shared" si="1"/>
        <v>-4.5916974760240305E-4</v>
      </c>
      <c r="K100" s="78">
        <f>I100/'סכום נכסי הקרן'!$C$42</f>
        <v>9.4230628098765834E-8</v>
      </c>
    </row>
    <row r="101" spans="2:11">
      <c r="B101" s="76" t="s">
        <v>1998</v>
      </c>
      <c r="C101" s="70" t="s">
        <v>1999</v>
      </c>
      <c r="D101" s="83" t="s">
        <v>614</v>
      </c>
      <c r="E101" s="83" t="s">
        <v>157</v>
      </c>
      <c r="F101" s="97">
        <v>44025</v>
      </c>
      <c r="G101" s="77">
        <v>3387.7457599999998</v>
      </c>
      <c r="H101" s="79">
        <v>0.235183</v>
      </c>
      <c r="I101" s="77">
        <v>7.9674050000000003E-3</v>
      </c>
      <c r="J101" s="78">
        <f t="shared" si="1"/>
        <v>-4.8619836643874715E-4</v>
      </c>
      <c r="K101" s="78">
        <f>I101/'סכום נכסי הקרן'!$C$42</f>
        <v>9.9777430219092436E-8</v>
      </c>
    </row>
    <row r="102" spans="2:11">
      <c r="B102" s="76" t="s">
        <v>2000</v>
      </c>
      <c r="C102" s="70" t="s">
        <v>1929</v>
      </c>
      <c r="D102" s="83" t="s">
        <v>614</v>
      </c>
      <c r="E102" s="83" t="s">
        <v>157</v>
      </c>
      <c r="F102" s="97">
        <v>44012</v>
      </c>
      <c r="G102" s="77">
        <v>2117.8322200000002</v>
      </c>
      <c r="H102" s="79">
        <v>0.26674199999999998</v>
      </c>
      <c r="I102" s="77">
        <v>5.6491450000000004E-3</v>
      </c>
      <c r="J102" s="78">
        <f t="shared" si="1"/>
        <v>-3.4473019393084904E-4</v>
      </c>
      <c r="K102" s="78">
        <f>I102/'סכום נכסי הקרן'!$C$42</f>
        <v>7.0745389626237766E-8</v>
      </c>
    </row>
    <row r="103" spans="2:11">
      <c r="B103" s="76" t="s">
        <v>2001</v>
      </c>
      <c r="C103" s="70" t="s">
        <v>2002</v>
      </c>
      <c r="D103" s="83" t="s">
        <v>614</v>
      </c>
      <c r="E103" s="83" t="s">
        <v>157</v>
      </c>
      <c r="F103" s="97">
        <v>44025</v>
      </c>
      <c r="G103" s="77">
        <v>2795.1900000000005</v>
      </c>
      <c r="H103" s="79">
        <v>0.264098</v>
      </c>
      <c r="I103" s="77">
        <v>7.3820540000000016E-3</v>
      </c>
      <c r="J103" s="78">
        <f t="shared" si="1"/>
        <v>-4.5047824175658446E-4</v>
      </c>
      <c r="K103" s="78">
        <f>I103/'סכום נכסי הקרן'!$C$42</f>
        <v>9.2446960818305621E-8</v>
      </c>
    </row>
    <row r="104" spans="2:11">
      <c r="B104" s="76" t="s">
        <v>2003</v>
      </c>
      <c r="C104" s="70" t="s">
        <v>2004</v>
      </c>
      <c r="D104" s="83" t="s">
        <v>614</v>
      </c>
      <c r="E104" s="83" t="s">
        <v>157</v>
      </c>
      <c r="F104" s="97">
        <v>44019</v>
      </c>
      <c r="G104" s="77">
        <v>1695.1989040000003</v>
      </c>
      <c r="H104" s="79">
        <v>0.31378099999999998</v>
      </c>
      <c r="I104" s="77">
        <v>5.3192140000000009E-3</v>
      </c>
      <c r="J104" s="78">
        <f t="shared" si="1"/>
        <v>-3.245966732628898E-4</v>
      </c>
      <c r="K104" s="78">
        <f>I104/'סכום נכסי הקרן'!$C$42</f>
        <v>6.6613596736380236E-8</v>
      </c>
    </row>
    <row r="105" spans="2:11">
      <c r="B105" s="76" t="s">
        <v>2005</v>
      </c>
      <c r="C105" s="70" t="s">
        <v>2006</v>
      </c>
      <c r="D105" s="83" t="s">
        <v>614</v>
      </c>
      <c r="E105" s="83" t="s">
        <v>157</v>
      </c>
      <c r="F105" s="97">
        <v>44098</v>
      </c>
      <c r="G105" s="77">
        <v>4493.8229120000005</v>
      </c>
      <c r="H105" s="79">
        <v>0.79216600000000004</v>
      </c>
      <c r="I105" s="77">
        <v>3.559851700000001E-2</v>
      </c>
      <c r="J105" s="78">
        <f t="shared" si="1"/>
        <v>-2.172343543856748E-3</v>
      </c>
      <c r="K105" s="78">
        <f>I105/'סכום נכסי הקרן'!$C$42</f>
        <v>4.4580745498323184E-7</v>
      </c>
    </row>
    <row r="106" spans="2:11">
      <c r="B106" s="76" t="s">
        <v>2007</v>
      </c>
      <c r="C106" s="70" t="s">
        <v>2008</v>
      </c>
      <c r="D106" s="83" t="s">
        <v>614</v>
      </c>
      <c r="E106" s="83" t="s">
        <v>157</v>
      </c>
      <c r="F106" s="97">
        <v>44098</v>
      </c>
      <c r="G106" s="77">
        <v>2809.6925800000004</v>
      </c>
      <c r="H106" s="79">
        <v>0.84748900000000005</v>
      </c>
      <c r="I106" s="77">
        <v>2.3811842000000003E-2</v>
      </c>
      <c r="J106" s="78">
        <f t="shared" si="1"/>
        <v>-1.4530802290454107E-3</v>
      </c>
      <c r="K106" s="78">
        <f>I106/'סכום נכסי הקרן'!$C$42</f>
        <v>2.9820053123232153E-7</v>
      </c>
    </row>
    <row r="107" spans="2:11">
      <c r="B107" s="76" t="s">
        <v>2009</v>
      </c>
      <c r="C107" s="70" t="s">
        <v>2010</v>
      </c>
      <c r="D107" s="83" t="s">
        <v>614</v>
      </c>
      <c r="E107" s="83" t="s">
        <v>157</v>
      </c>
      <c r="F107" s="97">
        <v>44098</v>
      </c>
      <c r="G107" s="77">
        <v>3936.7455960000011</v>
      </c>
      <c r="H107" s="79">
        <v>0.88240399999999997</v>
      </c>
      <c r="I107" s="77">
        <v>3.4738000000000005E-2</v>
      </c>
      <c r="J107" s="78">
        <f t="shared" si="1"/>
        <v>-2.1198318465484307E-3</v>
      </c>
      <c r="K107" s="78">
        <f>I107/'סכום נכסי הקרן'!$C$42</f>
        <v>4.3503102590502597E-7</v>
      </c>
    </row>
    <row r="108" spans="2:11">
      <c r="B108" s="76" t="s">
        <v>2011</v>
      </c>
      <c r="C108" s="70" t="s">
        <v>2012</v>
      </c>
      <c r="D108" s="83" t="s">
        <v>614</v>
      </c>
      <c r="E108" s="83" t="s">
        <v>157</v>
      </c>
      <c r="F108" s="97">
        <v>44098</v>
      </c>
      <c r="G108" s="77">
        <v>1405.9805699999999</v>
      </c>
      <c r="H108" s="79">
        <v>0.92745699999999998</v>
      </c>
      <c r="I108" s="77">
        <v>1.3039870000000002E-2</v>
      </c>
      <c r="J108" s="78">
        <f t="shared" si="1"/>
        <v>-7.9573756983279079E-4</v>
      </c>
      <c r="K108" s="78">
        <f>I108/'סכום נכסי הקרן'!$C$42</f>
        <v>1.633009391377791E-7</v>
      </c>
    </row>
    <row r="109" spans="2:11">
      <c r="B109" s="76" t="s">
        <v>2013</v>
      </c>
      <c r="C109" s="70" t="s">
        <v>2014</v>
      </c>
      <c r="D109" s="83" t="s">
        <v>614</v>
      </c>
      <c r="E109" s="83" t="s">
        <v>157</v>
      </c>
      <c r="F109" s="97">
        <v>43920</v>
      </c>
      <c r="G109" s="77">
        <v>608.08513900000014</v>
      </c>
      <c r="H109" s="79">
        <v>2.8143699999999998</v>
      </c>
      <c r="I109" s="77">
        <v>1.7113767000000002E-2</v>
      </c>
      <c r="J109" s="78">
        <f t="shared" si="1"/>
        <v>-1.0443407306410732E-3</v>
      </c>
      <c r="K109" s="78">
        <f>I109/'סכום נכסי הקרן'!$C$42</f>
        <v>2.1431917828054516E-7</v>
      </c>
    </row>
    <row r="110" spans="2:11">
      <c r="B110" s="76" t="s">
        <v>2015</v>
      </c>
      <c r="C110" s="70" t="s">
        <v>2016</v>
      </c>
      <c r="D110" s="83" t="s">
        <v>614</v>
      </c>
      <c r="E110" s="83" t="s">
        <v>157</v>
      </c>
      <c r="F110" s="97">
        <v>43920</v>
      </c>
      <c r="G110" s="77">
        <v>2293.3197120000004</v>
      </c>
      <c r="H110" s="79">
        <v>2.8308450000000001</v>
      </c>
      <c r="I110" s="77">
        <v>6.4920331000000026E-2</v>
      </c>
      <c r="J110" s="78">
        <f t="shared" si="1"/>
        <v>-3.9616611532691977E-3</v>
      </c>
      <c r="K110" s="78">
        <f>I110/'סכום נכסי הקרן'!$C$42</f>
        <v>8.1301048411030763E-7</v>
      </c>
    </row>
    <row r="111" spans="2:11">
      <c r="B111" s="76" t="s">
        <v>2017</v>
      </c>
      <c r="C111" s="70" t="s">
        <v>2018</v>
      </c>
      <c r="D111" s="83" t="s">
        <v>614</v>
      </c>
      <c r="E111" s="83" t="s">
        <v>157</v>
      </c>
      <c r="F111" s="97">
        <v>43916</v>
      </c>
      <c r="G111" s="77">
        <v>4399.2074000000011</v>
      </c>
      <c r="H111" s="79">
        <v>3.9730639999999999</v>
      </c>
      <c r="I111" s="77">
        <v>0.17478333200000001</v>
      </c>
      <c r="J111" s="78">
        <f t="shared" si="1"/>
        <v>-1.0665878099471686E-2</v>
      </c>
      <c r="K111" s="78">
        <f>I111/'סכום נכסי הקרן'!$C$42</f>
        <v>2.1888471481103905E-6</v>
      </c>
    </row>
    <row r="112" spans="2:11">
      <c r="B112" s="76" t="s">
        <v>2019</v>
      </c>
      <c r="C112" s="70" t="s">
        <v>2020</v>
      </c>
      <c r="D112" s="83" t="s">
        <v>614</v>
      </c>
      <c r="E112" s="83" t="s">
        <v>157</v>
      </c>
      <c r="F112" s="97">
        <v>44011</v>
      </c>
      <c r="G112" s="77">
        <v>2230.3185600000006</v>
      </c>
      <c r="H112" s="79">
        <v>0.41821700000000001</v>
      </c>
      <c r="I112" s="77">
        <v>9.3275640000000017E-3</v>
      </c>
      <c r="J112" s="78">
        <f t="shared" si="1"/>
        <v>-5.6919993142721709E-4</v>
      </c>
      <c r="K112" s="78">
        <f>I112/'סכום נכסי הקרן'!$C$42</f>
        <v>1.1681097749193354E-7</v>
      </c>
    </row>
    <row r="113" spans="2:11">
      <c r="B113" s="76" t="s">
        <v>2021</v>
      </c>
      <c r="C113" s="70" t="s">
        <v>2022</v>
      </c>
      <c r="D113" s="83" t="s">
        <v>614</v>
      </c>
      <c r="E113" s="83" t="s">
        <v>157</v>
      </c>
      <c r="F113" s="97">
        <v>43889</v>
      </c>
      <c r="G113" s="77">
        <v>2787.8982000000005</v>
      </c>
      <c r="H113" s="79">
        <v>0.186581</v>
      </c>
      <c r="I113" s="77">
        <v>5.2016830000000003E-3</v>
      </c>
      <c r="J113" s="78">
        <f t="shared" si="1"/>
        <v>-3.1742452873077267E-4</v>
      </c>
      <c r="K113" s="78">
        <f>I113/'סכום נכסי הקרן'!$C$42</f>
        <v>6.5141732164279257E-8</v>
      </c>
    </row>
    <row r="114" spans="2:11">
      <c r="B114" s="76" t="s">
        <v>2023</v>
      </c>
      <c r="C114" s="70" t="s">
        <v>2024</v>
      </c>
      <c r="D114" s="83" t="s">
        <v>614</v>
      </c>
      <c r="E114" s="83" t="s">
        <v>157</v>
      </c>
      <c r="F114" s="97">
        <v>43985</v>
      </c>
      <c r="G114" s="77">
        <v>5575.7964000000011</v>
      </c>
      <c r="H114" s="79">
        <v>-0.39024900000000001</v>
      </c>
      <c r="I114" s="77">
        <v>-2.1759491000000006E-2</v>
      </c>
      <c r="J114" s="78">
        <f t="shared" si="1"/>
        <v>1.3278387352894227E-3</v>
      </c>
      <c r="K114" s="78">
        <f>I114/'סכום נכסי הקרן'!$C$42</f>
        <v>-2.7249852302669067E-7</v>
      </c>
    </row>
    <row r="115" spans="2:11">
      <c r="B115" s="76" t="s">
        <v>2025</v>
      </c>
      <c r="C115" s="70" t="s">
        <v>2026</v>
      </c>
      <c r="D115" s="83" t="s">
        <v>614</v>
      </c>
      <c r="E115" s="83" t="s">
        <v>157</v>
      </c>
      <c r="F115" s="97">
        <v>43997</v>
      </c>
      <c r="G115" s="77">
        <v>2230.3185600000006</v>
      </c>
      <c r="H115" s="79">
        <v>-0.929477</v>
      </c>
      <c r="I115" s="77">
        <v>-2.0730309000000002E-2</v>
      </c>
      <c r="J115" s="78">
        <f t="shared" si="1"/>
        <v>1.2650345214747409E-3</v>
      </c>
      <c r="K115" s="78">
        <f>I115/'סכום נכסי הקרן'!$C$42</f>
        <v>-2.5960986791404779E-7</v>
      </c>
    </row>
    <row r="116" spans="2:11">
      <c r="B116" s="76" t="s">
        <v>2027</v>
      </c>
      <c r="C116" s="70" t="s">
        <v>2028</v>
      </c>
      <c r="D116" s="83" t="s">
        <v>614</v>
      </c>
      <c r="E116" s="83" t="s">
        <v>157</v>
      </c>
      <c r="F116" s="97">
        <v>43997</v>
      </c>
      <c r="G116" s="77">
        <v>5575.7964000000011</v>
      </c>
      <c r="H116" s="79">
        <v>-1.015263</v>
      </c>
      <c r="I116" s="77">
        <v>-5.660898000000001E-2</v>
      </c>
      <c r="J116" s="78">
        <f t="shared" si="1"/>
        <v>3.4544740228171799E-3</v>
      </c>
      <c r="K116" s="78">
        <f>I116/'סכום נכסי הקרן'!$C$42</f>
        <v>-7.0892574831127573E-7</v>
      </c>
    </row>
    <row r="117" spans="2:11">
      <c r="B117" s="76" t="s">
        <v>2029</v>
      </c>
      <c r="C117" s="70" t="s">
        <v>2030</v>
      </c>
      <c r="D117" s="83" t="s">
        <v>614</v>
      </c>
      <c r="E117" s="83" t="s">
        <v>157</v>
      </c>
      <c r="F117" s="97">
        <v>43978</v>
      </c>
      <c r="G117" s="77">
        <v>2787.8982000000005</v>
      </c>
      <c r="H117" s="79">
        <v>-1.245919</v>
      </c>
      <c r="I117" s="77">
        <v>-3.473494500000001E-2</v>
      </c>
      <c r="J117" s="78">
        <f t="shared" si="1"/>
        <v>2.1196454199754792E-3</v>
      </c>
      <c r="K117" s="78">
        <f>I117/'סכום נכסי הקרן'!$C$42</f>
        <v>-4.3499276751985301E-7</v>
      </c>
    </row>
    <row r="118" spans="2:11">
      <c r="B118" s="76" t="s">
        <v>2031</v>
      </c>
      <c r="C118" s="70" t="s">
        <v>2032</v>
      </c>
      <c r="D118" s="83" t="s">
        <v>614</v>
      </c>
      <c r="E118" s="83" t="s">
        <v>157</v>
      </c>
      <c r="F118" s="97">
        <v>44063</v>
      </c>
      <c r="G118" s="77">
        <v>118912.50000000001</v>
      </c>
      <c r="H118" s="79">
        <v>-1.271868</v>
      </c>
      <c r="I118" s="77">
        <v>-1.5124100000000003</v>
      </c>
      <c r="J118" s="78">
        <f t="shared" si="1"/>
        <v>9.2292442945429001E-2</v>
      </c>
      <c r="K118" s="78">
        <f>I118/'סכום נכסי הקרן'!$C$42</f>
        <v>-1.8940217453193054E-5</v>
      </c>
    </row>
    <row r="119" spans="2:11">
      <c r="B119" s="76" t="s">
        <v>2033</v>
      </c>
      <c r="C119" s="70" t="s">
        <v>2034</v>
      </c>
      <c r="D119" s="83" t="s">
        <v>614</v>
      </c>
      <c r="E119" s="83" t="s">
        <v>157</v>
      </c>
      <c r="F119" s="97">
        <v>44089</v>
      </c>
      <c r="G119" s="77">
        <v>479230.80000000005</v>
      </c>
      <c r="H119" s="79">
        <v>-1.0551740000000001</v>
      </c>
      <c r="I119" s="77">
        <v>-5.0567200000000012</v>
      </c>
      <c r="J119" s="78">
        <f t="shared" si="1"/>
        <v>0.30857838951806038</v>
      </c>
      <c r="K119" s="78">
        <f>I119/'סכום נכסי הקרן'!$C$42</f>
        <v>-6.3326331087410414E-5</v>
      </c>
    </row>
    <row r="120" spans="2:11">
      <c r="B120" s="76" t="s">
        <v>2035</v>
      </c>
      <c r="C120" s="70" t="s">
        <v>2036</v>
      </c>
      <c r="D120" s="83" t="s">
        <v>614</v>
      </c>
      <c r="E120" s="83" t="s">
        <v>157</v>
      </c>
      <c r="F120" s="97">
        <v>43657</v>
      </c>
      <c r="G120" s="77">
        <v>383172.00000000006</v>
      </c>
      <c r="H120" s="79">
        <v>0.32684000000000002</v>
      </c>
      <c r="I120" s="77">
        <v>1.2523600000000001</v>
      </c>
      <c r="J120" s="78">
        <f t="shared" si="1"/>
        <v>-7.642330045896116E-2</v>
      </c>
      <c r="K120" s="78">
        <f>I120/'סכום נכסי הקרן'!$C$42</f>
        <v>1.5683558512361629E-5</v>
      </c>
    </row>
    <row r="121" spans="2:11">
      <c r="B121" s="76" t="s">
        <v>2037</v>
      </c>
      <c r="C121" s="70" t="s">
        <v>2038</v>
      </c>
      <c r="D121" s="83" t="s">
        <v>614</v>
      </c>
      <c r="E121" s="83" t="s">
        <v>157</v>
      </c>
      <c r="F121" s="97">
        <v>43643</v>
      </c>
      <c r="G121" s="77">
        <v>90836.200000000012</v>
      </c>
      <c r="H121" s="79">
        <v>1.516389</v>
      </c>
      <c r="I121" s="77">
        <v>1.3774300000000004</v>
      </c>
      <c r="J121" s="78">
        <f t="shared" si="1"/>
        <v>-8.4055500615786899E-2</v>
      </c>
      <c r="K121" s="78">
        <f>I121/'סכום נכסי הקרן'!$C$42</f>
        <v>1.7249835511899359E-5</v>
      </c>
    </row>
    <row r="122" spans="2:11">
      <c r="B122" s="76" t="s">
        <v>2039</v>
      </c>
      <c r="C122" s="70" t="s">
        <v>2040</v>
      </c>
      <c r="D122" s="83" t="s">
        <v>614</v>
      </c>
      <c r="E122" s="83" t="s">
        <v>157</v>
      </c>
      <c r="F122" s="97">
        <v>43983</v>
      </c>
      <c r="G122" s="77">
        <v>516150.00000000006</v>
      </c>
      <c r="H122" s="79">
        <v>-1.577394</v>
      </c>
      <c r="I122" s="77">
        <v>-8.1417200000000012</v>
      </c>
      <c r="J122" s="78">
        <f>I122/$I$11</f>
        <v>0.49683566531407364</v>
      </c>
      <c r="K122" s="78">
        <f>I122/'סכום נכסי הקרן'!$C$42</f>
        <v>-1.0196041235049421E-4</v>
      </c>
    </row>
    <row r="123" spans="2:11">
      <c r="B123" s="73"/>
      <c r="C123" s="70"/>
      <c r="D123" s="70"/>
      <c r="E123" s="70"/>
      <c r="F123" s="70"/>
      <c r="G123" s="77"/>
      <c r="H123" s="79"/>
      <c r="I123" s="70"/>
      <c r="J123" s="78"/>
      <c r="K123" s="70"/>
    </row>
    <row r="124" spans="2:11">
      <c r="B124" s="89" t="s">
        <v>222</v>
      </c>
      <c r="C124" s="72"/>
      <c r="D124" s="72"/>
      <c r="E124" s="72"/>
      <c r="F124" s="72"/>
      <c r="G124" s="80"/>
      <c r="H124" s="82"/>
      <c r="I124" s="80">
        <v>-1.3042949070000003</v>
      </c>
      <c r="J124" s="81">
        <f t="shared" ref="J124:J163" si="2">I124/$I$11</f>
        <v>7.9592546523965801E-2</v>
      </c>
      <c r="K124" s="81">
        <f>I124/'סכום נכסי הקרן'!$C$42</f>
        <v>-1.6333949895644839E-5</v>
      </c>
    </row>
    <row r="125" spans="2:11">
      <c r="B125" s="76" t="s">
        <v>2041</v>
      </c>
      <c r="C125" s="70" t="s">
        <v>2042</v>
      </c>
      <c r="D125" s="83" t="s">
        <v>614</v>
      </c>
      <c r="E125" s="83" t="s">
        <v>159</v>
      </c>
      <c r="F125" s="97">
        <v>44098</v>
      </c>
      <c r="G125" s="77">
        <v>2609.3625280000006</v>
      </c>
      <c r="H125" s="79">
        <v>0.45792899999999997</v>
      </c>
      <c r="I125" s="77">
        <v>1.1949020000000003E-2</v>
      </c>
      <c r="J125" s="78">
        <f t="shared" si="2"/>
        <v>-7.2917016325188945E-4</v>
      </c>
      <c r="K125" s="78">
        <f>I125/'סכום נכסי הקרן'!$C$42</f>
        <v>1.4964000314237069E-7</v>
      </c>
    </row>
    <row r="126" spans="2:11">
      <c r="B126" s="76" t="s">
        <v>2043</v>
      </c>
      <c r="C126" s="70" t="s">
        <v>2044</v>
      </c>
      <c r="D126" s="83" t="s">
        <v>614</v>
      </c>
      <c r="E126" s="83" t="s">
        <v>159</v>
      </c>
      <c r="F126" s="97">
        <v>44098</v>
      </c>
      <c r="G126" s="77">
        <v>978.5109480000001</v>
      </c>
      <c r="H126" s="79">
        <v>0.45743899999999998</v>
      </c>
      <c r="I126" s="77">
        <v>4.4760880000000005E-3</v>
      </c>
      <c r="J126" s="78">
        <f t="shared" si="2"/>
        <v>-2.7314623439326596E-4</v>
      </c>
      <c r="K126" s="78">
        <f>I126/'סכום נכסי הקרן'!$C$42</f>
        <v>5.6054958681592941E-8</v>
      </c>
    </row>
    <row r="127" spans="2:11">
      <c r="B127" s="76" t="s">
        <v>2045</v>
      </c>
      <c r="C127" s="70" t="s">
        <v>2046</v>
      </c>
      <c r="D127" s="83" t="s">
        <v>614</v>
      </c>
      <c r="E127" s="83" t="s">
        <v>159</v>
      </c>
      <c r="F127" s="97">
        <v>44098</v>
      </c>
      <c r="G127" s="77">
        <v>2348.4262749999998</v>
      </c>
      <c r="H127" s="79">
        <v>0.45548</v>
      </c>
      <c r="I127" s="77">
        <v>1.0696605000000001E-2</v>
      </c>
      <c r="J127" s="78">
        <f t="shared" si="2"/>
        <v>-6.5274350650438076E-4</v>
      </c>
      <c r="K127" s="78">
        <f>I127/'סכום נכסי הקרן'!$C$42</f>
        <v>1.3395575585384391E-7</v>
      </c>
    </row>
    <row r="128" spans="2:11">
      <c r="B128" s="76" t="s">
        <v>2047</v>
      </c>
      <c r="C128" s="70" t="s">
        <v>2048</v>
      </c>
      <c r="D128" s="83" t="s">
        <v>614</v>
      </c>
      <c r="E128" s="83" t="s">
        <v>159</v>
      </c>
      <c r="F128" s="97">
        <v>44049</v>
      </c>
      <c r="G128" s="77">
        <v>1649.7694580000002</v>
      </c>
      <c r="H128" s="79">
        <v>-1.2946390000000001</v>
      </c>
      <c r="I128" s="77">
        <v>-2.1358559000000003E-2</v>
      </c>
      <c r="J128" s="78">
        <f t="shared" si="2"/>
        <v>1.3033724902004609E-3</v>
      </c>
      <c r="K128" s="78">
        <f>I128/'סכום נכסי הקרן'!$C$42</f>
        <v>-2.6747757020044403E-7</v>
      </c>
    </row>
    <row r="129" spans="2:11">
      <c r="B129" s="76" t="s">
        <v>2049</v>
      </c>
      <c r="C129" s="70" t="s">
        <v>2050</v>
      </c>
      <c r="D129" s="83" t="s">
        <v>614</v>
      </c>
      <c r="E129" s="83" t="s">
        <v>160</v>
      </c>
      <c r="F129" s="97">
        <v>43983</v>
      </c>
      <c r="G129" s="77">
        <v>1429.4520640000003</v>
      </c>
      <c r="H129" s="79">
        <v>2.8192560000000002</v>
      </c>
      <c r="I129" s="77">
        <v>4.0299916000000012E-2</v>
      </c>
      <c r="J129" s="78">
        <f t="shared" si="2"/>
        <v>-2.4592390278665053E-3</v>
      </c>
      <c r="K129" s="78">
        <f>I129/'סכום נכסי הקרן'!$C$42</f>
        <v>5.0468402905654823E-7</v>
      </c>
    </row>
    <row r="130" spans="2:11">
      <c r="B130" s="76" t="s">
        <v>2051</v>
      </c>
      <c r="C130" s="70" t="s">
        <v>2052</v>
      </c>
      <c r="D130" s="83" t="s">
        <v>614</v>
      </c>
      <c r="E130" s="83" t="s">
        <v>157</v>
      </c>
      <c r="F130" s="97">
        <v>44096</v>
      </c>
      <c r="G130" s="77">
        <v>949.39236000000017</v>
      </c>
      <c r="H130" s="79">
        <v>-1.2744450000000001</v>
      </c>
      <c r="I130" s="77">
        <v>-1.2099484000000002E-2</v>
      </c>
      <c r="J130" s="78">
        <f t="shared" si="2"/>
        <v>7.3835199234277148E-4</v>
      </c>
      <c r="K130" s="78">
        <f>I130/'סכום נכסי הקרן'!$C$42</f>
        <v>-1.5152429435895698E-7</v>
      </c>
    </row>
    <row r="131" spans="2:11">
      <c r="B131" s="76" t="s">
        <v>2053</v>
      </c>
      <c r="C131" s="70" t="s">
        <v>2054</v>
      </c>
      <c r="D131" s="83" t="s">
        <v>614</v>
      </c>
      <c r="E131" s="83" t="s">
        <v>157</v>
      </c>
      <c r="F131" s="97">
        <v>44096</v>
      </c>
      <c r="G131" s="77">
        <v>685.67226000000005</v>
      </c>
      <c r="H131" s="79">
        <v>-1.1899679999999999</v>
      </c>
      <c r="I131" s="77">
        <v>-8.1592790000000019E-3</v>
      </c>
      <c r="J131" s="78">
        <f t="shared" si="2"/>
        <v>4.9790717568869353E-4</v>
      </c>
      <c r="K131" s="78">
        <f>I131/'סכום נכסי הקרן'!$C$42</f>
        <v>-1.0218030727201723E-7</v>
      </c>
    </row>
    <row r="132" spans="2:11">
      <c r="B132" s="76" t="s">
        <v>2055</v>
      </c>
      <c r="C132" s="70" t="s">
        <v>2056</v>
      </c>
      <c r="D132" s="83" t="s">
        <v>614</v>
      </c>
      <c r="E132" s="83" t="s">
        <v>157</v>
      </c>
      <c r="F132" s="97">
        <v>44096</v>
      </c>
      <c r="G132" s="77">
        <v>685.67226000000005</v>
      </c>
      <c r="H132" s="79">
        <v>-0.907142</v>
      </c>
      <c r="I132" s="77">
        <v>-6.2200200000000006E-3</v>
      </c>
      <c r="J132" s="78">
        <f t="shared" si="2"/>
        <v>3.7956694346733173E-4</v>
      </c>
      <c r="K132" s="78">
        <f>I132/'סכום נכסי הקרן'!$C$42</f>
        <v>-7.7894573140358663E-8</v>
      </c>
    </row>
    <row r="133" spans="2:11">
      <c r="B133" s="76" t="s">
        <v>2057</v>
      </c>
      <c r="C133" s="70" t="s">
        <v>2058</v>
      </c>
      <c r="D133" s="83" t="s">
        <v>614</v>
      </c>
      <c r="E133" s="83" t="s">
        <v>159</v>
      </c>
      <c r="F133" s="97">
        <v>43958</v>
      </c>
      <c r="G133" s="77">
        <v>1812.0947990000004</v>
      </c>
      <c r="H133" s="79">
        <v>-8.0348269999999999</v>
      </c>
      <c r="I133" s="77">
        <v>-0.14559869000000003</v>
      </c>
      <c r="J133" s="78">
        <f t="shared" si="2"/>
        <v>8.8849311957433525E-3</v>
      </c>
      <c r="K133" s="78">
        <f>I133/'סכום נכסי הקרן'!$C$42</f>
        <v>-1.8233619517855906E-6</v>
      </c>
    </row>
    <row r="134" spans="2:11">
      <c r="B134" s="76" t="s">
        <v>2059</v>
      </c>
      <c r="C134" s="70" t="s">
        <v>2060</v>
      </c>
      <c r="D134" s="83" t="s">
        <v>614</v>
      </c>
      <c r="E134" s="83" t="s">
        <v>159</v>
      </c>
      <c r="F134" s="97">
        <v>43955</v>
      </c>
      <c r="G134" s="77">
        <v>1837.0018820000003</v>
      </c>
      <c r="H134" s="79">
        <v>-6.5972629999999999</v>
      </c>
      <c r="I134" s="77">
        <v>-0.12119184900000002</v>
      </c>
      <c r="J134" s="78">
        <f t="shared" si="2"/>
        <v>7.3955420879811334E-3</v>
      </c>
      <c r="K134" s="78">
        <f>I134/'סכום נכסי הקרן'!$C$42</f>
        <v>-1.5177101272899128E-6</v>
      </c>
    </row>
    <row r="135" spans="2:11">
      <c r="B135" s="76" t="s">
        <v>2061</v>
      </c>
      <c r="C135" s="70" t="s">
        <v>2062</v>
      </c>
      <c r="D135" s="83" t="s">
        <v>614</v>
      </c>
      <c r="E135" s="83" t="s">
        <v>159</v>
      </c>
      <c r="F135" s="97">
        <v>43977</v>
      </c>
      <c r="G135" s="77">
        <v>1535.0864460000003</v>
      </c>
      <c r="H135" s="79">
        <v>-6.2749860000000002</v>
      </c>
      <c r="I135" s="77">
        <v>-9.6326463000000015E-2</v>
      </c>
      <c r="J135" s="78">
        <f t="shared" si="2"/>
        <v>5.8781709923648199E-3</v>
      </c>
      <c r="K135" s="78">
        <f>I135/'סכום נכסי הקרן'!$C$42</f>
        <v>-1.2063158506733987E-6</v>
      </c>
    </row>
    <row r="136" spans="2:11">
      <c r="B136" s="76" t="s">
        <v>2063</v>
      </c>
      <c r="C136" s="70" t="s">
        <v>2064</v>
      </c>
      <c r="D136" s="83" t="s">
        <v>614</v>
      </c>
      <c r="E136" s="83" t="s">
        <v>159</v>
      </c>
      <c r="F136" s="97">
        <v>43986</v>
      </c>
      <c r="G136" s="77">
        <v>940.07927300000006</v>
      </c>
      <c r="H136" s="79">
        <v>-4.1279969999999997</v>
      </c>
      <c r="I136" s="77">
        <v>-3.8806447000000008E-2</v>
      </c>
      <c r="J136" s="78">
        <f t="shared" si="2"/>
        <v>2.3681024296733784E-3</v>
      </c>
      <c r="K136" s="78">
        <f>I136/'סכום נכסי הקרן'!$C$42</f>
        <v>-4.8598101359142777E-7</v>
      </c>
    </row>
    <row r="137" spans="2:11">
      <c r="B137" s="76" t="s">
        <v>2065</v>
      </c>
      <c r="C137" s="70" t="s">
        <v>2066</v>
      </c>
      <c r="D137" s="83" t="s">
        <v>614</v>
      </c>
      <c r="E137" s="83" t="s">
        <v>159</v>
      </c>
      <c r="F137" s="97">
        <v>44004</v>
      </c>
      <c r="G137" s="77">
        <v>3137.0545710000006</v>
      </c>
      <c r="H137" s="79">
        <v>-4.0675540000000003</v>
      </c>
      <c r="I137" s="77">
        <v>-0.12760137400000005</v>
      </c>
      <c r="J137" s="78">
        <f t="shared" si="2"/>
        <v>7.7866732761971615E-3</v>
      </c>
      <c r="K137" s="78">
        <f>I137/'סכום נכסי הקרן'!$C$42</f>
        <v>-1.5979779100152833E-6</v>
      </c>
    </row>
    <row r="138" spans="2:11">
      <c r="B138" s="76" t="s">
        <v>2067</v>
      </c>
      <c r="C138" s="70" t="s">
        <v>2068</v>
      </c>
      <c r="D138" s="83" t="s">
        <v>614</v>
      </c>
      <c r="E138" s="83" t="s">
        <v>159</v>
      </c>
      <c r="F138" s="97">
        <v>44004</v>
      </c>
      <c r="G138" s="77">
        <v>1882.8851110000003</v>
      </c>
      <c r="H138" s="79">
        <v>-4.0315079999999996</v>
      </c>
      <c r="I138" s="77">
        <v>-7.5908671000000011E-2</v>
      </c>
      <c r="J138" s="78">
        <f t="shared" si="2"/>
        <v>4.6322073295804976E-3</v>
      </c>
      <c r="K138" s="78">
        <f>I138/'סכום נכסי הקרן'!$C$42</f>
        <v>-9.5061969659212074E-7</v>
      </c>
    </row>
    <row r="139" spans="2:11">
      <c r="B139" s="76" t="s">
        <v>2069</v>
      </c>
      <c r="C139" s="70" t="s">
        <v>2070</v>
      </c>
      <c r="D139" s="83" t="s">
        <v>614</v>
      </c>
      <c r="E139" s="83" t="s">
        <v>159</v>
      </c>
      <c r="F139" s="97">
        <v>43895</v>
      </c>
      <c r="G139" s="77">
        <v>2513.2121660000003</v>
      </c>
      <c r="H139" s="79">
        <v>-3.8616830000000002</v>
      </c>
      <c r="I139" s="77">
        <v>-9.7052298000000009E-2</v>
      </c>
      <c r="J139" s="78">
        <f t="shared" si="2"/>
        <v>5.9224639323250785E-3</v>
      </c>
      <c r="K139" s="78">
        <f>I139/'סכום נכסי הקרן'!$C$42</f>
        <v>-1.2154056297248055E-6</v>
      </c>
    </row>
    <row r="140" spans="2:11">
      <c r="B140" s="76" t="s">
        <v>2071</v>
      </c>
      <c r="C140" s="70" t="s">
        <v>1899</v>
      </c>
      <c r="D140" s="83" t="s">
        <v>614</v>
      </c>
      <c r="E140" s="83" t="s">
        <v>159</v>
      </c>
      <c r="F140" s="97">
        <v>43895</v>
      </c>
      <c r="G140" s="77">
        <v>2517.8066220000005</v>
      </c>
      <c r="H140" s="79">
        <v>-3.6760619999999999</v>
      </c>
      <c r="I140" s="77">
        <v>-9.2556127000000016E-2</v>
      </c>
      <c r="J140" s="78">
        <f t="shared" si="2"/>
        <v>5.6480921644245811E-3</v>
      </c>
      <c r="K140" s="78">
        <f>I140/'סכום נכסי הקרן'!$C$42</f>
        <v>-1.1590991675573111E-6</v>
      </c>
    </row>
    <row r="141" spans="2:11">
      <c r="B141" s="76" t="s">
        <v>2072</v>
      </c>
      <c r="C141" s="70" t="s">
        <v>2073</v>
      </c>
      <c r="D141" s="83" t="s">
        <v>614</v>
      </c>
      <c r="E141" s="83" t="s">
        <v>159</v>
      </c>
      <c r="F141" s="97">
        <v>43895</v>
      </c>
      <c r="G141" s="77">
        <v>4739.5613170000006</v>
      </c>
      <c r="H141" s="79">
        <v>-3.6668790000000002</v>
      </c>
      <c r="I141" s="77">
        <v>-0.17379400000000003</v>
      </c>
      <c r="J141" s="78">
        <f t="shared" si="2"/>
        <v>1.0605505669268179E-2</v>
      </c>
      <c r="K141" s="78">
        <f>I141/'סכום נכסי הקרן'!$C$42</f>
        <v>-2.1764575426374022E-6</v>
      </c>
    </row>
    <row r="142" spans="2:11">
      <c r="B142" s="76" t="s">
        <v>2074</v>
      </c>
      <c r="C142" s="70" t="s">
        <v>2075</v>
      </c>
      <c r="D142" s="83" t="s">
        <v>614</v>
      </c>
      <c r="E142" s="83" t="s">
        <v>159</v>
      </c>
      <c r="F142" s="97">
        <v>43990</v>
      </c>
      <c r="G142" s="77">
        <v>2273.3927020000001</v>
      </c>
      <c r="H142" s="79">
        <v>-3.353898</v>
      </c>
      <c r="I142" s="77">
        <v>-7.6247279000000015E-2</v>
      </c>
      <c r="J142" s="78">
        <f t="shared" si="2"/>
        <v>4.6528703505343836E-3</v>
      </c>
      <c r="K142" s="78">
        <f>I142/'סכום נכסי הקרן'!$C$42</f>
        <v>-9.5486015331443212E-7</v>
      </c>
    </row>
    <row r="143" spans="2:11">
      <c r="B143" s="76" t="s">
        <v>2076</v>
      </c>
      <c r="C143" s="70" t="s">
        <v>2077</v>
      </c>
      <c r="D143" s="83" t="s">
        <v>614</v>
      </c>
      <c r="E143" s="83" t="s">
        <v>159</v>
      </c>
      <c r="F143" s="97">
        <v>44005</v>
      </c>
      <c r="G143" s="77">
        <v>949.74770400000011</v>
      </c>
      <c r="H143" s="79">
        <v>-3.115958</v>
      </c>
      <c r="I143" s="77">
        <v>-2.9593744000000005E-2</v>
      </c>
      <c r="J143" s="78">
        <f t="shared" si="2"/>
        <v>1.8059117102251583E-3</v>
      </c>
      <c r="K143" s="78">
        <f>I143/'סכום נכסי הקרן'!$C$42</f>
        <v>-3.7060846371957814E-7</v>
      </c>
    </row>
    <row r="144" spans="2:11">
      <c r="B144" s="76" t="s">
        <v>2078</v>
      </c>
      <c r="C144" s="70" t="s">
        <v>2079</v>
      </c>
      <c r="D144" s="83" t="s">
        <v>614</v>
      </c>
      <c r="E144" s="83" t="s">
        <v>159</v>
      </c>
      <c r="F144" s="97">
        <v>44021</v>
      </c>
      <c r="G144" s="77">
        <v>570.365499</v>
      </c>
      <c r="H144" s="79">
        <v>-3.0225390000000001</v>
      </c>
      <c r="I144" s="77">
        <v>-1.7239518000000002E-2</v>
      </c>
      <c r="J144" s="78">
        <f t="shared" si="2"/>
        <v>1.0520144877524586E-3</v>
      </c>
      <c r="K144" s="78">
        <f>I144/'סכום נכסי הקרן'!$C$42</f>
        <v>-2.1589398358132769E-7</v>
      </c>
    </row>
    <row r="145" spans="2:11">
      <c r="B145" s="76" t="s">
        <v>2080</v>
      </c>
      <c r="C145" s="70" t="s">
        <v>2081</v>
      </c>
      <c r="D145" s="83" t="s">
        <v>614</v>
      </c>
      <c r="E145" s="83" t="s">
        <v>159</v>
      </c>
      <c r="F145" s="97">
        <v>44028</v>
      </c>
      <c r="G145" s="77">
        <v>3833.4826930000004</v>
      </c>
      <c r="H145" s="79">
        <v>-2.232748</v>
      </c>
      <c r="I145" s="77">
        <v>-8.5592005999999998E-2</v>
      </c>
      <c r="J145" s="78">
        <f t="shared" si="2"/>
        <v>5.2231176270586778E-3</v>
      </c>
      <c r="K145" s="78">
        <f>I145/'סכום נכסי הקרן'!$C$42</f>
        <v>-1.0718860665394993E-6</v>
      </c>
    </row>
    <row r="146" spans="2:11">
      <c r="B146" s="76" t="s">
        <v>2082</v>
      </c>
      <c r="C146" s="70" t="s">
        <v>2083</v>
      </c>
      <c r="D146" s="83" t="s">
        <v>614</v>
      </c>
      <c r="E146" s="83" t="s">
        <v>159</v>
      </c>
      <c r="F146" s="97">
        <v>44040</v>
      </c>
      <c r="G146" s="77">
        <v>1309.3308140000001</v>
      </c>
      <c r="H146" s="79">
        <v>0.269598</v>
      </c>
      <c r="I146" s="77">
        <v>3.5299330000000012E-3</v>
      </c>
      <c r="J146" s="78">
        <f t="shared" si="2"/>
        <v>-2.1540861274633668E-4</v>
      </c>
      <c r="K146" s="78">
        <f>I146/'סכום נכסי הקרן'!$C$42</f>
        <v>4.4206067544648694E-8</v>
      </c>
    </row>
    <row r="147" spans="2:11">
      <c r="B147" s="76" t="s">
        <v>2084</v>
      </c>
      <c r="C147" s="70" t="s">
        <v>2085</v>
      </c>
      <c r="D147" s="83" t="s">
        <v>614</v>
      </c>
      <c r="E147" s="83" t="s">
        <v>159</v>
      </c>
      <c r="F147" s="97">
        <v>44095</v>
      </c>
      <c r="G147" s="77">
        <v>3629.1032700000005</v>
      </c>
      <c r="H147" s="79">
        <v>1.084514</v>
      </c>
      <c r="I147" s="77">
        <v>3.9358142000000006E-2</v>
      </c>
      <c r="J147" s="78">
        <f t="shared" si="2"/>
        <v>-2.4017687498582344E-3</v>
      </c>
      <c r="K147" s="78">
        <f>I147/'סכום נכסי הקרן'!$C$42</f>
        <v>4.9289000207195833E-7</v>
      </c>
    </row>
    <row r="148" spans="2:11">
      <c r="B148" s="76" t="s">
        <v>2086</v>
      </c>
      <c r="C148" s="70" t="s">
        <v>2087</v>
      </c>
      <c r="D148" s="83" t="s">
        <v>614</v>
      </c>
      <c r="E148" s="83" t="s">
        <v>159</v>
      </c>
      <c r="F148" s="97">
        <v>44060</v>
      </c>
      <c r="G148" s="77">
        <v>1986.4611040000004</v>
      </c>
      <c r="H148" s="79">
        <v>1.391073</v>
      </c>
      <c r="I148" s="77">
        <v>2.7633131000000002E-2</v>
      </c>
      <c r="J148" s="78">
        <f t="shared" si="2"/>
        <v>-1.6862683837194049E-3</v>
      </c>
      <c r="K148" s="78">
        <f>I148/'סכום נכסי הקרן'!$C$42</f>
        <v>3.4605530911100165E-7</v>
      </c>
    </row>
    <row r="149" spans="2:11">
      <c r="B149" s="76" t="s">
        <v>2088</v>
      </c>
      <c r="C149" s="70" t="s">
        <v>2089</v>
      </c>
      <c r="D149" s="83" t="s">
        <v>614</v>
      </c>
      <c r="E149" s="83" t="s">
        <v>160</v>
      </c>
      <c r="F149" s="97">
        <v>43969</v>
      </c>
      <c r="G149" s="77">
        <v>1351.2385000000002</v>
      </c>
      <c r="H149" s="79">
        <v>-5.8002919999999998</v>
      </c>
      <c r="I149" s="77">
        <v>-7.837577300000001E-2</v>
      </c>
      <c r="J149" s="78">
        <f t="shared" si="2"/>
        <v>4.7827583511788428E-3</v>
      </c>
      <c r="K149" s="78">
        <f>I149/'סכום נכסי הקרן'!$C$42</f>
        <v>-9.8151571576629142E-7</v>
      </c>
    </row>
    <row r="150" spans="2:11">
      <c r="B150" s="76" t="s">
        <v>2090</v>
      </c>
      <c r="C150" s="70" t="s">
        <v>2091</v>
      </c>
      <c r="D150" s="83" t="s">
        <v>614</v>
      </c>
      <c r="E150" s="83" t="s">
        <v>160</v>
      </c>
      <c r="F150" s="97">
        <v>44088</v>
      </c>
      <c r="G150" s="77">
        <v>1436.2470910000002</v>
      </c>
      <c r="H150" s="79">
        <v>0.41470200000000002</v>
      </c>
      <c r="I150" s="77">
        <v>5.9561510000000007E-3</v>
      </c>
      <c r="J150" s="78">
        <f t="shared" si="2"/>
        <v>-3.6346475250881695E-4</v>
      </c>
      <c r="K150" s="78">
        <f>I150/'סכום נכסי הקרן'!$C$42</f>
        <v>7.4590088087260232E-8</v>
      </c>
    </row>
    <row r="151" spans="2:11">
      <c r="B151" s="76" t="s">
        <v>2092</v>
      </c>
      <c r="C151" s="70" t="s">
        <v>2093</v>
      </c>
      <c r="D151" s="83" t="s">
        <v>614</v>
      </c>
      <c r="E151" s="83" t="s">
        <v>160</v>
      </c>
      <c r="F151" s="97">
        <v>44090</v>
      </c>
      <c r="G151" s="77">
        <v>2160.9110460000006</v>
      </c>
      <c r="H151" s="79">
        <v>0.76197400000000004</v>
      </c>
      <c r="I151" s="77">
        <v>1.6465588000000003E-2</v>
      </c>
      <c r="J151" s="78">
        <f t="shared" si="2"/>
        <v>-1.004786626016054E-3</v>
      </c>
      <c r="K151" s="78">
        <f>I151/'סכום נכסי הקרן'!$C$42</f>
        <v>2.0620190108150971E-7</v>
      </c>
    </row>
    <row r="152" spans="2:11">
      <c r="B152" s="76" t="s">
        <v>2094</v>
      </c>
      <c r="C152" s="70" t="s">
        <v>2095</v>
      </c>
      <c r="D152" s="83" t="s">
        <v>614</v>
      </c>
      <c r="E152" s="83" t="s">
        <v>160</v>
      </c>
      <c r="F152" s="97">
        <v>44091</v>
      </c>
      <c r="G152" s="77">
        <v>1446.3392830000003</v>
      </c>
      <c r="H152" s="79">
        <v>1.068811</v>
      </c>
      <c r="I152" s="77">
        <v>1.5458634000000002E-2</v>
      </c>
      <c r="J152" s="78">
        <f t="shared" si="2"/>
        <v>-9.4333884096195399E-4</v>
      </c>
      <c r="K152" s="78">
        <f>I152/'סכום נכסי הקרן'!$C$42</f>
        <v>1.9359161172520914E-7</v>
      </c>
    </row>
    <row r="153" spans="2:11">
      <c r="B153" s="76" t="s">
        <v>2096</v>
      </c>
      <c r="C153" s="70" t="s">
        <v>2097</v>
      </c>
      <c r="D153" s="83" t="s">
        <v>614</v>
      </c>
      <c r="E153" s="83" t="s">
        <v>160</v>
      </c>
      <c r="F153" s="97">
        <v>44090</v>
      </c>
      <c r="G153" s="77">
        <v>723.33691499999998</v>
      </c>
      <c r="H153" s="79">
        <v>1.187962</v>
      </c>
      <c r="I153" s="77">
        <v>8.5929670000000017E-3</v>
      </c>
      <c r="J153" s="78">
        <f t="shared" si="2"/>
        <v>-5.2437230418964054E-4</v>
      </c>
      <c r="K153" s="78">
        <f>I153/'סכום נכסי הקרן'!$C$42</f>
        <v>1.0761147013581764E-7</v>
      </c>
    </row>
    <row r="154" spans="2:11">
      <c r="B154" s="76" t="s">
        <v>2098</v>
      </c>
      <c r="C154" s="70" t="s">
        <v>2099</v>
      </c>
      <c r="D154" s="83" t="s">
        <v>614</v>
      </c>
      <c r="E154" s="83" t="s">
        <v>160</v>
      </c>
      <c r="F154" s="97">
        <v>44090</v>
      </c>
      <c r="G154" s="77">
        <v>1446.8968629999999</v>
      </c>
      <c r="H154" s="79">
        <v>1.203193</v>
      </c>
      <c r="I154" s="77">
        <v>1.7408956000000003E-2</v>
      </c>
      <c r="J154" s="78">
        <f t="shared" si="2"/>
        <v>-1.0623541753687715E-3</v>
      </c>
      <c r="K154" s="78">
        <f>I154/'סכום נכסי הקרן'!$C$42</f>
        <v>2.1801589005168567E-7</v>
      </c>
    </row>
    <row r="155" spans="2:11">
      <c r="B155" s="76" t="s">
        <v>2100</v>
      </c>
      <c r="C155" s="70" t="s">
        <v>2101</v>
      </c>
      <c r="D155" s="83" t="s">
        <v>614</v>
      </c>
      <c r="E155" s="83" t="s">
        <v>157</v>
      </c>
      <c r="F155" s="97">
        <v>44091</v>
      </c>
      <c r="G155" s="77">
        <v>2135.9112810000001</v>
      </c>
      <c r="H155" s="79">
        <v>1.182099</v>
      </c>
      <c r="I155" s="77">
        <v>2.5248593000000007E-2</v>
      </c>
      <c r="J155" s="78">
        <f t="shared" si="2"/>
        <v>-1.5407557004415854E-3</v>
      </c>
      <c r="K155" s="78">
        <f>I155/'סכום נכסי הקרן'!$C$42</f>
        <v>3.1619325566953934E-7</v>
      </c>
    </row>
    <row r="156" spans="2:11">
      <c r="B156" s="76" t="s">
        <v>2102</v>
      </c>
      <c r="C156" s="70" t="s">
        <v>2103</v>
      </c>
      <c r="D156" s="83" t="s">
        <v>614</v>
      </c>
      <c r="E156" s="83" t="s">
        <v>157</v>
      </c>
      <c r="F156" s="97">
        <v>44091</v>
      </c>
      <c r="G156" s="77">
        <v>3744.6790350000006</v>
      </c>
      <c r="H156" s="79">
        <v>1.161019</v>
      </c>
      <c r="I156" s="77">
        <v>4.347644300000001E-2</v>
      </c>
      <c r="J156" s="78">
        <f t="shared" si="2"/>
        <v>-2.6530815949694169E-3</v>
      </c>
      <c r="K156" s="78">
        <f>I156/'סכום נכסי הקרן'!$C$42</f>
        <v>5.4446432152085284E-7</v>
      </c>
    </row>
    <row r="157" spans="2:11">
      <c r="B157" s="76" t="s">
        <v>2104</v>
      </c>
      <c r="C157" s="70" t="s">
        <v>2105</v>
      </c>
      <c r="D157" s="83" t="s">
        <v>614</v>
      </c>
      <c r="E157" s="83" t="s">
        <v>157</v>
      </c>
      <c r="F157" s="97">
        <v>44103</v>
      </c>
      <c r="G157" s="77">
        <v>2486.99791</v>
      </c>
      <c r="H157" s="79">
        <v>0.20193900000000001</v>
      </c>
      <c r="I157" s="77">
        <v>5.0222080000000011E-3</v>
      </c>
      <c r="J157" s="78">
        <f t="shared" si="2"/>
        <v>-3.0647234896627045E-4</v>
      </c>
      <c r="K157" s="78">
        <f>I157/'סכום נכסי הקרן'!$C$42</f>
        <v>6.289413030538398E-8</v>
      </c>
    </row>
    <row r="158" spans="2:11">
      <c r="B158" s="76" t="s">
        <v>2106</v>
      </c>
      <c r="C158" s="70" t="s">
        <v>2107</v>
      </c>
      <c r="D158" s="83" t="s">
        <v>614</v>
      </c>
      <c r="E158" s="83" t="s">
        <v>157</v>
      </c>
      <c r="F158" s="97">
        <v>44089</v>
      </c>
      <c r="G158" s="77">
        <v>2112.0440910000007</v>
      </c>
      <c r="H158" s="79">
        <v>8.8013999999999995E-2</v>
      </c>
      <c r="I158" s="77">
        <v>1.8588960000000003E-3</v>
      </c>
      <c r="J158" s="78">
        <f t="shared" si="2"/>
        <v>-1.1343620646616074E-4</v>
      </c>
      <c r="K158" s="78">
        <f>I158/'סכום נכסי הקרן'!$C$42</f>
        <v>2.3279331968758969E-8</v>
      </c>
    </row>
    <row r="159" spans="2:11">
      <c r="B159" s="76" t="s">
        <v>2108</v>
      </c>
      <c r="C159" s="70" t="s">
        <v>2109</v>
      </c>
      <c r="D159" s="83" t="s">
        <v>614</v>
      </c>
      <c r="E159" s="83" t="s">
        <v>157</v>
      </c>
      <c r="F159" s="97">
        <v>44084</v>
      </c>
      <c r="G159" s="77">
        <v>2388.5734010000001</v>
      </c>
      <c r="H159" s="79">
        <v>-0.20934900000000001</v>
      </c>
      <c r="I159" s="77">
        <v>-5.0004660000000012E-3</v>
      </c>
      <c r="J159" s="78">
        <f t="shared" si="2"/>
        <v>3.0514557759176255E-4</v>
      </c>
      <c r="K159" s="78">
        <f>I159/'סכום נכסי הקרן'!$C$42</f>
        <v>-6.2621850825701006E-8</v>
      </c>
    </row>
    <row r="160" spans="2:11">
      <c r="B160" s="76" t="s">
        <v>2110</v>
      </c>
      <c r="C160" s="70" t="s">
        <v>2111</v>
      </c>
      <c r="D160" s="83" t="s">
        <v>614</v>
      </c>
      <c r="E160" s="83" t="s">
        <v>157</v>
      </c>
      <c r="F160" s="97">
        <v>44028</v>
      </c>
      <c r="G160" s="77">
        <v>485.37376800000004</v>
      </c>
      <c r="H160" s="79">
        <v>-1.1024350000000001</v>
      </c>
      <c r="I160" s="77">
        <v>-5.3509290000000008E-3</v>
      </c>
      <c r="J160" s="78">
        <f t="shared" si="2"/>
        <v>3.2653203128618657E-4</v>
      </c>
      <c r="K160" s="78">
        <f>I160/'סכום נכסי הקרן'!$C$42</f>
        <v>-6.7010770119608348E-8</v>
      </c>
    </row>
    <row r="161" spans="2:11">
      <c r="B161" s="76" t="s">
        <v>2112</v>
      </c>
      <c r="C161" s="70" t="s">
        <v>2113</v>
      </c>
      <c r="D161" s="83" t="s">
        <v>614</v>
      </c>
      <c r="E161" s="83" t="s">
        <v>157</v>
      </c>
      <c r="F161" s="97">
        <v>44032</v>
      </c>
      <c r="G161" s="77">
        <v>416.55884900000007</v>
      </c>
      <c r="H161" s="79">
        <v>-1.291623</v>
      </c>
      <c r="I161" s="77">
        <v>-5.380371000000001E-3</v>
      </c>
      <c r="J161" s="78">
        <f t="shared" si="2"/>
        <v>3.2832868305733283E-4</v>
      </c>
      <c r="K161" s="78">
        <f>I161/'סכום נכסי הקרן'!$C$42</f>
        <v>-6.7379478262411493E-8</v>
      </c>
    </row>
    <row r="162" spans="2:11">
      <c r="B162" s="76" t="s">
        <v>2114</v>
      </c>
      <c r="C162" s="70" t="s">
        <v>2115</v>
      </c>
      <c r="D162" s="83" t="s">
        <v>614</v>
      </c>
      <c r="E162" s="83" t="s">
        <v>157</v>
      </c>
      <c r="F162" s="97">
        <v>44019</v>
      </c>
      <c r="G162" s="77">
        <v>1089.7727640000003</v>
      </c>
      <c r="H162" s="79">
        <v>-1.6804269999999999</v>
      </c>
      <c r="I162" s="77">
        <v>-1.8312831000000002E-2</v>
      </c>
      <c r="J162" s="78">
        <f t="shared" si="2"/>
        <v>1.1175117264741593E-3</v>
      </c>
      <c r="K162" s="78">
        <f>I162/'סכום נכסי הקרן'!$C$42</f>
        <v>-2.2933530016567913E-7</v>
      </c>
    </row>
    <row r="163" spans="2:11">
      <c r="B163" s="76" t="s">
        <v>2116</v>
      </c>
      <c r="C163" s="70" t="s">
        <v>2117</v>
      </c>
      <c r="D163" s="83" t="s">
        <v>614</v>
      </c>
      <c r="E163" s="83" t="s">
        <v>157</v>
      </c>
      <c r="F163" s="97">
        <v>44021</v>
      </c>
      <c r="G163" s="77">
        <v>18771.410000000003</v>
      </c>
      <c r="H163" s="79">
        <v>-1.299636</v>
      </c>
      <c r="I163" s="77">
        <v>-0.24396000000000004</v>
      </c>
      <c r="J163" s="78">
        <f t="shared" si="2"/>
        <v>1.4887275527778087E-2</v>
      </c>
      <c r="K163" s="78">
        <f>I163/'סכום נכסי הקרן'!$C$42</f>
        <v>-3.0551606045192623E-6</v>
      </c>
    </row>
    <row r="164" spans="2:11">
      <c r="B164" s="73"/>
      <c r="C164" s="70"/>
      <c r="D164" s="70"/>
      <c r="E164" s="70"/>
      <c r="F164" s="70"/>
      <c r="G164" s="77"/>
      <c r="H164" s="79"/>
      <c r="I164" s="70"/>
      <c r="J164" s="78"/>
      <c r="K164" s="70"/>
    </row>
    <row r="165" spans="2:11">
      <c r="B165" s="71" t="s">
        <v>227</v>
      </c>
      <c r="C165" s="72"/>
      <c r="D165" s="72"/>
      <c r="E165" s="72"/>
      <c r="F165" s="72"/>
      <c r="G165" s="80"/>
      <c r="H165" s="82"/>
      <c r="I165" s="80">
        <v>-0.68304624199999997</v>
      </c>
      <c r="J165" s="81">
        <f t="shared" ref="J165:J177" si="3">I165/$I$11</f>
        <v>4.1681823261466584E-2</v>
      </c>
      <c r="K165" s="81">
        <f>I165/'סכום נכסי הקרן'!$C$42</f>
        <v>-8.5539267487429483E-6</v>
      </c>
    </row>
    <row r="166" spans="2:11">
      <c r="B166" s="89" t="s">
        <v>221</v>
      </c>
      <c r="C166" s="72"/>
      <c r="D166" s="72"/>
      <c r="E166" s="72"/>
      <c r="F166" s="72"/>
      <c r="G166" s="80"/>
      <c r="H166" s="82"/>
      <c r="I166" s="80">
        <v>-0.68304624199999997</v>
      </c>
      <c r="J166" s="81">
        <f t="shared" si="3"/>
        <v>4.1681823261466584E-2</v>
      </c>
      <c r="K166" s="81">
        <f>I166/'סכום נכסי הקרן'!$C$42</f>
        <v>-8.5539267487429483E-6</v>
      </c>
    </row>
    <row r="167" spans="2:11">
      <c r="B167" s="76" t="s">
        <v>2118</v>
      </c>
      <c r="C167" s="70" t="s">
        <v>2119</v>
      </c>
      <c r="D167" s="83" t="s">
        <v>614</v>
      </c>
      <c r="E167" s="83" t="s">
        <v>157</v>
      </c>
      <c r="F167" s="97">
        <v>43971</v>
      </c>
      <c r="G167" s="77">
        <v>19515.309871000005</v>
      </c>
      <c r="H167" s="79">
        <v>-0.22836899999999999</v>
      </c>
      <c r="I167" s="77">
        <v>-4.4566959000000003E-2</v>
      </c>
      <c r="J167" s="78">
        <f t="shared" si="3"/>
        <v>2.7196286197253209E-3</v>
      </c>
      <c r="K167" s="78">
        <f>I167/'סכום נכסי הקרן'!$C$42</f>
        <v>-5.5812107476645831E-7</v>
      </c>
    </row>
    <row r="168" spans="2:11">
      <c r="B168" s="76" t="s">
        <v>2118</v>
      </c>
      <c r="C168" s="70" t="s">
        <v>2120</v>
      </c>
      <c r="D168" s="83" t="s">
        <v>614</v>
      </c>
      <c r="E168" s="83" t="s">
        <v>157</v>
      </c>
      <c r="F168" s="97">
        <v>44014</v>
      </c>
      <c r="G168" s="77">
        <v>3415.6592180000002</v>
      </c>
      <c r="H168" s="79">
        <v>12.557271999999999</v>
      </c>
      <c r="I168" s="77">
        <v>0.42891363200000004</v>
      </c>
      <c r="J168" s="78">
        <f t="shared" si="3"/>
        <v>-2.617378019840964E-2</v>
      </c>
      <c r="K168" s="78">
        <f>I168/'סכום נכסי הקרן'!$C$42</f>
        <v>5.3713724841272028E-6</v>
      </c>
    </row>
    <row r="169" spans="2:11">
      <c r="B169" s="76" t="s">
        <v>2118</v>
      </c>
      <c r="C169" s="70" t="s">
        <v>2121</v>
      </c>
      <c r="D169" s="83" t="s">
        <v>614</v>
      </c>
      <c r="E169" s="83" t="s">
        <v>157</v>
      </c>
      <c r="F169" s="97">
        <v>43969</v>
      </c>
      <c r="G169" s="77">
        <v>11185.565794000002</v>
      </c>
      <c r="H169" s="79">
        <v>-0.43234099999999998</v>
      </c>
      <c r="I169" s="77">
        <v>-4.8359776000000007E-2</v>
      </c>
      <c r="J169" s="78">
        <f t="shared" si="3"/>
        <v>2.95107931535346E-3</v>
      </c>
      <c r="K169" s="78">
        <f>I169/'סכום נכסי הקרן'!$C$42</f>
        <v>-6.0561929200924787E-7</v>
      </c>
    </row>
    <row r="170" spans="2:11">
      <c r="B170" s="76" t="s">
        <v>2118</v>
      </c>
      <c r="C170" s="70" t="s">
        <v>2122</v>
      </c>
      <c r="D170" s="83" t="s">
        <v>614</v>
      </c>
      <c r="E170" s="83" t="s">
        <v>159</v>
      </c>
      <c r="F170" s="97">
        <v>43962</v>
      </c>
      <c r="G170" s="77">
        <v>9892.6478330000027</v>
      </c>
      <c r="H170" s="79">
        <v>-0.73458000000000001</v>
      </c>
      <c r="I170" s="77">
        <v>-7.266942500000001E-2</v>
      </c>
      <c r="J170" s="78">
        <f t="shared" si="3"/>
        <v>4.434537434088396E-3</v>
      </c>
      <c r="K170" s="78">
        <f>I170/'סכום נכסי הקרן'!$C$42</f>
        <v>-9.1005396135869478E-7</v>
      </c>
    </row>
    <row r="171" spans="2:11">
      <c r="B171" s="76" t="s">
        <v>2118</v>
      </c>
      <c r="C171" s="70" t="s">
        <v>2123</v>
      </c>
      <c r="D171" s="83" t="s">
        <v>614</v>
      </c>
      <c r="E171" s="83" t="s">
        <v>157</v>
      </c>
      <c r="F171" s="97">
        <v>43983</v>
      </c>
      <c r="G171" s="77">
        <v>27984.908229000004</v>
      </c>
      <c r="H171" s="79">
        <v>-5.2683739999999997</v>
      </c>
      <c r="I171" s="77">
        <v>-1.4743495280000003</v>
      </c>
      <c r="J171" s="78">
        <f t="shared" si="3"/>
        <v>8.9969862467558517E-2</v>
      </c>
      <c r="K171" s="78">
        <f>I171/'סכום נכסי הקרן'!$C$42</f>
        <v>-1.8463578435961506E-5</v>
      </c>
    </row>
    <row r="172" spans="2:11">
      <c r="B172" s="76" t="s">
        <v>2118</v>
      </c>
      <c r="C172" s="70" t="s">
        <v>2124</v>
      </c>
      <c r="D172" s="83" t="s">
        <v>614</v>
      </c>
      <c r="E172" s="83" t="s">
        <v>159</v>
      </c>
      <c r="F172" s="97">
        <v>43956</v>
      </c>
      <c r="G172" s="77">
        <v>9873.2667930000025</v>
      </c>
      <c r="H172" s="79">
        <v>-0.84021000000000001</v>
      </c>
      <c r="I172" s="77">
        <v>-8.2956217000000013E-2</v>
      </c>
      <c r="J172" s="78">
        <f t="shared" si="3"/>
        <v>5.0622727464385495E-3</v>
      </c>
      <c r="K172" s="78">
        <f>I172/'סכום נכסי הקרן'!$C$42</f>
        <v>-1.0388775458204258E-6</v>
      </c>
    </row>
    <row r="173" spans="2:11">
      <c r="B173" s="76" t="s">
        <v>2118</v>
      </c>
      <c r="C173" s="70" t="s">
        <v>2125</v>
      </c>
      <c r="D173" s="83" t="s">
        <v>614</v>
      </c>
      <c r="E173" s="83" t="s">
        <v>159</v>
      </c>
      <c r="F173" s="97">
        <v>43955</v>
      </c>
      <c r="G173" s="77">
        <v>6523.406320000001</v>
      </c>
      <c r="H173" s="79">
        <v>-0.326463</v>
      </c>
      <c r="I173" s="77">
        <v>-2.1296496000000005E-2</v>
      </c>
      <c r="J173" s="78">
        <f t="shared" si="3"/>
        <v>1.2995851931801277E-3</v>
      </c>
      <c r="K173" s="78">
        <f>I173/'סכום נכסי הקרן'!$C$42</f>
        <v>-2.6670034265249245E-7</v>
      </c>
    </row>
    <row r="174" spans="2:11">
      <c r="B174" s="76" t="s">
        <v>2118</v>
      </c>
      <c r="C174" s="70" t="s">
        <v>2126</v>
      </c>
      <c r="D174" s="83" t="s">
        <v>614</v>
      </c>
      <c r="E174" s="83" t="s">
        <v>157</v>
      </c>
      <c r="F174" s="97">
        <v>44027</v>
      </c>
      <c r="G174" s="77">
        <v>9396.2697990000015</v>
      </c>
      <c r="H174" s="79">
        <v>4.5111850000000002</v>
      </c>
      <c r="I174" s="77">
        <v>0.42388314800000004</v>
      </c>
      <c r="J174" s="78">
        <f t="shared" si="3"/>
        <v>-2.5866802819552125E-2</v>
      </c>
      <c r="K174" s="78">
        <f>I174/'סכום נכסי הקרן'!$C$42</f>
        <v>5.3083747117937691E-6</v>
      </c>
    </row>
    <row r="175" spans="2:11">
      <c r="B175" s="76" t="s">
        <v>2118</v>
      </c>
      <c r="C175" s="70" t="s">
        <v>2127</v>
      </c>
      <c r="D175" s="83" t="s">
        <v>614</v>
      </c>
      <c r="E175" s="83" t="s">
        <v>157</v>
      </c>
      <c r="F175" s="97">
        <v>44025</v>
      </c>
      <c r="G175" s="77">
        <v>3862.5411780000009</v>
      </c>
      <c r="H175" s="79">
        <v>4.7183130000000002</v>
      </c>
      <c r="I175" s="77">
        <v>0.18224677900000003</v>
      </c>
      <c r="J175" s="78">
        <f t="shared" si="3"/>
        <v>-1.112132322111445E-2</v>
      </c>
      <c r="K175" s="78">
        <f>I175/'סכום נכסי הקרן'!$C$42</f>
        <v>2.2823134099906884E-6</v>
      </c>
    </row>
    <row r="176" spans="2:11">
      <c r="B176" s="76" t="s">
        <v>2118</v>
      </c>
      <c r="C176" s="70" t="s">
        <v>2128</v>
      </c>
      <c r="D176" s="83" t="s">
        <v>614</v>
      </c>
      <c r="E176" s="83" t="s">
        <v>157</v>
      </c>
      <c r="F176" s="97">
        <v>44056</v>
      </c>
      <c r="G176" s="77">
        <v>2787.8982000000005</v>
      </c>
      <c r="H176" s="79">
        <v>0.67537000000000003</v>
      </c>
      <c r="I176" s="77">
        <v>1.8828628000000004E-2</v>
      </c>
      <c r="J176" s="78">
        <f t="shared" si="3"/>
        <v>-1.1489874276358308E-3</v>
      </c>
      <c r="K176" s="78">
        <f>I176/'סכום נכסי הקרן'!$C$42</f>
        <v>2.3579473070482173E-7</v>
      </c>
    </row>
    <row r="177" spans="2:11">
      <c r="B177" s="76" t="s">
        <v>2118</v>
      </c>
      <c r="C177" s="70" t="s">
        <v>2129</v>
      </c>
      <c r="D177" s="83" t="s">
        <v>614</v>
      </c>
      <c r="E177" s="83" t="s">
        <v>157</v>
      </c>
      <c r="F177" s="97">
        <v>44090</v>
      </c>
      <c r="G177" s="77">
        <v>5539.5926150000005</v>
      </c>
      <c r="H177" s="79">
        <v>0.13141700000000001</v>
      </c>
      <c r="I177" s="77">
        <v>7.2799720000000017E-3</v>
      </c>
      <c r="J177" s="78">
        <f t="shared" si="3"/>
        <v>-4.4424884816572267E-4</v>
      </c>
      <c r="K177" s="78">
        <f>I177/'סכום נכסי הקרן'!$C$42</f>
        <v>9.1168567209392135E-8</v>
      </c>
    </row>
    <row r="178" spans="2:11">
      <c r="C178" s="1"/>
      <c r="D178" s="1"/>
    </row>
    <row r="179" spans="2:11">
      <c r="C179" s="1"/>
      <c r="D179" s="1"/>
    </row>
    <row r="180" spans="2:11">
      <c r="C180" s="1"/>
      <c r="D180" s="1"/>
    </row>
    <row r="181" spans="2:11">
      <c r="B181" s="85" t="s">
        <v>245</v>
      </c>
      <c r="C181" s="1"/>
      <c r="D181" s="1"/>
    </row>
    <row r="182" spans="2:11">
      <c r="B182" s="85" t="s">
        <v>106</v>
      </c>
      <c r="C182" s="1"/>
      <c r="D182" s="1"/>
    </row>
    <row r="183" spans="2:11">
      <c r="B183" s="85" t="s">
        <v>228</v>
      </c>
      <c r="C183" s="1"/>
      <c r="D183" s="1"/>
    </row>
    <row r="184" spans="2:11">
      <c r="B184" s="85" t="s">
        <v>236</v>
      </c>
      <c r="C184" s="1"/>
      <c r="D184" s="1"/>
    </row>
    <row r="185" spans="2:11">
      <c r="C185" s="1"/>
      <c r="D185" s="1"/>
    </row>
    <row r="186" spans="2:11">
      <c r="C186" s="1"/>
      <c r="D186" s="1"/>
    </row>
    <row r="187" spans="2:11">
      <c r="C187" s="1"/>
      <c r="D187" s="1"/>
    </row>
    <row r="188" spans="2:11">
      <c r="C188" s="1"/>
      <c r="D188" s="1"/>
    </row>
    <row r="189" spans="2:11">
      <c r="C189" s="1"/>
      <c r="D189" s="1"/>
    </row>
    <row r="190" spans="2:11">
      <c r="C190" s="1"/>
      <c r="D190" s="1"/>
    </row>
    <row r="191" spans="2:11">
      <c r="C191" s="1"/>
      <c r="D191" s="1"/>
    </row>
    <row r="192" spans="2:11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173</v>
      </c>
      <c r="C1" s="68" t="s" vm="1">
        <v>253</v>
      </c>
    </row>
    <row r="2" spans="2:78">
      <c r="B2" s="47" t="s">
        <v>172</v>
      </c>
      <c r="C2" s="68" t="s">
        <v>254</v>
      </c>
    </row>
    <row r="3" spans="2:78">
      <c r="B3" s="47" t="s">
        <v>174</v>
      </c>
      <c r="C3" s="68" t="s">
        <v>255</v>
      </c>
    </row>
    <row r="4" spans="2:78">
      <c r="B4" s="47" t="s">
        <v>175</v>
      </c>
      <c r="C4" s="68">
        <v>8602</v>
      </c>
    </row>
    <row r="6" spans="2:78" ht="26.25" customHeight="1">
      <c r="B6" s="120" t="s">
        <v>204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78" ht="26.25" customHeight="1">
      <c r="B7" s="120" t="s">
        <v>96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78" s="3" customFormat="1" ht="47.25">
      <c r="B8" s="22" t="s">
        <v>110</v>
      </c>
      <c r="C8" s="30" t="s">
        <v>42</v>
      </c>
      <c r="D8" s="30" t="s">
        <v>48</v>
      </c>
      <c r="E8" s="30" t="s">
        <v>14</v>
      </c>
      <c r="F8" s="30" t="s">
        <v>63</v>
      </c>
      <c r="G8" s="30" t="s">
        <v>98</v>
      </c>
      <c r="H8" s="30" t="s">
        <v>17</v>
      </c>
      <c r="I8" s="30" t="s">
        <v>97</v>
      </c>
      <c r="J8" s="30" t="s">
        <v>16</v>
      </c>
      <c r="K8" s="30" t="s">
        <v>18</v>
      </c>
      <c r="L8" s="30" t="s">
        <v>230</v>
      </c>
      <c r="M8" s="30" t="s">
        <v>229</v>
      </c>
      <c r="N8" s="30" t="s">
        <v>105</v>
      </c>
      <c r="O8" s="30" t="s">
        <v>56</v>
      </c>
      <c r="P8" s="30" t="s">
        <v>176</v>
      </c>
      <c r="Q8" s="31" t="s">
        <v>178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237</v>
      </c>
      <c r="M9" s="16"/>
      <c r="N9" s="16" t="s">
        <v>233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107</v>
      </c>
      <c r="R10" s="1"/>
      <c r="S10" s="1"/>
      <c r="T10" s="1"/>
      <c r="U10" s="1"/>
      <c r="V10" s="1"/>
    </row>
    <row r="11" spans="2:78" s="4" customFormat="1" ht="18" customHeight="1">
      <c r="B11" s="108" t="s">
        <v>2190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09">
        <v>0</v>
      </c>
      <c r="O11" s="69"/>
      <c r="P11" s="69"/>
      <c r="Q11" s="69"/>
      <c r="R11" s="1"/>
      <c r="S11" s="1"/>
      <c r="T11" s="1"/>
      <c r="U11" s="1"/>
      <c r="V11" s="1"/>
      <c r="BZ11" s="1"/>
    </row>
    <row r="12" spans="2:78" ht="18" customHeight="1">
      <c r="B12" s="85" t="s">
        <v>245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78">
      <c r="B13" s="85" t="s">
        <v>106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78">
      <c r="B14" s="85" t="s">
        <v>228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78">
      <c r="B15" s="85" t="s">
        <v>236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7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9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H156"/>
  <sheetViews>
    <sheetView rightToLeft="1" zoomScale="90" zoomScaleNormal="90" workbookViewId="0">
      <selection activeCell="J141" sqref="J141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64.85546875" style="2" bestFit="1" customWidth="1"/>
    <col min="4" max="4" width="10.140625" style="2" bestFit="1" customWidth="1"/>
    <col min="5" max="5" width="11.28515625" style="2" bestFit="1" customWidth="1"/>
    <col min="6" max="6" width="7.285156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1.28515625" style="1" bestFit="1" customWidth="1"/>
    <col min="15" max="15" width="7.28515625" style="1" bestFit="1" customWidth="1"/>
    <col min="16" max="16" width="9" style="1" bestFit="1" customWidth="1"/>
    <col min="17" max="17" width="10" style="1" bestFit="1" customWidth="1"/>
    <col min="18" max="18" width="9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0">
      <c r="B1" s="47" t="s">
        <v>173</v>
      </c>
      <c r="C1" s="68" t="s" vm="1">
        <v>253</v>
      </c>
    </row>
    <row r="2" spans="2:60">
      <c r="B2" s="47" t="s">
        <v>172</v>
      </c>
      <c r="C2" s="68" t="s">
        <v>254</v>
      </c>
    </row>
    <row r="3" spans="2:60">
      <c r="B3" s="47" t="s">
        <v>174</v>
      </c>
      <c r="C3" s="68" t="s">
        <v>255</v>
      </c>
    </row>
    <row r="4" spans="2:60">
      <c r="B4" s="47" t="s">
        <v>175</v>
      </c>
      <c r="C4" s="68">
        <v>8602</v>
      </c>
    </row>
    <row r="6" spans="2:60" ht="26.25" customHeight="1">
      <c r="B6" s="120" t="s">
        <v>205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60" s="3" customFormat="1" ht="78.75">
      <c r="B7" s="48" t="s">
        <v>110</v>
      </c>
      <c r="C7" s="49" t="s">
        <v>217</v>
      </c>
      <c r="D7" s="49" t="s">
        <v>42</v>
      </c>
      <c r="E7" s="49" t="s">
        <v>111</v>
      </c>
      <c r="F7" s="49" t="s">
        <v>14</v>
      </c>
      <c r="G7" s="49" t="s">
        <v>98</v>
      </c>
      <c r="H7" s="49" t="s">
        <v>63</v>
      </c>
      <c r="I7" s="49" t="s">
        <v>17</v>
      </c>
      <c r="J7" s="49" t="s">
        <v>252</v>
      </c>
      <c r="K7" s="49" t="s">
        <v>97</v>
      </c>
      <c r="L7" s="49" t="s">
        <v>33</v>
      </c>
      <c r="M7" s="49" t="s">
        <v>18</v>
      </c>
      <c r="N7" s="49" t="s">
        <v>230</v>
      </c>
      <c r="O7" s="49" t="s">
        <v>229</v>
      </c>
      <c r="P7" s="49" t="s">
        <v>105</v>
      </c>
      <c r="Q7" s="49" t="s">
        <v>176</v>
      </c>
      <c r="R7" s="51" t="s">
        <v>178</v>
      </c>
      <c r="S7" s="1"/>
      <c r="T7" s="1"/>
      <c r="U7" s="1"/>
      <c r="V7" s="1"/>
      <c r="BG7" s="3" t="s">
        <v>156</v>
      </c>
      <c r="BH7" s="3" t="s">
        <v>158</v>
      </c>
    </row>
    <row r="8" spans="2:60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237</v>
      </c>
      <c r="O8" s="16"/>
      <c r="P8" s="16" t="s">
        <v>233</v>
      </c>
      <c r="Q8" s="16" t="s">
        <v>19</v>
      </c>
      <c r="R8" s="17" t="s">
        <v>19</v>
      </c>
      <c r="S8" s="1"/>
      <c r="T8" s="1"/>
      <c r="U8" s="1"/>
      <c r="V8" s="1"/>
      <c r="BG8" s="3" t="s">
        <v>154</v>
      </c>
      <c r="BH8" s="3" t="s">
        <v>157</v>
      </c>
    </row>
    <row r="9" spans="2:60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107</v>
      </c>
      <c r="R9" s="20" t="s">
        <v>108</v>
      </c>
      <c r="S9" s="1"/>
      <c r="T9" s="1"/>
      <c r="U9" s="1"/>
      <c r="V9" s="1"/>
      <c r="BG9" s="4" t="s">
        <v>155</v>
      </c>
      <c r="BH9" s="4" t="s">
        <v>159</v>
      </c>
    </row>
    <row r="10" spans="2:60" s="4" customFormat="1" ht="18" customHeight="1">
      <c r="B10" s="87" t="s">
        <v>38</v>
      </c>
      <c r="C10" s="88"/>
      <c r="D10" s="88"/>
      <c r="E10" s="88"/>
      <c r="F10" s="88"/>
      <c r="G10" s="88"/>
      <c r="H10" s="88"/>
      <c r="I10" s="90">
        <v>5.9041894472056811</v>
      </c>
      <c r="J10" s="88"/>
      <c r="K10" s="88"/>
      <c r="L10" s="88"/>
      <c r="M10" s="91">
        <v>1.3026867275559677E-2</v>
      </c>
      <c r="N10" s="90"/>
      <c r="O10" s="92"/>
      <c r="P10" s="90">
        <f>P11+P143</f>
        <v>2056.6162143329998</v>
      </c>
      <c r="Q10" s="93">
        <f>P10/$P$10</f>
        <v>1</v>
      </c>
      <c r="R10" s="93">
        <f>P10/'סכום נכסי הקרן'!$C$42</f>
        <v>2.5755422350572731E-2</v>
      </c>
      <c r="S10" s="1"/>
      <c r="T10" s="1"/>
      <c r="U10" s="1"/>
      <c r="V10" s="1"/>
      <c r="BG10" s="1" t="s">
        <v>26</v>
      </c>
      <c r="BH10" s="4" t="s">
        <v>160</v>
      </c>
    </row>
    <row r="11" spans="2:60" ht="21.75" customHeight="1">
      <c r="B11" s="71" t="s">
        <v>36</v>
      </c>
      <c r="C11" s="72"/>
      <c r="D11" s="72"/>
      <c r="E11" s="72"/>
      <c r="F11" s="72"/>
      <c r="G11" s="72"/>
      <c r="H11" s="72"/>
      <c r="I11" s="80">
        <v>6.0194326336437776</v>
      </c>
      <c r="J11" s="72"/>
      <c r="K11" s="72"/>
      <c r="L11" s="72"/>
      <c r="M11" s="94">
        <v>1.221193985324073E-2</v>
      </c>
      <c r="N11" s="80"/>
      <c r="O11" s="82"/>
      <c r="P11" s="80">
        <f>P12+P33</f>
        <v>1992.6778443329997</v>
      </c>
      <c r="Q11" s="81">
        <f t="shared" ref="Q11:Q31" si="0">P11/$P$10</f>
        <v>0.9689108888890402</v>
      </c>
      <c r="R11" s="81">
        <f>P11/'סכום נכסי הקרן'!$C$42</f>
        <v>2.4954709163406079E-2</v>
      </c>
      <c r="BH11" s="1" t="s">
        <v>166</v>
      </c>
    </row>
    <row r="12" spans="2:60">
      <c r="B12" s="89" t="s">
        <v>34</v>
      </c>
      <c r="C12" s="72"/>
      <c r="D12" s="72"/>
      <c r="E12" s="72"/>
      <c r="F12" s="72"/>
      <c r="G12" s="72"/>
      <c r="H12" s="72"/>
      <c r="I12" s="80">
        <v>7.9772262338560544</v>
      </c>
      <c r="J12" s="72"/>
      <c r="K12" s="72"/>
      <c r="L12" s="72"/>
      <c r="M12" s="94">
        <v>1.4935442521478328E-2</v>
      </c>
      <c r="N12" s="80"/>
      <c r="O12" s="82"/>
      <c r="P12" s="80">
        <f>SUM(P13:P31)</f>
        <v>453.41766479300003</v>
      </c>
      <c r="Q12" s="81">
        <f t="shared" si="0"/>
        <v>0.22046780611425457</v>
      </c>
      <c r="R12" s="81">
        <f>P12/'סכום נכסי הקרן'!$C$42</f>
        <v>5.6782414611768074E-3</v>
      </c>
      <c r="BH12" s="1" t="s">
        <v>161</v>
      </c>
    </row>
    <row r="13" spans="2:60">
      <c r="B13" s="76" t="s">
        <v>2205</v>
      </c>
      <c r="C13" s="83" t="s">
        <v>2177</v>
      </c>
      <c r="D13" s="70">
        <v>6028</v>
      </c>
      <c r="E13" s="70"/>
      <c r="F13" s="70" t="s">
        <v>615</v>
      </c>
      <c r="G13" s="97">
        <v>43100</v>
      </c>
      <c r="H13" s="70"/>
      <c r="I13" s="77">
        <v>9.320000000026841</v>
      </c>
      <c r="J13" s="83" t="s">
        <v>26</v>
      </c>
      <c r="K13" s="83" t="s">
        <v>158</v>
      </c>
      <c r="L13" s="84">
        <v>3.0999999999105229E-2</v>
      </c>
      <c r="M13" s="84">
        <v>3.0999999999105229E-2</v>
      </c>
      <c r="N13" s="77">
        <v>4393.556888000001</v>
      </c>
      <c r="O13" s="79">
        <v>101.75</v>
      </c>
      <c r="P13" s="77">
        <v>4.470444134000001</v>
      </c>
      <c r="Q13" s="78">
        <f t="shared" si="0"/>
        <v>2.1736890445794E-3</v>
      </c>
      <c r="R13" s="78">
        <f>P13/'סכום נכסי הקרן'!$C$42</f>
        <v>5.5984279401955366E-5</v>
      </c>
      <c r="BH13" s="1" t="s">
        <v>162</v>
      </c>
    </row>
    <row r="14" spans="2:60">
      <c r="B14" s="76" t="s">
        <v>2205</v>
      </c>
      <c r="C14" s="83" t="s">
        <v>2177</v>
      </c>
      <c r="D14" s="70">
        <v>6869</v>
      </c>
      <c r="E14" s="70"/>
      <c r="F14" s="70" t="s">
        <v>615</v>
      </c>
      <c r="G14" s="97">
        <v>43555</v>
      </c>
      <c r="H14" s="70"/>
      <c r="I14" s="77">
        <v>4.7000000010600891</v>
      </c>
      <c r="J14" s="83" t="s">
        <v>26</v>
      </c>
      <c r="K14" s="83" t="s">
        <v>158</v>
      </c>
      <c r="L14" s="84">
        <v>3.1000000009086485E-2</v>
      </c>
      <c r="M14" s="84">
        <v>3.1000000009086485E-2</v>
      </c>
      <c r="N14" s="77">
        <v>1173.2790760000003</v>
      </c>
      <c r="O14" s="79">
        <v>112.56</v>
      </c>
      <c r="P14" s="77">
        <v>1.3206429280000003</v>
      </c>
      <c r="Q14" s="78">
        <f t="shared" si="0"/>
        <v>6.4214359431582634E-4</v>
      </c>
      <c r="R14" s="78">
        <f>P14/'סכום נכסי הקרן'!$C$42</f>
        <v>1.6538679481318941E-5</v>
      </c>
      <c r="BH14" s="1" t="s">
        <v>163</v>
      </c>
    </row>
    <row r="15" spans="2:60">
      <c r="B15" s="76" t="s">
        <v>2205</v>
      </c>
      <c r="C15" s="83" t="s">
        <v>2177</v>
      </c>
      <c r="D15" s="70">
        <v>6870</v>
      </c>
      <c r="E15" s="70"/>
      <c r="F15" s="70" t="s">
        <v>615</v>
      </c>
      <c r="G15" s="97">
        <v>43555</v>
      </c>
      <c r="H15" s="70"/>
      <c r="I15" s="77">
        <v>6.6300000000973451</v>
      </c>
      <c r="J15" s="83" t="s">
        <v>26</v>
      </c>
      <c r="K15" s="83" t="s">
        <v>158</v>
      </c>
      <c r="L15" s="84">
        <v>1.2199999999885478E-2</v>
      </c>
      <c r="M15" s="84">
        <v>1.2199999999885478E-2</v>
      </c>
      <c r="N15" s="77">
        <v>12017.932449</v>
      </c>
      <c r="O15" s="79">
        <v>101.72</v>
      </c>
      <c r="P15" s="77">
        <f>12.224640887-0.000000419</f>
        <v>12.224640468</v>
      </c>
      <c r="Q15" s="78">
        <f t="shared" si="0"/>
        <v>5.9440552801265775E-3</v>
      </c>
      <c r="R15" s="78">
        <f>P15/'סכום נכסי הקרן'!$C$42</f>
        <v>1.5309165421481191E-4</v>
      </c>
      <c r="BH15" s="1" t="s">
        <v>165</v>
      </c>
    </row>
    <row r="16" spans="2:60">
      <c r="B16" s="76" t="s">
        <v>2205</v>
      </c>
      <c r="C16" s="83" t="s">
        <v>2177</v>
      </c>
      <c r="D16" s="70">
        <v>6868</v>
      </c>
      <c r="E16" s="70"/>
      <c r="F16" s="70" t="s">
        <v>615</v>
      </c>
      <c r="G16" s="97">
        <v>43555</v>
      </c>
      <c r="H16" s="70"/>
      <c r="I16" s="77">
        <v>6.3599999999031205</v>
      </c>
      <c r="J16" s="83" t="s">
        <v>26</v>
      </c>
      <c r="K16" s="83" t="s">
        <v>158</v>
      </c>
      <c r="L16" s="84">
        <v>2.6300000000034608E-2</v>
      </c>
      <c r="M16" s="84">
        <v>2.6300000000034608E-2</v>
      </c>
      <c r="N16" s="77">
        <v>10473.578216000002</v>
      </c>
      <c r="O16" s="79">
        <v>110.38</v>
      </c>
      <c r="P16" s="77">
        <v>11.560734292000001</v>
      </c>
      <c r="Q16" s="78">
        <f t="shared" si="0"/>
        <v>5.6212404684115409E-3</v>
      </c>
      <c r="R16" s="78">
        <f>P16/'סכום נכסי הקרן'!$C$42</f>
        <v>1.4477742239807053E-4</v>
      </c>
      <c r="BH16" s="1" t="s">
        <v>164</v>
      </c>
    </row>
    <row r="17" spans="2:60">
      <c r="B17" s="76" t="s">
        <v>2205</v>
      </c>
      <c r="C17" s="83" t="s">
        <v>2177</v>
      </c>
      <c r="D17" s="70">
        <v>6867</v>
      </c>
      <c r="E17" s="70"/>
      <c r="F17" s="70" t="s">
        <v>615</v>
      </c>
      <c r="G17" s="97">
        <v>43555</v>
      </c>
      <c r="H17" s="70"/>
      <c r="I17" s="77">
        <v>6.4099999999596529</v>
      </c>
      <c r="J17" s="83" t="s">
        <v>26</v>
      </c>
      <c r="K17" s="83" t="s">
        <v>158</v>
      </c>
      <c r="L17" s="84">
        <v>1.7399999999964916E-2</v>
      </c>
      <c r="M17" s="84">
        <v>1.7399999999964916E-2</v>
      </c>
      <c r="N17" s="77">
        <v>26663.654296000004</v>
      </c>
      <c r="O17" s="79">
        <v>106.89</v>
      </c>
      <c r="P17" s="77">
        <v>28.500776715000001</v>
      </c>
      <c r="Q17" s="78">
        <f t="shared" si="0"/>
        <v>1.3858092003929547E-2</v>
      </c>
      <c r="R17" s="78">
        <f>P17/'סכום נכסי הקרן'!$C$42</f>
        <v>3.5692101253430032E-4</v>
      </c>
      <c r="BH17" s="1" t="s">
        <v>167</v>
      </c>
    </row>
    <row r="18" spans="2:60">
      <c r="B18" s="76" t="s">
        <v>2205</v>
      </c>
      <c r="C18" s="83" t="s">
        <v>2177</v>
      </c>
      <c r="D18" s="70">
        <v>6866</v>
      </c>
      <c r="E18" s="70"/>
      <c r="F18" s="70" t="s">
        <v>615</v>
      </c>
      <c r="G18" s="97">
        <v>43555</v>
      </c>
      <c r="H18" s="70"/>
      <c r="I18" s="77">
        <v>7.2200000000041049</v>
      </c>
      <c r="J18" s="83" t="s">
        <v>26</v>
      </c>
      <c r="K18" s="83" t="s">
        <v>158</v>
      </c>
      <c r="L18" s="84">
        <v>4.4000000000820666E-3</v>
      </c>
      <c r="M18" s="84">
        <v>4.4000000000820666E-3</v>
      </c>
      <c r="N18" s="77">
        <v>37149.924578000006</v>
      </c>
      <c r="O18" s="79">
        <v>104.96</v>
      </c>
      <c r="P18" s="77">
        <f>38.992556322-0.000002593</f>
        <v>38.992553729000001</v>
      </c>
      <c r="Q18" s="78">
        <f t="shared" si="0"/>
        <v>1.8959567398745825E-2</v>
      </c>
      <c r="R18" s="78">
        <f>P18/'סכום נכסי הקרן'!$C$42</f>
        <v>4.8831166593884829E-4</v>
      </c>
      <c r="BH18" s="1" t="s">
        <v>168</v>
      </c>
    </row>
    <row r="19" spans="2:60">
      <c r="B19" s="76" t="s">
        <v>2205</v>
      </c>
      <c r="C19" s="83" t="s">
        <v>2177</v>
      </c>
      <c r="D19" s="70">
        <v>6865</v>
      </c>
      <c r="E19" s="70"/>
      <c r="F19" s="70" t="s">
        <v>615</v>
      </c>
      <c r="G19" s="97">
        <v>43555</v>
      </c>
      <c r="H19" s="70"/>
      <c r="I19" s="77">
        <v>4.8000000000420266</v>
      </c>
      <c r="J19" s="83" t="s">
        <v>26</v>
      </c>
      <c r="K19" s="83" t="s">
        <v>158</v>
      </c>
      <c r="L19" s="84">
        <v>1.8500000000227647E-2</v>
      </c>
      <c r="M19" s="84">
        <v>1.8500000000227647E-2</v>
      </c>
      <c r="N19" s="77">
        <v>24796.568677000003</v>
      </c>
      <c r="O19" s="79">
        <v>115.15</v>
      </c>
      <c r="P19" s="77">
        <v>28.553251671000005</v>
      </c>
      <c r="Q19" s="78">
        <f t="shared" si="0"/>
        <v>1.3883607195161775E-2</v>
      </c>
      <c r="R19" s="78">
        <f>P19/'סכום נכסי הקרן'!$C$42</f>
        <v>3.5757816706084194E-4</v>
      </c>
      <c r="BH19" s="1" t="s">
        <v>169</v>
      </c>
    </row>
    <row r="20" spans="2:60">
      <c r="B20" s="76" t="s">
        <v>2205</v>
      </c>
      <c r="C20" s="83" t="s">
        <v>2177</v>
      </c>
      <c r="D20" s="70">
        <v>5212</v>
      </c>
      <c r="E20" s="70"/>
      <c r="F20" s="70" t="s">
        <v>615</v>
      </c>
      <c r="G20" s="97">
        <v>42643</v>
      </c>
      <c r="H20" s="70"/>
      <c r="I20" s="77">
        <v>8.4900000003908911</v>
      </c>
      <c r="J20" s="83" t="s">
        <v>26</v>
      </c>
      <c r="K20" s="83" t="s">
        <v>158</v>
      </c>
      <c r="L20" s="84">
        <v>1.710000000082916E-2</v>
      </c>
      <c r="M20" s="84">
        <v>1.710000000082916E-2</v>
      </c>
      <c r="N20" s="77">
        <v>10974.931179000001</v>
      </c>
      <c r="O20" s="79">
        <v>100</v>
      </c>
      <c r="P20" s="77">
        <v>10.974931179</v>
      </c>
      <c r="Q20" s="78">
        <f t="shared" si="0"/>
        <v>5.3364021456766457E-3</v>
      </c>
      <c r="R20" s="78">
        <f>P20/'סכום נכסי הקרן'!$C$42</f>
        <v>1.3744129109440455E-4</v>
      </c>
      <c r="BH20" s="1" t="s">
        <v>170</v>
      </c>
    </row>
    <row r="21" spans="2:60">
      <c r="B21" s="76" t="s">
        <v>2205</v>
      </c>
      <c r="C21" s="83" t="s">
        <v>2177</v>
      </c>
      <c r="D21" s="70">
        <v>5211</v>
      </c>
      <c r="E21" s="70"/>
      <c r="F21" s="70" t="s">
        <v>615</v>
      </c>
      <c r="G21" s="97">
        <v>42643</v>
      </c>
      <c r="H21" s="70"/>
      <c r="I21" s="77">
        <v>5.6499999999216932</v>
      </c>
      <c r="J21" s="83" t="s">
        <v>26</v>
      </c>
      <c r="K21" s="83" t="s">
        <v>158</v>
      </c>
      <c r="L21" s="84">
        <v>2.4600000000055279E-2</v>
      </c>
      <c r="M21" s="84">
        <v>2.4600000000055279E-2</v>
      </c>
      <c r="N21" s="77">
        <v>10047.787271000001</v>
      </c>
      <c r="O21" s="79">
        <v>108.03</v>
      </c>
      <c r="P21" s="77">
        <v>10.854624588999998</v>
      </c>
      <c r="Q21" s="78">
        <f t="shared" si="0"/>
        <v>5.2779047998123274E-3</v>
      </c>
      <c r="R21" s="78">
        <f>P21/'סכום נכסי הקרן'!$C$42</f>
        <v>1.359346672452815E-4</v>
      </c>
      <c r="BH21" s="1" t="s">
        <v>171</v>
      </c>
    </row>
    <row r="22" spans="2:60">
      <c r="B22" s="76" t="s">
        <v>2205</v>
      </c>
      <c r="C22" s="83" t="s">
        <v>2177</v>
      </c>
      <c r="D22" s="70">
        <v>6027</v>
      </c>
      <c r="E22" s="70"/>
      <c r="F22" s="70" t="s">
        <v>615</v>
      </c>
      <c r="G22" s="97">
        <v>43100</v>
      </c>
      <c r="H22" s="70"/>
      <c r="I22" s="77">
        <v>10.069999999730985</v>
      </c>
      <c r="J22" s="83" t="s">
        <v>26</v>
      </c>
      <c r="K22" s="83" t="s">
        <v>158</v>
      </c>
      <c r="L22" s="84">
        <v>1.6799999999652884E-2</v>
      </c>
      <c r="M22" s="84">
        <v>1.6799999999652884E-2</v>
      </c>
      <c r="N22" s="77">
        <v>16974.678282000004</v>
      </c>
      <c r="O22" s="79">
        <v>101.83</v>
      </c>
      <c r="P22" s="77">
        <f>17.285314895-0.001540098</f>
        <v>17.283774797</v>
      </c>
      <c r="Q22" s="78">
        <f t="shared" si="0"/>
        <v>8.4039864494627938E-3</v>
      </c>
      <c r="R22" s="78">
        <f>P22/'סכום נכסי הקרן'!$C$42</f>
        <v>2.164482204344044E-4</v>
      </c>
      <c r="BH22" s="1" t="s">
        <v>26</v>
      </c>
    </row>
    <row r="23" spans="2:60">
      <c r="B23" s="76" t="s">
        <v>2205</v>
      </c>
      <c r="C23" s="83" t="s">
        <v>2177</v>
      </c>
      <c r="D23" s="70">
        <v>5025</v>
      </c>
      <c r="E23" s="70"/>
      <c r="F23" s="70" t="s">
        <v>615</v>
      </c>
      <c r="G23" s="97">
        <v>42551</v>
      </c>
      <c r="H23" s="70"/>
      <c r="I23" s="77">
        <v>9.4499999997778303</v>
      </c>
      <c r="J23" s="83" t="s">
        <v>26</v>
      </c>
      <c r="K23" s="83" t="s">
        <v>158</v>
      </c>
      <c r="L23" s="84">
        <v>1.9599999999703775E-2</v>
      </c>
      <c r="M23" s="84">
        <v>1.9599999999703775E-2</v>
      </c>
      <c r="N23" s="77">
        <v>10964.815359000002</v>
      </c>
      <c r="O23" s="79">
        <v>98.52</v>
      </c>
      <c r="P23" s="77">
        <v>10.802536092000002</v>
      </c>
      <c r="Q23" s="78">
        <f t="shared" si="0"/>
        <v>5.2525775187002854E-3</v>
      </c>
      <c r="R23" s="78">
        <f>P23/'סכום נכסי הקרן'!$C$42</f>
        <v>1.3528235242324919E-4</v>
      </c>
    </row>
    <row r="24" spans="2:60">
      <c r="B24" s="76" t="s">
        <v>2205</v>
      </c>
      <c r="C24" s="83" t="s">
        <v>2177</v>
      </c>
      <c r="D24" s="70">
        <v>5024</v>
      </c>
      <c r="E24" s="70"/>
      <c r="F24" s="70" t="s">
        <v>615</v>
      </c>
      <c r="G24" s="97">
        <v>42551</v>
      </c>
      <c r="H24" s="70"/>
      <c r="I24" s="77">
        <v>6.8299999998986181</v>
      </c>
      <c r="J24" s="83" t="s">
        <v>26</v>
      </c>
      <c r="K24" s="83" t="s">
        <v>158</v>
      </c>
      <c r="L24" s="84">
        <v>2.5599999999515136E-2</v>
      </c>
      <c r="M24" s="84">
        <v>2.5599999999515136E-2</v>
      </c>
      <c r="N24" s="77">
        <v>8056.3434160000006</v>
      </c>
      <c r="O24" s="79">
        <v>112.64</v>
      </c>
      <c r="P24" s="77">
        <v>9.0746652240000021</v>
      </c>
      <c r="Q24" s="78">
        <f t="shared" si="0"/>
        <v>4.4124252063932551E-3</v>
      </c>
      <c r="R24" s="78">
        <f>P24/'סכום נכסי הקרן'!$C$42</f>
        <v>1.1364387478097134E-4</v>
      </c>
    </row>
    <row r="25" spans="2:60">
      <c r="B25" s="76" t="s">
        <v>2205</v>
      </c>
      <c r="C25" s="83" t="s">
        <v>2177</v>
      </c>
      <c r="D25" s="70">
        <v>6026</v>
      </c>
      <c r="E25" s="70"/>
      <c r="F25" s="70" t="s">
        <v>615</v>
      </c>
      <c r="G25" s="97">
        <v>43100</v>
      </c>
      <c r="H25" s="70"/>
      <c r="I25" s="77">
        <v>7.6199999998640839</v>
      </c>
      <c r="J25" s="83" t="s">
        <v>26</v>
      </c>
      <c r="K25" s="83" t="s">
        <v>158</v>
      </c>
      <c r="L25" s="84">
        <v>2.3499999999474136E-2</v>
      </c>
      <c r="M25" s="84">
        <v>2.3499999999474136E-2</v>
      </c>
      <c r="N25" s="77">
        <v>22245.619884</v>
      </c>
      <c r="O25" s="79">
        <v>111.13</v>
      </c>
      <c r="P25" s="77">
        <f>24.721557378-0.001136817</f>
        <v>24.720420561000001</v>
      </c>
      <c r="Q25" s="78">
        <f t="shared" si="0"/>
        <v>1.2019948296001016E-2</v>
      </c>
      <c r="R25" s="78">
        <f>P25/'סכום נכסי הקרן'!$C$42</f>
        <v>3.0957884499555315E-4</v>
      </c>
    </row>
    <row r="26" spans="2:60">
      <c r="B26" s="76" t="s">
        <v>2205</v>
      </c>
      <c r="C26" s="83" t="s">
        <v>2177</v>
      </c>
      <c r="D26" s="70">
        <v>5023</v>
      </c>
      <c r="E26" s="70"/>
      <c r="F26" s="70" t="s">
        <v>615</v>
      </c>
      <c r="G26" s="97">
        <v>42551</v>
      </c>
      <c r="H26" s="70"/>
      <c r="I26" s="77">
        <v>9.4699999999397111</v>
      </c>
      <c r="J26" s="83" t="s">
        <v>26</v>
      </c>
      <c r="K26" s="83" t="s">
        <v>158</v>
      </c>
      <c r="L26" s="84">
        <v>1.4000000000000004E-2</v>
      </c>
      <c r="M26" s="84">
        <v>1.4000000000000004E-2</v>
      </c>
      <c r="N26" s="77">
        <v>47416.473252000011</v>
      </c>
      <c r="O26" s="79">
        <v>99.69</v>
      </c>
      <c r="P26" s="77">
        <v>47.269460854999998</v>
      </c>
      <c r="Q26" s="78">
        <f t="shared" si="0"/>
        <v>2.2984094225052289E-2</v>
      </c>
      <c r="R26" s="78">
        <f>P26/'סכום נכסי הקרן'!$C$42</f>
        <v>5.9196505411158128E-4</v>
      </c>
    </row>
    <row r="27" spans="2:60">
      <c r="B27" s="76" t="s">
        <v>2205</v>
      </c>
      <c r="C27" s="83" t="s">
        <v>2177</v>
      </c>
      <c r="D27" s="70">
        <v>5210</v>
      </c>
      <c r="E27" s="70"/>
      <c r="F27" s="70" t="s">
        <v>615</v>
      </c>
      <c r="G27" s="97">
        <v>42643</v>
      </c>
      <c r="H27" s="70"/>
      <c r="I27" s="77">
        <v>8.6000000000492527</v>
      </c>
      <c r="J27" s="83" t="s">
        <v>26</v>
      </c>
      <c r="K27" s="83" t="s">
        <v>158</v>
      </c>
      <c r="L27" s="84">
        <v>7.1999999999507449E-3</v>
      </c>
      <c r="M27" s="84">
        <v>7.1999999999507449E-3</v>
      </c>
      <c r="N27" s="77">
        <v>38525.184140000005</v>
      </c>
      <c r="O27" s="79">
        <v>105.4</v>
      </c>
      <c r="P27" s="77">
        <v>40.605526960000013</v>
      </c>
      <c r="Q27" s="78">
        <f t="shared" si="0"/>
        <v>1.9743852390646043E-2</v>
      </c>
      <c r="R27" s="78">
        <f>P27/'סכום נכסי הקרן'!$C$42</f>
        <v>5.0851125714845391E-4</v>
      </c>
    </row>
    <row r="28" spans="2:60">
      <c r="B28" s="76" t="s">
        <v>2205</v>
      </c>
      <c r="C28" s="83" t="s">
        <v>2177</v>
      </c>
      <c r="D28" s="70">
        <v>6025</v>
      </c>
      <c r="E28" s="70"/>
      <c r="F28" s="70" t="s">
        <v>615</v>
      </c>
      <c r="G28" s="97">
        <v>43100</v>
      </c>
      <c r="H28" s="70"/>
      <c r="I28" s="77">
        <v>10.03999999999837</v>
      </c>
      <c r="J28" s="83" t="s">
        <v>26</v>
      </c>
      <c r="K28" s="83" t="s">
        <v>158</v>
      </c>
      <c r="L28" s="84">
        <v>1.0999999999959211E-2</v>
      </c>
      <c r="M28" s="84">
        <v>1.0999999999959211E-2</v>
      </c>
      <c r="N28" s="77">
        <v>45432.323909000006</v>
      </c>
      <c r="O28" s="79">
        <v>107.92</v>
      </c>
      <c r="P28" s="77">
        <f>49.030558152-0.009667182</f>
        <v>49.020890969999996</v>
      </c>
      <c r="Q28" s="78">
        <f t="shared" si="0"/>
        <v>2.3835701881742877E-2</v>
      </c>
      <c r="R28" s="78">
        <f>P28/'סכום נכסי הקרן'!$C$42</f>
        <v>6.1389856898662895E-4</v>
      </c>
    </row>
    <row r="29" spans="2:60">
      <c r="B29" s="76" t="s">
        <v>2205</v>
      </c>
      <c r="C29" s="83" t="s">
        <v>2177</v>
      </c>
      <c r="D29" s="70">
        <v>5022</v>
      </c>
      <c r="E29" s="70"/>
      <c r="F29" s="70" t="s">
        <v>615</v>
      </c>
      <c r="G29" s="97">
        <v>42551</v>
      </c>
      <c r="H29" s="70"/>
      <c r="I29" s="77">
        <v>7.9499999999475861</v>
      </c>
      <c r="J29" s="83" t="s">
        <v>26</v>
      </c>
      <c r="K29" s="83" t="s">
        <v>158</v>
      </c>
      <c r="L29" s="84">
        <v>1.8499999999771526E-2</v>
      </c>
      <c r="M29" s="84">
        <v>1.8499999999771526E-2</v>
      </c>
      <c r="N29" s="77">
        <v>34517.561209000007</v>
      </c>
      <c r="O29" s="79">
        <v>107.78</v>
      </c>
      <c r="P29" s="77">
        <v>37.203017701000007</v>
      </c>
      <c r="Q29" s="78">
        <f t="shared" si="0"/>
        <v>1.8089431290935175E-2</v>
      </c>
      <c r="R29" s="78">
        <f>P29/'סכום נכסי הקרן'!$C$42</f>
        <v>4.6590094297970148E-4</v>
      </c>
    </row>
    <row r="30" spans="2:60">
      <c r="B30" s="76" t="s">
        <v>2205</v>
      </c>
      <c r="C30" s="83" t="s">
        <v>2177</v>
      </c>
      <c r="D30" s="70">
        <v>6024</v>
      </c>
      <c r="E30" s="70"/>
      <c r="F30" s="70" t="s">
        <v>615</v>
      </c>
      <c r="G30" s="97">
        <v>43100</v>
      </c>
      <c r="H30" s="70"/>
      <c r="I30" s="77">
        <v>8.6099999999289754</v>
      </c>
      <c r="J30" s="83" t="s">
        <v>26</v>
      </c>
      <c r="K30" s="83" t="s">
        <v>158</v>
      </c>
      <c r="L30" s="84">
        <v>1.2999999999924175E-2</v>
      </c>
      <c r="M30" s="84">
        <v>1.2999999999924175E-2</v>
      </c>
      <c r="N30" s="77">
        <v>34904.604664000006</v>
      </c>
      <c r="O30" s="79">
        <v>113.35</v>
      </c>
      <c r="P30" s="77">
        <f>39.564373221-0.003784543</f>
        <v>39.560588677999995</v>
      </c>
      <c r="Q30" s="78">
        <f t="shared" si="0"/>
        <v>1.9235766207760963E-2</v>
      </c>
      <c r="R30" s="78">
        <f>P30/'סכום נכסי הקרן'!$C$42</f>
        <v>4.9542528291775831E-4</v>
      </c>
    </row>
    <row r="31" spans="2:60">
      <c r="B31" s="76" t="s">
        <v>2205</v>
      </c>
      <c r="C31" s="83" t="s">
        <v>2177</v>
      </c>
      <c r="D31" s="70">
        <v>5209</v>
      </c>
      <c r="E31" s="70"/>
      <c r="F31" s="70" t="s">
        <v>615</v>
      </c>
      <c r="G31" s="97">
        <v>42643</v>
      </c>
      <c r="H31" s="70"/>
      <c r="I31" s="77">
        <v>6.7999999999342622</v>
      </c>
      <c r="J31" s="83" t="s">
        <v>26</v>
      </c>
      <c r="K31" s="83" t="s">
        <v>158</v>
      </c>
      <c r="L31" s="84">
        <v>1.5699999999835658E-2</v>
      </c>
      <c r="M31" s="84">
        <v>1.5699999999835658E-2</v>
      </c>
      <c r="N31" s="77">
        <v>28154.890231000005</v>
      </c>
      <c r="O31" s="79">
        <v>108.06</v>
      </c>
      <c r="P31" s="77">
        <v>30.424183250000002</v>
      </c>
      <c r="Q31" s="78">
        <f t="shared" si="0"/>
        <v>1.4793320716800413E-2</v>
      </c>
      <c r="R31" s="78">
        <f>P31/'סכום נכסי הקרן'!$C$42</f>
        <v>3.8100822302867193E-4</v>
      </c>
    </row>
    <row r="32" spans="2:60">
      <c r="B32" s="73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7"/>
      <c r="O32" s="79"/>
      <c r="P32" s="70"/>
      <c r="Q32" s="78"/>
      <c r="R32" s="70"/>
    </row>
    <row r="33" spans="2:18">
      <c r="B33" s="89" t="s">
        <v>35</v>
      </c>
      <c r="C33" s="72"/>
      <c r="D33" s="72"/>
      <c r="E33" s="72"/>
      <c r="F33" s="72"/>
      <c r="G33" s="72"/>
      <c r="H33" s="72"/>
      <c r="I33" s="80">
        <v>5.4427016168709486</v>
      </c>
      <c r="J33" s="72"/>
      <c r="K33" s="72"/>
      <c r="L33" s="72"/>
      <c r="M33" s="94">
        <v>1.1409644625150357E-2</v>
      </c>
      <c r="N33" s="80"/>
      <c r="O33" s="82"/>
      <c r="P33" s="80">
        <f>SUM(P34:P141)</f>
        <v>1539.2601795399996</v>
      </c>
      <c r="Q33" s="81">
        <f t="shared" ref="Q33:Q96" si="1">P33/$P$10</f>
        <v>0.74844308277478566</v>
      </c>
      <c r="R33" s="81">
        <f>P33/'סכום נכסי הקרן'!$C$42</f>
        <v>1.927646770222927E-2</v>
      </c>
    </row>
    <row r="34" spans="2:18">
      <c r="B34" s="76" t="s">
        <v>2206</v>
      </c>
      <c r="C34" s="83" t="s">
        <v>2176</v>
      </c>
      <c r="D34" s="70">
        <v>90148620</v>
      </c>
      <c r="E34" s="70"/>
      <c r="F34" s="70" t="s">
        <v>338</v>
      </c>
      <c r="G34" s="97">
        <v>42368</v>
      </c>
      <c r="H34" s="70" t="s">
        <v>285</v>
      </c>
      <c r="I34" s="77">
        <v>8.9099999999999984</v>
      </c>
      <c r="J34" s="83" t="s">
        <v>150</v>
      </c>
      <c r="K34" s="83" t="s">
        <v>158</v>
      </c>
      <c r="L34" s="84">
        <v>3.1699999999999999E-2</v>
      </c>
      <c r="M34" s="84">
        <v>7.0999999999999995E-3</v>
      </c>
      <c r="N34" s="77">
        <v>3660.3000000000006</v>
      </c>
      <c r="O34" s="79">
        <v>124.85</v>
      </c>
      <c r="P34" s="77">
        <v>4.5698900000000009</v>
      </c>
      <c r="Q34" s="78">
        <f t="shared" si="1"/>
        <v>2.2220431639853157E-3</v>
      </c>
      <c r="R34" s="78">
        <f>P34/'סכום נכסי הקרן'!$C$42</f>
        <v>5.7229660169644744E-5</v>
      </c>
    </row>
    <row r="35" spans="2:18">
      <c r="B35" s="76" t="s">
        <v>2206</v>
      </c>
      <c r="C35" s="83" t="s">
        <v>2176</v>
      </c>
      <c r="D35" s="70">
        <v>90148621</v>
      </c>
      <c r="E35" s="70"/>
      <c r="F35" s="70" t="s">
        <v>338</v>
      </c>
      <c r="G35" s="97">
        <v>42388</v>
      </c>
      <c r="H35" s="70" t="s">
        <v>285</v>
      </c>
      <c r="I35" s="77">
        <v>8.9000000000000021</v>
      </c>
      <c r="J35" s="83" t="s">
        <v>150</v>
      </c>
      <c r="K35" s="83" t="s">
        <v>158</v>
      </c>
      <c r="L35" s="84">
        <v>3.1899999999999998E-2</v>
      </c>
      <c r="M35" s="84">
        <v>7.3000000000000018E-3</v>
      </c>
      <c r="N35" s="77">
        <v>5124.3500000000013</v>
      </c>
      <c r="O35" s="79">
        <v>124.99</v>
      </c>
      <c r="P35" s="77">
        <v>6.4049399999999999</v>
      </c>
      <c r="Q35" s="78">
        <f t="shared" si="1"/>
        <v>3.11430978486049E-3</v>
      </c>
      <c r="R35" s="78">
        <f>P35/'סכום נכסי הקרן'!$C$42</f>
        <v>8.0210363839603214E-5</v>
      </c>
    </row>
    <row r="36" spans="2:18">
      <c r="B36" s="76" t="s">
        <v>2206</v>
      </c>
      <c r="C36" s="83" t="s">
        <v>2176</v>
      </c>
      <c r="D36" s="70">
        <v>90148622</v>
      </c>
      <c r="E36" s="70"/>
      <c r="F36" s="70" t="s">
        <v>338</v>
      </c>
      <c r="G36" s="97">
        <v>42509</v>
      </c>
      <c r="H36" s="70" t="s">
        <v>285</v>
      </c>
      <c r="I36" s="77">
        <v>8.9899999999999984</v>
      </c>
      <c r="J36" s="83" t="s">
        <v>150</v>
      </c>
      <c r="K36" s="83" t="s">
        <v>158</v>
      </c>
      <c r="L36" s="84">
        <v>2.7400000000000001E-2</v>
      </c>
      <c r="M36" s="84">
        <v>8.7999999999999971E-3</v>
      </c>
      <c r="N36" s="77">
        <v>5124.3500000000013</v>
      </c>
      <c r="O36" s="79">
        <v>119.65</v>
      </c>
      <c r="P36" s="77">
        <v>6.1312800000000012</v>
      </c>
      <c r="Q36" s="78">
        <f t="shared" si="1"/>
        <v>2.9812465530854979E-3</v>
      </c>
      <c r="R36" s="78">
        <f>P36/'סכום נכסי הקרן'!$C$42</f>
        <v>7.6783264105906144E-5</v>
      </c>
    </row>
    <row r="37" spans="2:18">
      <c r="B37" s="76" t="s">
        <v>2206</v>
      </c>
      <c r="C37" s="83" t="s">
        <v>2176</v>
      </c>
      <c r="D37" s="70">
        <v>90148623</v>
      </c>
      <c r="E37" s="70"/>
      <c r="F37" s="70" t="s">
        <v>338</v>
      </c>
      <c r="G37" s="97">
        <v>42723</v>
      </c>
      <c r="H37" s="70" t="s">
        <v>285</v>
      </c>
      <c r="I37" s="77">
        <v>8.8000000000000025</v>
      </c>
      <c r="J37" s="83" t="s">
        <v>150</v>
      </c>
      <c r="K37" s="83" t="s">
        <v>158</v>
      </c>
      <c r="L37" s="84">
        <v>3.15E-2</v>
      </c>
      <c r="M37" s="84">
        <v>1.3300000000000003E-2</v>
      </c>
      <c r="N37" s="77">
        <v>732.08000000000015</v>
      </c>
      <c r="O37" s="79">
        <v>118.37</v>
      </c>
      <c r="P37" s="77">
        <v>0.86656</v>
      </c>
      <c r="Q37" s="78">
        <f t="shared" si="1"/>
        <v>4.2135231355308654E-4</v>
      </c>
      <c r="R37" s="78">
        <f>P37/'סכום נכסי הקרן'!$C$42</f>
        <v>1.0852106793950694E-5</v>
      </c>
    </row>
    <row r="38" spans="2:18">
      <c r="B38" s="76" t="s">
        <v>2206</v>
      </c>
      <c r="C38" s="83" t="s">
        <v>2176</v>
      </c>
      <c r="D38" s="70">
        <v>90148624</v>
      </c>
      <c r="E38" s="70"/>
      <c r="F38" s="70" t="s">
        <v>338</v>
      </c>
      <c r="G38" s="97">
        <v>42918</v>
      </c>
      <c r="H38" s="70" t="s">
        <v>285</v>
      </c>
      <c r="I38" s="77">
        <v>8.73</v>
      </c>
      <c r="J38" s="83" t="s">
        <v>150</v>
      </c>
      <c r="K38" s="83" t="s">
        <v>158</v>
      </c>
      <c r="L38" s="84">
        <v>3.1899999999999998E-2</v>
      </c>
      <c r="M38" s="84">
        <v>1.66E-2</v>
      </c>
      <c r="N38" s="77">
        <v>3660.3000000000006</v>
      </c>
      <c r="O38" s="79">
        <v>114.65</v>
      </c>
      <c r="P38" s="77">
        <v>4.196530000000001</v>
      </c>
      <c r="Q38" s="78">
        <f t="shared" si="1"/>
        <v>2.0405022438087783E-3</v>
      </c>
      <c r="R38" s="78">
        <f>P38/'סכום נכסי הקרן'!$C$42</f>
        <v>5.2553997096586412E-5</v>
      </c>
    </row>
    <row r="39" spans="2:18">
      <c r="B39" s="76" t="s">
        <v>2207</v>
      </c>
      <c r="C39" s="83" t="s">
        <v>2176</v>
      </c>
      <c r="D39" s="70">
        <v>90148625</v>
      </c>
      <c r="E39" s="70"/>
      <c r="F39" s="70" t="s">
        <v>338</v>
      </c>
      <c r="G39" s="97">
        <v>43915</v>
      </c>
      <c r="H39" s="70" t="s">
        <v>285</v>
      </c>
      <c r="I39" s="77">
        <v>8.860000000000003</v>
      </c>
      <c r="J39" s="83" t="s">
        <v>150</v>
      </c>
      <c r="K39" s="83" t="s">
        <v>158</v>
      </c>
      <c r="L39" s="84">
        <v>2.6600000000000002E-2</v>
      </c>
      <c r="M39" s="84">
        <v>1.6400000000000005E-2</v>
      </c>
      <c r="N39" s="77">
        <v>7705.8400000000011</v>
      </c>
      <c r="O39" s="79">
        <v>109.41</v>
      </c>
      <c r="P39" s="77">
        <v>8.4309599999999989</v>
      </c>
      <c r="Q39" s="78">
        <f t="shared" si="1"/>
        <v>4.099432816508413E-3</v>
      </c>
      <c r="R39" s="78">
        <f>P39/'סכום נכסי הקרן'!$C$42</f>
        <v>1.0558262358697209E-4</v>
      </c>
    </row>
    <row r="40" spans="2:18">
      <c r="B40" s="76" t="s">
        <v>2209</v>
      </c>
      <c r="C40" s="83" t="s">
        <v>2176</v>
      </c>
      <c r="D40" s="70">
        <v>90150400</v>
      </c>
      <c r="E40" s="70"/>
      <c r="F40" s="70" t="s">
        <v>373</v>
      </c>
      <c r="G40" s="97">
        <v>42186</v>
      </c>
      <c r="H40" s="70" t="s">
        <v>154</v>
      </c>
      <c r="I40" s="77">
        <v>3.4400000000000004</v>
      </c>
      <c r="J40" s="83" t="s">
        <v>150</v>
      </c>
      <c r="K40" s="83" t="s">
        <v>157</v>
      </c>
      <c r="L40" s="84">
        <v>9.8519999999999996E-2</v>
      </c>
      <c r="M40" s="84">
        <v>1.4500000000000004E-2</v>
      </c>
      <c r="N40" s="77">
        <v>5984.5100000000011</v>
      </c>
      <c r="O40" s="79">
        <v>133.91999999999999</v>
      </c>
      <c r="P40" s="77">
        <v>27.577759999999998</v>
      </c>
      <c r="Q40" s="78">
        <f t="shared" si="1"/>
        <v>1.3409288426204495E-2</v>
      </c>
      <c r="R40" s="78">
        <f>P40/'סכום נכסי הקרן'!$C$42</f>
        <v>3.4536188683754348E-4</v>
      </c>
    </row>
    <row r="41" spans="2:18">
      <c r="B41" s="76" t="s">
        <v>2209</v>
      </c>
      <c r="C41" s="83" t="s">
        <v>2176</v>
      </c>
      <c r="D41" s="70">
        <v>90150520</v>
      </c>
      <c r="E41" s="70"/>
      <c r="F41" s="70" t="s">
        <v>373</v>
      </c>
      <c r="G41" s="97">
        <v>38533</v>
      </c>
      <c r="H41" s="70" t="s">
        <v>154</v>
      </c>
      <c r="I41" s="77">
        <v>3.3499999999999996</v>
      </c>
      <c r="J41" s="83" t="s">
        <v>150</v>
      </c>
      <c r="K41" s="83" t="s">
        <v>158</v>
      </c>
      <c r="L41" s="84">
        <v>3.8450999999999999E-2</v>
      </c>
      <c r="M41" s="84">
        <v>3.4000000000000002E-3</v>
      </c>
      <c r="N41" s="77">
        <v>170736.63000000003</v>
      </c>
      <c r="O41" s="79">
        <v>144.9</v>
      </c>
      <c r="P41" s="77">
        <v>247.39748000000003</v>
      </c>
      <c r="Q41" s="78">
        <f t="shared" si="1"/>
        <v>0.12029345984721597</v>
      </c>
      <c r="R41" s="78">
        <f>P41/'סכום נכסי הקרן'!$C$42</f>
        <v>3.0982088643767094E-3</v>
      </c>
    </row>
    <row r="42" spans="2:18">
      <c r="B42" s="76" t="s">
        <v>2208</v>
      </c>
      <c r="C42" s="83" t="s">
        <v>2176</v>
      </c>
      <c r="D42" s="70">
        <v>91102799</v>
      </c>
      <c r="E42" s="70"/>
      <c r="F42" s="70" t="s">
        <v>373</v>
      </c>
      <c r="G42" s="97">
        <v>41339</v>
      </c>
      <c r="H42" s="70" t="s">
        <v>154</v>
      </c>
      <c r="I42" s="77">
        <v>1.2400000000000004</v>
      </c>
      <c r="J42" s="83" t="s">
        <v>629</v>
      </c>
      <c r="K42" s="83" t="s">
        <v>158</v>
      </c>
      <c r="L42" s="84">
        <v>4.7500000000000001E-2</v>
      </c>
      <c r="M42" s="84">
        <v>9.0000000000000011E-3</v>
      </c>
      <c r="N42" s="77">
        <v>38231.390000000007</v>
      </c>
      <c r="O42" s="79">
        <v>110.41</v>
      </c>
      <c r="P42" s="77">
        <v>42.211269999999999</v>
      </c>
      <c r="Q42" s="78">
        <f t="shared" si="1"/>
        <v>2.0524621806353855E-2</v>
      </c>
      <c r="R42" s="78">
        <f>P42/'סכום נכסי הקרן'!$C$42</f>
        <v>5.2862030320841849E-4</v>
      </c>
    </row>
    <row r="43" spans="2:18">
      <c r="B43" s="76" t="s">
        <v>2208</v>
      </c>
      <c r="C43" s="83" t="s">
        <v>2176</v>
      </c>
      <c r="D43" s="70">
        <v>91102798</v>
      </c>
      <c r="E43" s="70"/>
      <c r="F43" s="70" t="s">
        <v>373</v>
      </c>
      <c r="G43" s="97">
        <v>41339</v>
      </c>
      <c r="H43" s="70" t="s">
        <v>154</v>
      </c>
      <c r="I43" s="77">
        <v>1.24</v>
      </c>
      <c r="J43" s="83" t="s">
        <v>629</v>
      </c>
      <c r="K43" s="83" t="s">
        <v>158</v>
      </c>
      <c r="L43" s="84">
        <v>4.4999999999999998E-2</v>
      </c>
      <c r="M43" s="84">
        <v>8.0000000000000002E-3</v>
      </c>
      <c r="N43" s="77">
        <v>65026.920000000013</v>
      </c>
      <c r="O43" s="79">
        <v>110.03</v>
      </c>
      <c r="P43" s="77">
        <v>71.549120000000016</v>
      </c>
      <c r="Q43" s="78">
        <f t="shared" si="1"/>
        <v>3.4789728633548081E-2</v>
      </c>
      <c r="R43" s="78">
        <f>P43/'סכום נכסי הקרן'!$C$42</f>
        <v>8.9602415441884429E-4</v>
      </c>
    </row>
    <row r="44" spans="2:18">
      <c r="B44" s="76" t="s">
        <v>2210</v>
      </c>
      <c r="C44" s="83" t="s">
        <v>2177</v>
      </c>
      <c r="D44" s="70">
        <v>6686</v>
      </c>
      <c r="E44" s="70"/>
      <c r="F44" s="70" t="s">
        <v>2178</v>
      </c>
      <c r="G44" s="97">
        <v>43471</v>
      </c>
      <c r="H44" s="70" t="s">
        <v>2175</v>
      </c>
      <c r="I44" s="77">
        <v>0.26999999999798413</v>
      </c>
      <c r="J44" s="83" t="s">
        <v>150</v>
      </c>
      <c r="K44" s="83" t="s">
        <v>158</v>
      </c>
      <c r="L44" s="84">
        <v>2.2970000000000001E-2</v>
      </c>
      <c r="M44" s="84">
        <v>1.3700000000047037E-2</v>
      </c>
      <c r="N44" s="77">
        <v>14765.120034000003</v>
      </c>
      <c r="O44" s="79">
        <v>100.79</v>
      </c>
      <c r="P44" s="77">
        <v>14.881765089000002</v>
      </c>
      <c r="Q44" s="78">
        <f t="shared" si="1"/>
        <v>7.2360438400153552E-3</v>
      </c>
      <c r="R44" s="78">
        <f>P44/'סכום נכסי הקרן'!$C$42</f>
        <v>1.863673652468556E-4</v>
      </c>
    </row>
    <row r="45" spans="2:18">
      <c r="B45" s="76" t="s">
        <v>2211</v>
      </c>
      <c r="C45" s="83" t="s">
        <v>2177</v>
      </c>
      <c r="D45" s="70">
        <v>14811160</v>
      </c>
      <c r="E45" s="70"/>
      <c r="F45" s="70" t="s">
        <v>2178</v>
      </c>
      <c r="G45" s="97">
        <v>42201</v>
      </c>
      <c r="H45" s="70" t="s">
        <v>2175</v>
      </c>
      <c r="I45" s="77">
        <v>6.5200000000000005</v>
      </c>
      <c r="J45" s="83" t="s">
        <v>337</v>
      </c>
      <c r="K45" s="83" t="s">
        <v>158</v>
      </c>
      <c r="L45" s="84">
        <v>4.2030000000000005E-2</v>
      </c>
      <c r="M45" s="84">
        <v>1.34E-2</v>
      </c>
      <c r="N45" s="77">
        <v>4714.0000000000009</v>
      </c>
      <c r="O45" s="79">
        <v>121.1</v>
      </c>
      <c r="P45" s="77">
        <v>5.708660000000001</v>
      </c>
      <c r="Q45" s="78">
        <f t="shared" si="1"/>
        <v>2.7757536677067525E-3</v>
      </c>
      <c r="R45" s="78">
        <f>P45/'סכום נכסי הקרן'!$C$42</f>
        <v>7.1490708052938731E-5</v>
      </c>
    </row>
    <row r="46" spans="2:18">
      <c r="B46" s="76" t="s">
        <v>2211</v>
      </c>
      <c r="C46" s="83" t="s">
        <v>2176</v>
      </c>
      <c r="D46" s="70">
        <v>14760843</v>
      </c>
      <c r="E46" s="70"/>
      <c r="F46" s="70" t="s">
        <v>2178</v>
      </c>
      <c r="G46" s="97">
        <v>40742</v>
      </c>
      <c r="H46" s="70" t="s">
        <v>2175</v>
      </c>
      <c r="I46" s="77">
        <v>4.5699999999999994</v>
      </c>
      <c r="J46" s="83" t="s">
        <v>337</v>
      </c>
      <c r="K46" s="83" t="s">
        <v>158</v>
      </c>
      <c r="L46" s="84">
        <v>4.4999999999999998E-2</v>
      </c>
      <c r="M46" s="84">
        <v>1.3999999999999998E-3</v>
      </c>
      <c r="N46" s="77">
        <v>55942.660000000011</v>
      </c>
      <c r="O46" s="79">
        <v>126.14</v>
      </c>
      <c r="P46" s="77">
        <v>70.566070000000025</v>
      </c>
      <c r="Q46" s="78">
        <f t="shared" si="1"/>
        <v>3.4311734736024127E-2</v>
      </c>
      <c r="R46" s="78">
        <f>P46/'סכום נכסי הקרן'!$C$42</f>
        <v>8.8371321970711844E-4</v>
      </c>
    </row>
    <row r="47" spans="2:18">
      <c r="B47" s="76" t="s">
        <v>2212</v>
      </c>
      <c r="C47" s="83" t="s">
        <v>2176</v>
      </c>
      <c r="D47" s="70">
        <v>7936</v>
      </c>
      <c r="E47" s="70"/>
      <c r="F47" s="70" t="s">
        <v>2179</v>
      </c>
      <c r="G47" s="97">
        <v>44087</v>
      </c>
      <c r="H47" s="70" t="s">
        <v>2175</v>
      </c>
      <c r="I47" s="77">
        <v>6.7399999999429845</v>
      </c>
      <c r="J47" s="83" t="s">
        <v>337</v>
      </c>
      <c r="K47" s="83" t="s">
        <v>158</v>
      </c>
      <c r="L47" s="84">
        <v>1.7947999999999999E-2</v>
      </c>
      <c r="M47" s="84">
        <v>1.849999999989442E-2</v>
      </c>
      <c r="N47" s="77">
        <v>37948.589724000005</v>
      </c>
      <c r="O47" s="79">
        <v>99.83</v>
      </c>
      <c r="P47" s="77">
        <v>37.884076684</v>
      </c>
      <c r="Q47" s="78">
        <f t="shared" si="1"/>
        <v>1.8420586407895522E-2</v>
      </c>
      <c r="R47" s="78">
        <f>P47/'סכום נכסי הקרן'!$C$42</f>
        <v>4.7442998288056855E-4</v>
      </c>
    </row>
    <row r="48" spans="2:18">
      <c r="B48" s="76" t="s">
        <v>2212</v>
      </c>
      <c r="C48" s="83" t="s">
        <v>2176</v>
      </c>
      <c r="D48" s="70">
        <v>7937</v>
      </c>
      <c r="E48" s="70"/>
      <c r="F48" s="70" t="s">
        <v>2179</v>
      </c>
      <c r="G48" s="97">
        <v>44087</v>
      </c>
      <c r="H48" s="70" t="s">
        <v>2175</v>
      </c>
      <c r="I48" s="77">
        <v>10.280000000544744</v>
      </c>
      <c r="J48" s="83" t="s">
        <v>337</v>
      </c>
      <c r="K48" s="83" t="s">
        <v>158</v>
      </c>
      <c r="L48" s="84">
        <v>2.8999999999999998E-2</v>
      </c>
      <c r="M48" s="84">
        <v>2.9099999995006516E-2</v>
      </c>
      <c r="N48" s="77">
        <v>877.98800100000017</v>
      </c>
      <c r="O48" s="79">
        <v>100.36</v>
      </c>
      <c r="P48" s="77">
        <v>0.88114878400000018</v>
      </c>
      <c r="Q48" s="78">
        <f t="shared" si="1"/>
        <v>4.2844589956020243E-4</v>
      </c>
      <c r="R48" s="78">
        <f>P48/'סכום נכסי הקרן'!$C$42</f>
        <v>1.1034805097544077E-5</v>
      </c>
    </row>
    <row r="49" spans="2:18">
      <c r="B49" s="76" t="s">
        <v>2213</v>
      </c>
      <c r="C49" s="83" t="s">
        <v>2177</v>
      </c>
      <c r="D49" s="70">
        <v>472710</v>
      </c>
      <c r="E49" s="70"/>
      <c r="F49" s="70" t="s">
        <v>2179</v>
      </c>
      <c r="G49" s="97">
        <v>42901</v>
      </c>
      <c r="H49" s="70" t="s">
        <v>2175</v>
      </c>
      <c r="I49" s="77">
        <v>2.0300000000979948</v>
      </c>
      <c r="J49" s="83" t="s">
        <v>185</v>
      </c>
      <c r="K49" s="83" t="s">
        <v>158</v>
      </c>
      <c r="L49" s="84">
        <v>0.04</v>
      </c>
      <c r="M49" s="84">
        <v>1.7500000000202468E-2</v>
      </c>
      <c r="N49" s="77">
        <v>11669.558976000002</v>
      </c>
      <c r="O49" s="79">
        <v>105.81</v>
      </c>
      <c r="P49" s="77">
        <v>12.347560093000002</v>
      </c>
      <c r="Q49" s="78">
        <f t="shared" si="1"/>
        <v>6.00382317660787E-3</v>
      </c>
      <c r="R49" s="78">
        <f>P49/'סכום נכסי הקרן'!$C$42</f>
        <v>1.546310016316929E-4</v>
      </c>
    </row>
    <row r="50" spans="2:18">
      <c r="B50" s="76" t="s">
        <v>2214</v>
      </c>
      <c r="C50" s="83" t="s">
        <v>2177</v>
      </c>
      <c r="D50" s="70">
        <v>4069</v>
      </c>
      <c r="E50" s="70"/>
      <c r="F50" s="70" t="s">
        <v>458</v>
      </c>
      <c r="G50" s="97">
        <v>42052</v>
      </c>
      <c r="H50" s="70" t="s">
        <v>154</v>
      </c>
      <c r="I50" s="77">
        <v>5.45</v>
      </c>
      <c r="J50" s="83" t="s">
        <v>401</v>
      </c>
      <c r="K50" s="83" t="s">
        <v>158</v>
      </c>
      <c r="L50" s="84">
        <v>2.9779E-2</v>
      </c>
      <c r="M50" s="84">
        <v>5.3E-3</v>
      </c>
      <c r="N50" s="77">
        <v>15568.900000000001</v>
      </c>
      <c r="O50" s="79">
        <v>114.8</v>
      </c>
      <c r="P50" s="77">
        <v>17.873090000000005</v>
      </c>
      <c r="Q50" s="78">
        <f t="shared" si="1"/>
        <v>8.6905324753537416E-3</v>
      </c>
      <c r="R50" s="78">
        <f>P50/'סכום נכסי הקרן'!$C$42</f>
        <v>2.2382833435410389E-4</v>
      </c>
    </row>
    <row r="51" spans="2:18">
      <c r="B51" s="76" t="s">
        <v>2215</v>
      </c>
      <c r="C51" s="83" t="s">
        <v>2176</v>
      </c>
      <c r="D51" s="70">
        <v>90145563</v>
      </c>
      <c r="E51" s="70"/>
      <c r="F51" s="70" t="s">
        <v>458</v>
      </c>
      <c r="G51" s="97">
        <v>42122</v>
      </c>
      <c r="H51" s="70" t="s">
        <v>154</v>
      </c>
      <c r="I51" s="77">
        <v>5.47</v>
      </c>
      <c r="J51" s="83" t="s">
        <v>401</v>
      </c>
      <c r="K51" s="83" t="s">
        <v>158</v>
      </c>
      <c r="L51" s="84">
        <v>2.4799999999999999E-2</v>
      </c>
      <c r="M51" s="84">
        <v>1.1699999999999999E-2</v>
      </c>
      <c r="N51" s="77">
        <v>91561.830000000016</v>
      </c>
      <c r="O51" s="79">
        <v>108.75</v>
      </c>
      <c r="P51" s="77">
        <v>99.573490000000021</v>
      </c>
      <c r="Q51" s="78">
        <f t="shared" si="1"/>
        <v>4.8416174736954323E-2</v>
      </c>
      <c r="R51" s="78">
        <f>P51/'סכום נכסי הקרן'!$C$42</f>
        <v>1.2469790289493881E-3</v>
      </c>
    </row>
    <row r="52" spans="2:18">
      <c r="B52" s="76" t="s">
        <v>2216</v>
      </c>
      <c r="C52" s="83" t="s">
        <v>2177</v>
      </c>
      <c r="D52" s="70">
        <v>7970</v>
      </c>
      <c r="E52" s="70"/>
      <c r="F52" s="70" t="s">
        <v>2179</v>
      </c>
      <c r="G52" s="97">
        <v>44098</v>
      </c>
      <c r="H52" s="70" t="s">
        <v>2175</v>
      </c>
      <c r="I52" s="77">
        <v>10.160000000131733</v>
      </c>
      <c r="J52" s="83" t="s">
        <v>337</v>
      </c>
      <c r="K52" s="83" t="s">
        <v>158</v>
      </c>
      <c r="L52" s="84">
        <v>1.8500000000000003E-2</v>
      </c>
      <c r="M52" s="84">
        <v>1.9400000000535166E-2</v>
      </c>
      <c r="N52" s="77">
        <v>14683.542004000003</v>
      </c>
      <c r="O52" s="79">
        <v>99.26</v>
      </c>
      <c r="P52" s="77">
        <v>14.574884163000002</v>
      </c>
      <c r="Q52" s="78">
        <f t="shared" si="1"/>
        <v>7.0868274116602341E-3</v>
      </c>
      <c r="R52" s="78">
        <f>P52/'סכום נכסי הקרן'!$C$42</f>
        <v>1.8252423311292549E-4</v>
      </c>
    </row>
    <row r="53" spans="2:18">
      <c r="B53" s="76" t="s">
        <v>2216</v>
      </c>
      <c r="C53" s="83" t="s">
        <v>2177</v>
      </c>
      <c r="D53" s="70">
        <v>7699</v>
      </c>
      <c r="E53" s="70"/>
      <c r="F53" s="70" t="s">
        <v>2179</v>
      </c>
      <c r="G53" s="97">
        <v>43977</v>
      </c>
      <c r="H53" s="70" t="s">
        <v>2175</v>
      </c>
      <c r="I53" s="77">
        <v>10.150000000028838</v>
      </c>
      <c r="J53" s="83" t="s">
        <v>337</v>
      </c>
      <c r="K53" s="83" t="s">
        <v>158</v>
      </c>
      <c r="L53" s="84">
        <v>1.908E-2</v>
      </c>
      <c r="M53" s="84">
        <v>1.8300000000057673E-2</v>
      </c>
      <c r="N53" s="77">
        <v>25785.732294000005</v>
      </c>
      <c r="O53" s="79">
        <v>100.86</v>
      </c>
      <c r="P53" s="77">
        <v>26.007490395000005</v>
      </c>
      <c r="Q53" s="78">
        <f t="shared" si="1"/>
        <v>1.264576745712118E-2</v>
      </c>
      <c r="R53" s="78">
        <f>P53/'סכום נכסי הקרן'!$C$42</f>
        <v>3.2569708180528407E-4</v>
      </c>
    </row>
    <row r="54" spans="2:18">
      <c r="B54" s="76" t="s">
        <v>2216</v>
      </c>
      <c r="C54" s="83" t="s">
        <v>2177</v>
      </c>
      <c r="D54" s="70">
        <v>7567</v>
      </c>
      <c r="E54" s="70"/>
      <c r="F54" s="70" t="s">
        <v>2179</v>
      </c>
      <c r="G54" s="97">
        <v>43919</v>
      </c>
      <c r="H54" s="70" t="s">
        <v>2175</v>
      </c>
      <c r="I54" s="77">
        <v>9.8399999998410212</v>
      </c>
      <c r="J54" s="83" t="s">
        <v>337</v>
      </c>
      <c r="K54" s="83" t="s">
        <v>158</v>
      </c>
      <c r="L54" s="84">
        <v>2.69E-2</v>
      </c>
      <c r="M54" s="84">
        <v>1.659999999969718E-2</v>
      </c>
      <c r="N54" s="77">
        <v>14325.406841000002</v>
      </c>
      <c r="O54" s="79">
        <v>110.65</v>
      </c>
      <c r="P54" s="77">
        <v>15.851062628000001</v>
      </c>
      <c r="Q54" s="78">
        <f t="shared" si="1"/>
        <v>7.7073508015401918E-3</v>
      </c>
      <c r="R54" s="78">
        <f>P54/'סכום נכסי הקרן'!$C$42</f>
        <v>1.9850607509769292E-4</v>
      </c>
    </row>
    <row r="55" spans="2:18">
      <c r="B55" s="76" t="s">
        <v>2216</v>
      </c>
      <c r="C55" s="83" t="s">
        <v>2177</v>
      </c>
      <c r="D55" s="70">
        <v>7856</v>
      </c>
      <c r="E55" s="70"/>
      <c r="F55" s="70" t="s">
        <v>2179</v>
      </c>
      <c r="G55" s="97">
        <v>44041</v>
      </c>
      <c r="H55" s="70" t="s">
        <v>2175</v>
      </c>
      <c r="I55" s="77">
        <v>10.139999999959702</v>
      </c>
      <c r="J55" s="83" t="s">
        <v>337</v>
      </c>
      <c r="K55" s="83" t="s">
        <v>158</v>
      </c>
      <c r="L55" s="84">
        <v>1.9220000000000001E-2</v>
      </c>
      <c r="M55" s="84">
        <v>1.9000000000054459E-2</v>
      </c>
      <c r="N55" s="77">
        <v>18264.893709000004</v>
      </c>
      <c r="O55" s="79">
        <v>100.54</v>
      </c>
      <c r="P55" s="77">
        <v>18.363524491000003</v>
      </c>
      <c r="Q55" s="78">
        <f t="shared" si="1"/>
        <v>8.9289991798278453E-3</v>
      </c>
      <c r="R55" s="78">
        <f>P55/'סכום נכסי הקרן'!$C$42</f>
        <v>2.2997014504438367E-4</v>
      </c>
    </row>
    <row r="56" spans="2:18">
      <c r="B56" s="76" t="s">
        <v>2216</v>
      </c>
      <c r="C56" s="83" t="s">
        <v>2177</v>
      </c>
      <c r="D56" s="70">
        <v>7566</v>
      </c>
      <c r="E56" s="70"/>
      <c r="F56" s="70" t="s">
        <v>2179</v>
      </c>
      <c r="G56" s="97">
        <v>43919</v>
      </c>
      <c r="H56" s="70" t="s">
        <v>2175</v>
      </c>
      <c r="I56" s="77">
        <v>9.4600000002543236</v>
      </c>
      <c r="J56" s="83" t="s">
        <v>337</v>
      </c>
      <c r="K56" s="83" t="s">
        <v>158</v>
      </c>
      <c r="L56" s="84">
        <v>2.69E-2</v>
      </c>
      <c r="M56" s="84">
        <v>1.6500000000664282E-2</v>
      </c>
      <c r="N56" s="77">
        <v>14325.406837000002</v>
      </c>
      <c r="O56" s="79">
        <v>110.34</v>
      </c>
      <c r="P56" s="77">
        <v>15.806653863000001</v>
      </c>
      <c r="Q56" s="78">
        <f t="shared" si="1"/>
        <v>7.6857576794542599E-3</v>
      </c>
      <c r="R56" s="78">
        <f>P56/'סכום נכסי הקרן'!$C$42</f>
        <v>1.9794993511850224E-4</v>
      </c>
    </row>
    <row r="57" spans="2:18">
      <c r="B57" s="76" t="s">
        <v>2216</v>
      </c>
      <c r="C57" s="83" t="s">
        <v>2177</v>
      </c>
      <c r="D57" s="70">
        <v>7700</v>
      </c>
      <c r="E57" s="70"/>
      <c r="F57" s="70" t="s">
        <v>2179</v>
      </c>
      <c r="G57" s="97">
        <v>43977</v>
      </c>
      <c r="H57" s="70" t="s">
        <v>2175</v>
      </c>
      <c r="I57" s="77">
        <v>9.759999999757305</v>
      </c>
      <c r="J57" s="83" t="s">
        <v>337</v>
      </c>
      <c r="K57" s="83" t="s">
        <v>158</v>
      </c>
      <c r="L57" s="84">
        <v>1.8769999999999998E-2</v>
      </c>
      <c r="M57" s="84">
        <v>1.8199999999479938E-2</v>
      </c>
      <c r="N57" s="77">
        <v>17190.488196000002</v>
      </c>
      <c r="O57" s="79">
        <v>100.67</v>
      </c>
      <c r="P57" s="77">
        <v>17.305664195000006</v>
      </c>
      <c r="Q57" s="78">
        <f t="shared" si="1"/>
        <v>8.4146298538313163E-3</v>
      </c>
      <c r="R57" s="78">
        <f>P57/'סכום נכסי הקרן'!$C$42</f>
        <v>2.1672234580916364E-4</v>
      </c>
    </row>
    <row r="58" spans="2:18">
      <c r="B58" s="76" t="s">
        <v>2216</v>
      </c>
      <c r="C58" s="83" t="s">
        <v>2177</v>
      </c>
      <c r="D58" s="70">
        <v>7855</v>
      </c>
      <c r="E58" s="70"/>
      <c r="F58" s="70" t="s">
        <v>2179</v>
      </c>
      <c r="G58" s="97">
        <v>44041</v>
      </c>
      <c r="H58" s="70" t="s">
        <v>2175</v>
      </c>
      <c r="I58" s="77">
        <v>9.7400000000114915</v>
      </c>
      <c r="J58" s="83" t="s">
        <v>337</v>
      </c>
      <c r="K58" s="83" t="s">
        <v>158</v>
      </c>
      <c r="L58" s="84">
        <v>1.9009999999999999E-2</v>
      </c>
      <c r="M58" s="84">
        <v>1.8800000000421417E-2</v>
      </c>
      <c r="N58" s="77">
        <v>10385.919953000002</v>
      </c>
      <c r="O58" s="79">
        <v>100.53</v>
      </c>
      <c r="P58" s="77">
        <v>10.440965812000002</v>
      </c>
      <c r="Q58" s="78">
        <f t="shared" si="1"/>
        <v>5.0767691799931706E-3</v>
      </c>
      <c r="R58" s="78">
        <f>P58/'סכום נכסי הקרן'!$C$42</f>
        <v>1.3075433440709489E-4</v>
      </c>
    </row>
    <row r="59" spans="2:18">
      <c r="B59" s="76" t="s">
        <v>2216</v>
      </c>
      <c r="C59" s="83" t="s">
        <v>2177</v>
      </c>
      <c r="D59" s="70">
        <v>7971</v>
      </c>
      <c r="E59" s="70"/>
      <c r="F59" s="70" t="s">
        <v>2179</v>
      </c>
      <c r="G59" s="97">
        <v>44098</v>
      </c>
      <c r="H59" s="70" t="s">
        <v>2175</v>
      </c>
      <c r="I59" s="77">
        <v>9.7700000003507697</v>
      </c>
      <c r="J59" s="83" t="s">
        <v>337</v>
      </c>
      <c r="K59" s="83" t="s">
        <v>158</v>
      </c>
      <c r="L59" s="84">
        <v>1.822E-2</v>
      </c>
      <c r="M59" s="84">
        <v>1.9100000001588388E-2</v>
      </c>
      <c r="N59" s="77">
        <v>6088.2979020000021</v>
      </c>
      <c r="O59" s="79">
        <v>99.27</v>
      </c>
      <c r="P59" s="77">
        <v>6.0438531440000007</v>
      </c>
      <c r="Q59" s="78">
        <f t="shared" si="1"/>
        <v>2.9387365041076167E-3</v>
      </c>
      <c r="R59" s="78">
        <f>P59/'סכום נכסי הקרן'!$C$42</f>
        <v>7.5688399840337283E-5</v>
      </c>
    </row>
    <row r="60" spans="2:18">
      <c r="B60" s="76" t="s">
        <v>2217</v>
      </c>
      <c r="C60" s="83" t="s">
        <v>2177</v>
      </c>
      <c r="D60" s="70">
        <v>4100</v>
      </c>
      <c r="E60" s="70"/>
      <c r="F60" s="70" t="s">
        <v>458</v>
      </c>
      <c r="G60" s="97">
        <v>42052</v>
      </c>
      <c r="H60" s="70" t="s">
        <v>154</v>
      </c>
      <c r="I60" s="77">
        <v>5.46</v>
      </c>
      <c r="J60" s="83" t="s">
        <v>401</v>
      </c>
      <c r="K60" s="83" t="s">
        <v>158</v>
      </c>
      <c r="L60" s="84">
        <v>2.9779E-2</v>
      </c>
      <c r="M60" s="84">
        <v>5.0000000000000001E-3</v>
      </c>
      <c r="N60" s="77">
        <v>12883.700000000003</v>
      </c>
      <c r="O60" s="79">
        <v>115.03</v>
      </c>
      <c r="P60" s="77">
        <v>14.820120000000003</v>
      </c>
      <c r="Q60" s="78">
        <f t="shared" si="1"/>
        <v>7.2060698037462734E-3</v>
      </c>
      <c r="R60" s="78">
        <f>P60/'סכום נכסי הקרן'!$C$42</f>
        <v>1.8559537128319401E-4</v>
      </c>
    </row>
    <row r="61" spans="2:18">
      <c r="B61" s="76" t="s">
        <v>2218</v>
      </c>
      <c r="C61" s="83" t="s">
        <v>2176</v>
      </c>
      <c r="D61" s="70">
        <v>95350502</v>
      </c>
      <c r="E61" s="70"/>
      <c r="F61" s="70" t="s">
        <v>458</v>
      </c>
      <c r="G61" s="97">
        <v>41767</v>
      </c>
      <c r="H61" s="70" t="s">
        <v>154</v>
      </c>
      <c r="I61" s="77">
        <v>5.97</v>
      </c>
      <c r="J61" s="83" t="s">
        <v>401</v>
      </c>
      <c r="K61" s="83" t="s">
        <v>158</v>
      </c>
      <c r="L61" s="84">
        <v>5.3499999999999999E-2</v>
      </c>
      <c r="M61" s="84">
        <v>1.2199999999999999E-2</v>
      </c>
      <c r="N61" s="77">
        <v>1246.4000000000003</v>
      </c>
      <c r="O61" s="79">
        <v>126.72</v>
      </c>
      <c r="P61" s="77">
        <v>1.5794300000000003</v>
      </c>
      <c r="Q61" s="78">
        <f t="shared" si="1"/>
        <v>7.6797507915799445E-4</v>
      </c>
      <c r="R61" s="78">
        <f>P61/'סכום נכסי הקרן'!$C$42</f>
        <v>1.977952251842867E-5</v>
      </c>
    </row>
    <row r="62" spans="2:18">
      <c r="B62" s="76" t="s">
        <v>2218</v>
      </c>
      <c r="C62" s="83" t="s">
        <v>2176</v>
      </c>
      <c r="D62" s="70">
        <v>95350101</v>
      </c>
      <c r="E62" s="70"/>
      <c r="F62" s="70" t="s">
        <v>458</v>
      </c>
      <c r="G62" s="97">
        <v>41269</v>
      </c>
      <c r="H62" s="70" t="s">
        <v>154</v>
      </c>
      <c r="I62" s="77">
        <v>6.0700000000000012</v>
      </c>
      <c r="J62" s="83" t="s">
        <v>401</v>
      </c>
      <c r="K62" s="83" t="s">
        <v>158</v>
      </c>
      <c r="L62" s="84">
        <v>5.3499999999999999E-2</v>
      </c>
      <c r="M62" s="84">
        <v>3.5000000000000005E-3</v>
      </c>
      <c r="N62" s="77">
        <v>6190.44</v>
      </c>
      <c r="O62" s="79">
        <v>135.47</v>
      </c>
      <c r="P62" s="77">
        <v>8.3861900000000009</v>
      </c>
      <c r="Q62" s="78">
        <f t="shared" si="1"/>
        <v>4.0776640491088437E-3</v>
      </c>
      <c r="R62" s="78">
        <f>P62/'סכום נכסי הקרן'!$C$42</f>
        <v>1.0502195978854481E-4</v>
      </c>
    </row>
    <row r="63" spans="2:18">
      <c r="B63" s="76" t="s">
        <v>2218</v>
      </c>
      <c r="C63" s="83" t="s">
        <v>2176</v>
      </c>
      <c r="D63" s="70">
        <v>95350102</v>
      </c>
      <c r="E63" s="70"/>
      <c r="F63" s="70" t="s">
        <v>458</v>
      </c>
      <c r="G63" s="97">
        <v>41767</v>
      </c>
      <c r="H63" s="70" t="s">
        <v>154</v>
      </c>
      <c r="I63" s="77">
        <v>6.5</v>
      </c>
      <c r="J63" s="83" t="s">
        <v>401</v>
      </c>
      <c r="K63" s="83" t="s">
        <v>158</v>
      </c>
      <c r="L63" s="84">
        <v>5.3499999999999999E-2</v>
      </c>
      <c r="M63" s="84">
        <v>1.5600000000000003E-2</v>
      </c>
      <c r="N63" s="77">
        <v>975.47000000000014</v>
      </c>
      <c r="O63" s="79">
        <v>126.72</v>
      </c>
      <c r="P63" s="77">
        <v>1.23611</v>
      </c>
      <c r="Q63" s="78">
        <f t="shared" si="1"/>
        <v>6.0104067612872262E-4</v>
      </c>
      <c r="R63" s="78">
        <f>P63/'סכום נכסי הקרן'!$C$42</f>
        <v>1.5480056463569047E-5</v>
      </c>
    </row>
    <row r="64" spans="2:18">
      <c r="B64" s="76" t="s">
        <v>2218</v>
      </c>
      <c r="C64" s="83" t="s">
        <v>2176</v>
      </c>
      <c r="D64" s="70">
        <v>95350202</v>
      </c>
      <c r="E64" s="70"/>
      <c r="F64" s="70" t="s">
        <v>458</v>
      </c>
      <c r="G64" s="97">
        <v>41767</v>
      </c>
      <c r="H64" s="70" t="s">
        <v>154</v>
      </c>
      <c r="I64" s="77">
        <v>5.97</v>
      </c>
      <c r="J64" s="83" t="s">
        <v>401</v>
      </c>
      <c r="K64" s="83" t="s">
        <v>158</v>
      </c>
      <c r="L64" s="84">
        <v>5.3499999999999999E-2</v>
      </c>
      <c r="M64" s="84">
        <v>1.2199999999999999E-2</v>
      </c>
      <c r="N64" s="77">
        <v>1246.46</v>
      </c>
      <c r="O64" s="79">
        <v>126.72</v>
      </c>
      <c r="P64" s="77">
        <v>1.5795100000000002</v>
      </c>
      <c r="Q64" s="78">
        <f t="shared" si="1"/>
        <v>7.6801397800525741E-4</v>
      </c>
      <c r="R64" s="78">
        <f>P64/'סכום נכסי הקרן'!$C$42</f>
        <v>1.978052437466888E-5</v>
      </c>
    </row>
    <row r="65" spans="2:18">
      <c r="B65" s="76" t="s">
        <v>2218</v>
      </c>
      <c r="C65" s="83" t="s">
        <v>2176</v>
      </c>
      <c r="D65" s="70">
        <v>95350201</v>
      </c>
      <c r="E65" s="70"/>
      <c r="F65" s="70" t="s">
        <v>458</v>
      </c>
      <c r="G65" s="97">
        <v>41269</v>
      </c>
      <c r="H65" s="70" t="s">
        <v>154</v>
      </c>
      <c r="I65" s="77">
        <v>6.0700000000000021</v>
      </c>
      <c r="J65" s="83" t="s">
        <v>401</v>
      </c>
      <c r="K65" s="83" t="s">
        <v>158</v>
      </c>
      <c r="L65" s="84">
        <v>5.3499999999999999E-2</v>
      </c>
      <c r="M65" s="84">
        <v>3.5000000000000005E-3</v>
      </c>
      <c r="N65" s="77">
        <v>6577.630000000001</v>
      </c>
      <c r="O65" s="79">
        <v>135.47</v>
      </c>
      <c r="P65" s="77">
        <v>8.9107099999999999</v>
      </c>
      <c r="Q65" s="78">
        <f t="shared" si="1"/>
        <v>4.3327043411888659E-3</v>
      </c>
      <c r="R65" s="78">
        <f>P65/'סכום נכסי הקרן'!$C$42</f>
        <v>1.1159063022747922E-4</v>
      </c>
    </row>
    <row r="66" spans="2:18">
      <c r="B66" s="76" t="s">
        <v>2218</v>
      </c>
      <c r="C66" s="83" t="s">
        <v>2176</v>
      </c>
      <c r="D66" s="70">
        <v>95350301</v>
      </c>
      <c r="E66" s="70"/>
      <c r="F66" s="70" t="s">
        <v>458</v>
      </c>
      <c r="G66" s="97">
        <v>41281</v>
      </c>
      <c r="H66" s="70" t="s">
        <v>154</v>
      </c>
      <c r="I66" s="77">
        <v>6.0699999999999985</v>
      </c>
      <c r="J66" s="83" t="s">
        <v>401</v>
      </c>
      <c r="K66" s="83" t="s">
        <v>158</v>
      </c>
      <c r="L66" s="84">
        <v>5.3499999999999999E-2</v>
      </c>
      <c r="M66" s="84">
        <v>3.7000000000000002E-3</v>
      </c>
      <c r="N66" s="77">
        <v>8286.5000000000018</v>
      </c>
      <c r="O66" s="79">
        <v>135.38</v>
      </c>
      <c r="P66" s="77">
        <v>11.218270000000002</v>
      </c>
      <c r="Q66" s="78">
        <f t="shared" si="1"/>
        <v>5.4547221410671913E-3</v>
      </c>
      <c r="R66" s="78">
        <f>P66/'סכום נכסי הקרן'!$C$42</f>
        <v>1.4048867254820588E-4</v>
      </c>
    </row>
    <row r="67" spans="2:18">
      <c r="B67" s="76" t="s">
        <v>2218</v>
      </c>
      <c r="C67" s="83" t="s">
        <v>2176</v>
      </c>
      <c r="D67" s="70">
        <v>95350302</v>
      </c>
      <c r="E67" s="70"/>
      <c r="F67" s="70" t="s">
        <v>458</v>
      </c>
      <c r="G67" s="97">
        <v>41767</v>
      </c>
      <c r="H67" s="70" t="s">
        <v>154</v>
      </c>
      <c r="I67" s="77">
        <v>5.9699999999999989</v>
      </c>
      <c r="J67" s="83" t="s">
        <v>401</v>
      </c>
      <c r="K67" s="83" t="s">
        <v>158</v>
      </c>
      <c r="L67" s="84">
        <v>5.3499999999999999E-2</v>
      </c>
      <c r="M67" s="84">
        <v>1.2200000000000003E-2</v>
      </c>
      <c r="N67" s="77">
        <v>1463.2000000000003</v>
      </c>
      <c r="O67" s="79">
        <v>126.72</v>
      </c>
      <c r="P67" s="77">
        <v>1.8541600000000003</v>
      </c>
      <c r="Q67" s="78">
        <f t="shared" si="1"/>
        <v>9.0155858301512999E-4</v>
      </c>
      <c r="R67" s="78">
        <f>P67/'סכום נכסי הקרן'!$C$42</f>
        <v>2.3220022079338559E-5</v>
      </c>
    </row>
    <row r="68" spans="2:18">
      <c r="B68" s="76" t="s">
        <v>2218</v>
      </c>
      <c r="C68" s="83" t="s">
        <v>2176</v>
      </c>
      <c r="D68" s="70">
        <v>95350401</v>
      </c>
      <c r="E68" s="70"/>
      <c r="F68" s="70" t="s">
        <v>458</v>
      </c>
      <c r="G68" s="97">
        <v>41281</v>
      </c>
      <c r="H68" s="70" t="s">
        <v>154</v>
      </c>
      <c r="I68" s="77">
        <v>6.07</v>
      </c>
      <c r="J68" s="83" t="s">
        <v>401</v>
      </c>
      <c r="K68" s="83" t="s">
        <v>158</v>
      </c>
      <c r="L68" s="84">
        <v>5.3499999999999999E-2</v>
      </c>
      <c r="M68" s="84">
        <v>3.6999999999999993E-3</v>
      </c>
      <c r="N68" s="77">
        <v>5969.07</v>
      </c>
      <c r="O68" s="79">
        <v>135.38</v>
      </c>
      <c r="P68" s="77">
        <v>8.0809300000000004</v>
      </c>
      <c r="Q68" s="78">
        <f t="shared" si="1"/>
        <v>3.929235772664956E-3</v>
      </c>
      <c r="R68" s="78">
        <f>P68/'סכום נכסי הקרן'!$C$42</f>
        <v>1.0119912683996491E-4</v>
      </c>
    </row>
    <row r="69" spans="2:18">
      <c r="B69" s="76" t="s">
        <v>2218</v>
      </c>
      <c r="C69" s="83" t="s">
        <v>2176</v>
      </c>
      <c r="D69" s="70">
        <v>95350402</v>
      </c>
      <c r="E69" s="70"/>
      <c r="F69" s="70" t="s">
        <v>458</v>
      </c>
      <c r="G69" s="97">
        <v>41767</v>
      </c>
      <c r="H69" s="70" t="s">
        <v>154</v>
      </c>
      <c r="I69" s="77">
        <v>5.97</v>
      </c>
      <c r="J69" s="83" t="s">
        <v>401</v>
      </c>
      <c r="K69" s="83" t="s">
        <v>158</v>
      </c>
      <c r="L69" s="84">
        <v>5.3499999999999999E-2</v>
      </c>
      <c r="M69" s="84">
        <v>1.2199999999999997E-2</v>
      </c>
      <c r="N69" s="77">
        <v>1191.9400000000003</v>
      </c>
      <c r="O69" s="79">
        <v>126.72</v>
      </c>
      <c r="P69" s="77">
        <v>1.5104200000000003</v>
      </c>
      <c r="Q69" s="78">
        <f t="shared" si="1"/>
        <v>7.3441996103772752E-4</v>
      </c>
      <c r="R69" s="78">
        <f>P69/'סכום נכסי הקרן'!$C$42</f>
        <v>1.8915296279217839E-5</v>
      </c>
    </row>
    <row r="70" spans="2:18">
      <c r="B70" s="76" t="s">
        <v>2218</v>
      </c>
      <c r="C70" s="83" t="s">
        <v>2176</v>
      </c>
      <c r="D70" s="70">
        <v>95350501</v>
      </c>
      <c r="E70" s="70"/>
      <c r="F70" s="70" t="s">
        <v>458</v>
      </c>
      <c r="G70" s="97">
        <v>41281</v>
      </c>
      <c r="H70" s="70" t="s">
        <v>154</v>
      </c>
      <c r="I70" s="77">
        <v>6.0699999999999985</v>
      </c>
      <c r="J70" s="83" t="s">
        <v>401</v>
      </c>
      <c r="K70" s="83" t="s">
        <v>158</v>
      </c>
      <c r="L70" s="84">
        <v>5.3499999999999999E-2</v>
      </c>
      <c r="M70" s="84">
        <v>3.6999999999999993E-3</v>
      </c>
      <c r="N70" s="77">
        <v>7168.7400000000016</v>
      </c>
      <c r="O70" s="79">
        <v>135.38</v>
      </c>
      <c r="P70" s="77">
        <v>9.7050400000000021</v>
      </c>
      <c r="Q70" s="78">
        <f t="shared" si="1"/>
        <v>4.7189358580193505E-3</v>
      </c>
      <c r="R70" s="78">
        <f>P70/'סכום נכסי הקרן'!$C$42</f>
        <v>1.2153818606855068E-4</v>
      </c>
    </row>
    <row r="71" spans="2:18">
      <c r="B71" s="76" t="s">
        <v>2219</v>
      </c>
      <c r="C71" s="83" t="s">
        <v>2177</v>
      </c>
      <c r="D71" s="70">
        <v>22333</v>
      </c>
      <c r="E71" s="70"/>
      <c r="F71" s="70" t="s">
        <v>2179</v>
      </c>
      <c r="G71" s="97">
        <v>41639</v>
      </c>
      <c r="H71" s="70" t="s">
        <v>2175</v>
      </c>
      <c r="I71" s="77">
        <v>1.7100000000246738</v>
      </c>
      <c r="J71" s="83" t="s">
        <v>145</v>
      </c>
      <c r="K71" s="83" t="s">
        <v>158</v>
      </c>
      <c r="L71" s="84">
        <v>3.7000000000000005E-2</v>
      </c>
      <c r="M71" s="84">
        <v>9.2000000001771446E-3</v>
      </c>
      <c r="N71" s="77">
        <v>44840.827178000007</v>
      </c>
      <c r="O71" s="79">
        <v>105.75</v>
      </c>
      <c r="P71" s="77">
        <v>47.419175973000002</v>
      </c>
      <c r="Q71" s="78">
        <f t="shared" si="1"/>
        <v>2.3056891043902888E-2</v>
      </c>
      <c r="R71" s="78">
        <f>P71/'סכום נכסי הקרן'!$C$42</f>
        <v>5.9383996692685659E-4</v>
      </c>
    </row>
    <row r="72" spans="2:18">
      <c r="B72" s="76" t="s">
        <v>2219</v>
      </c>
      <c r="C72" s="83" t="s">
        <v>2177</v>
      </c>
      <c r="D72" s="70">
        <v>22334</v>
      </c>
      <c r="E72" s="70"/>
      <c r="F72" s="70" t="s">
        <v>2179</v>
      </c>
      <c r="G72" s="97">
        <v>42004</v>
      </c>
      <c r="H72" s="70" t="s">
        <v>2175</v>
      </c>
      <c r="I72" s="77">
        <v>2.1800000000174973</v>
      </c>
      <c r="J72" s="83" t="s">
        <v>145</v>
      </c>
      <c r="K72" s="83" t="s">
        <v>158</v>
      </c>
      <c r="L72" s="84">
        <v>3.7000000000000005E-2</v>
      </c>
      <c r="M72" s="84">
        <v>9.3999999999416738E-3</v>
      </c>
      <c r="N72" s="77">
        <v>19217.497405000002</v>
      </c>
      <c r="O72" s="79">
        <v>107.06</v>
      </c>
      <c r="P72" s="77">
        <v>20.574253248000005</v>
      </c>
      <c r="Q72" s="78">
        <f t="shared" si="1"/>
        <v>1.0003934183059346E-2</v>
      </c>
      <c r="R72" s="78">
        <f>P72/'סכום נכסי הקרן'!$C$42</f>
        <v>2.5765555005202528E-4</v>
      </c>
    </row>
    <row r="73" spans="2:18">
      <c r="B73" s="76" t="s">
        <v>2219</v>
      </c>
      <c r="C73" s="83" t="s">
        <v>2177</v>
      </c>
      <c r="D73" s="70">
        <v>458870</v>
      </c>
      <c r="E73" s="70"/>
      <c r="F73" s="70" t="s">
        <v>2179</v>
      </c>
      <c r="G73" s="97">
        <v>42759</v>
      </c>
      <c r="H73" s="70" t="s">
        <v>2175</v>
      </c>
      <c r="I73" s="77">
        <v>3.2000000003051676</v>
      </c>
      <c r="J73" s="83" t="s">
        <v>145</v>
      </c>
      <c r="K73" s="83" t="s">
        <v>158</v>
      </c>
      <c r="L73" s="84">
        <v>2.4E-2</v>
      </c>
      <c r="M73" s="84">
        <v>1.0400000002441338E-2</v>
      </c>
      <c r="N73" s="77">
        <v>3125.0133380000007</v>
      </c>
      <c r="O73" s="79">
        <v>104.86</v>
      </c>
      <c r="P73" s="77">
        <v>3.2768889550000004</v>
      </c>
      <c r="Q73" s="78">
        <f t="shared" si="1"/>
        <v>1.5933400369804818E-3</v>
      </c>
      <c r="R73" s="78">
        <f>P73/'סכום נכסי הקרן'!$C$42</f>
        <v>4.103714560050948E-5</v>
      </c>
    </row>
    <row r="74" spans="2:18">
      <c r="B74" s="76" t="s">
        <v>2219</v>
      </c>
      <c r="C74" s="83" t="s">
        <v>2177</v>
      </c>
      <c r="D74" s="70">
        <v>458869</v>
      </c>
      <c r="E74" s="70"/>
      <c r="F74" s="70" t="s">
        <v>2179</v>
      </c>
      <c r="G74" s="97">
        <v>42759</v>
      </c>
      <c r="H74" s="70" t="s">
        <v>2175</v>
      </c>
      <c r="I74" s="77">
        <v>3.1299999997545149</v>
      </c>
      <c r="J74" s="83" t="s">
        <v>145</v>
      </c>
      <c r="K74" s="83" t="s">
        <v>158</v>
      </c>
      <c r="L74" s="84">
        <v>3.8800000000000001E-2</v>
      </c>
      <c r="M74" s="84">
        <v>1.9399999999521005E-2</v>
      </c>
      <c r="N74" s="77">
        <v>3125.0133380000007</v>
      </c>
      <c r="O74" s="79">
        <v>106.89</v>
      </c>
      <c r="P74" s="77">
        <v>3.3403266140000003</v>
      </c>
      <c r="Q74" s="78">
        <f t="shared" si="1"/>
        <v>1.6241856845825426E-3</v>
      </c>
      <c r="R74" s="78">
        <f>P74/'סכום נכסי הקרן'!$C$42</f>
        <v>4.1831588282177488E-5</v>
      </c>
    </row>
    <row r="75" spans="2:18">
      <c r="B75" s="76" t="s">
        <v>2220</v>
      </c>
      <c r="C75" s="83" t="s">
        <v>2177</v>
      </c>
      <c r="D75" s="70">
        <v>7497</v>
      </c>
      <c r="E75" s="70"/>
      <c r="F75" s="70" t="s">
        <v>2180</v>
      </c>
      <c r="G75" s="97">
        <v>43902</v>
      </c>
      <c r="H75" s="70" t="s">
        <v>2175</v>
      </c>
      <c r="I75" s="77">
        <v>7.8299999996351888</v>
      </c>
      <c r="J75" s="83" t="s">
        <v>337</v>
      </c>
      <c r="K75" s="83" t="s">
        <v>158</v>
      </c>
      <c r="L75" s="84">
        <v>2.7000000000000003E-2</v>
      </c>
      <c r="M75" s="84">
        <v>1.5399999999189307E-2</v>
      </c>
      <c r="N75" s="77">
        <v>5597.2220660000012</v>
      </c>
      <c r="O75" s="79">
        <v>110.19</v>
      </c>
      <c r="P75" s="77">
        <v>6.1675787750000008</v>
      </c>
      <c r="Q75" s="78">
        <f t="shared" si="1"/>
        <v>2.9988963093924965E-3</v>
      </c>
      <c r="R75" s="78">
        <f>P75/'סכום נכסי הקרן'!$C$42</f>
        <v>7.7237841033977575E-5</v>
      </c>
    </row>
    <row r="76" spans="2:18">
      <c r="B76" s="76" t="s">
        <v>2220</v>
      </c>
      <c r="C76" s="83" t="s">
        <v>2177</v>
      </c>
      <c r="D76" s="70">
        <v>7583</v>
      </c>
      <c r="E76" s="70"/>
      <c r="F76" s="70" t="s">
        <v>2180</v>
      </c>
      <c r="G76" s="97">
        <v>43926</v>
      </c>
      <c r="H76" s="70" t="s">
        <v>2175</v>
      </c>
      <c r="I76" s="77">
        <v>7.8100000030937791</v>
      </c>
      <c r="J76" s="83" t="s">
        <v>337</v>
      </c>
      <c r="K76" s="83" t="s">
        <v>158</v>
      </c>
      <c r="L76" s="84">
        <v>2.7000000000000003E-2</v>
      </c>
      <c r="M76" s="84">
        <v>1.8799999989120773E-2</v>
      </c>
      <c r="N76" s="77">
        <v>273.94849600000003</v>
      </c>
      <c r="O76" s="79">
        <v>107.37</v>
      </c>
      <c r="P76" s="77">
        <v>0.29413848900000006</v>
      </c>
      <c r="Q76" s="78">
        <f t="shared" si="1"/>
        <v>1.4302060197234943E-4</v>
      </c>
      <c r="R76" s="78">
        <f>P76/'סכום נכסי הקרן'!$C$42</f>
        <v>3.6835560086310148E-6</v>
      </c>
    </row>
    <row r="77" spans="2:18">
      <c r="B77" s="76" t="s">
        <v>2220</v>
      </c>
      <c r="C77" s="83" t="s">
        <v>2177</v>
      </c>
      <c r="D77" s="70">
        <v>7658</v>
      </c>
      <c r="E77" s="70"/>
      <c r="F77" s="70" t="s">
        <v>2180</v>
      </c>
      <c r="G77" s="97">
        <v>43956</v>
      </c>
      <c r="H77" s="70" t="s">
        <v>2175</v>
      </c>
      <c r="I77" s="77">
        <v>7.7799999982174191</v>
      </c>
      <c r="J77" s="83" t="s">
        <v>337</v>
      </c>
      <c r="K77" s="83" t="s">
        <v>158</v>
      </c>
      <c r="L77" s="84">
        <v>2.7000000000000003E-2</v>
      </c>
      <c r="M77" s="84">
        <v>2.3199999986510202E-2</v>
      </c>
      <c r="N77" s="77">
        <v>399.81556200000006</v>
      </c>
      <c r="O77" s="79">
        <v>103.83</v>
      </c>
      <c r="P77" s="77">
        <v>0.41512848300000005</v>
      </c>
      <c r="Q77" s="78">
        <f t="shared" si="1"/>
        <v>2.018502431843533E-4</v>
      </c>
      <c r="R77" s="78">
        <f>P77/'סכום נכסי הקרן'!$C$42</f>
        <v>5.1987382647788339E-6</v>
      </c>
    </row>
    <row r="78" spans="2:18">
      <c r="B78" s="76" t="s">
        <v>2220</v>
      </c>
      <c r="C78" s="83" t="s">
        <v>2177</v>
      </c>
      <c r="D78" s="70">
        <v>7716</v>
      </c>
      <c r="E78" s="70"/>
      <c r="F78" s="70" t="s">
        <v>2180</v>
      </c>
      <c r="G78" s="97">
        <v>43986</v>
      </c>
      <c r="H78" s="70" t="s">
        <v>2175</v>
      </c>
      <c r="I78" s="77">
        <v>7.7799999943399873</v>
      </c>
      <c r="J78" s="83" t="s">
        <v>337</v>
      </c>
      <c r="K78" s="83" t="s">
        <v>158</v>
      </c>
      <c r="L78" s="84">
        <v>2.7000000000000003E-2</v>
      </c>
      <c r="M78" s="84">
        <v>2.4099999979319192E-2</v>
      </c>
      <c r="N78" s="77">
        <v>356.33709900000008</v>
      </c>
      <c r="O78" s="79">
        <v>103.13</v>
      </c>
      <c r="P78" s="77">
        <v>0.36749043600000003</v>
      </c>
      <c r="Q78" s="78">
        <f t="shared" si="1"/>
        <v>1.786869292573307E-4</v>
      </c>
      <c r="R78" s="78">
        <f>P78/'סכום נכסי הקרן'!$C$42</f>
        <v>4.6021573315494636E-6</v>
      </c>
    </row>
    <row r="79" spans="2:18">
      <c r="B79" s="76" t="s">
        <v>2220</v>
      </c>
      <c r="C79" s="83" t="s">
        <v>2177</v>
      </c>
      <c r="D79" s="70">
        <v>7805</v>
      </c>
      <c r="E79" s="70"/>
      <c r="F79" s="70" t="s">
        <v>2180</v>
      </c>
      <c r="G79" s="97">
        <v>44017</v>
      </c>
      <c r="H79" s="70" t="s">
        <v>2175</v>
      </c>
      <c r="I79" s="77">
        <v>7.810000007257214</v>
      </c>
      <c r="J79" s="83" t="s">
        <v>337</v>
      </c>
      <c r="K79" s="83" t="s">
        <v>158</v>
      </c>
      <c r="L79" s="84">
        <v>2.7000000000000003E-2</v>
      </c>
      <c r="M79" s="84">
        <v>2.2800000011226628E-2</v>
      </c>
      <c r="N79" s="77">
        <v>239.81442200000004</v>
      </c>
      <c r="O79" s="79">
        <v>104</v>
      </c>
      <c r="P79" s="77">
        <v>0.24940699900000005</v>
      </c>
      <c r="Q79" s="78">
        <f t="shared" si="1"/>
        <v>1.2127055950538031E-4</v>
      </c>
      <c r="R79" s="78">
        <f>P79/'סכום נכסי הקרן'!$C$42</f>
        <v>3.1233744787513322E-6</v>
      </c>
    </row>
    <row r="80" spans="2:18">
      <c r="B80" s="76" t="s">
        <v>2220</v>
      </c>
      <c r="C80" s="83" t="s">
        <v>2177</v>
      </c>
      <c r="D80" s="70">
        <v>7863</v>
      </c>
      <c r="E80" s="70"/>
      <c r="F80" s="70" t="s">
        <v>2180</v>
      </c>
      <c r="G80" s="97">
        <v>44048</v>
      </c>
      <c r="H80" s="70" t="s">
        <v>2175</v>
      </c>
      <c r="I80" s="77">
        <v>7.8000000058444909</v>
      </c>
      <c r="J80" s="83" t="s">
        <v>337</v>
      </c>
      <c r="K80" s="83" t="s">
        <v>158</v>
      </c>
      <c r="L80" s="84">
        <v>2.7000000000000003E-2</v>
      </c>
      <c r="M80" s="84">
        <v>2.5600000020680511E-2</v>
      </c>
      <c r="N80" s="77">
        <v>437.90064000000007</v>
      </c>
      <c r="O80" s="79">
        <v>101.59</v>
      </c>
      <c r="P80" s="77">
        <v>0.44486326800000014</v>
      </c>
      <c r="Q80" s="78">
        <f t="shared" si="1"/>
        <v>2.1630835393577692E-4</v>
      </c>
      <c r="R80" s="78">
        <f>P80/'סכום נכסי הקרן'!$C$42</f>
        <v>5.5711130135731054E-6</v>
      </c>
    </row>
    <row r="81" spans="2:18">
      <c r="B81" s="76" t="s">
        <v>2220</v>
      </c>
      <c r="C81" s="83" t="s">
        <v>2177</v>
      </c>
      <c r="D81" s="70">
        <v>7919</v>
      </c>
      <c r="E81" s="70"/>
      <c r="F81" s="70" t="s">
        <v>2180</v>
      </c>
      <c r="G81" s="97">
        <v>44080</v>
      </c>
      <c r="H81" s="70" t="s">
        <v>2175</v>
      </c>
      <c r="I81" s="77">
        <v>7.7999999956130814</v>
      </c>
      <c r="J81" s="83" t="s">
        <v>337</v>
      </c>
      <c r="K81" s="83" t="s">
        <v>158</v>
      </c>
      <c r="L81" s="84">
        <v>2.7000000000000003E-2</v>
      </c>
      <c r="M81" s="84">
        <v>2.7399999986839244E-2</v>
      </c>
      <c r="N81" s="77">
        <v>683.85156000000006</v>
      </c>
      <c r="O81" s="79">
        <v>100</v>
      </c>
      <c r="P81" s="77">
        <v>0.68385153500000018</v>
      </c>
      <c r="Q81" s="78">
        <f t="shared" si="1"/>
        <v>3.3251295513187732E-4</v>
      </c>
      <c r="R81" s="78">
        <f>P81/'סכום נכסי הקרן'!$C$42</f>
        <v>8.5640115964585411E-6</v>
      </c>
    </row>
    <row r="82" spans="2:18">
      <c r="B82" s="76" t="s">
        <v>2221</v>
      </c>
      <c r="C82" s="83" t="s">
        <v>2177</v>
      </c>
      <c r="D82" s="70">
        <v>2963</v>
      </c>
      <c r="E82" s="70"/>
      <c r="F82" s="70" t="s">
        <v>567</v>
      </c>
      <c r="G82" s="97">
        <v>41423</v>
      </c>
      <c r="H82" s="70" t="s">
        <v>154</v>
      </c>
      <c r="I82" s="77">
        <v>4.1800000000000015</v>
      </c>
      <c r="J82" s="83" t="s">
        <v>337</v>
      </c>
      <c r="K82" s="83" t="s">
        <v>158</v>
      </c>
      <c r="L82" s="84">
        <v>0.05</v>
      </c>
      <c r="M82" s="84">
        <v>7.2000000000000015E-3</v>
      </c>
      <c r="N82" s="77">
        <v>15514.740000000002</v>
      </c>
      <c r="O82" s="79">
        <v>121.5</v>
      </c>
      <c r="P82" s="77">
        <v>18.85042</v>
      </c>
      <c r="Q82" s="78">
        <f t="shared" si="1"/>
        <v>9.165745105298391E-3</v>
      </c>
      <c r="R82" s="78">
        <f>P82/'סכום נכסי הקרן'!$C$42</f>
        <v>2.3606763634465477E-4</v>
      </c>
    </row>
    <row r="83" spans="2:18">
      <c r="B83" s="76" t="s">
        <v>2221</v>
      </c>
      <c r="C83" s="83" t="s">
        <v>2177</v>
      </c>
      <c r="D83" s="70">
        <v>2968</v>
      </c>
      <c r="E83" s="70"/>
      <c r="F83" s="70" t="s">
        <v>567</v>
      </c>
      <c r="G83" s="97">
        <v>41423</v>
      </c>
      <c r="H83" s="70" t="s">
        <v>154</v>
      </c>
      <c r="I83" s="77">
        <v>4.18</v>
      </c>
      <c r="J83" s="83" t="s">
        <v>337</v>
      </c>
      <c r="K83" s="83" t="s">
        <v>158</v>
      </c>
      <c r="L83" s="84">
        <v>0.05</v>
      </c>
      <c r="M83" s="84">
        <v>7.2000000000000007E-3</v>
      </c>
      <c r="N83" s="77">
        <v>4989.8000000000011</v>
      </c>
      <c r="O83" s="79">
        <v>121.5</v>
      </c>
      <c r="P83" s="77">
        <v>6.0626200000000008</v>
      </c>
      <c r="Q83" s="78">
        <f t="shared" si="1"/>
        <v>2.9478616174220067E-3</v>
      </c>
      <c r="R83" s="78">
        <f>P83/'סכום נכסי הקרן'!$C$42</f>
        <v>7.5923420987746221E-5</v>
      </c>
    </row>
    <row r="84" spans="2:18">
      <c r="B84" s="76" t="s">
        <v>2221</v>
      </c>
      <c r="C84" s="83" t="s">
        <v>2177</v>
      </c>
      <c r="D84" s="70">
        <v>4605</v>
      </c>
      <c r="E84" s="70"/>
      <c r="F84" s="70" t="s">
        <v>567</v>
      </c>
      <c r="G84" s="97">
        <v>42352</v>
      </c>
      <c r="H84" s="70" t="s">
        <v>154</v>
      </c>
      <c r="I84" s="77">
        <v>6.3899999999999988</v>
      </c>
      <c r="J84" s="83" t="s">
        <v>337</v>
      </c>
      <c r="K84" s="83" t="s">
        <v>158</v>
      </c>
      <c r="L84" s="84">
        <v>0.05</v>
      </c>
      <c r="M84" s="84">
        <v>1.3199999999999998E-2</v>
      </c>
      <c r="N84" s="77">
        <v>16029.320000000002</v>
      </c>
      <c r="O84" s="79">
        <v>126.86</v>
      </c>
      <c r="P84" s="77">
        <v>20.334790000000005</v>
      </c>
      <c r="Q84" s="78">
        <f t="shared" si="1"/>
        <v>9.8874986291960995E-3</v>
      </c>
      <c r="R84" s="78">
        <f>P84/'סכום נכסי הקרן'!$C$42</f>
        <v>2.5465670318565442E-4</v>
      </c>
    </row>
    <row r="85" spans="2:18">
      <c r="B85" s="76" t="s">
        <v>2221</v>
      </c>
      <c r="C85" s="83" t="s">
        <v>2177</v>
      </c>
      <c r="D85" s="70">
        <v>4606</v>
      </c>
      <c r="E85" s="70"/>
      <c r="F85" s="70" t="s">
        <v>567</v>
      </c>
      <c r="G85" s="97">
        <v>42352</v>
      </c>
      <c r="H85" s="70" t="s">
        <v>154</v>
      </c>
      <c r="I85" s="77">
        <v>8.41</v>
      </c>
      <c r="J85" s="83" t="s">
        <v>337</v>
      </c>
      <c r="K85" s="83" t="s">
        <v>158</v>
      </c>
      <c r="L85" s="84">
        <v>4.0999999999999995E-2</v>
      </c>
      <c r="M85" s="84">
        <v>1.3500000000000003E-2</v>
      </c>
      <c r="N85" s="77">
        <v>44434.970000000008</v>
      </c>
      <c r="O85" s="79">
        <v>126.36</v>
      </c>
      <c r="P85" s="77">
        <v>56.148030000000006</v>
      </c>
      <c r="Q85" s="78">
        <f t="shared" si="1"/>
        <v>2.7301170538621806E-2</v>
      </c>
      <c r="R85" s="78">
        <f>P85/'סכום נכסי הקרן'!$C$42</f>
        <v>7.0315317788721785E-4</v>
      </c>
    </row>
    <row r="86" spans="2:18">
      <c r="B86" s="76" t="s">
        <v>2221</v>
      </c>
      <c r="C86" s="83" t="s">
        <v>2177</v>
      </c>
      <c r="D86" s="70">
        <v>5150</v>
      </c>
      <c r="E86" s="70"/>
      <c r="F86" s="70" t="s">
        <v>567</v>
      </c>
      <c r="G86" s="97">
        <v>42631</v>
      </c>
      <c r="H86" s="70" t="s">
        <v>154</v>
      </c>
      <c r="I86" s="77">
        <v>8.31</v>
      </c>
      <c r="J86" s="83" t="s">
        <v>337</v>
      </c>
      <c r="K86" s="83" t="s">
        <v>158</v>
      </c>
      <c r="L86" s="84">
        <v>4.0999999999999995E-2</v>
      </c>
      <c r="M86" s="84">
        <v>1.7299999999999999E-2</v>
      </c>
      <c r="N86" s="77">
        <v>13186.160000000002</v>
      </c>
      <c r="O86" s="79">
        <v>122.98</v>
      </c>
      <c r="P86" s="77">
        <v>16.216340000000002</v>
      </c>
      <c r="Q86" s="78">
        <f t="shared" si="1"/>
        <v>7.8849616603160321E-3</v>
      </c>
      <c r="R86" s="78">
        <f>P86/'סכום נכסי הקרן'!$C$42</f>
        <v>2.0308051777951258E-4</v>
      </c>
    </row>
    <row r="87" spans="2:18">
      <c r="B87" s="76" t="s">
        <v>2222</v>
      </c>
      <c r="C87" s="83" t="s">
        <v>2177</v>
      </c>
      <c r="D87" s="70">
        <v>7490</v>
      </c>
      <c r="E87" s="70"/>
      <c r="F87" s="70" t="s">
        <v>2180</v>
      </c>
      <c r="G87" s="97">
        <v>43899</v>
      </c>
      <c r="H87" s="70" t="s">
        <v>2175</v>
      </c>
      <c r="I87" s="77">
        <v>4.4599999996872848</v>
      </c>
      <c r="J87" s="83" t="s">
        <v>150</v>
      </c>
      <c r="K87" s="83" t="s">
        <v>158</v>
      </c>
      <c r="L87" s="84">
        <v>2.3889999999999998E-2</v>
      </c>
      <c r="M87" s="84">
        <v>1.8199999998957616E-2</v>
      </c>
      <c r="N87" s="77">
        <v>4091.0000020000007</v>
      </c>
      <c r="O87" s="79">
        <v>103.18</v>
      </c>
      <c r="P87" s="77">
        <v>4.221093842000001</v>
      </c>
      <c r="Q87" s="78">
        <f t="shared" si="1"/>
        <v>2.0524460580356664E-3</v>
      </c>
      <c r="R87" s="78">
        <f>P87/'סכום נכסי הקרן'!$C$42</f>
        <v>5.2861615076476704E-5</v>
      </c>
    </row>
    <row r="88" spans="2:18">
      <c r="B88" s="76" t="s">
        <v>2222</v>
      </c>
      <c r="C88" s="83" t="s">
        <v>2177</v>
      </c>
      <c r="D88" s="70">
        <v>7491</v>
      </c>
      <c r="E88" s="70"/>
      <c r="F88" s="70" t="s">
        <v>2180</v>
      </c>
      <c r="G88" s="97">
        <v>43899</v>
      </c>
      <c r="H88" s="70" t="s">
        <v>2175</v>
      </c>
      <c r="I88" s="77">
        <v>4.6000000000297536</v>
      </c>
      <c r="J88" s="83" t="s">
        <v>150</v>
      </c>
      <c r="K88" s="83" t="s">
        <v>158</v>
      </c>
      <c r="L88" s="84">
        <v>1.2969999999999999E-2</v>
      </c>
      <c r="M88" s="84">
        <v>8.0000000001487683E-3</v>
      </c>
      <c r="N88" s="77">
        <v>39293.80000000001</v>
      </c>
      <c r="O88" s="79">
        <v>102.64</v>
      </c>
      <c r="P88" s="77">
        <v>40.331154583000007</v>
      </c>
      <c r="Q88" s="78">
        <f t="shared" si="1"/>
        <v>1.9610442775819588E-2</v>
      </c>
      <c r="R88" s="78">
        <f>P88/'סכום נכסי הקרן'!$C$42</f>
        <v>5.0507523617297138E-4</v>
      </c>
    </row>
    <row r="89" spans="2:18">
      <c r="B89" s="76" t="s">
        <v>2223</v>
      </c>
      <c r="C89" s="83" t="s">
        <v>2177</v>
      </c>
      <c r="D89" s="70">
        <v>4099</v>
      </c>
      <c r="E89" s="70"/>
      <c r="F89" s="70" t="s">
        <v>567</v>
      </c>
      <c r="G89" s="97">
        <v>42052</v>
      </c>
      <c r="H89" s="70" t="s">
        <v>154</v>
      </c>
      <c r="I89" s="77">
        <v>5.32</v>
      </c>
      <c r="J89" s="83" t="s">
        <v>401</v>
      </c>
      <c r="K89" s="83" t="s">
        <v>158</v>
      </c>
      <c r="L89" s="84">
        <v>2.9779E-2</v>
      </c>
      <c r="M89" s="84">
        <v>2.06E-2</v>
      </c>
      <c r="N89" s="77">
        <v>11307.690000000002</v>
      </c>
      <c r="O89" s="79">
        <v>105.86</v>
      </c>
      <c r="P89" s="77">
        <v>11.970320000000001</v>
      </c>
      <c r="Q89" s="78">
        <f t="shared" si="1"/>
        <v>5.8203956171191647E-3</v>
      </c>
      <c r="R89" s="78">
        <f>P89/'סכום נכסי הקרן'!$C$42</f>
        <v>1.4990674736632648E-4</v>
      </c>
    </row>
    <row r="90" spans="2:18">
      <c r="B90" s="76" t="s">
        <v>2223</v>
      </c>
      <c r="C90" s="83" t="s">
        <v>2177</v>
      </c>
      <c r="D90" s="70">
        <v>40999</v>
      </c>
      <c r="E90" s="70"/>
      <c r="F90" s="70" t="s">
        <v>567</v>
      </c>
      <c r="G90" s="97">
        <v>42054</v>
      </c>
      <c r="H90" s="70" t="s">
        <v>154</v>
      </c>
      <c r="I90" s="77">
        <v>5.3200000000000012</v>
      </c>
      <c r="J90" s="83" t="s">
        <v>401</v>
      </c>
      <c r="K90" s="83" t="s">
        <v>158</v>
      </c>
      <c r="L90" s="84">
        <v>2.9779E-2</v>
      </c>
      <c r="M90" s="84">
        <v>2.0600000000000004E-2</v>
      </c>
      <c r="N90" s="77">
        <v>319.79000000000008</v>
      </c>
      <c r="O90" s="79">
        <v>105.86</v>
      </c>
      <c r="P90" s="77">
        <v>0.33853</v>
      </c>
      <c r="Q90" s="78">
        <f t="shared" si="1"/>
        <v>1.6460533454939807E-4</v>
      </c>
      <c r="R90" s="78">
        <f>P90/'סכום נכסי הקרן'!$C$42</f>
        <v>4.2394799124770682E-6</v>
      </c>
    </row>
    <row r="91" spans="2:18">
      <c r="B91" s="76" t="s">
        <v>2211</v>
      </c>
      <c r="C91" s="83" t="s">
        <v>2177</v>
      </c>
      <c r="D91" s="70">
        <v>14760844</v>
      </c>
      <c r="E91" s="70"/>
      <c r="F91" s="70" t="s">
        <v>2180</v>
      </c>
      <c r="G91" s="97">
        <v>40742</v>
      </c>
      <c r="H91" s="70" t="s">
        <v>2175</v>
      </c>
      <c r="I91" s="77">
        <v>7.17</v>
      </c>
      <c r="J91" s="83" t="s">
        <v>337</v>
      </c>
      <c r="K91" s="83" t="s">
        <v>158</v>
      </c>
      <c r="L91" s="84">
        <v>0.06</v>
      </c>
      <c r="M91" s="84">
        <v>2.7999999999999995E-3</v>
      </c>
      <c r="N91" s="77">
        <v>61659.87000000001</v>
      </c>
      <c r="O91" s="79">
        <v>154.68</v>
      </c>
      <c r="P91" s="77">
        <v>95.375480000000024</v>
      </c>
      <c r="Q91" s="78">
        <f t="shared" si="1"/>
        <v>4.6374952864471179E-2</v>
      </c>
      <c r="R91" s="78">
        <f>P91/'סכום נכסי הקרן'!$C$42</f>
        <v>1.194406497512358E-3</v>
      </c>
    </row>
    <row r="92" spans="2:18">
      <c r="B92" s="76" t="s">
        <v>2224</v>
      </c>
      <c r="C92" s="83" t="s">
        <v>2177</v>
      </c>
      <c r="D92" s="70">
        <v>414968</v>
      </c>
      <c r="E92" s="70"/>
      <c r="F92" s="70" t="s">
        <v>567</v>
      </c>
      <c r="G92" s="97">
        <v>42432</v>
      </c>
      <c r="H92" s="70" t="s">
        <v>154</v>
      </c>
      <c r="I92" s="77">
        <v>5.9099999999999993</v>
      </c>
      <c r="J92" s="83" t="s">
        <v>401</v>
      </c>
      <c r="K92" s="83" t="s">
        <v>158</v>
      </c>
      <c r="L92" s="84">
        <v>2.5399999999999999E-2</v>
      </c>
      <c r="M92" s="84">
        <v>6.3E-3</v>
      </c>
      <c r="N92" s="77">
        <v>16720.86</v>
      </c>
      <c r="O92" s="79">
        <v>113.26</v>
      </c>
      <c r="P92" s="77">
        <v>18.938040000000004</v>
      </c>
      <c r="Q92" s="78">
        <f t="shared" si="1"/>
        <v>9.2083490677632215E-3</v>
      </c>
      <c r="R92" s="78">
        <f>P92/'סכום נכסי הקרן'!$C$42</f>
        <v>2.3716491939174443E-4</v>
      </c>
    </row>
    <row r="93" spans="2:18">
      <c r="B93" s="76" t="s">
        <v>2225</v>
      </c>
      <c r="C93" s="83" t="s">
        <v>2177</v>
      </c>
      <c r="D93" s="70">
        <v>7134</v>
      </c>
      <c r="E93" s="70"/>
      <c r="F93" s="70" t="s">
        <v>567</v>
      </c>
      <c r="G93" s="97">
        <v>43705</v>
      </c>
      <c r="H93" s="70" t="s">
        <v>154</v>
      </c>
      <c r="I93" s="77">
        <v>6.4300000000000015</v>
      </c>
      <c r="J93" s="83" t="s">
        <v>401</v>
      </c>
      <c r="K93" s="83" t="s">
        <v>158</v>
      </c>
      <c r="L93" s="84">
        <v>0.04</v>
      </c>
      <c r="M93" s="84">
        <v>2.9300000000000007E-2</v>
      </c>
      <c r="N93" s="77">
        <v>1594.0800000000004</v>
      </c>
      <c r="O93" s="79">
        <v>108.11</v>
      </c>
      <c r="P93" s="77">
        <v>1.72336</v>
      </c>
      <c r="Q93" s="78">
        <f t="shared" si="1"/>
        <v>8.3795896774008412E-4</v>
      </c>
      <c r="R93" s="78">
        <f>P93/'סכום נכסי הקרן'!$C$42</f>
        <v>2.1581987126595815E-5</v>
      </c>
    </row>
    <row r="94" spans="2:18">
      <c r="B94" s="76" t="s">
        <v>2225</v>
      </c>
      <c r="C94" s="83" t="s">
        <v>2177</v>
      </c>
      <c r="D94" s="70">
        <v>487742</v>
      </c>
      <c r="E94" s="70"/>
      <c r="F94" s="70" t="s">
        <v>567</v>
      </c>
      <c r="G94" s="97">
        <v>43256</v>
      </c>
      <c r="H94" s="70" t="s">
        <v>154</v>
      </c>
      <c r="I94" s="77">
        <v>6.4700000000000006</v>
      </c>
      <c r="J94" s="83" t="s">
        <v>401</v>
      </c>
      <c r="K94" s="83" t="s">
        <v>158</v>
      </c>
      <c r="L94" s="84">
        <v>0.04</v>
      </c>
      <c r="M94" s="84">
        <v>2.7200000000000002E-2</v>
      </c>
      <c r="N94" s="77">
        <v>26190.450000000004</v>
      </c>
      <c r="O94" s="79">
        <v>110.09</v>
      </c>
      <c r="P94" s="77">
        <v>28.833060000000003</v>
      </c>
      <c r="Q94" s="78">
        <f t="shared" si="1"/>
        <v>1.4019659963320439E-2</v>
      </c>
      <c r="R94" s="78">
        <f>P94/'סכום נכסי הקרן'!$C$42</f>
        <v>3.6108226356673287E-4</v>
      </c>
    </row>
    <row r="95" spans="2:18">
      <c r="B95" s="76" t="s">
        <v>2226</v>
      </c>
      <c r="C95" s="83" t="s">
        <v>2176</v>
      </c>
      <c r="D95" s="70">
        <v>90240690</v>
      </c>
      <c r="E95" s="70"/>
      <c r="F95" s="70" t="s">
        <v>567</v>
      </c>
      <c r="G95" s="97">
        <v>42326</v>
      </c>
      <c r="H95" s="70" t="s">
        <v>154</v>
      </c>
      <c r="I95" s="77">
        <v>9.620000000000001</v>
      </c>
      <c r="J95" s="83" t="s">
        <v>401</v>
      </c>
      <c r="K95" s="83" t="s">
        <v>158</v>
      </c>
      <c r="L95" s="84">
        <v>3.4000000000000002E-2</v>
      </c>
      <c r="M95" s="84">
        <v>1.7899999999999999E-2</v>
      </c>
      <c r="N95" s="77">
        <v>580.17999999999995</v>
      </c>
      <c r="O95" s="79">
        <v>117.21</v>
      </c>
      <c r="P95" s="77">
        <v>0.67971000000000015</v>
      </c>
      <c r="Q95" s="78">
        <f t="shared" si="1"/>
        <v>3.304991934143839E-4</v>
      </c>
      <c r="R95" s="78">
        <f>P95/'סכום נכסי הקרן'!$C$42</f>
        <v>8.5121463129110827E-6</v>
      </c>
    </row>
    <row r="96" spans="2:18">
      <c r="B96" s="76" t="s">
        <v>2226</v>
      </c>
      <c r="C96" s="83" t="s">
        <v>2176</v>
      </c>
      <c r="D96" s="70">
        <v>90240692</v>
      </c>
      <c r="E96" s="70"/>
      <c r="F96" s="70" t="s">
        <v>567</v>
      </c>
      <c r="G96" s="97">
        <v>42606</v>
      </c>
      <c r="H96" s="70" t="s">
        <v>154</v>
      </c>
      <c r="I96" s="77">
        <v>9.6099999999999977</v>
      </c>
      <c r="J96" s="83" t="s">
        <v>401</v>
      </c>
      <c r="K96" s="83" t="s">
        <v>158</v>
      </c>
      <c r="L96" s="84">
        <v>3.4000000000000002E-2</v>
      </c>
      <c r="M96" s="84">
        <v>1.8199999999999997E-2</v>
      </c>
      <c r="N96" s="77">
        <v>2440.3900000000003</v>
      </c>
      <c r="O96" s="79">
        <v>116.83</v>
      </c>
      <c r="P96" s="77">
        <v>2.8513700000000006</v>
      </c>
      <c r="Q96" s="78">
        <f t="shared" si="1"/>
        <v>1.3864375765046445E-3</v>
      </c>
      <c r="R96" s="78">
        <f>P96/'סכום נכסי הקרן'!$C$42</f>
        <v>3.5708285345581606E-5</v>
      </c>
    </row>
    <row r="97" spans="2:18">
      <c r="B97" s="76" t="s">
        <v>2226</v>
      </c>
      <c r="C97" s="83" t="s">
        <v>2176</v>
      </c>
      <c r="D97" s="70">
        <v>90240693</v>
      </c>
      <c r="E97" s="70"/>
      <c r="F97" s="70" t="s">
        <v>567</v>
      </c>
      <c r="G97" s="97">
        <v>42648</v>
      </c>
      <c r="H97" s="70" t="s">
        <v>154</v>
      </c>
      <c r="I97" s="77">
        <v>9.61</v>
      </c>
      <c r="J97" s="83" t="s">
        <v>401</v>
      </c>
      <c r="K97" s="83" t="s">
        <v>158</v>
      </c>
      <c r="L97" s="84">
        <v>3.4000000000000002E-2</v>
      </c>
      <c r="M97" s="84">
        <v>1.8200000000000001E-2</v>
      </c>
      <c r="N97" s="77">
        <v>2238.5800000000004</v>
      </c>
      <c r="O97" s="79">
        <v>116.8</v>
      </c>
      <c r="P97" s="77">
        <v>2.6148300000000004</v>
      </c>
      <c r="Q97" s="78">
        <f t="shared" ref="Q97:Q141" si="2">P97/$P$10</f>
        <v>1.2714234098596953E-3</v>
      </c>
      <c r="R97" s="78">
        <f>P97/'סכום נכסי הקרן'!$C$42</f>
        <v>3.2746046907341788E-5</v>
      </c>
    </row>
    <row r="98" spans="2:18">
      <c r="B98" s="76" t="s">
        <v>2226</v>
      </c>
      <c r="C98" s="83" t="s">
        <v>2176</v>
      </c>
      <c r="D98" s="70">
        <v>90240694</v>
      </c>
      <c r="E98" s="70"/>
      <c r="F98" s="70" t="s">
        <v>567</v>
      </c>
      <c r="G98" s="97">
        <v>42718</v>
      </c>
      <c r="H98" s="70" t="s">
        <v>154</v>
      </c>
      <c r="I98" s="77">
        <v>9.5900000000000016</v>
      </c>
      <c r="J98" s="83" t="s">
        <v>401</v>
      </c>
      <c r="K98" s="83" t="s">
        <v>158</v>
      </c>
      <c r="L98" s="84">
        <v>3.4000000000000002E-2</v>
      </c>
      <c r="M98" s="84">
        <v>1.89E-2</v>
      </c>
      <c r="N98" s="77">
        <v>1564.0400000000002</v>
      </c>
      <c r="O98" s="79">
        <v>116.01</v>
      </c>
      <c r="P98" s="77">
        <v>1.8148300000000004</v>
      </c>
      <c r="Q98" s="78">
        <f t="shared" si="2"/>
        <v>8.8243493722944539E-4</v>
      </c>
      <c r="R98" s="78">
        <f>P98/'סכום נכסי הקרן'!$C$42</f>
        <v>2.2727484505245502E-5</v>
      </c>
    </row>
    <row r="99" spans="2:18">
      <c r="B99" s="76" t="s">
        <v>2226</v>
      </c>
      <c r="C99" s="83" t="s">
        <v>2176</v>
      </c>
      <c r="D99" s="70">
        <v>90240695</v>
      </c>
      <c r="E99" s="70"/>
      <c r="F99" s="70" t="s">
        <v>567</v>
      </c>
      <c r="G99" s="97">
        <v>42900</v>
      </c>
      <c r="H99" s="70" t="s">
        <v>154</v>
      </c>
      <c r="I99" s="77">
        <v>9.4</v>
      </c>
      <c r="J99" s="83" t="s">
        <v>401</v>
      </c>
      <c r="K99" s="83" t="s">
        <v>158</v>
      </c>
      <c r="L99" s="84">
        <v>3.4000000000000002E-2</v>
      </c>
      <c r="M99" s="84">
        <v>2.46E-2</v>
      </c>
      <c r="N99" s="77">
        <v>1852.6500000000003</v>
      </c>
      <c r="O99" s="79">
        <v>110.05</v>
      </c>
      <c r="P99" s="77">
        <v>2.0386700000000002</v>
      </c>
      <c r="Q99" s="78">
        <f t="shared" si="2"/>
        <v>9.9127391187138914E-4</v>
      </c>
      <c r="R99" s="78">
        <f>P99/'סכום נכסי הקרן'!$C$42</f>
        <v>2.553067826535204E-5</v>
      </c>
    </row>
    <row r="100" spans="2:18">
      <c r="B100" s="76" t="s">
        <v>2226</v>
      </c>
      <c r="C100" s="83" t="s">
        <v>2176</v>
      </c>
      <c r="D100" s="70">
        <v>90240696</v>
      </c>
      <c r="E100" s="70"/>
      <c r="F100" s="70" t="s">
        <v>567</v>
      </c>
      <c r="G100" s="97">
        <v>43075</v>
      </c>
      <c r="H100" s="70" t="s">
        <v>154</v>
      </c>
      <c r="I100" s="77">
        <v>9.2200000000000006</v>
      </c>
      <c r="J100" s="83" t="s">
        <v>401</v>
      </c>
      <c r="K100" s="83" t="s">
        <v>158</v>
      </c>
      <c r="L100" s="84">
        <v>3.4000000000000002E-2</v>
      </c>
      <c r="M100" s="84">
        <v>2.98E-2</v>
      </c>
      <c r="N100" s="77">
        <v>1149.5999999999999</v>
      </c>
      <c r="O100" s="79">
        <v>105</v>
      </c>
      <c r="P100" s="77">
        <v>1.2073400000000001</v>
      </c>
      <c r="Q100" s="78">
        <f t="shared" si="2"/>
        <v>5.8705167818175728E-4</v>
      </c>
      <c r="R100" s="78">
        <f>P100/'סכום נכסי הקרן'!$C$42</f>
        <v>1.511976391318366E-5</v>
      </c>
    </row>
    <row r="101" spans="2:18">
      <c r="B101" s="76" t="s">
        <v>2226</v>
      </c>
      <c r="C101" s="83" t="s">
        <v>2176</v>
      </c>
      <c r="D101" s="70">
        <v>90240697</v>
      </c>
      <c r="E101" s="70"/>
      <c r="F101" s="70" t="s">
        <v>567</v>
      </c>
      <c r="G101" s="97">
        <v>43292</v>
      </c>
      <c r="H101" s="70" t="s">
        <v>154</v>
      </c>
      <c r="I101" s="77">
        <v>9.370000000000001</v>
      </c>
      <c r="J101" s="83" t="s">
        <v>401</v>
      </c>
      <c r="K101" s="83" t="s">
        <v>158</v>
      </c>
      <c r="L101" s="84">
        <v>3.4000000000000002E-2</v>
      </c>
      <c r="M101" s="84">
        <v>2.5399999999999999E-2</v>
      </c>
      <c r="N101" s="77">
        <v>3134.6700000000005</v>
      </c>
      <c r="O101" s="79">
        <v>109.24</v>
      </c>
      <c r="P101" s="77">
        <v>3.4242100000000004</v>
      </c>
      <c r="Q101" s="78">
        <f t="shared" si="2"/>
        <v>1.6649727723315347E-3</v>
      </c>
      <c r="R101" s="78">
        <f>P101/'סכום נכסי הקרן'!$C$42</f>
        <v>4.288207695360265E-5</v>
      </c>
    </row>
    <row r="102" spans="2:18">
      <c r="B102" s="76" t="s">
        <v>2227</v>
      </c>
      <c r="C102" s="83" t="s">
        <v>2176</v>
      </c>
      <c r="D102" s="70">
        <v>90240790</v>
      </c>
      <c r="E102" s="70"/>
      <c r="F102" s="70" t="s">
        <v>567</v>
      </c>
      <c r="G102" s="97">
        <v>42326</v>
      </c>
      <c r="H102" s="70" t="s">
        <v>154</v>
      </c>
      <c r="I102" s="77">
        <v>9.5399999999999991</v>
      </c>
      <c r="J102" s="83" t="s">
        <v>401</v>
      </c>
      <c r="K102" s="83" t="s">
        <v>158</v>
      </c>
      <c r="L102" s="84">
        <v>3.4000000000000002E-2</v>
      </c>
      <c r="M102" s="84">
        <v>2.0199999999999999E-2</v>
      </c>
      <c r="N102" s="77">
        <v>1291.3600000000001</v>
      </c>
      <c r="O102" s="79">
        <v>114.67</v>
      </c>
      <c r="P102" s="77">
        <v>1.4808100000000004</v>
      </c>
      <c r="Q102" s="78">
        <f t="shared" si="2"/>
        <v>7.2002252519450037E-4</v>
      </c>
      <c r="R102" s="78">
        <f>P102/'סכום נכסי הקרן'!$C$42</f>
        <v>1.8544484238310251E-5</v>
      </c>
    </row>
    <row r="103" spans="2:18">
      <c r="B103" s="76" t="s">
        <v>2227</v>
      </c>
      <c r="C103" s="83" t="s">
        <v>2176</v>
      </c>
      <c r="D103" s="70">
        <v>90240792</v>
      </c>
      <c r="E103" s="70"/>
      <c r="F103" s="70" t="s">
        <v>567</v>
      </c>
      <c r="G103" s="97">
        <v>42606</v>
      </c>
      <c r="H103" s="70" t="s">
        <v>154</v>
      </c>
      <c r="I103" s="77">
        <v>9.48</v>
      </c>
      <c r="J103" s="83" t="s">
        <v>401</v>
      </c>
      <c r="K103" s="83" t="s">
        <v>158</v>
      </c>
      <c r="L103" s="84">
        <v>3.4000000000000002E-2</v>
      </c>
      <c r="M103" s="84">
        <v>2.2099999999999998E-2</v>
      </c>
      <c r="N103" s="77">
        <v>5431.8400000000011</v>
      </c>
      <c r="O103" s="79">
        <v>112.66</v>
      </c>
      <c r="P103" s="77">
        <v>6.1191300000000011</v>
      </c>
      <c r="Q103" s="78">
        <f t="shared" si="2"/>
        <v>2.9753387906574259E-3</v>
      </c>
      <c r="R103" s="78">
        <f>P103/'סכום נכסי הקרן'!$C$42</f>
        <v>7.6631107189424307E-5</v>
      </c>
    </row>
    <row r="104" spans="2:18">
      <c r="B104" s="76" t="s">
        <v>2227</v>
      </c>
      <c r="C104" s="83" t="s">
        <v>2176</v>
      </c>
      <c r="D104" s="70">
        <v>90240793</v>
      </c>
      <c r="E104" s="70"/>
      <c r="F104" s="70" t="s">
        <v>567</v>
      </c>
      <c r="G104" s="97">
        <v>42648</v>
      </c>
      <c r="H104" s="70" t="s">
        <v>154</v>
      </c>
      <c r="I104" s="77">
        <v>9.4800000000000022</v>
      </c>
      <c r="J104" s="83" t="s">
        <v>401</v>
      </c>
      <c r="K104" s="83" t="s">
        <v>158</v>
      </c>
      <c r="L104" s="84">
        <v>3.4000000000000002E-2</v>
      </c>
      <c r="M104" s="84">
        <v>2.2000000000000006E-2</v>
      </c>
      <c r="N104" s="77">
        <v>4982.670000000001</v>
      </c>
      <c r="O104" s="79">
        <v>112.74</v>
      </c>
      <c r="P104" s="77">
        <v>5.6172299999999993</v>
      </c>
      <c r="Q104" s="78">
        <f t="shared" si="2"/>
        <v>2.731297147641022E-3</v>
      </c>
      <c r="R104" s="78">
        <f>P104/'סכום נכסי הקרן'!$C$42</f>
        <v>7.0345711602409124E-5</v>
      </c>
    </row>
    <row r="105" spans="2:18">
      <c r="B105" s="76" t="s">
        <v>2227</v>
      </c>
      <c r="C105" s="83" t="s">
        <v>2176</v>
      </c>
      <c r="D105" s="70">
        <v>90240794</v>
      </c>
      <c r="E105" s="70"/>
      <c r="F105" s="70" t="s">
        <v>567</v>
      </c>
      <c r="G105" s="97">
        <v>42718</v>
      </c>
      <c r="H105" s="70" t="s">
        <v>154</v>
      </c>
      <c r="I105" s="77">
        <v>9.4700000000000006</v>
      </c>
      <c r="J105" s="83" t="s">
        <v>401</v>
      </c>
      <c r="K105" s="83" t="s">
        <v>158</v>
      </c>
      <c r="L105" s="84">
        <v>3.4000000000000002E-2</v>
      </c>
      <c r="M105" s="84">
        <v>2.2600000000000002E-2</v>
      </c>
      <c r="N105" s="77">
        <v>3481.2700000000004</v>
      </c>
      <c r="O105" s="79">
        <v>112.13</v>
      </c>
      <c r="P105" s="77">
        <v>3.9032700000000005</v>
      </c>
      <c r="Q105" s="78">
        <f t="shared" si="2"/>
        <v>1.8979087944543441E-3</v>
      </c>
      <c r="R105" s="78">
        <f>P105/'סכום נכסי הקרן'!$C$42</f>
        <v>4.8881442584037956E-5</v>
      </c>
    </row>
    <row r="106" spans="2:18">
      <c r="B106" s="76" t="s">
        <v>2227</v>
      </c>
      <c r="C106" s="83" t="s">
        <v>2176</v>
      </c>
      <c r="D106" s="70">
        <v>90240795</v>
      </c>
      <c r="E106" s="70"/>
      <c r="F106" s="70" t="s">
        <v>567</v>
      </c>
      <c r="G106" s="97">
        <v>42900</v>
      </c>
      <c r="H106" s="70" t="s">
        <v>154</v>
      </c>
      <c r="I106" s="77">
        <v>9.2099999999999991</v>
      </c>
      <c r="J106" s="83" t="s">
        <v>401</v>
      </c>
      <c r="K106" s="83" t="s">
        <v>158</v>
      </c>
      <c r="L106" s="84">
        <v>3.4000000000000002E-2</v>
      </c>
      <c r="M106" s="84">
        <v>3.0299999999999997E-2</v>
      </c>
      <c r="N106" s="77">
        <v>4123.6899999999996</v>
      </c>
      <c r="O106" s="79">
        <v>104.52</v>
      </c>
      <c r="P106" s="77">
        <v>4.3098300000000007</v>
      </c>
      <c r="Q106" s="78">
        <f t="shared" si="2"/>
        <v>2.095592736245037E-3</v>
      </c>
      <c r="R106" s="78">
        <f>P106/'סכום נכסי הקרן'!$C$42</f>
        <v>5.3972875996783295E-5</v>
      </c>
    </row>
    <row r="107" spans="2:18">
      <c r="B107" s="76" t="s">
        <v>2227</v>
      </c>
      <c r="C107" s="83" t="s">
        <v>2176</v>
      </c>
      <c r="D107" s="70">
        <v>90240796</v>
      </c>
      <c r="E107" s="70"/>
      <c r="F107" s="70" t="s">
        <v>567</v>
      </c>
      <c r="G107" s="97">
        <v>43075</v>
      </c>
      <c r="H107" s="70" t="s">
        <v>154</v>
      </c>
      <c r="I107" s="77">
        <v>9.1100000000000012</v>
      </c>
      <c r="J107" s="83" t="s">
        <v>401</v>
      </c>
      <c r="K107" s="83" t="s">
        <v>158</v>
      </c>
      <c r="L107" s="84">
        <v>3.4000000000000002E-2</v>
      </c>
      <c r="M107" s="84">
        <v>3.3399999999999999E-2</v>
      </c>
      <c r="N107" s="77">
        <v>2558.7600000000007</v>
      </c>
      <c r="O107" s="79">
        <v>101.7</v>
      </c>
      <c r="P107" s="77">
        <v>2.6024500000000002</v>
      </c>
      <c r="Q107" s="78">
        <f t="shared" si="2"/>
        <v>1.265403813245742E-3</v>
      </c>
      <c r="R107" s="78">
        <f>P107/'סכום נכסי הקרן'!$C$42</f>
        <v>3.2591009654169344E-5</v>
      </c>
    </row>
    <row r="108" spans="2:18">
      <c r="B108" s="76" t="s">
        <v>2227</v>
      </c>
      <c r="C108" s="83" t="s">
        <v>2176</v>
      </c>
      <c r="D108" s="70">
        <v>90240797</v>
      </c>
      <c r="E108" s="70"/>
      <c r="F108" s="70" t="s">
        <v>567</v>
      </c>
      <c r="G108" s="97">
        <v>43292</v>
      </c>
      <c r="H108" s="70" t="s">
        <v>154</v>
      </c>
      <c r="I108" s="77">
        <v>9.1399999999999988</v>
      </c>
      <c r="J108" s="83" t="s">
        <v>401</v>
      </c>
      <c r="K108" s="83" t="s">
        <v>158</v>
      </c>
      <c r="L108" s="84">
        <v>3.4000000000000002E-2</v>
      </c>
      <c r="M108" s="84">
        <v>3.2300000000000002E-2</v>
      </c>
      <c r="N108" s="77">
        <v>6977.1800000000012</v>
      </c>
      <c r="O108" s="79">
        <v>102.7</v>
      </c>
      <c r="P108" s="77">
        <v>7.1657100000000007</v>
      </c>
      <c r="Q108" s="78">
        <f t="shared" si="2"/>
        <v>3.4842232352641344E-3</v>
      </c>
      <c r="R108" s="78">
        <f>P108/'סכום נכסי הקרן'!$C$42</f>
        <v>8.9737640987906712E-5</v>
      </c>
    </row>
    <row r="109" spans="2:18">
      <c r="B109" s="76" t="s">
        <v>2207</v>
      </c>
      <c r="C109" s="83" t="s">
        <v>2176</v>
      </c>
      <c r="D109" s="70">
        <v>90143221</v>
      </c>
      <c r="E109" s="70"/>
      <c r="F109" s="70" t="s">
        <v>726</v>
      </c>
      <c r="G109" s="97">
        <v>42516</v>
      </c>
      <c r="H109" s="70" t="s">
        <v>285</v>
      </c>
      <c r="I109" s="77">
        <v>4.7399999999999993</v>
      </c>
      <c r="J109" s="83" t="s">
        <v>401</v>
      </c>
      <c r="K109" s="83" t="s">
        <v>158</v>
      </c>
      <c r="L109" s="84">
        <v>2.3269999999999999E-2</v>
      </c>
      <c r="M109" s="84">
        <v>2.2199999999999998E-2</v>
      </c>
      <c r="N109" s="77">
        <v>24984.230000000003</v>
      </c>
      <c r="O109" s="79">
        <v>102.2</v>
      </c>
      <c r="P109" s="77">
        <v>25.533900000000006</v>
      </c>
      <c r="Q109" s="78">
        <f t="shared" si="2"/>
        <v>1.2415490951616922E-2</v>
      </c>
      <c r="R109" s="78">
        <f>P109/'סכום נכסי הקרן'!$C$42</f>
        <v>3.1976621314860795E-4</v>
      </c>
    </row>
    <row r="110" spans="2:18">
      <c r="B110" s="76" t="s">
        <v>2228</v>
      </c>
      <c r="C110" s="83" t="s">
        <v>2177</v>
      </c>
      <c r="D110" s="70">
        <v>470540</v>
      </c>
      <c r="E110" s="70"/>
      <c r="F110" s="70" t="s">
        <v>2180</v>
      </c>
      <c r="G110" s="97">
        <v>42884</v>
      </c>
      <c r="H110" s="70" t="s">
        <v>2175</v>
      </c>
      <c r="I110" s="77">
        <v>0.41000000050395619</v>
      </c>
      <c r="J110" s="83" t="s">
        <v>150</v>
      </c>
      <c r="K110" s="83" t="s">
        <v>158</v>
      </c>
      <c r="L110" s="84">
        <v>2.2099999999999998E-2</v>
      </c>
      <c r="M110" s="84">
        <v>1.7000000007199374E-2</v>
      </c>
      <c r="N110" s="77">
        <v>691.73779100000013</v>
      </c>
      <c r="O110" s="79">
        <v>100.4</v>
      </c>
      <c r="P110" s="77">
        <v>0.69450476500000013</v>
      </c>
      <c r="Q110" s="78">
        <f t="shared" si="2"/>
        <v>3.3769293471472576E-4</v>
      </c>
      <c r="R110" s="78">
        <f>P110/'סכום נכסי הקרן'!$C$42</f>
        <v>8.6974241583821454E-6</v>
      </c>
    </row>
    <row r="111" spans="2:18">
      <c r="B111" s="76" t="s">
        <v>2228</v>
      </c>
      <c r="C111" s="83" t="s">
        <v>2177</v>
      </c>
      <c r="D111" s="70">
        <v>484097</v>
      </c>
      <c r="E111" s="70"/>
      <c r="F111" s="70" t="s">
        <v>2180</v>
      </c>
      <c r="G111" s="97">
        <v>43006</v>
      </c>
      <c r="H111" s="70" t="s">
        <v>2175</v>
      </c>
      <c r="I111" s="77">
        <v>0.62000000025982438</v>
      </c>
      <c r="J111" s="83" t="s">
        <v>150</v>
      </c>
      <c r="K111" s="83" t="s">
        <v>158</v>
      </c>
      <c r="L111" s="84">
        <v>2.0799999999999999E-2</v>
      </c>
      <c r="M111" s="84">
        <v>1.8600000007794729E-2</v>
      </c>
      <c r="N111" s="77">
        <v>922.31704800000011</v>
      </c>
      <c r="O111" s="79">
        <v>100.15</v>
      </c>
      <c r="P111" s="77">
        <v>0.92370049800000031</v>
      </c>
      <c r="Q111" s="78">
        <f t="shared" si="2"/>
        <v>4.4913605735602649E-4</v>
      </c>
      <c r="R111" s="78">
        <f>P111/'סכום נכסי הקרן'!$C$42</f>
        <v>1.1567688850075522E-5</v>
      </c>
    </row>
    <row r="112" spans="2:18">
      <c r="B112" s="76" t="s">
        <v>2228</v>
      </c>
      <c r="C112" s="83" t="s">
        <v>2177</v>
      </c>
      <c r="D112" s="70">
        <v>523632</v>
      </c>
      <c r="E112" s="70"/>
      <c r="F112" s="70" t="s">
        <v>2180</v>
      </c>
      <c r="G112" s="97">
        <v>43321</v>
      </c>
      <c r="H112" s="70" t="s">
        <v>2175</v>
      </c>
      <c r="I112" s="77">
        <v>0.97000000034346257</v>
      </c>
      <c r="J112" s="83" t="s">
        <v>150</v>
      </c>
      <c r="K112" s="83" t="s">
        <v>158</v>
      </c>
      <c r="L112" s="84">
        <v>2.3980000000000001E-2</v>
      </c>
      <c r="M112" s="84">
        <v>1.6700000003918372E-2</v>
      </c>
      <c r="N112" s="77">
        <v>2045.5000010000003</v>
      </c>
      <c r="O112" s="79">
        <v>101.06</v>
      </c>
      <c r="P112" s="77">
        <v>2.0671823570000005</v>
      </c>
      <c r="Q112" s="78">
        <f t="shared" si="2"/>
        <v>1.0051376346220373E-3</v>
      </c>
      <c r="R112" s="78">
        <f>P112/'סכום נכסי הקרן'!$C$42</f>
        <v>2.588774430014623E-5</v>
      </c>
    </row>
    <row r="113" spans="2:18">
      <c r="B113" s="76" t="s">
        <v>2228</v>
      </c>
      <c r="C113" s="83" t="s">
        <v>2177</v>
      </c>
      <c r="D113" s="70">
        <v>524747</v>
      </c>
      <c r="E113" s="70"/>
      <c r="F113" s="70" t="s">
        <v>2180</v>
      </c>
      <c r="G113" s="97">
        <v>43343</v>
      </c>
      <c r="H113" s="70" t="s">
        <v>2175</v>
      </c>
      <c r="I113" s="77">
        <v>1.0299999998594622</v>
      </c>
      <c r="J113" s="83" t="s">
        <v>150</v>
      </c>
      <c r="K113" s="83" t="s">
        <v>158</v>
      </c>
      <c r="L113" s="84">
        <v>2.3789999999999999E-2</v>
      </c>
      <c r="M113" s="84">
        <v>1.7199999995347715E-2</v>
      </c>
      <c r="N113" s="77">
        <v>2045.5000010000003</v>
      </c>
      <c r="O113" s="79">
        <v>100.88</v>
      </c>
      <c r="P113" s="77">
        <v>2.0635004429999997</v>
      </c>
      <c r="Q113" s="78">
        <f t="shared" si="2"/>
        <v>1.0033473569930171E-3</v>
      </c>
      <c r="R113" s="78">
        <f>P113/'סכום נכסי הקרן'!$C$42</f>
        <v>2.5841634943686027E-5</v>
      </c>
    </row>
    <row r="114" spans="2:18">
      <c r="B114" s="76" t="s">
        <v>2228</v>
      </c>
      <c r="C114" s="83" t="s">
        <v>2177</v>
      </c>
      <c r="D114" s="70">
        <v>465782</v>
      </c>
      <c r="E114" s="70"/>
      <c r="F114" s="70" t="s">
        <v>2180</v>
      </c>
      <c r="G114" s="97">
        <v>42828</v>
      </c>
      <c r="H114" s="70" t="s">
        <v>2175</v>
      </c>
      <c r="I114" s="77">
        <v>0.25999999977035199</v>
      </c>
      <c r="J114" s="83" t="s">
        <v>150</v>
      </c>
      <c r="K114" s="83" t="s">
        <v>158</v>
      </c>
      <c r="L114" s="84">
        <v>2.2700000000000001E-2</v>
      </c>
      <c r="M114" s="84">
        <v>1.6400000010908283E-2</v>
      </c>
      <c r="N114" s="77">
        <v>691.73778200000015</v>
      </c>
      <c r="O114" s="79">
        <v>100.72</v>
      </c>
      <c r="P114" s="77">
        <v>0.69671826599999997</v>
      </c>
      <c r="Q114" s="78">
        <f t="shared" si="2"/>
        <v>3.3876921768117007E-4</v>
      </c>
      <c r="R114" s="78">
        <f>P114/'סכום נכסי הקרן'!$C$42</f>
        <v>8.7251442807516463E-6</v>
      </c>
    </row>
    <row r="115" spans="2:18">
      <c r="B115" s="76" t="s">
        <v>2228</v>
      </c>
      <c r="C115" s="83" t="s">
        <v>2177</v>
      </c>
      <c r="D115" s="70">
        <v>467404</v>
      </c>
      <c r="E115" s="70"/>
      <c r="F115" s="70" t="s">
        <v>2180</v>
      </c>
      <c r="G115" s="97">
        <v>42859</v>
      </c>
      <c r="H115" s="70" t="s">
        <v>2175</v>
      </c>
      <c r="I115" s="77">
        <v>0.34000000043123235</v>
      </c>
      <c r="J115" s="83" t="s">
        <v>150</v>
      </c>
      <c r="K115" s="83" t="s">
        <v>158</v>
      </c>
      <c r="L115" s="84">
        <v>2.2799999999999997E-2</v>
      </c>
      <c r="M115" s="84">
        <v>1.6700000009343369E-2</v>
      </c>
      <c r="N115" s="77">
        <v>691.73779100000013</v>
      </c>
      <c r="O115" s="79">
        <v>100.57</v>
      </c>
      <c r="P115" s="77">
        <v>0.69568070500000001</v>
      </c>
      <c r="Q115" s="78">
        <f t="shared" si="2"/>
        <v>3.3826471859535673E-4</v>
      </c>
      <c r="R115" s="78">
        <f>P115/'סכום נכסי הקרן'!$C$42</f>
        <v>8.7121506937210452E-6</v>
      </c>
    </row>
    <row r="116" spans="2:18">
      <c r="B116" s="76" t="s">
        <v>2228</v>
      </c>
      <c r="C116" s="83" t="s">
        <v>2177</v>
      </c>
      <c r="D116" s="70">
        <v>545876</v>
      </c>
      <c r="E116" s="70"/>
      <c r="F116" s="70" t="s">
        <v>2180</v>
      </c>
      <c r="G116" s="97">
        <v>43614</v>
      </c>
      <c r="H116" s="70" t="s">
        <v>2175</v>
      </c>
      <c r="I116" s="77">
        <v>1.3899999999084818</v>
      </c>
      <c r="J116" s="83" t="s">
        <v>150</v>
      </c>
      <c r="K116" s="83" t="s">
        <v>158</v>
      </c>
      <c r="L116" s="84">
        <v>2.427E-2</v>
      </c>
      <c r="M116" s="84">
        <v>1.8599999999155216E-2</v>
      </c>
      <c r="N116" s="77">
        <v>2812.5625060000007</v>
      </c>
      <c r="O116" s="79">
        <v>101.01</v>
      </c>
      <c r="P116" s="77">
        <v>2.8409693340000004</v>
      </c>
      <c r="Q116" s="78">
        <f t="shared" si="2"/>
        <v>1.3813804025275475E-3</v>
      </c>
      <c r="R116" s="78">
        <f>P116/'סכום נכסי הקרן'!$C$42</f>
        <v>3.5578035693901154E-5</v>
      </c>
    </row>
    <row r="117" spans="2:18">
      <c r="B117" s="76" t="s">
        <v>2228</v>
      </c>
      <c r="C117" s="83" t="s">
        <v>2177</v>
      </c>
      <c r="D117" s="70">
        <v>7355</v>
      </c>
      <c r="E117" s="70"/>
      <c r="F117" s="70" t="s">
        <v>2180</v>
      </c>
      <c r="G117" s="97">
        <v>43842</v>
      </c>
      <c r="H117" s="70" t="s">
        <v>2175</v>
      </c>
      <c r="I117" s="77">
        <v>1.6099999999832133</v>
      </c>
      <c r="J117" s="83" t="s">
        <v>150</v>
      </c>
      <c r="K117" s="83" t="s">
        <v>158</v>
      </c>
      <c r="L117" s="84">
        <v>2.0838000000000002E-2</v>
      </c>
      <c r="M117" s="84">
        <v>2.4799999999776178E-2</v>
      </c>
      <c r="N117" s="77">
        <v>3579.6250010000008</v>
      </c>
      <c r="O117" s="79">
        <v>99.85</v>
      </c>
      <c r="P117" s="77">
        <v>3.5742556460000006</v>
      </c>
      <c r="Q117" s="78">
        <f t="shared" si="2"/>
        <v>1.7379303056594838E-3</v>
      </c>
      <c r="R117" s="78">
        <f>P117/'סכום נכסי הקרן'!$C$42</f>
        <v>4.4761129038119966E-5</v>
      </c>
    </row>
    <row r="118" spans="2:18">
      <c r="B118" s="76" t="s">
        <v>2229</v>
      </c>
      <c r="C118" s="83" t="s">
        <v>2176</v>
      </c>
      <c r="D118" s="70">
        <v>90145980</v>
      </c>
      <c r="E118" s="70"/>
      <c r="F118" s="70" t="s">
        <v>2181</v>
      </c>
      <c r="G118" s="97">
        <v>42242</v>
      </c>
      <c r="H118" s="70" t="s">
        <v>2175</v>
      </c>
      <c r="I118" s="77">
        <v>4.3600000000208974</v>
      </c>
      <c r="J118" s="83" t="s">
        <v>629</v>
      </c>
      <c r="K118" s="83" t="s">
        <v>158</v>
      </c>
      <c r="L118" s="84">
        <v>2.6600000000000002E-2</v>
      </c>
      <c r="M118" s="84">
        <v>1.8300000000046442E-2</v>
      </c>
      <c r="N118" s="77">
        <v>49522.566239000007</v>
      </c>
      <c r="O118" s="79">
        <v>104.36</v>
      </c>
      <c r="P118" s="77">
        <v>51.681753671999999</v>
      </c>
      <c r="Q118" s="78">
        <f t="shared" si="2"/>
        <v>2.5129508029655103E-2</v>
      </c>
      <c r="R118" s="78">
        <f>P118/'סכום נכסי הקרן'!$C$42</f>
        <v>6.4722109276587594E-4</v>
      </c>
    </row>
    <row r="119" spans="2:18">
      <c r="B119" s="76" t="s">
        <v>2230</v>
      </c>
      <c r="C119" s="83" t="s">
        <v>2177</v>
      </c>
      <c r="D119" s="70">
        <v>482154</v>
      </c>
      <c r="E119" s="70"/>
      <c r="F119" s="70" t="s">
        <v>2181</v>
      </c>
      <c r="G119" s="97">
        <v>42978</v>
      </c>
      <c r="H119" s="70" t="s">
        <v>2175</v>
      </c>
      <c r="I119" s="77">
        <v>2.5300000014341331</v>
      </c>
      <c r="J119" s="83" t="s">
        <v>150</v>
      </c>
      <c r="K119" s="83" t="s">
        <v>158</v>
      </c>
      <c r="L119" s="84">
        <v>2.3E-2</v>
      </c>
      <c r="M119" s="84">
        <v>2.1400000015987047E-2</v>
      </c>
      <c r="N119" s="77">
        <v>845.61415799999997</v>
      </c>
      <c r="O119" s="79">
        <v>100.6</v>
      </c>
      <c r="P119" s="77">
        <v>0.85068872600000001</v>
      </c>
      <c r="Q119" s="78">
        <f t="shared" si="2"/>
        <v>4.1363513526314132E-4</v>
      </c>
      <c r="R119" s="78">
        <f>P119/'סכום נכסי הקרן'!$C$42</f>
        <v>1.0653347607738485E-5</v>
      </c>
    </row>
    <row r="120" spans="2:18">
      <c r="B120" s="76" t="s">
        <v>2230</v>
      </c>
      <c r="C120" s="83" t="s">
        <v>2177</v>
      </c>
      <c r="D120" s="70">
        <v>482153</v>
      </c>
      <c r="E120" s="70"/>
      <c r="F120" s="70" t="s">
        <v>2181</v>
      </c>
      <c r="G120" s="97">
        <v>42978</v>
      </c>
      <c r="H120" s="70" t="s">
        <v>2175</v>
      </c>
      <c r="I120" s="77">
        <v>2.5199999996407323</v>
      </c>
      <c r="J120" s="83" t="s">
        <v>150</v>
      </c>
      <c r="K120" s="83" t="s">
        <v>158</v>
      </c>
      <c r="L120" s="84">
        <v>2.76E-2</v>
      </c>
      <c r="M120" s="84">
        <v>2.2299999999850301E-2</v>
      </c>
      <c r="N120" s="77">
        <v>1973.0997060000002</v>
      </c>
      <c r="O120" s="79">
        <v>101.57</v>
      </c>
      <c r="P120" s="77">
        <v>2.0040773610000002</v>
      </c>
      <c r="Q120" s="78">
        <f t="shared" si="2"/>
        <v>9.7445373961031474E-4</v>
      </c>
      <c r="R120" s="78">
        <f>P120/'סכום נכסי הקרן'!$C$42</f>
        <v>2.5097467624758679E-5</v>
      </c>
    </row>
    <row r="121" spans="2:18">
      <c r="B121" s="76" t="s">
        <v>2231</v>
      </c>
      <c r="C121" s="83" t="s">
        <v>2176</v>
      </c>
      <c r="D121" s="70">
        <v>90839511</v>
      </c>
      <c r="E121" s="70"/>
      <c r="F121" s="70" t="s">
        <v>577</v>
      </c>
      <c r="G121" s="97">
        <v>41816</v>
      </c>
      <c r="H121" s="70" t="s">
        <v>154</v>
      </c>
      <c r="I121" s="77">
        <v>8.0400000000000009</v>
      </c>
      <c r="J121" s="83" t="s">
        <v>401</v>
      </c>
      <c r="K121" s="83" t="s">
        <v>158</v>
      </c>
      <c r="L121" s="84">
        <v>4.4999999999999998E-2</v>
      </c>
      <c r="M121" s="84">
        <v>1.7899999999999999E-2</v>
      </c>
      <c r="N121" s="77">
        <v>5369.94</v>
      </c>
      <c r="O121" s="79">
        <v>123.21</v>
      </c>
      <c r="P121" s="77">
        <v>6.6163000000000007</v>
      </c>
      <c r="Q121" s="78">
        <f t="shared" si="2"/>
        <v>3.2170805393294025E-3</v>
      </c>
      <c r="R121" s="78">
        <f>P121/'סכום נכסי הקרן'!$C$42</f>
        <v>8.2857268026237065E-5</v>
      </c>
    </row>
    <row r="122" spans="2:18">
      <c r="B122" s="76" t="s">
        <v>2231</v>
      </c>
      <c r="C122" s="83" t="s">
        <v>2176</v>
      </c>
      <c r="D122" s="70">
        <v>90839541</v>
      </c>
      <c r="E122" s="70"/>
      <c r="F122" s="70" t="s">
        <v>577</v>
      </c>
      <c r="G122" s="97">
        <v>42625</v>
      </c>
      <c r="H122" s="70" t="s">
        <v>154</v>
      </c>
      <c r="I122" s="77">
        <v>7.9099999999999993</v>
      </c>
      <c r="J122" s="83" t="s">
        <v>401</v>
      </c>
      <c r="K122" s="83" t="s">
        <v>158</v>
      </c>
      <c r="L122" s="84">
        <v>4.4999999999999998E-2</v>
      </c>
      <c r="M122" s="84">
        <v>2.2599999999999999E-2</v>
      </c>
      <c r="N122" s="77">
        <v>1495.3000000000002</v>
      </c>
      <c r="O122" s="79">
        <v>119.43</v>
      </c>
      <c r="P122" s="77">
        <v>1.7858400000000003</v>
      </c>
      <c r="Q122" s="78">
        <f t="shared" si="2"/>
        <v>8.6833896745250674E-4</v>
      </c>
      <c r="R122" s="78">
        <f>P122/'סכום נכסי הקרן'!$C$42</f>
        <v>2.2364436850199537E-5</v>
      </c>
    </row>
    <row r="123" spans="2:18">
      <c r="B123" s="76" t="s">
        <v>2231</v>
      </c>
      <c r="C123" s="83" t="s">
        <v>2176</v>
      </c>
      <c r="D123" s="70">
        <v>90839542</v>
      </c>
      <c r="E123" s="70"/>
      <c r="F123" s="70" t="s">
        <v>577</v>
      </c>
      <c r="G123" s="97">
        <v>42716</v>
      </c>
      <c r="H123" s="70" t="s">
        <v>154</v>
      </c>
      <c r="I123" s="77">
        <v>7.9599999999999991</v>
      </c>
      <c r="J123" s="83" t="s">
        <v>401</v>
      </c>
      <c r="K123" s="83" t="s">
        <v>158</v>
      </c>
      <c r="L123" s="84">
        <v>4.4999999999999998E-2</v>
      </c>
      <c r="M123" s="84">
        <v>2.0499999999999997E-2</v>
      </c>
      <c r="N123" s="77">
        <v>1131.2700000000002</v>
      </c>
      <c r="O123" s="79">
        <v>121.57</v>
      </c>
      <c r="P123" s="77">
        <v>1.3752800000000003</v>
      </c>
      <c r="Q123" s="78">
        <f t="shared" si="2"/>
        <v>6.6871008329866255E-4</v>
      </c>
      <c r="R123" s="78">
        <f>P123/'סכום נכסי הקרן'!$C$42</f>
        <v>1.7222910625443726E-5</v>
      </c>
    </row>
    <row r="124" spans="2:18">
      <c r="B124" s="76" t="s">
        <v>2231</v>
      </c>
      <c r="C124" s="83" t="s">
        <v>2176</v>
      </c>
      <c r="D124" s="70">
        <v>90839544</v>
      </c>
      <c r="E124" s="70"/>
      <c r="F124" s="70" t="s">
        <v>577</v>
      </c>
      <c r="G124" s="97">
        <v>42803</v>
      </c>
      <c r="H124" s="70" t="s">
        <v>154</v>
      </c>
      <c r="I124" s="77">
        <v>7.8499999999999988</v>
      </c>
      <c r="J124" s="83" t="s">
        <v>401</v>
      </c>
      <c r="K124" s="83" t="s">
        <v>158</v>
      </c>
      <c r="L124" s="84">
        <v>4.4999999999999998E-2</v>
      </c>
      <c r="M124" s="84">
        <v>2.4900000000000002E-2</v>
      </c>
      <c r="N124" s="77">
        <v>7250.1200000000008</v>
      </c>
      <c r="O124" s="79">
        <v>118.22</v>
      </c>
      <c r="P124" s="77">
        <v>8.5710999999999995</v>
      </c>
      <c r="Q124" s="78">
        <f t="shared" si="2"/>
        <v>4.1675738722014169E-3</v>
      </c>
      <c r="R124" s="78">
        <f>P124/'סכום נכסי הקרן'!$C$42</f>
        <v>1.0733762525575931E-4</v>
      </c>
    </row>
    <row r="125" spans="2:18">
      <c r="B125" s="76" t="s">
        <v>2231</v>
      </c>
      <c r="C125" s="83" t="s">
        <v>2176</v>
      </c>
      <c r="D125" s="70">
        <v>90839545</v>
      </c>
      <c r="E125" s="70"/>
      <c r="F125" s="70" t="s">
        <v>577</v>
      </c>
      <c r="G125" s="97">
        <v>42898</v>
      </c>
      <c r="H125" s="70" t="s">
        <v>154</v>
      </c>
      <c r="I125" s="77">
        <v>7.7999999999999989</v>
      </c>
      <c r="J125" s="83" t="s">
        <v>401</v>
      </c>
      <c r="K125" s="83" t="s">
        <v>158</v>
      </c>
      <c r="L125" s="84">
        <v>4.4999999999999998E-2</v>
      </c>
      <c r="M125" s="84">
        <v>2.7300000000000005E-2</v>
      </c>
      <c r="N125" s="77">
        <v>1363.56</v>
      </c>
      <c r="O125" s="79">
        <v>115.5</v>
      </c>
      <c r="P125" s="77">
        <v>1.5749200000000003</v>
      </c>
      <c r="Q125" s="78">
        <f t="shared" si="2"/>
        <v>7.6578215664354135E-4</v>
      </c>
      <c r="R125" s="78">
        <f>P125/'סכום נכסי הקרן'!$C$42</f>
        <v>1.9723042872886852E-5</v>
      </c>
    </row>
    <row r="126" spans="2:18">
      <c r="B126" s="76" t="s">
        <v>2231</v>
      </c>
      <c r="C126" s="83" t="s">
        <v>2176</v>
      </c>
      <c r="D126" s="70">
        <v>90839546</v>
      </c>
      <c r="E126" s="70"/>
      <c r="F126" s="70" t="s">
        <v>577</v>
      </c>
      <c r="G126" s="97">
        <v>42989</v>
      </c>
      <c r="H126" s="70" t="s">
        <v>154</v>
      </c>
      <c r="I126" s="77">
        <v>7.77</v>
      </c>
      <c r="J126" s="83" t="s">
        <v>401</v>
      </c>
      <c r="K126" s="83" t="s">
        <v>158</v>
      </c>
      <c r="L126" s="84">
        <v>4.4999999999999998E-2</v>
      </c>
      <c r="M126" s="84">
        <v>2.8199999999999992E-2</v>
      </c>
      <c r="N126" s="77">
        <v>1718.2600000000002</v>
      </c>
      <c r="O126" s="79">
        <v>115.17</v>
      </c>
      <c r="P126" s="77">
        <v>1.9789300000000003</v>
      </c>
      <c r="Q126" s="78">
        <f t="shared" si="2"/>
        <v>9.6222619767772537E-4</v>
      </c>
      <c r="R126" s="78">
        <f>P126/'סכום נכסי הקרן'!$C$42</f>
        <v>2.4782542117975501E-5</v>
      </c>
    </row>
    <row r="127" spans="2:18">
      <c r="B127" s="76" t="s">
        <v>2231</v>
      </c>
      <c r="C127" s="83" t="s">
        <v>2176</v>
      </c>
      <c r="D127" s="70">
        <v>90839547</v>
      </c>
      <c r="E127" s="70"/>
      <c r="F127" s="70" t="s">
        <v>577</v>
      </c>
      <c r="G127" s="97">
        <v>43080</v>
      </c>
      <c r="H127" s="70" t="s">
        <v>154</v>
      </c>
      <c r="I127" s="77">
        <v>7.7199999999999989</v>
      </c>
      <c r="J127" s="83" t="s">
        <v>401</v>
      </c>
      <c r="K127" s="83" t="s">
        <v>158</v>
      </c>
      <c r="L127" s="84">
        <v>4.4999999999999998E-2</v>
      </c>
      <c r="M127" s="84">
        <v>3.0599999999999995E-2</v>
      </c>
      <c r="N127" s="77">
        <v>532.38000000000011</v>
      </c>
      <c r="O127" s="79">
        <v>112.37</v>
      </c>
      <c r="P127" s="77">
        <v>0.5982200000000002</v>
      </c>
      <c r="Q127" s="78">
        <f t="shared" si="2"/>
        <v>2.9087585512108512E-4</v>
      </c>
      <c r="R127" s="78">
        <f>P127/'סכום נכסי הקרן'!$C$42</f>
        <v>7.4916305002275508E-6</v>
      </c>
    </row>
    <row r="128" spans="2:18">
      <c r="B128" s="76" t="s">
        <v>2231</v>
      </c>
      <c r="C128" s="83" t="s">
        <v>2176</v>
      </c>
      <c r="D128" s="70">
        <v>90839548</v>
      </c>
      <c r="E128" s="70"/>
      <c r="F128" s="70" t="s">
        <v>577</v>
      </c>
      <c r="G128" s="97">
        <v>43171</v>
      </c>
      <c r="H128" s="70" t="s">
        <v>154</v>
      </c>
      <c r="I128" s="77">
        <v>7.59</v>
      </c>
      <c r="J128" s="83" t="s">
        <v>401</v>
      </c>
      <c r="K128" s="83" t="s">
        <v>158</v>
      </c>
      <c r="L128" s="84">
        <v>4.4999999999999998E-2</v>
      </c>
      <c r="M128" s="84">
        <v>3.0599999999999995E-2</v>
      </c>
      <c r="N128" s="77">
        <v>397.78</v>
      </c>
      <c r="O128" s="79">
        <v>112.93</v>
      </c>
      <c r="P128" s="77">
        <v>0.44921000000000011</v>
      </c>
      <c r="Q128" s="78">
        <f t="shared" si="2"/>
        <v>2.1842188973779318E-4</v>
      </c>
      <c r="R128" s="78">
        <f>P128/'סכום נכסי הקרן'!$C$42</f>
        <v>5.625548020807091E-6</v>
      </c>
    </row>
    <row r="129" spans="2:18">
      <c r="B129" s="76" t="s">
        <v>2231</v>
      </c>
      <c r="C129" s="83" t="s">
        <v>2176</v>
      </c>
      <c r="D129" s="70">
        <v>90839550</v>
      </c>
      <c r="E129" s="70"/>
      <c r="F129" s="70" t="s">
        <v>577</v>
      </c>
      <c r="G129" s="97">
        <v>43341</v>
      </c>
      <c r="H129" s="70" t="s">
        <v>154</v>
      </c>
      <c r="I129" s="77">
        <v>7.7700000000000005</v>
      </c>
      <c r="J129" s="83" t="s">
        <v>401</v>
      </c>
      <c r="K129" s="83" t="s">
        <v>158</v>
      </c>
      <c r="L129" s="84">
        <v>4.4999999999999998E-2</v>
      </c>
      <c r="M129" s="84">
        <v>2.8499999999999998E-2</v>
      </c>
      <c r="N129" s="77">
        <v>997.93000000000018</v>
      </c>
      <c r="O129" s="79">
        <v>113.46</v>
      </c>
      <c r="P129" s="77">
        <v>1.1322600000000003</v>
      </c>
      <c r="Q129" s="78">
        <f t="shared" si="2"/>
        <v>5.5054511002540843E-4</v>
      </c>
      <c r="R129" s="78">
        <f>P129/'סכום נכסי הקרן'!$C$42</f>
        <v>1.4179521831746926E-5</v>
      </c>
    </row>
    <row r="130" spans="2:18">
      <c r="B130" s="76" t="s">
        <v>2231</v>
      </c>
      <c r="C130" s="83" t="s">
        <v>2176</v>
      </c>
      <c r="D130" s="70">
        <v>90839551</v>
      </c>
      <c r="E130" s="70"/>
      <c r="F130" s="70" t="s">
        <v>577</v>
      </c>
      <c r="G130" s="97">
        <v>43990</v>
      </c>
      <c r="H130" s="70" t="s">
        <v>154</v>
      </c>
      <c r="I130" s="77">
        <v>7.4299999999999988</v>
      </c>
      <c r="J130" s="83" t="s">
        <v>401</v>
      </c>
      <c r="K130" s="83" t="s">
        <v>158</v>
      </c>
      <c r="L130" s="84">
        <v>4.4999999999999998E-2</v>
      </c>
      <c r="M130" s="84">
        <v>4.2699999999999995E-2</v>
      </c>
      <c r="N130" s="77">
        <v>1029.2600000000002</v>
      </c>
      <c r="O130" s="79">
        <v>102.25</v>
      </c>
      <c r="P130" s="77">
        <v>1.0524200000000004</v>
      </c>
      <c r="Q130" s="78">
        <f t="shared" si="2"/>
        <v>5.1172406045690952E-4</v>
      </c>
      <c r="R130" s="78">
        <f>P130/'סכום נכסי הקרן'!$C$42</f>
        <v>1.3179669304017718E-5</v>
      </c>
    </row>
    <row r="131" spans="2:18">
      <c r="B131" s="76" t="s">
        <v>2231</v>
      </c>
      <c r="C131" s="83" t="s">
        <v>2176</v>
      </c>
      <c r="D131" s="70">
        <v>90839512</v>
      </c>
      <c r="E131" s="70"/>
      <c r="F131" s="70" t="s">
        <v>577</v>
      </c>
      <c r="G131" s="97">
        <v>41893</v>
      </c>
      <c r="H131" s="70" t="s">
        <v>154</v>
      </c>
      <c r="I131" s="77">
        <v>8.0399999999999991</v>
      </c>
      <c r="J131" s="83" t="s">
        <v>401</v>
      </c>
      <c r="K131" s="83" t="s">
        <v>158</v>
      </c>
      <c r="L131" s="84">
        <v>4.4999999999999998E-2</v>
      </c>
      <c r="M131" s="84">
        <v>1.7899999999999999E-2</v>
      </c>
      <c r="N131" s="77">
        <v>1053.5500000000002</v>
      </c>
      <c r="O131" s="79">
        <v>123.12</v>
      </c>
      <c r="P131" s="77">
        <v>1.2971300000000003</v>
      </c>
      <c r="Q131" s="78">
        <f t="shared" si="2"/>
        <v>6.3071077187859504E-4</v>
      </c>
      <c r="R131" s="78">
        <f>P131/'סכום נכסי הקרן'!$C$42</f>
        <v>1.6244222310788944E-5</v>
      </c>
    </row>
    <row r="132" spans="2:18">
      <c r="B132" s="76" t="s">
        <v>2231</v>
      </c>
      <c r="C132" s="83" t="s">
        <v>2176</v>
      </c>
      <c r="D132" s="70">
        <v>90839513</v>
      </c>
      <c r="E132" s="70"/>
      <c r="F132" s="70" t="s">
        <v>577</v>
      </c>
      <c r="G132" s="97">
        <v>42151</v>
      </c>
      <c r="H132" s="70" t="s">
        <v>154</v>
      </c>
      <c r="I132" s="77">
        <v>8.0399999999999991</v>
      </c>
      <c r="J132" s="83" t="s">
        <v>401</v>
      </c>
      <c r="K132" s="83" t="s">
        <v>158</v>
      </c>
      <c r="L132" s="84">
        <v>4.4999999999999998E-2</v>
      </c>
      <c r="M132" s="84">
        <v>1.7899999999999999E-2</v>
      </c>
      <c r="N132" s="77">
        <v>3858.1900000000005</v>
      </c>
      <c r="O132" s="79">
        <v>123.97</v>
      </c>
      <c r="P132" s="77">
        <v>4.7830000000000013</v>
      </c>
      <c r="Q132" s="78">
        <f t="shared" si="2"/>
        <v>2.3256648307381066E-3</v>
      </c>
      <c r="R132" s="78">
        <f>P132/'סכום נכסי הקרן'!$C$42</f>
        <v>5.9898479961533172E-5</v>
      </c>
    </row>
    <row r="133" spans="2:18">
      <c r="B133" s="76" t="s">
        <v>2231</v>
      </c>
      <c r="C133" s="83" t="s">
        <v>2176</v>
      </c>
      <c r="D133" s="70">
        <v>90839515</v>
      </c>
      <c r="E133" s="70"/>
      <c r="F133" s="70" t="s">
        <v>577</v>
      </c>
      <c r="G133" s="97">
        <v>42166</v>
      </c>
      <c r="H133" s="70" t="s">
        <v>154</v>
      </c>
      <c r="I133" s="77">
        <v>8.0400000000000009</v>
      </c>
      <c r="J133" s="83" t="s">
        <v>401</v>
      </c>
      <c r="K133" s="83" t="s">
        <v>158</v>
      </c>
      <c r="L133" s="84">
        <v>4.4999999999999998E-2</v>
      </c>
      <c r="M133" s="84">
        <v>1.7900000000000006E-2</v>
      </c>
      <c r="N133" s="77">
        <v>3630.1400000000008</v>
      </c>
      <c r="O133" s="79">
        <v>123.97</v>
      </c>
      <c r="P133" s="77">
        <v>4.5003000000000002</v>
      </c>
      <c r="Q133" s="78">
        <f t="shared" si="2"/>
        <v>2.1882060292223913E-3</v>
      </c>
      <c r="R133" s="78">
        <f>P133/'סכום נכסי הקרן'!$C$42</f>
        <v>5.6358170472692384E-5</v>
      </c>
    </row>
    <row r="134" spans="2:18">
      <c r="B134" s="76" t="s">
        <v>2231</v>
      </c>
      <c r="C134" s="83" t="s">
        <v>2176</v>
      </c>
      <c r="D134" s="70">
        <v>90839516</v>
      </c>
      <c r="E134" s="70"/>
      <c r="F134" s="70" t="s">
        <v>577</v>
      </c>
      <c r="G134" s="97">
        <v>42257</v>
      </c>
      <c r="H134" s="70" t="s">
        <v>154</v>
      </c>
      <c r="I134" s="77">
        <v>8.0399999999999991</v>
      </c>
      <c r="J134" s="83" t="s">
        <v>401</v>
      </c>
      <c r="K134" s="83" t="s">
        <v>158</v>
      </c>
      <c r="L134" s="84">
        <v>4.4999999999999998E-2</v>
      </c>
      <c r="M134" s="84">
        <v>1.7899999999999999E-2</v>
      </c>
      <c r="N134" s="77">
        <v>1929.0900000000004</v>
      </c>
      <c r="O134" s="79">
        <v>123.14</v>
      </c>
      <c r="P134" s="77">
        <v>2.3754800000000005</v>
      </c>
      <c r="Q134" s="78">
        <f t="shared" si="2"/>
        <v>1.1550429212046323E-3</v>
      </c>
      <c r="R134" s="78">
        <f>P134/'סכום נכסי הקרן'!$C$42</f>
        <v>2.9748618268664605E-5</v>
      </c>
    </row>
    <row r="135" spans="2:18">
      <c r="B135" s="76" t="s">
        <v>2231</v>
      </c>
      <c r="C135" s="83" t="s">
        <v>2176</v>
      </c>
      <c r="D135" s="70">
        <v>90839517</v>
      </c>
      <c r="E135" s="70"/>
      <c r="F135" s="70" t="s">
        <v>577</v>
      </c>
      <c r="G135" s="97">
        <v>42348</v>
      </c>
      <c r="H135" s="70" t="s">
        <v>154</v>
      </c>
      <c r="I135" s="77">
        <v>8.0400000000000009</v>
      </c>
      <c r="J135" s="83" t="s">
        <v>401</v>
      </c>
      <c r="K135" s="83" t="s">
        <v>158</v>
      </c>
      <c r="L135" s="84">
        <v>4.4999999999999998E-2</v>
      </c>
      <c r="M135" s="84">
        <v>1.7899999999999999E-2</v>
      </c>
      <c r="N135" s="77">
        <v>3340.5500000000006</v>
      </c>
      <c r="O135" s="79">
        <v>123.72</v>
      </c>
      <c r="P135" s="77">
        <v>4.1329200000000013</v>
      </c>
      <c r="Q135" s="78">
        <f t="shared" si="2"/>
        <v>2.0095727978787655E-3</v>
      </c>
      <c r="R135" s="78">
        <f>P135/'סכום נכסי הקרן'!$C$42</f>
        <v>5.1757396153589729E-5</v>
      </c>
    </row>
    <row r="136" spans="2:18">
      <c r="B136" s="76" t="s">
        <v>2231</v>
      </c>
      <c r="C136" s="83" t="s">
        <v>2176</v>
      </c>
      <c r="D136" s="70">
        <v>90839518</v>
      </c>
      <c r="E136" s="70"/>
      <c r="F136" s="70" t="s">
        <v>577</v>
      </c>
      <c r="G136" s="97">
        <v>42439</v>
      </c>
      <c r="H136" s="70" t="s">
        <v>154</v>
      </c>
      <c r="I136" s="77">
        <v>8.0399999999999974</v>
      </c>
      <c r="J136" s="83" t="s">
        <v>401</v>
      </c>
      <c r="K136" s="83" t="s">
        <v>158</v>
      </c>
      <c r="L136" s="84">
        <v>4.4999999999999998E-2</v>
      </c>
      <c r="M136" s="84">
        <v>1.7899999999999999E-2</v>
      </c>
      <c r="N136" s="77">
        <v>3967.5200000000004</v>
      </c>
      <c r="O136" s="79">
        <v>124.98</v>
      </c>
      <c r="P136" s="77">
        <v>4.9586000000000015</v>
      </c>
      <c r="Q136" s="78">
        <f t="shared" si="2"/>
        <v>2.4110478004804462E-3</v>
      </c>
      <c r="R136" s="78">
        <f>P136/'סכום נכסי הקרן'!$C$42</f>
        <v>6.2097554408793314E-5</v>
      </c>
    </row>
    <row r="137" spans="2:18">
      <c r="B137" s="76" t="s">
        <v>2231</v>
      </c>
      <c r="C137" s="83" t="s">
        <v>2176</v>
      </c>
      <c r="D137" s="70">
        <v>90839519</v>
      </c>
      <c r="E137" s="70"/>
      <c r="F137" s="70" t="s">
        <v>577</v>
      </c>
      <c r="G137" s="97">
        <v>42549</v>
      </c>
      <c r="H137" s="70" t="s">
        <v>154</v>
      </c>
      <c r="I137" s="77">
        <v>8.01</v>
      </c>
      <c r="J137" s="83" t="s">
        <v>401</v>
      </c>
      <c r="K137" s="83" t="s">
        <v>158</v>
      </c>
      <c r="L137" s="84">
        <v>4.4999999999999998E-2</v>
      </c>
      <c r="M137" s="84">
        <v>1.9E-2</v>
      </c>
      <c r="N137" s="77">
        <v>2790.7</v>
      </c>
      <c r="O137" s="79">
        <v>123.63</v>
      </c>
      <c r="P137" s="77">
        <v>3.4501500000000007</v>
      </c>
      <c r="Q137" s="78">
        <f t="shared" si="2"/>
        <v>1.6775857235565707E-3</v>
      </c>
      <c r="R137" s="78">
        <f>P137/'סכום נכסי הקרן'!$C$42</f>
        <v>4.3206928839490625E-5</v>
      </c>
    </row>
    <row r="138" spans="2:18">
      <c r="B138" s="76" t="s">
        <v>2231</v>
      </c>
      <c r="C138" s="83" t="s">
        <v>2176</v>
      </c>
      <c r="D138" s="70">
        <v>90839520</v>
      </c>
      <c r="E138" s="70"/>
      <c r="F138" s="70" t="s">
        <v>577</v>
      </c>
      <c r="G138" s="97">
        <v>42604</v>
      </c>
      <c r="H138" s="70" t="s">
        <v>154</v>
      </c>
      <c r="I138" s="77">
        <v>7.9200000000000017</v>
      </c>
      <c r="J138" s="83" t="s">
        <v>401</v>
      </c>
      <c r="K138" s="83" t="s">
        <v>158</v>
      </c>
      <c r="L138" s="84">
        <v>4.4999999999999998E-2</v>
      </c>
      <c r="M138" s="84">
        <v>2.2600000000000002E-2</v>
      </c>
      <c r="N138" s="77">
        <v>3649.3300000000004</v>
      </c>
      <c r="O138" s="79">
        <v>119.44</v>
      </c>
      <c r="P138" s="77">
        <v>4.3587600000000002</v>
      </c>
      <c r="Q138" s="78">
        <f t="shared" si="2"/>
        <v>2.1193842437022847E-3</v>
      </c>
      <c r="R138" s="78">
        <f>P138/'סכום נכסי הקרן'!$C$42</f>
        <v>5.45856363197015E-5</v>
      </c>
    </row>
    <row r="139" spans="2:18">
      <c r="B139" s="76" t="s">
        <v>2232</v>
      </c>
      <c r="C139" s="83" t="s">
        <v>2177</v>
      </c>
      <c r="D139" s="70">
        <v>90141407</v>
      </c>
      <c r="E139" s="70"/>
      <c r="F139" s="70" t="s">
        <v>816</v>
      </c>
      <c r="G139" s="97">
        <v>42372</v>
      </c>
      <c r="H139" s="70" t="s">
        <v>154</v>
      </c>
      <c r="I139" s="77">
        <v>8.8100000000726784</v>
      </c>
      <c r="J139" s="83" t="s">
        <v>150</v>
      </c>
      <c r="K139" s="83" t="s">
        <v>158</v>
      </c>
      <c r="L139" s="84">
        <v>6.7000000000000004E-2</v>
      </c>
      <c r="M139" s="84">
        <v>2.1800000000247417E-2</v>
      </c>
      <c r="N139" s="77">
        <v>36497.182098999998</v>
      </c>
      <c r="O139" s="79">
        <v>141.75</v>
      </c>
      <c r="P139" s="77">
        <v>51.734759004000004</v>
      </c>
      <c r="Q139" s="78">
        <f t="shared" si="2"/>
        <v>2.5155281108575029E-2</v>
      </c>
      <c r="R139" s="78">
        <f>P139/'סכום נכסי הקרן'!$C$42</f>
        <v>6.4788488929873333E-4</v>
      </c>
    </row>
    <row r="140" spans="2:18">
      <c r="B140" s="76" t="s">
        <v>2233</v>
      </c>
      <c r="C140" s="83" t="s">
        <v>2176</v>
      </c>
      <c r="D140" s="70">
        <v>90800100</v>
      </c>
      <c r="E140" s="70"/>
      <c r="F140" s="70" t="s">
        <v>2182</v>
      </c>
      <c r="G140" s="97">
        <v>41529</v>
      </c>
      <c r="H140" s="70" t="s">
        <v>2175</v>
      </c>
      <c r="I140" s="77">
        <v>2.09</v>
      </c>
      <c r="J140" s="83" t="s">
        <v>756</v>
      </c>
      <c r="K140" s="83" t="s">
        <v>158</v>
      </c>
      <c r="L140" s="84">
        <v>7.6999999999999999E-2</v>
      </c>
      <c r="M140" s="84">
        <v>0</v>
      </c>
      <c r="N140" s="77">
        <v>32718.520000000004</v>
      </c>
      <c r="O140" s="79">
        <v>9.9999999999999995E-7</v>
      </c>
      <c r="P140" s="79">
        <v>0</v>
      </c>
      <c r="Q140" s="78">
        <f t="shared" si="2"/>
        <v>0</v>
      </c>
      <c r="R140" s="78">
        <f>P140/'סכום נכסי הקרן'!$C$42</f>
        <v>0</v>
      </c>
    </row>
    <row r="141" spans="2:18">
      <c r="B141" s="76" t="s">
        <v>2234</v>
      </c>
      <c r="C141" s="83" t="s">
        <v>2177</v>
      </c>
      <c r="D141" s="70">
        <v>6718</v>
      </c>
      <c r="E141" s="70"/>
      <c r="F141" s="70" t="s">
        <v>615</v>
      </c>
      <c r="G141" s="97">
        <v>43482</v>
      </c>
      <c r="H141" s="70"/>
      <c r="I141" s="77">
        <v>3.2699999999482818</v>
      </c>
      <c r="J141" s="83" t="s">
        <v>150</v>
      </c>
      <c r="K141" s="83" t="s">
        <v>158</v>
      </c>
      <c r="L141" s="84">
        <v>4.1299999999999996E-2</v>
      </c>
      <c r="M141" s="84">
        <v>1.7199999999537835E-2</v>
      </c>
      <c r="N141" s="77">
        <v>16796.320874000005</v>
      </c>
      <c r="O141" s="79">
        <v>108.21</v>
      </c>
      <c r="P141" s="77">
        <v>18.175298222000002</v>
      </c>
      <c r="Q141" s="78">
        <f t="shared" si="2"/>
        <v>8.8374768687188437E-3</v>
      </c>
      <c r="R141" s="78">
        <f>P141/'סכום נכסי הקרן'!$C$42</f>
        <v>2.2761294926727083E-4</v>
      </c>
    </row>
    <row r="142" spans="2:18">
      <c r="B142" s="73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  <c r="N142" s="77"/>
      <c r="O142" s="79"/>
      <c r="P142" s="70"/>
      <c r="Q142" s="78"/>
      <c r="R142" s="70"/>
    </row>
    <row r="143" spans="2:18">
      <c r="B143" s="71" t="s">
        <v>37</v>
      </c>
      <c r="C143" s="72"/>
      <c r="D143" s="72"/>
      <c r="E143" s="72"/>
      <c r="F143" s="72"/>
      <c r="G143" s="72"/>
      <c r="H143" s="72"/>
      <c r="I143" s="80">
        <v>2.3125660710462279</v>
      </c>
      <c r="J143" s="72"/>
      <c r="K143" s="72"/>
      <c r="L143" s="72"/>
      <c r="M143" s="94">
        <v>3.8424571646102329E-2</v>
      </c>
      <c r="N143" s="80"/>
      <c r="O143" s="82"/>
      <c r="P143" s="80">
        <f>P144</f>
        <v>63.938370000000013</v>
      </c>
      <c r="Q143" s="81">
        <f t="shared" ref="Q143:Q149" si="3">P143/$P$10</f>
        <v>3.1089111110959737E-2</v>
      </c>
      <c r="R143" s="81">
        <f>P143/'סכום נכסי הקרן'!$C$42</f>
        <v>8.0071318716665142E-4</v>
      </c>
    </row>
    <row r="144" spans="2:18">
      <c r="B144" s="89" t="s">
        <v>35</v>
      </c>
      <c r="C144" s="72"/>
      <c r="D144" s="72"/>
      <c r="E144" s="72"/>
      <c r="F144" s="72"/>
      <c r="G144" s="72"/>
      <c r="H144" s="72"/>
      <c r="I144" s="80">
        <v>2.3125660710462279</v>
      </c>
      <c r="J144" s="72"/>
      <c r="K144" s="72"/>
      <c r="L144" s="72"/>
      <c r="M144" s="94">
        <v>3.8424571646102329E-2</v>
      </c>
      <c r="N144" s="80"/>
      <c r="O144" s="82"/>
      <c r="P144" s="80">
        <f>SUM(P145:P149)</f>
        <v>63.938370000000013</v>
      </c>
      <c r="Q144" s="81">
        <f t="shared" si="3"/>
        <v>3.1089111110959737E-2</v>
      </c>
      <c r="R144" s="81">
        <f>P144/'סכום נכסי הקרן'!$C$42</f>
        <v>8.0071318716665142E-4</v>
      </c>
    </row>
    <row r="145" spans="2:18">
      <c r="B145" s="76" t="s">
        <v>2235</v>
      </c>
      <c r="C145" s="83" t="s">
        <v>2176</v>
      </c>
      <c r="D145" s="70">
        <v>4623</v>
      </c>
      <c r="E145" s="70"/>
      <c r="F145" s="70" t="s">
        <v>2183</v>
      </c>
      <c r="G145" s="97">
        <v>42354</v>
      </c>
      <c r="H145" s="70" t="s">
        <v>2184</v>
      </c>
      <c r="I145" s="77">
        <v>4.26</v>
      </c>
      <c r="J145" s="83" t="s">
        <v>1816</v>
      </c>
      <c r="K145" s="83" t="s">
        <v>157</v>
      </c>
      <c r="L145" s="84">
        <v>5.0199999999999995E-2</v>
      </c>
      <c r="M145" s="84">
        <v>2.5100000000000001E-2</v>
      </c>
      <c r="N145" s="77">
        <v>4375.0000000000009</v>
      </c>
      <c r="O145" s="79">
        <v>112.38</v>
      </c>
      <c r="P145" s="77">
        <v>16.918130000000001</v>
      </c>
      <c r="Q145" s="78">
        <f t="shared" si="3"/>
        <v>8.2261969355750097E-3</v>
      </c>
      <c r="R145" s="78">
        <f>P145/'סכום נכסי הקרן'!$C$42</f>
        <v>2.1186917641472151E-4</v>
      </c>
    </row>
    <row r="146" spans="2:18">
      <c r="B146" s="76" t="s">
        <v>2236</v>
      </c>
      <c r="C146" s="83" t="s">
        <v>2176</v>
      </c>
      <c r="D146" s="70">
        <v>487557</v>
      </c>
      <c r="E146" s="70"/>
      <c r="F146" s="70" t="s">
        <v>2185</v>
      </c>
      <c r="G146" s="97">
        <v>42978</v>
      </c>
      <c r="H146" s="70" t="s">
        <v>1817</v>
      </c>
      <c r="I146" s="77">
        <v>1.4899999999999998</v>
      </c>
      <c r="J146" s="83" t="s">
        <v>1816</v>
      </c>
      <c r="K146" s="83" t="s">
        <v>157</v>
      </c>
      <c r="L146" s="84">
        <v>3.8966000000000001E-2</v>
      </c>
      <c r="M146" s="84">
        <v>4.07E-2</v>
      </c>
      <c r="N146" s="77">
        <v>4660.2500000000009</v>
      </c>
      <c r="O146" s="79">
        <v>99.91</v>
      </c>
      <c r="P146" s="77">
        <v>16.021470000000004</v>
      </c>
      <c r="Q146" s="78">
        <f t="shared" si="3"/>
        <v>7.7902089307392121E-3</v>
      </c>
      <c r="R146" s="78">
        <f>P146/'סכום נכסי הקרן'!$C$42</f>
        <v>2.0064012121039199E-4</v>
      </c>
    </row>
    <row r="147" spans="2:18">
      <c r="B147" s="76" t="s">
        <v>2236</v>
      </c>
      <c r="C147" s="83" t="s">
        <v>2176</v>
      </c>
      <c r="D147" s="70">
        <v>487556</v>
      </c>
      <c r="E147" s="70"/>
      <c r="F147" s="70" t="s">
        <v>2186</v>
      </c>
      <c r="G147" s="97">
        <v>42438</v>
      </c>
      <c r="H147" s="70" t="s">
        <v>1817</v>
      </c>
      <c r="I147" s="77">
        <v>1.94</v>
      </c>
      <c r="J147" s="83" t="s">
        <v>1816</v>
      </c>
      <c r="K147" s="83" t="s">
        <v>157</v>
      </c>
      <c r="L147" s="84">
        <v>6.2203999999999995E-2</v>
      </c>
      <c r="M147" s="84">
        <v>5.8499999999999996E-2</v>
      </c>
      <c r="N147" s="77">
        <v>1727.37</v>
      </c>
      <c r="O147" s="79">
        <v>101.14</v>
      </c>
      <c r="P147" s="77">
        <v>6.0116300000000011</v>
      </c>
      <c r="Q147" s="78">
        <f t="shared" si="3"/>
        <v>2.9230684646477361E-3</v>
      </c>
      <c r="R147" s="78">
        <f>P147/'סכום נכסי הקרן'!$C$42</f>
        <v>7.5284862866642618E-5</v>
      </c>
    </row>
    <row r="148" spans="2:18">
      <c r="B148" s="76" t="s">
        <v>2237</v>
      </c>
      <c r="C148" s="83" t="s">
        <v>2176</v>
      </c>
      <c r="D148" s="70">
        <v>474437</v>
      </c>
      <c r="E148" s="70"/>
      <c r="F148" s="70" t="s">
        <v>615</v>
      </c>
      <c r="G148" s="97">
        <v>42887</v>
      </c>
      <c r="H148" s="70"/>
      <c r="I148" s="77">
        <v>1.58</v>
      </c>
      <c r="J148" s="83" t="s">
        <v>1816</v>
      </c>
      <c r="K148" s="83" t="s">
        <v>157</v>
      </c>
      <c r="L148" s="84">
        <v>3.7408999999999998E-2</v>
      </c>
      <c r="M148" s="84">
        <v>4.24E-2</v>
      </c>
      <c r="N148" s="77">
        <v>4453.3600000000006</v>
      </c>
      <c r="O148" s="79">
        <v>99.74</v>
      </c>
      <c r="P148" s="77">
        <v>15.284170000000001</v>
      </c>
      <c r="Q148" s="78">
        <f t="shared" si="3"/>
        <v>7.4317074296513562E-3</v>
      </c>
      <c r="R148" s="78">
        <f>P148/'סכום נכסי הקרן'!$C$42</f>
        <v>1.9140676363655997E-4</v>
      </c>
    </row>
    <row r="149" spans="2:18">
      <c r="B149" s="76" t="s">
        <v>2237</v>
      </c>
      <c r="C149" s="83" t="s">
        <v>2176</v>
      </c>
      <c r="D149" s="70">
        <v>474436</v>
      </c>
      <c r="E149" s="70"/>
      <c r="F149" s="70" t="s">
        <v>615</v>
      </c>
      <c r="G149" s="97">
        <v>42887</v>
      </c>
      <c r="H149" s="70"/>
      <c r="I149" s="77">
        <v>1.6600000000000001</v>
      </c>
      <c r="J149" s="83" t="s">
        <v>1816</v>
      </c>
      <c r="K149" s="83" t="s">
        <v>157</v>
      </c>
      <c r="L149" s="84">
        <v>3.6465999999999998E-2</v>
      </c>
      <c r="M149" s="84">
        <v>3.9199999999999999E-2</v>
      </c>
      <c r="N149" s="77">
        <v>2827.16</v>
      </c>
      <c r="O149" s="79">
        <v>99.74</v>
      </c>
      <c r="P149" s="77">
        <v>9.7029700000000005</v>
      </c>
      <c r="Q149" s="78">
        <f t="shared" si="3"/>
        <v>4.7179293503464186E-3</v>
      </c>
      <c r="R149" s="78">
        <f>P149/'סכום נכסי הקרן'!$C$42</f>
        <v>1.2151226303833522E-4</v>
      </c>
    </row>
    <row r="153" spans="2:18">
      <c r="B153" s="85" t="s">
        <v>245</v>
      </c>
    </row>
    <row r="154" spans="2:18">
      <c r="B154" s="85" t="s">
        <v>106</v>
      </c>
    </row>
    <row r="155" spans="2:18">
      <c r="B155" s="85" t="s">
        <v>228</v>
      </c>
    </row>
    <row r="156" spans="2:18">
      <c r="B156" s="85" t="s">
        <v>236</v>
      </c>
    </row>
  </sheetData>
  <sheetProtection sheet="1" objects="1" scenarios="1"/>
  <mergeCells count="1">
    <mergeCell ref="B6:R6"/>
  </mergeCells>
  <phoneticPr fontId="3" type="noConversion"/>
  <conditionalFormatting sqref="B142:B144">
    <cfRule type="cellIs" dxfId="8" priority="24" operator="equal">
      <formula>2958465</formula>
    </cfRule>
    <cfRule type="cellIs" dxfId="7" priority="25" operator="equal">
      <formula>"NR3"</formula>
    </cfRule>
    <cfRule type="cellIs" dxfId="6" priority="26" operator="equal">
      <formula>"דירוג פנימי"</formula>
    </cfRule>
  </conditionalFormatting>
  <conditionalFormatting sqref="B142:B144">
    <cfRule type="cellIs" dxfId="5" priority="23" operator="equal">
      <formula>2958465</formula>
    </cfRule>
  </conditionalFormatting>
  <conditionalFormatting sqref="B11:B33">
    <cfRule type="cellIs" dxfId="4" priority="22" operator="equal">
      <formula>"NR3"</formula>
    </cfRule>
  </conditionalFormatting>
  <conditionalFormatting sqref="B34:B141">
    <cfRule type="cellIs" dxfId="3" priority="2" operator="equal">
      <formula>"NR3"</formula>
    </cfRule>
  </conditionalFormatting>
  <conditionalFormatting sqref="B145:B149">
    <cfRule type="cellIs" dxfId="2" priority="1" operator="equal">
      <formula>"NR3"</formula>
    </cfRule>
  </conditionalFormatting>
  <dataValidations count="1">
    <dataValidation allowBlank="1" showInputMessage="1" showErrorMessage="1" sqref="C5 D1:R5 C7:R9 B1:B9 B150:R1048576 S1:XFD52 AF53:XFD56 A1:A1048576 S57:XFD1048576 S53:A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173</v>
      </c>
      <c r="C1" s="68" t="s" vm="1">
        <v>253</v>
      </c>
    </row>
    <row r="2" spans="2:64">
      <c r="B2" s="47" t="s">
        <v>172</v>
      </c>
      <c r="C2" s="68" t="s">
        <v>254</v>
      </c>
    </row>
    <row r="3" spans="2:64">
      <c r="B3" s="47" t="s">
        <v>174</v>
      </c>
      <c r="C3" s="68" t="s">
        <v>255</v>
      </c>
    </row>
    <row r="4" spans="2:64">
      <c r="B4" s="47" t="s">
        <v>175</v>
      </c>
      <c r="C4" s="68">
        <v>8602</v>
      </c>
    </row>
    <row r="6" spans="2:64" ht="26.25" customHeight="1">
      <c r="B6" s="120" t="s">
        <v>206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64" s="3" customFormat="1" ht="78.75">
      <c r="B7" s="48" t="s">
        <v>110</v>
      </c>
      <c r="C7" s="49" t="s">
        <v>42</v>
      </c>
      <c r="D7" s="49" t="s">
        <v>111</v>
      </c>
      <c r="E7" s="49" t="s">
        <v>14</v>
      </c>
      <c r="F7" s="49" t="s">
        <v>63</v>
      </c>
      <c r="G7" s="49" t="s">
        <v>17</v>
      </c>
      <c r="H7" s="49" t="s">
        <v>97</v>
      </c>
      <c r="I7" s="49" t="s">
        <v>50</v>
      </c>
      <c r="J7" s="49" t="s">
        <v>18</v>
      </c>
      <c r="K7" s="49" t="s">
        <v>230</v>
      </c>
      <c r="L7" s="49" t="s">
        <v>229</v>
      </c>
      <c r="M7" s="49" t="s">
        <v>105</v>
      </c>
      <c r="N7" s="49" t="s">
        <v>176</v>
      </c>
      <c r="O7" s="51" t="s">
        <v>178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237</v>
      </c>
      <c r="L8" s="32"/>
      <c r="M8" s="32" t="s">
        <v>233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108" t="s">
        <v>2192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9">
        <v>0</v>
      </c>
      <c r="N10" s="69"/>
      <c r="O10" s="69"/>
      <c r="P10" s="1"/>
      <c r="Q10" s="1"/>
      <c r="R10" s="1"/>
      <c r="S10" s="1"/>
      <c r="T10" s="1"/>
      <c r="U10" s="1"/>
      <c r="BL10" s="1"/>
    </row>
    <row r="11" spans="2:64" ht="20.25" customHeight="1">
      <c r="B11" s="85" t="s">
        <v>245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64">
      <c r="B12" s="85" t="s">
        <v>106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64">
      <c r="B13" s="85" t="s">
        <v>228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64">
      <c r="B14" s="85" t="s">
        <v>236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64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64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1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1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1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1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29 D34:XFD1048576 D30:AF33 AH30:XFD33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173</v>
      </c>
      <c r="C1" s="68" t="s" vm="1">
        <v>253</v>
      </c>
    </row>
    <row r="2" spans="2:56">
      <c r="B2" s="47" t="s">
        <v>172</v>
      </c>
      <c r="C2" s="68" t="s">
        <v>254</v>
      </c>
    </row>
    <row r="3" spans="2:56">
      <c r="B3" s="47" t="s">
        <v>174</v>
      </c>
      <c r="C3" s="68" t="s">
        <v>255</v>
      </c>
    </row>
    <row r="4" spans="2:56">
      <c r="B4" s="47" t="s">
        <v>175</v>
      </c>
      <c r="C4" s="68">
        <v>8602</v>
      </c>
    </row>
    <row r="6" spans="2:56" ht="26.25" customHeight="1">
      <c r="B6" s="120" t="s">
        <v>207</v>
      </c>
      <c r="C6" s="121"/>
      <c r="D6" s="121"/>
      <c r="E6" s="121"/>
      <c r="F6" s="121"/>
      <c r="G6" s="121"/>
      <c r="H6" s="121"/>
      <c r="I6" s="121"/>
      <c r="J6" s="122"/>
    </row>
    <row r="7" spans="2:56" s="3" customFormat="1" ht="78.75">
      <c r="B7" s="48" t="s">
        <v>110</v>
      </c>
      <c r="C7" s="50" t="s">
        <v>52</v>
      </c>
      <c r="D7" s="50" t="s">
        <v>82</v>
      </c>
      <c r="E7" s="50" t="s">
        <v>53</v>
      </c>
      <c r="F7" s="50" t="s">
        <v>97</v>
      </c>
      <c r="G7" s="50" t="s">
        <v>218</v>
      </c>
      <c r="H7" s="50" t="s">
        <v>176</v>
      </c>
      <c r="I7" s="50" t="s">
        <v>177</v>
      </c>
      <c r="J7" s="65" t="s">
        <v>240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234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08" t="s">
        <v>2193</v>
      </c>
      <c r="C10" s="69"/>
      <c r="D10" s="69"/>
      <c r="E10" s="69"/>
      <c r="F10" s="69"/>
      <c r="G10" s="109">
        <v>0</v>
      </c>
      <c r="H10" s="69"/>
      <c r="I10" s="69"/>
      <c r="J10" s="6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103"/>
      <c r="C11" s="69"/>
      <c r="D11" s="69"/>
      <c r="E11" s="69"/>
      <c r="F11" s="69"/>
      <c r="G11" s="69"/>
      <c r="H11" s="69"/>
      <c r="I11" s="69"/>
      <c r="J11" s="69"/>
    </row>
    <row r="12" spans="2:56">
      <c r="B12" s="103"/>
      <c r="C12" s="69"/>
      <c r="D12" s="69"/>
      <c r="E12" s="69"/>
      <c r="F12" s="69"/>
      <c r="G12" s="69"/>
      <c r="H12" s="69"/>
      <c r="I12" s="69"/>
      <c r="J12" s="69"/>
    </row>
    <row r="13" spans="2:56">
      <c r="B13" s="69"/>
      <c r="C13" s="69"/>
      <c r="D13" s="69"/>
      <c r="E13" s="69"/>
      <c r="F13" s="69"/>
      <c r="G13" s="69"/>
      <c r="H13" s="69"/>
      <c r="I13" s="69"/>
      <c r="J13" s="69"/>
    </row>
    <row r="14" spans="2:56">
      <c r="B14" s="69"/>
      <c r="C14" s="69"/>
      <c r="D14" s="69"/>
      <c r="E14" s="69"/>
      <c r="F14" s="69"/>
      <c r="G14" s="69"/>
      <c r="H14" s="69"/>
      <c r="I14" s="69"/>
      <c r="J14" s="69"/>
    </row>
    <row r="15" spans="2:56">
      <c r="B15" s="69"/>
      <c r="C15" s="69"/>
      <c r="D15" s="69"/>
      <c r="E15" s="69"/>
      <c r="F15" s="69"/>
      <c r="G15" s="69"/>
      <c r="H15" s="69"/>
      <c r="I15" s="69"/>
      <c r="J15" s="69"/>
    </row>
    <row r="16" spans="2:56">
      <c r="B16" s="69"/>
      <c r="C16" s="69"/>
      <c r="D16" s="69"/>
      <c r="E16" s="69"/>
      <c r="F16" s="69"/>
      <c r="G16" s="69"/>
      <c r="H16" s="69"/>
      <c r="I16" s="69"/>
      <c r="J16" s="69"/>
    </row>
    <row r="17" spans="2:10">
      <c r="B17" s="69"/>
      <c r="C17" s="69"/>
      <c r="D17" s="69"/>
      <c r="E17" s="69"/>
      <c r="F17" s="69"/>
      <c r="G17" s="69"/>
      <c r="H17" s="69"/>
      <c r="I17" s="69"/>
      <c r="J17" s="69"/>
    </row>
    <row r="18" spans="2:10">
      <c r="B18" s="69"/>
      <c r="C18" s="69"/>
      <c r="D18" s="69"/>
      <c r="E18" s="69"/>
      <c r="F18" s="69"/>
      <c r="G18" s="69"/>
      <c r="H18" s="69"/>
      <c r="I18" s="69"/>
      <c r="J18" s="69"/>
    </row>
    <row r="19" spans="2:10">
      <c r="B19" s="69"/>
      <c r="C19" s="69"/>
      <c r="D19" s="69"/>
      <c r="E19" s="69"/>
      <c r="F19" s="69"/>
      <c r="G19" s="69"/>
      <c r="H19" s="69"/>
      <c r="I19" s="69"/>
      <c r="J19" s="69"/>
    </row>
    <row r="20" spans="2:10">
      <c r="B20" s="69"/>
      <c r="C20" s="69"/>
      <c r="D20" s="69"/>
      <c r="E20" s="69"/>
      <c r="F20" s="69"/>
      <c r="G20" s="69"/>
      <c r="H20" s="69"/>
      <c r="I20" s="69"/>
      <c r="J20" s="69"/>
    </row>
    <row r="21" spans="2:10">
      <c r="B21" s="69"/>
      <c r="C21" s="69"/>
      <c r="D21" s="69"/>
      <c r="E21" s="69"/>
      <c r="F21" s="69"/>
      <c r="G21" s="69"/>
      <c r="H21" s="69"/>
      <c r="I21" s="69"/>
      <c r="J21" s="69"/>
    </row>
    <row r="22" spans="2:10">
      <c r="B22" s="69"/>
      <c r="C22" s="69"/>
      <c r="D22" s="69"/>
      <c r="E22" s="69"/>
      <c r="F22" s="69"/>
      <c r="G22" s="69"/>
      <c r="H22" s="69"/>
      <c r="I22" s="69"/>
      <c r="J22" s="69"/>
    </row>
    <row r="23" spans="2:10">
      <c r="B23" s="69"/>
      <c r="C23" s="69"/>
      <c r="D23" s="69"/>
      <c r="E23" s="69"/>
      <c r="F23" s="69"/>
      <c r="G23" s="69"/>
      <c r="H23" s="69"/>
      <c r="I23" s="69"/>
      <c r="J23" s="69"/>
    </row>
    <row r="24" spans="2:10">
      <c r="B24" s="69"/>
      <c r="C24" s="69"/>
      <c r="D24" s="69"/>
      <c r="E24" s="69"/>
      <c r="F24" s="69"/>
      <c r="G24" s="69"/>
      <c r="H24" s="69"/>
      <c r="I24" s="69"/>
      <c r="J24" s="69"/>
    </row>
    <row r="25" spans="2:10">
      <c r="B25" s="69"/>
      <c r="C25" s="69"/>
      <c r="D25" s="69"/>
      <c r="E25" s="69"/>
      <c r="F25" s="69"/>
      <c r="G25" s="69"/>
      <c r="H25" s="69"/>
      <c r="I25" s="69"/>
      <c r="J25" s="69"/>
    </row>
    <row r="26" spans="2:10">
      <c r="B26" s="69"/>
      <c r="C26" s="69"/>
      <c r="D26" s="69"/>
      <c r="E26" s="69"/>
      <c r="F26" s="69"/>
      <c r="G26" s="69"/>
      <c r="H26" s="69"/>
      <c r="I26" s="69"/>
      <c r="J26" s="69"/>
    </row>
    <row r="27" spans="2:10">
      <c r="B27" s="69"/>
      <c r="C27" s="69"/>
      <c r="D27" s="69"/>
      <c r="E27" s="69"/>
      <c r="F27" s="69"/>
      <c r="G27" s="69"/>
      <c r="H27" s="69"/>
      <c r="I27" s="69"/>
      <c r="J27" s="69"/>
    </row>
    <row r="28" spans="2:10">
      <c r="B28" s="69"/>
      <c r="C28" s="69"/>
      <c r="D28" s="69"/>
      <c r="E28" s="69"/>
      <c r="F28" s="69"/>
      <c r="G28" s="69"/>
      <c r="H28" s="69"/>
      <c r="I28" s="69"/>
      <c r="J28" s="69"/>
    </row>
    <row r="29" spans="2:10">
      <c r="B29" s="69"/>
      <c r="C29" s="69"/>
      <c r="D29" s="69"/>
      <c r="E29" s="69"/>
      <c r="F29" s="69"/>
      <c r="G29" s="69"/>
      <c r="H29" s="69"/>
      <c r="I29" s="69"/>
      <c r="J29" s="69"/>
    </row>
    <row r="30" spans="2:10">
      <c r="B30" s="69"/>
      <c r="C30" s="69"/>
      <c r="D30" s="69"/>
      <c r="E30" s="69"/>
      <c r="F30" s="69"/>
      <c r="G30" s="69"/>
      <c r="H30" s="69"/>
      <c r="I30" s="69"/>
      <c r="J30" s="69"/>
    </row>
    <row r="31" spans="2:10">
      <c r="B31" s="69"/>
      <c r="C31" s="69"/>
      <c r="D31" s="69"/>
      <c r="E31" s="69"/>
      <c r="F31" s="69"/>
      <c r="G31" s="69"/>
      <c r="H31" s="69"/>
      <c r="I31" s="69"/>
      <c r="J31" s="69"/>
    </row>
    <row r="32" spans="2:10">
      <c r="B32" s="69"/>
      <c r="C32" s="69"/>
      <c r="D32" s="69"/>
      <c r="E32" s="69"/>
      <c r="F32" s="69"/>
      <c r="G32" s="69"/>
      <c r="H32" s="69"/>
      <c r="I32" s="69"/>
      <c r="J32" s="69"/>
    </row>
    <row r="33" spans="2:10">
      <c r="B33" s="69"/>
      <c r="C33" s="69"/>
      <c r="D33" s="69"/>
      <c r="E33" s="69"/>
      <c r="F33" s="69"/>
      <c r="G33" s="69"/>
      <c r="H33" s="69"/>
      <c r="I33" s="69"/>
      <c r="J33" s="69"/>
    </row>
    <row r="34" spans="2:10">
      <c r="B34" s="69"/>
      <c r="C34" s="69"/>
      <c r="D34" s="69"/>
      <c r="E34" s="69"/>
      <c r="F34" s="69"/>
      <c r="G34" s="69"/>
      <c r="H34" s="69"/>
      <c r="I34" s="69"/>
      <c r="J34" s="69"/>
    </row>
    <row r="35" spans="2:10">
      <c r="B35" s="69"/>
      <c r="C35" s="69"/>
      <c r="D35" s="69"/>
      <c r="E35" s="69"/>
      <c r="F35" s="69"/>
      <c r="G35" s="69"/>
      <c r="H35" s="69"/>
      <c r="I35" s="69"/>
      <c r="J35" s="69"/>
    </row>
    <row r="36" spans="2:10">
      <c r="B36" s="69"/>
      <c r="C36" s="69"/>
      <c r="D36" s="69"/>
      <c r="E36" s="69"/>
      <c r="F36" s="69"/>
      <c r="G36" s="69"/>
      <c r="H36" s="69"/>
      <c r="I36" s="69"/>
      <c r="J36" s="69"/>
    </row>
    <row r="37" spans="2:10">
      <c r="B37" s="69"/>
      <c r="C37" s="69"/>
      <c r="D37" s="69"/>
      <c r="E37" s="69"/>
      <c r="F37" s="69"/>
      <c r="G37" s="69"/>
      <c r="H37" s="69"/>
      <c r="I37" s="69"/>
      <c r="J37" s="69"/>
    </row>
    <row r="38" spans="2:10">
      <c r="B38" s="69"/>
      <c r="C38" s="69"/>
      <c r="D38" s="69"/>
      <c r="E38" s="69"/>
      <c r="F38" s="69"/>
      <c r="G38" s="69"/>
      <c r="H38" s="69"/>
      <c r="I38" s="69"/>
      <c r="J38" s="69"/>
    </row>
    <row r="39" spans="2:10">
      <c r="B39" s="69"/>
      <c r="C39" s="69"/>
      <c r="D39" s="69"/>
      <c r="E39" s="69"/>
      <c r="F39" s="69"/>
      <c r="G39" s="69"/>
      <c r="H39" s="69"/>
      <c r="I39" s="69"/>
      <c r="J39" s="69"/>
    </row>
    <row r="40" spans="2:10">
      <c r="B40" s="69"/>
      <c r="C40" s="69"/>
      <c r="D40" s="69"/>
      <c r="E40" s="69"/>
      <c r="F40" s="69"/>
      <c r="G40" s="69"/>
      <c r="H40" s="69"/>
      <c r="I40" s="69"/>
      <c r="J40" s="69"/>
    </row>
    <row r="41" spans="2:10">
      <c r="B41" s="69"/>
      <c r="C41" s="69"/>
      <c r="D41" s="69"/>
      <c r="E41" s="69"/>
      <c r="F41" s="69"/>
      <c r="G41" s="69"/>
      <c r="H41" s="69"/>
      <c r="I41" s="69"/>
      <c r="J41" s="69"/>
    </row>
    <row r="42" spans="2:10">
      <c r="B42" s="69"/>
      <c r="C42" s="69"/>
      <c r="D42" s="69"/>
      <c r="E42" s="69"/>
      <c r="F42" s="69"/>
      <c r="G42" s="69"/>
      <c r="H42" s="69"/>
      <c r="I42" s="69"/>
      <c r="J42" s="69"/>
    </row>
    <row r="43" spans="2:10">
      <c r="B43" s="69"/>
      <c r="C43" s="69"/>
      <c r="D43" s="69"/>
      <c r="E43" s="69"/>
      <c r="F43" s="69"/>
      <c r="G43" s="69"/>
      <c r="H43" s="69"/>
      <c r="I43" s="69"/>
      <c r="J43" s="69"/>
    </row>
    <row r="44" spans="2:10">
      <c r="B44" s="69"/>
      <c r="C44" s="69"/>
      <c r="D44" s="69"/>
      <c r="E44" s="69"/>
      <c r="F44" s="69"/>
      <c r="G44" s="69"/>
      <c r="H44" s="69"/>
      <c r="I44" s="69"/>
      <c r="J44" s="69"/>
    </row>
    <row r="45" spans="2:10">
      <c r="B45" s="69"/>
      <c r="C45" s="69"/>
      <c r="D45" s="69"/>
      <c r="E45" s="69"/>
      <c r="F45" s="69"/>
      <c r="G45" s="69"/>
      <c r="H45" s="69"/>
      <c r="I45" s="69"/>
      <c r="J45" s="69"/>
    </row>
    <row r="46" spans="2:10">
      <c r="B46" s="69"/>
      <c r="C46" s="69"/>
      <c r="D46" s="69"/>
      <c r="E46" s="69"/>
      <c r="F46" s="69"/>
      <c r="G46" s="69"/>
      <c r="H46" s="69"/>
      <c r="I46" s="69"/>
      <c r="J46" s="69"/>
    </row>
    <row r="47" spans="2:10">
      <c r="B47" s="69"/>
      <c r="C47" s="69"/>
      <c r="D47" s="69"/>
      <c r="E47" s="69"/>
      <c r="F47" s="69"/>
      <c r="G47" s="69"/>
      <c r="H47" s="69"/>
      <c r="I47" s="69"/>
      <c r="J47" s="69"/>
    </row>
    <row r="48" spans="2:10">
      <c r="B48" s="69"/>
      <c r="C48" s="69"/>
      <c r="D48" s="69"/>
      <c r="E48" s="69"/>
      <c r="F48" s="69"/>
      <c r="G48" s="69"/>
      <c r="H48" s="69"/>
      <c r="I48" s="69"/>
      <c r="J48" s="69"/>
    </row>
    <row r="49" spans="2:10">
      <c r="B49" s="69"/>
      <c r="C49" s="69"/>
      <c r="D49" s="69"/>
      <c r="E49" s="69"/>
      <c r="F49" s="69"/>
      <c r="G49" s="69"/>
      <c r="H49" s="69"/>
      <c r="I49" s="69"/>
      <c r="J49" s="69"/>
    </row>
    <row r="50" spans="2:10">
      <c r="B50" s="69"/>
      <c r="C50" s="69"/>
      <c r="D50" s="69"/>
      <c r="E50" s="69"/>
      <c r="F50" s="69"/>
      <c r="G50" s="69"/>
      <c r="H50" s="69"/>
      <c r="I50" s="69"/>
      <c r="J50" s="69"/>
    </row>
    <row r="51" spans="2:10">
      <c r="B51" s="69"/>
      <c r="C51" s="69"/>
      <c r="D51" s="69"/>
      <c r="E51" s="69"/>
      <c r="F51" s="69"/>
      <c r="G51" s="69"/>
      <c r="H51" s="69"/>
      <c r="I51" s="69"/>
      <c r="J51" s="69"/>
    </row>
    <row r="52" spans="2:10">
      <c r="B52" s="69"/>
      <c r="C52" s="69"/>
      <c r="D52" s="69"/>
      <c r="E52" s="69"/>
      <c r="F52" s="69"/>
      <c r="G52" s="69"/>
      <c r="H52" s="69"/>
      <c r="I52" s="69"/>
      <c r="J52" s="69"/>
    </row>
    <row r="53" spans="2:10">
      <c r="B53" s="69"/>
      <c r="C53" s="69"/>
      <c r="D53" s="69"/>
      <c r="E53" s="69"/>
      <c r="F53" s="69"/>
      <c r="G53" s="69"/>
      <c r="H53" s="69"/>
      <c r="I53" s="69"/>
      <c r="J53" s="69"/>
    </row>
    <row r="54" spans="2:10">
      <c r="B54" s="69"/>
      <c r="C54" s="69"/>
      <c r="D54" s="69"/>
      <c r="E54" s="69"/>
      <c r="F54" s="69"/>
      <c r="G54" s="69"/>
      <c r="H54" s="69"/>
      <c r="I54" s="69"/>
      <c r="J54" s="69"/>
    </row>
    <row r="55" spans="2:10">
      <c r="B55" s="69"/>
      <c r="C55" s="69"/>
      <c r="D55" s="69"/>
      <c r="E55" s="69"/>
      <c r="F55" s="69"/>
      <c r="G55" s="69"/>
      <c r="H55" s="69"/>
      <c r="I55" s="69"/>
      <c r="J55" s="69"/>
    </row>
    <row r="56" spans="2:10">
      <c r="B56" s="69"/>
      <c r="C56" s="69"/>
      <c r="D56" s="69"/>
      <c r="E56" s="69"/>
      <c r="F56" s="69"/>
      <c r="G56" s="69"/>
      <c r="H56" s="69"/>
      <c r="I56" s="69"/>
      <c r="J56" s="69"/>
    </row>
    <row r="57" spans="2:10">
      <c r="B57" s="69"/>
      <c r="C57" s="69"/>
      <c r="D57" s="69"/>
      <c r="E57" s="69"/>
      <c r="F57" s="69"/>
      <c r="G57" s="69"/>
      <c r="H57" s="69"/>
      <c r="I57" s="69"/>
      <c r="J57" s="69"/>
    </row>
    <row r="58" spans="2:10">
      <c r="B58" s="69"/>
      <c r="C58" s="69"/>
      <c r="D58" s="69"/>
      <c r="E58" s="69"/>
      <c r="F58" s="69"/>
      <c r="G58" s="69"/>
      <c r="H58" s="69"/>
      <c r="I58" s="69"/>
      <c r="J58" s="69"/>
    </row>
    <row r="59" spans="2:10">
      <c r="B59" s="69"/>
      <c r="C59" s="69"/>
      <c r="D59" s="69"/>
      <c r="E59" s="69"/>
      <c r="F59" s="69"/>
      <c r="G59" s="69"/>
      <c r="H59" s="69"/>
      <c r="I59" s="69"/>
      <c r="J59" s="69"/>
    </row>
    <row r="60" spans="2:10">
      <c r="B60" s="69"/>
      <c r="C60" s="69"/>
      <c r="D60" s="69"/>
      <c r="E60" s="69"/>
      <c r="F60" s="69"/>
      <c r="G60" s="69"/>
      <c r="H60" s="69"/>
      <c r="I60" s="69"/>
      <c r="J60" s="69"/>
    </row>
    <row r="61" spans="2:10">
      <c r="B61" s="69"/>
      <c r="C61" s="69"/>
      <c r="D61" s="69"/>
      <c r="E61" s="69"/>
      <c r="F61" s="69"/>
      <c r="G61" s="69"/>
      <c r="H61" s="69"/>
      <c r="I61" s="69"/>
      <c r="J61" s="69"/>
    </row>
    <row r="62" spans="2:10">
      <c r="B62" s="69"/>
      <c r="C62" s="69"/>
      <c r="D62" s="69"/>
      <c r="E62" s="69"/>
      <c r="F62" s="69"/>
      <c r="G62" s="69"/>
      <c r="H62" s="69"/>
      <c r="I62" s="69"/>
      <c r="J62" s="69"/>
    </row>
    <row r="63" spans="2:10">
      <c r="B63" s="69"/>
      <c r="C63" s="69"/>
      <c r="D63" s="69"/>
      <c r="E63" s="69"/>
      <c r="F63" s="69"/>
      <c r="G63" s="69"/>
      <c r="H63" s="69"/>
      <c r="I63" s="69"/>
      <c r="J63" s="69"/>
    </row>
    <row r="64" spans="2:10">
      <c r="B64" s="69"/>
      <c r="C64" s="69"/>
      <c r="D64" s="69"/>
      <c r="E64" s="69"/>
      <c r="F64" s="69"/>
      <c r="G64" s="69"/>
      <c r="H64" s="69"/>
      <c r="I64" s="69"/>
      <c r="J64" s="69"/>
    </row>
    <row r="65" spans="2:10">
      <c r="B65" s="69"/>
      <c r="C65" s="69"/>
      <c r="D65" s="69"/>
      <c r="E65" s="69"/>
      <c r="F65" s="69"/>
      <c r="G65" s="69"/>
      <c r="H65" s="69"/>
      <c r="I65" s="69"/>
      <c r="J65" s="69"/>
    </row>
    <row r="66" spans="2:10">
      <c r="B66" s="69"/>
      <c r="C66" s="69"/>
      <c r="D66" s="69"/>
      <c r="E66" s="69"/>
      <c r="F66" s="69"/>
      <c r="G66" s="69"/>
      <c r="H66" s="69"/>
      <c r="I66" s="69"/>
      <c r="J66" s="69"/>
    </row>
    <row r="67" spans="2:10">
      <c r="B67" s="69"/>
      <c r="C67" s="69"/>
      <c r="D67" s="69"/>
      <c r="E67" s="69"/>
      <c r="F67" s="69"/>
      <c r="G67" s="69"/>
      <c r="H67" s="69"/>
      <c r="I67" s="69"/>
      <c r="J67" s="69"/>
    </row>
    <row r="68" spans="2:10">
      <c r="B68" s="69"/>
      <c r="C68" s="69"/>
      <c r="D68" s="69"/>
      <c r="E68" s="69"/>
      <c r="F68" s="69"/>
      <c r="G68" s="69"/>
      <c r="H68" s="69"/>
      <c r="I68" s="69"/>
      <c r="J68" s="69"/>
    </row>
    <row r="69" spans="2:10">
      <c r="B69" s="69"/>
      <c r="C69" s="69"/>
      <c r="D69" s="69"/>
      <c r="E69" s="69"/>
      <c r="F69" s="69"/>
      <c r="G69" s="69"/>
      <c r="H69" s="69"/>
      <c r="I69" s="69"/>
      <c r="J69" s="69"/>
    </row>
    <row r="70" spans="2:10">
      <c r="B70" s="69"/>
      <c r="C70" s="69"/>
      <c r="D70" s="69"/>
      <c r="E70" s="69"/>
      <c r="F70" s="69"/>
      <c r="G70" s="69"/>
      <c r="H70" s="69"/>
      <c r="I70" s="69"/>
      <c r="J70" s="69"/>
    </row>
    <row r="71" spans="2:10">
      <c r="B71" s="69"/>
      <c r="C71" s="69"/>
      <c r="D71" s="69"/>
      <c r="E71" s="69"/>
      <c r="F71" s="69"/>
      <c r="G71" s="69"/>
      <c r="H71" s="69"/>
      <c r="I71" s="69"/>
      <c r="J71" s="69"/>
    </row>
    <row r="72" spans="2:10">
      <c r="B72" s="69"/>
      <c r="C72" s="69"/>
      <c r="D72" s="69"/>
      <c r="E72" s="69"/>
      <c r="F72" s="69"/>
      <c r="G72" s="69"/>
      <c r="H72" s="69"/>
      <c r="I72" s="69"/>
      <c r="J72" s="69"/>
    </row>
    <row r="73" spans="2:10">
      <c r="B73" s="69"/>
      <c r="C73" s="69"/>
      <c r="D73" s="69"/>
      <c r="E73" s="69"/>
      <c r="F73" s="69"/>
      <c r="G73" s="69"/>
      <c r="H73" s="69"/>
      <c r="I73" s="69"/>
      <c r="J73" s="69"/>
    </row>
    <row r="74" spans="2:10">
      <c r="B74" s="69"/>
      <c r="C74" s="69"/>
      <c r="D74" s="69"/>
      <c r="E74" s="69"/>
      <c r="F74" s="69"/>
      <c r="G74" s="69"/>
      <c r="H74" s="69"/>
      <c r="I74" s="69"/>
      <c r="J74" s="69"/>
    </row>
    <row r="75" spans="2:10">
      <c r="B75" s="69"/>
      <c r="C75" s="69"/>
      <c r="D75" s="69"/>
      <c r="E75" s="69"/>
      <c r="F75" s="69"/>
      <c r="G75" s="69"/>
      <c r="H75" s="69"/>
      <c r="I75" s="69"/>
      <c r="J75" s="69"/>
    </row>
    <row r="76" spans="2:10">
      <c r="B76" s="69"/>
      <c r="C76" s="69"/>
      <c r="D76" s="69"/>
      <c r="E76" s="69"/>
      <c r="F76" s="69"/>
      <c r="G76" s="69"/>
      <c r="H76" s="69"/>
      <c r="I76" s="69"/>
      <c r="J76" s="69"/>
    </row>
    <row r="77" spans="2:10">
      <c r="B77" s="69"/>
      <c r="C77" s="69"/>
      <c r="D77" s="69"/>
      <c r="E77" s="69"/>
      <c r="F77" s="69"/>
      <c r="G77" s="69"/>
      <c r="H77" s="69"/>
      <c r="I77" s="69"/>
      <c r="J77" s="69"/>
    </row>
    <row r="78" spans="2:10">
      <c r="B78" s="69"/>
      <c r="C78" s="69"/>
      <c r="D78" s="69"/>
      <c r="E78" s="69"/>
      <c r="F78" s="69"/>
      <c r="G78" s="69"/>
      <c r="H78" s="69"/>
      <c r="I78" s="69"/>
      <c r="J78" s="69"/>
    </row>
    <row r="79" spans="2:10">
      <c r="B79" s="69"/>
      <c r="C79" s="69"/>
      <c r="D79" s="69"/>
      <c r="E79" s="69"/>
      <c r="F79" s="69"/>
      <c r="G79" s="69"/>
      <c r="H79" s="69"/>
      <c r="I79" s="69"/>
      <c r="J79" s="69"/>
    </row>
    <row r="80" spans="2:10">
      <c r="B80" s="69"/>
      <c r="C80" s="69"/>
      <c r="D80" s="69"/>
      <c r="E80" s="69"/>
      <c r="F80" s="69"/>
      <c r="G80" s="69"/>
      <c r="H80" s="69"/>
      <c r="I80" s="69"/>
      <c r="J80" s="69"/>
    </row>
    <row r="81" spans="2:10">
      <c r="B81" s="69"/>
      <c r="C81" s="69"/>
      <c r="D81" s="69"/>
      <c r="E81" s="69"/>
      <c r="F81" s="69"/>
      <c r="G81" s="69"/>
      <c r="H81" s="69"/>
      <c r="I81" s="69"/>
      <c r="J81" s="69"/>
    </row>
    <row r="82" spans="2:10">
      <c r="B82" s="69"/>
      <c r="C82" s="69"/>
      <c r="D82" s="69"/>
      <c r="E82" s="69"/>
      <c r="F82" s="69"/>
      <c r="G82" s="69"/>
      <c r="H82" s="69"/>
      <c r="I82" s="69"/>
      <c r="J82" s="69"/>
    </row>
    <row r="83" spans="2:10">
      <c r="B83" s="69"/>
      <c r="C83" s="69"/>
      <c r="D83" s="69"/>
      <c r="E83" s="69"/>
      <c r="F83" s="69"/>
      <c r="G83" s="69"/>
      <c r="H83" s="69"/>
      <c r="I83" s="69"/>
      <c r="J83" s="69"/>
    </row>
    <row r="84" spans="2:10">
      <c r="B84" s="69"/>
      <c r="C84" s="69"/>
      <c r="D84" s="69"/>
      <c r="E84" s="69"/>
      <c r="F84" s="69"/>
      <c r="G84" s="69"/>
      <c r="H84" s="69"/>
      <c r="I84" s="69"/>
      <c r="J84" s="69"/>
    </row>
    <row r="85" spans="2:10">
      <c r="B85" s="69"/>
      <c r="C85" s="69"/>
      <c r="D85" s="69"/>
      <c r="E85" s="69"/>
      <c r="F85" s="69"/>
      <c r="G85" s="69"/>
      <c r="H85" s="69"/>
      <c r="I85" s="69"/>
      <c r="J85" s="69"/>
    </row>
    <row r="86" spans="2:10">
      <c r="B86" s="69"/>
      <c r="C86" s="69"/>
      <c r="D86" s="69"/>
      <c r="E86" s="69"/>
      <c r="F86" s="69"/>
      <c r="G86" s="69"/>
      <c r="H86" s="69"/>
      <c r="I86" s="69"/>
      <c r="J86" s="69"/>
    </row>
    <row r="87" spans="2:10">
      <c r="B87" s="69"/>
      <c r="C87" s="69"/>
      <c r="D87" s="69"/>
      <c r="E87" s="69"/>
      <c r="F87" s="69"/>
      <c r="G87" s="69"/>
      <c r="H87" s="69"/>
      <c r="I87" s="69"/>
      <c r="J87" s="69"/>
    </row>
    <row r="88" spans="2:10">
      <c r="B88" s="69"/>
      <c r="C88" s="69"/>
      <c r="D88" s="69"/>
      <c r="E88" s="69"/>
      <c r="F88" s="69"/>
      <c r="G88" s="69"/>
      <c r="H88" s="69"/>
      <c r="I88" s="69"/>
      <c r="J88" s="69"/>
    </row>
    <row r="89" spans="2:10">
      <c r="B89" s="69"/>
      <c r="C89" s="69"/>
      <c r="D89" s="69"/>
      <c r="E89" s="69"/>
      <c r="F89" s="69"/>
      <c r="G89" s="69"/>
      <c r="H89" s="69"/>
      <c r="I89" s="69"/>
      <c r="J89" s="69"/>
    </row>
    <row r="90" spans="2:10">
      <c r="B90" s="69"/>
      <c r="C90" s="69"/>
      <c r="D90" s="69"/>
      <c r="E90" s="69"/>
      <c r="F90" s="69"/>
      <c r="G90" s="69"/>
      <c r="H90" s="69"/>
      <c r="I90" s="69"/>
      <c r="J90" s="69"/>
    </row>
    <row r="91" spans="2:10">
      <c r="B91" s="69"/>
      <c r="C91" s="69"/>
      <c r="D91" s="69"/>
      <c r="E91" s="69"/>
      <c r="F91" s="69"/>
      <c r="G91" s="69"/>
      <c r="H91" s="69"/>
      <c r="I91" s="69"/>
      <c r="J91" s="69"/>
    </row>
    <row r="92" spans="2:10">
      <c r="B92" s="69"/>
      <c r="C92" s="69"/>
      <c r="D92" s="69"/>
      <c r="E92" s="69"/>
      <c r="F92" s="69"/>
      <c r="G92" s="69"/>
      <c r="H92" s="69"/>
      <c r="I92" s="69"/>
      <c r="J92" s="69"/>
    </row>
    <row r="93" spans="2:10">
      <c r="B93" s="69"/>
      <c r="C93" s="69"/>
      <c r="D93" s="69"/>
      <c r="E93" s="69"/>
      <c r="F93" s="69"/>
      <c r="G93" s="69"/>
      <c r="H93" s="69"/>
      <c r="I93" s="69"/>
      <c r="J93" s="69"/>
    </row>
    <row r="94" spans="2:10">
      <c r="B94" s="69"/>
      <c r="C94" s="69"/>
      <c r="D94" s="69"/>
      <c r="E94" s="69"/>
      <c r="F94" s="69"/>
      <c r="G94" s="69"/>
      <c r="H94" s="69"/>
      <c r="I94" s="69"/>
      <c r="J94" s="69"/>
    </row>
    <row r="95" spans="2:10">
      <c r="B95" s="69"/>
      <c r="C95" s="69"/>
      <c r="D95" s="69"/>
      <c r="E95" s="69"/>
      <c r="F95" s="69"/>
      <c r="G95" s="69"/>
      <c r="H95" s="69"/>
      <c r="I95" s="69"/>
      <c r="J95" s="69"/>
    </row>
    <row r="96" spans="2:10">
      <c r="B96" s="69"/>
      <c r="C96" s="69"/>
      <c r="D96" s="69"/>
      <c r="E96" s="69"/>
      <c r="F96" s="69"/>
      <c r="G96" s="69"/>
      <c r="H96" s="69"/>
      <c r="I96" s="69"/>
      <c r="J96" s="69"/>
    </row>
    <row r="97" spans="2:10">
      <c r="B97" s="69"/>
      <c r="C97" s="69"/>
      <c r="D97" s="69"/>
      <c r="E97" s="69"/>
      <c r="F97" s="69"/>
      <c r="G97" s="69"/>
      <c r="H97" s="69"/>
      <c r="I97" s="69"/>
      <c r="J97" s="69"/>
    </row>
    <row r="98" spans="2:10">
      <c r="B98" s="69"/>
      <c r="C98" s="69"/>
      <c r="D98" s="69"/>
      <c r="E98" s="69"/>
      <c r="F98" s="69"/>
      <c r="G98" s="69"/>
      <c r="H98" s="69"/>
      <c r="I98" s="69"/>
      <c r="J98" s="69"/>
    </row>
    <row r="99" spans="2:10">
      <c r="B99" s="69"/>
      <c r="C99" s="69"/>
      <c r="D99" s="69"/>
      <c r="E99" s="69"/>
      <c r="F99" s="69"/>
      <c r="G99" s="69"/>
      <c r="H99" s="69"/>
      <c r="I99" s="69"/>
      <c r="J99" s="69"/>
    </row>
    <row r="100" spans="2:10"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2:10"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2:10"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2:10"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2:10"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2:10"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2:10"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2:10"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2:10"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2:10"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173</v>
      </c>
      <c r="C1" s="68" t="s" vm="1">
        <v>253</v>
      </c>
    </row>
    <row r="2" spans="2:60">
      <c r="B2" s="47" t="s">
        <v>172</v>
      </c>
      <c r="C2" s="68" t="s">
        <v>254</v>
      </c>
    </row>
    <row r="3" spans="2:60">
      <c r="B3" s="47" t="s">
        <v>174</v>
      </c>
      <c r="C3" s="68" t="s">
        <v>255</v>
      </c>
    </row>
    <row r="4" spans="2:60">
      <c r="B4" s="47" t="s">
        <v>175</v>
      </c>
      <c r="C4" s="68">
        <v>8602</v>
      </c>
    </row>
    <row r="6" spans="2:60" ht="26.25" customHeight="1">
      <c r="B6" s="120" t="s">
        <v>208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60" s="3" customFormat="1" ht="63">
      <c r="B7" s="48" t="s">
        <v>110</v>
      </c>
      <c r="C7" s="50" t="s">
        <v>111</v>
      </c>
      <c r="D7" s="50" t="s">
        <v>14</v>
      </c>
      <c r="E7" s="50" t="s">
        <v>15</v>
      </c>
      <c r="F7" s="50" t="s">
        <v>55</v>
      </c>
      <c r="G7" s="50" t="s">
        <v>97</v>
      </c>
      <c r="H7" s="50" t="s">
        <v>51</v>
      </c>
      <c r="I7" s="50" t="s">
        <v>105</v>
      </c>
      <c r="J7" s="50" t="s">
        <v>176</v>
      </c>
      <c r="K7" s="65" t="s">
        <v>177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233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8" t="s">
        <v>2194</v>
      </c>
      <c r="C10" s="69"/>
      <c r="D10" s="69"/>
      <c r="E10" s="69"/>
      <c r="F10" s="69"/>
      <c r="G10" s="69"/>
      <c r="H10" s="69"/>
      <c r="I10" s="109">
        <v>0</v>
      </c>
      <c r="J10" s="69"/>
      <c r="K10" s="6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03"/>
      <c r="C11" s="69"/>
      <c r="D11" s="69"/>
      <c r="E11" s="69"/>
      <c r="F11" s="69"/>
      <c r="G11" s="69"/>
      <c r="H11" s="69"/>
      <c r="I11" s="69"/>
      <c r="J11" s="69"/>
      <c r="K11" s="69"/>
    </row>
    <row r="12" spans="2:60">
      <c r="B12" s="103"/>
      <c r="C12" s="69"/>
      <c r="D12" s="69"/>
      <c r="E12" s="69"/>
      <c r="F12" s="69"/>
      <c r="G12" s="69"/>
      <c r="H12" s="69"/>
      <c r="I12" s="69"/>
      <c r="J12" s="69"/>
      <c r="K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69"/>
      <c r="C13" s="69"/>
      <c r="D13" s="69"/>
      <c r="E13" s="69"/>
      <c r="F13" s="69"/>
      <c r="G13" s="69"/>
      <c r="H13" s="69"/>
      <c r="I13" s="69"/>
      <c r="J13" s="69"/>
      <c r="K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60">
      <c r="B15" s="69"/>
      <c r="C15" s="69"/>
      <c r="D15" s="69"/>
      <c r="E15" s="69"/>
      <c r="F15" s="69"/>
      <c r="G15" s="69"/>
      <c r="H15" s="69"/>
      <c r="I15" s="69"/>
      <c r="J15" s="69"/>
      <c r="K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2"/>
  <sheetViews>
    <sheetView rightToLeft="1" workbookViewId="0">
      <selection activeCell="C14" sqref="C14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64.8554687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173</v>
      </c>
      <c r="C1" s="68" t="s" vm="1">
        <v>253</v>
      </c>
    </row>
    <row r="2" spans="2:60">
      <c r="B2" s="47" t="s">
        <v>172</v>
      </c>
      <c r="C2" s="68" t="s">
        <v>254</v>
      </c>
    </row>
    <row r="3" spans="2:60">
      <c r="B3" s="47" t="s">
        <v>174</v>
      </c>
      <c r="C3" s="68" t="s">
        <v>255</v>
      </c>
    </row>
    <row r="4" spans="2:60">
      <c r="B4" s="47" t="s">
        <v>175</v>
      </c>
      <c r="C4" s="68">
        <v>8602</v>
      </c>
    </row>
    <row r="6" spans="2:60" ht="26.25" customHeight="1">
      <c r="B6" s="120" t="s">
        <v>209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60" s="3" customFormat="1" ht="63">
      <c r="B7" s="48" t="s">
        <v>110</v>
      </c>
      <c r="C7" s="50" t="s">
        <v>42</v>
      </c>
      <c r="D7" s="50" t="s">
        <v>14</v>
      </c>
      <c r="E7" s="50" t="s">
        <v>15</v>
      </c>
      <c r="F7" s="50" t="s">
        <v>55</v>
      </c>
      <c r="G7" s="50" t="s">
        <v>97</v>
      </c>
      <c r="H7" s="50" t="s">
        <v>51</v>
      </c>
      <c r="I7" s="50" t="s">
        <v>105</v>
      </c>
      <c r="J7" s="50" t="s">
        <v>176</v>
      </c>
      <c r="K7" s="52" t="s">
        <v>177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233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11" t="s">
        <v>54</v>
      </c>
      <c r="C10" s="112"/>
      <c r="D10" s="112"/>
      <c r="E10" s="112"/>
      <c r="F10" s="112"/>
      <c r="G10" s="112"/>
      <c r="H10" s="84">
        <v>0</v>
      </c>
      <c r="I10" s="114">
        <f>I11</f>
        <v>-1.1004416410000002</v>
      </c>
      <c r="J10" s="113">
        <f>I10/$I$10</f>
        <v>1</v>
      </c>
      <c r="K10" s="113">
        <f>I10/'סכום נכסי הקרן'!$C$42</f>
        <v>-1.3781054062779673E-5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86"/>
    </row>
    <row r="11" spans="2:60" s="86" customFormat="1" ht="21" customHeight="1">
      <c r="B11" s="115" t="s">
        <v>224</v>
      </c>
      <c r="C11" s="112"/>
      <c r="D11" s="112"/>
      <c r="E11" s="112"/>
      <c r="F11" s="112"/>
      <c r="G11" s="112"/>
      <c r="H11" s="84">
        <v>0</v>
      </c>
      <c r="I11" s="114">
        <f>SUM(I12:I15)</f>
        <v>-1.1004416410000002</v>
      </c>
      <c r="J11" s="113">
        <f t="shared" ref="J11:J14" si="0">I11/$I$10</f>
        <v>1</v>
      </c>
      <c r="K11" s="113">
        <f>I11/'סכום נכסי הקרן'!$C$42</f>
        <v>-1.3781054062779673E-5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73" t="s">
        <v>2187</v>
      </c>
      <c r="C12" s="70" t="s">
        <v>2188</v>
      </c>
      <c r="D12" s="70" t="s">
        <v>615</v>
      </c>
      <c r="E12" s="70"/>
      <c r="F12" s="84">
        <v>0</v>
      </c>
      <c r="G12" s="83" t="s">
        <v>158</v>
      </c>
      <c r="H12" s="84">
        <v>0</v>
      </c>
      <c r="I12" s="77">
        <v>0.13545452500000002</v>
      </c>
      <c r="J12" s="78">
        <f t="shared" si="0"/>
        <v>-0.12309105722036194</v>
      </c>
      <c r="K12" s="78">
        <f>I12/'סכום נכסי הקרן'!$C$42</f>
        <v>1.6963245141985142E-6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76" t="s">
        <v>612</v>
      </c>
      <c r="C13" s="70" t="s">
        <v>613</v>
      </c>
      <c r="D13" s="70" t="s">
        <v>615</v>
      </c>
      <c r="E13" s="70"/>
      <c r="F13" s="84">
        <v>0</v>
      </c>
      <c r="G13" s="83" t="s">
        <v>158</v>
      </c>
      <c r="H13" s="84">
        <v>0</v>
      </c>
      <c r="I13" s="77">
        <v>-0.78290598600000005</v>
      </c>
      <c r="J13" s="78">
        <f t="shared" si="0"/>
        <v>0.71144707436602717</v>
      </c>
      <c r="K13" s="78">
        <f>I13/'סכום נכסי הקרן'!$C$42</f>
        <v>-9.8044905946446508E-6</v>
      </c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76" t="s">
        <v>1109</v>
      </c>
      <c r="C14" s="70" t="s">
        <v>1110</v>
      </c>
      <c r="D14" s="70" t="s">
        <v>615</v>
      </c>
      <c r="E14" s="83"/>
      <c r="F14" s="84">
        <v>0</v>
      </c>
      <c r="G14" s="83" t="s">
        <v>158</v>
      </c>
      <c r="H14" s="84">
        <v>0</v>
      </c>
      <c r="I14" s="77">
        <v>-0.45299018000000013</v>
      </c>
      <c r="J14" s="78">
        <f t="shared" si="0"/>
        <v>0.41164398285433479</v>
      </c>
      <c r="K14" s="78">
        <f>I14/'סכום נכסי הקרן'!$C$42</f>
        <v>-5.6728879823335363E-6</v>
      </c>
      <c r="L14" s="1"/>
      <c r="M14" s="70"/>
      <c r="N14" s="78"/>
      <c r="O14" s="7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2:60">
      <c r="B15" s="103"/>
      <c r="C15" s="69"/>
      <c r="D15" s="69"/>
      <c r="E15" s="69"/>
      <c r="F15" s="69"/>
      <c r="G15" s="69"/>
      <c r="H15" s="69"/>
      <c r="I15" s="69"/>
      <c r="J15" s="69"/>
      <c r="K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3"/>
      <c r="C16" s="69"/>
      <c r="D16" s="69"/>
      <c r="E16" s="69"/>
      <c r="F16" s="69"/>
      <c r="G16" s="69"/>
      <c r="H16" s="69"/>
      <c r="I16" s="69"/>
      <c r="J16" s="69"/>
      <c r="K16" s="69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E607" s="21"/>
      <c r="G607" s="21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</sheetData>
  <sheetProtection sheet="1" objects="1" scenarios="1"/>
  <mergeCells count="1">
    <mergeCell ref="B6:K6"/>
  </mergeCells>
  <phoneticPr fontId="3" type="noConversion"/>
  <conditionalFormatting sqref="B13">
    <cfRule type="cellIs" dxfId="1" priority="2" operator="equal">
      <formula>"NR3"</formula>
    </cfRule>
  </conditionalFormatting>
  <conditionalFormatting sqref="B13">
    <cfRule type="containsText" dxfId="0" priority="1" operator="containsText" text="הפרשה ">
      <formula>NOT(ISERROR(SEARCH("הפרשה ",B13)))</formula>
    </cfRule>
  </conditionalFormatting>
  <dataValidations count="2">
    <dataValidation allowBlank="1" showInputMessage="1" showErrorMessage="1" sqref="D15:XFD26 AH27:XFD28 D29:XFD1048576 D27:AF28 A1:A13 A15:C1048576 C5:C12 D1:H13 B1:B12 I1:I12 J1:XFD13 D14 F14:H14 J14:K14"/>
    <dataValidation type="list" allowBlank="1" showInputMessage="1" showErrorMessage="1" sqref="E14">
      <formula1>$BF$6:$BF$23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>
      <selection activeCell="C19" sqref="C19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173</v>
      </c>
      <c r="C1" s="68" t="s" vm="1">
        <v>253</v>
      </c>
    </row>
    <row r="2" spans="2:47">
      <c r="B2" s="47" t="s">
        <v>172</v>
      </c>
      <c r="C2" s="68" t="s">
        <v>254</v>
      </c>
    </row>
    <row r="3" spans="2:47">
      <c r="B3" s="47" t="s">
        <v>174</v>
      </c>
      <c r="C3" s="68" t="s">
        <v>255</v>
      </c>
    </row>
    <row r="4" spans="2:47">
      <c r="B4" s="47" t="s">
        <v>175</v>
      </c>
      <c r="C4" s="68">
        <v>8602</v>
      </c>
    </row>
    <row r="6" spans="2:47" ht="26.25" customHeight="1">
      <c r="B6" s="120" t="s">
        <v>210</v>
      </c>
      <c r="C6" s="121"/>
      <c r="D6" s="122"/>
    </row>
    <row r="7" spans="2:47" s="3" customFormat="1" ht="33">
      <c r="B7" s="48" t="s">
        <v>110</v>
      </c>
      <c r="C7" s="53" t="s">
        <v>102</v>
      </c>
      <c r="D7" s="54" t="s">
        <v>101</v>
      </c>
    </row>
    <row r="8" spans="2:47" s="3" customFormat="1">
      <c r="B8" s="15"/>
      <c r="C8" s="32" t="s">
        <v>233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96" t="s">
        <v>2195</v>
      </c>
      <c r="C10" s="80">
        <v>122.34849073474953</v>
      </c>
      <c r="D10" s="96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71" t="s">
        <v>24</v>
      </c>
      <c r="C11" s="80">
        <v>122.34849073474953</v>
      </c>
      <c r="D11" s="110"/>
    </row>
    <row r="12" spans="2:47">
      <c r="B12" s="76" t="s">
        <v>2201</v>
      </c>
      <c r="C12" s="77">
        <v>19.802220000000002</v>
      </c>
      <c r="D12" s="97">
        <v>44561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76" t="s">
        <v>2202</v>
      </c>
      <c r="C13" s="77">
        <v>3.5108593769090004</v>
      </c>
      <c r="D13" s="97">
        <v>44196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76" t="s">
        <v>2203</v>
      </c>
      <c r="C14" s="77">
        <v>94.277331357840538</v>
      </c>
      <c r="D14" s="97">
        <v>44545</v>
      </c>
    </row>
    <row r="15" spans="2:47">
      <c r="B15" s="76" t="s">
        <v>2204</v>
      </c>
      <c r="C15" s="77">
        <v>4.7580799999999996</v>
      </c>
      <c r="D15" s="97">
        <v>44926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69"/>
      <c r="C16" s="69"/>
      <c r="D16" s="6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69"/>
      <c r="C17" s="69"/>
      <c r="D17" s="69"/>
    </row>
    <row r="18" spans="2:4">
      <c r="B18" s="69"/>
      <c r="C18" s="69"/>
      <c r="D18" s="69"/>
    </row>
    <row r="19" spans="2:4">
      <c r="B19" s="69"/>
      <c r="C19" s="69"/>
      <c r="D19" s="69"/>
    </row>
    <row r="20" spans="2:4">
      <c r="B20" s="69"/>
      <c r="C20" s="69"/>
      <c r="D20" s="69"/>
    </row>
    <row r="21" spans="2:4">
      <c r="B21" s="69"/>
      <c r="C21" s="69"/>
      <c r="D21" s="69"/>
    </row>
    <row r="22" spans="2:4">
      <c r="B22" s="69"/>
      <c r="C22" s="69"/>
      <c r="D22" s="69"/>
    </row>
    <row r="23" spans="2:4">
      <c r="B23" s="69"/>
      <c r="C23" s="69"/>
      <c r="D23" s="69"/>
    </row>
    <row r="24" spans="2:4">
      <c r="B24" s="69"/>
      <c r="C24" s="69"/>
      <c r="D24" s="69"/>
    </row>
    <row r="25" spans="2:4">
      <c r="B25" s="69"/>
      <c r="C25" s="69"/>
      <c r="D25" s="69"/>
    </row>
    <row r="26" spans="2:4">
      <c r="B26" s="69"/>
      <c r="C26" s="69"/>
      <c r="D26" s="69"/>
    </row>
    <row r="27" spans="2:4">
      <c r="B27" s="69"/>
      <c r="C27" s="69"/>
      <c r="D27" s="69"/>
    </row>
    <row r="28" spans="2:4">
      <c r="B28" s="69"/>
      <c r="C28" s="69"/>
      <c r="D28" s="69"/>
    </row>
    <row r="29" spans="2:4">
      <c r="B29" s="69"/>
      <c r="C29" s="69"/>
      <c r="D29" s="69"/>
    </row>
    <row r="30" spans="2:4">
      <c r="B30" s="69"/>
      <c r="C30" s="69"/>
      <c r="D30" s="69"/>
    </row>
    <row r="31" spans="2:4">
      <c r="B31" s="69"/>
      <c r="C31" s="69"/>
      <c r="D31" s="69"/>
    </row>
    <row r="32" spans="2:4">
      <c r="B32" s="69"/>
      <c r="C32" s="69"/>
      <c r="D32" s="69"/>
    </row>
    <row r="33" spans="2:4">
      <c r="B33" s="69"/>
      <c r="C33" s="69"/>
      <c r="D33" s="69"/>
    </row>
    <row r="34" spans="2:4">
      <c r="B34" s="69"/>
      <c r="C34" s="69"/>
      <c r="D34" s="69"/>
    </row>
    <row r="35" spans="2:4">
      <c r="B35" s="69"/>
      <c r="C35" s="69"/>
      <c r="D35" s="69"/>
    </row>
    <row r="36" spans="2:4">
      <c r="B36" s="69"/>
      <c r="C36" s="69"/>
      <c r="D36" s="69"/>
    </row>
    <row r="37" spans="2:4">
      <c r="B37" s="69"/>
      <c r="C37" s="69"/>
      <c r="D37" s="69"/>
    </row>
    <row r="38" spans="2:4">
      <c r="B38" s="69"/>
      <c r="C38" s="69"/>
      <c r="D38" s="69"/>
    </row>
    <row r="39" spans="2:4">
      <c r="B39" s="69"/>
      <c r="C39" s="69"/>
      <c r="D39" s="69"/>
    </row>
    <row r="40" spans="2:4">
      <c r="B40" s="69"/>
      <c r="C40" s="69"/>
      <c r="D40" s="69"/>
    </row>
    <row r="41" spans="2:4">
      <c r="B41" s="69"/>
      <c r="C41" s="69"/>
      <c r="D41" s="69"/>
    </row>
    <row r="42" spans="2:4">
      <c r="B42" s="69"/>
      <c r="C42" s="69"/>
      <c r="D42" s="69"/>
    </row>
    <row r="43" spans="2:4">
      <c r="B43" s="69"/>
      <c r="C43" s="69"/>
      <c r="D43" s="69"/>
    </row>
    <row r="44" spans="2:4">
      <c r="B44" s="69"/>
      <c r="C44" s="69"/>
      <c r="D44" s="69"/>
    </row>
    <row r="45" spans="2:4">
      <c r="B45" s="69"/>
      <c r="C45" s="69"/>
      <c r="D45" s="69"/>
    </row>
    <row r="46" spans="2:4">
      <c r="B46" s="69"/>
      <c r="C46" s="69"/>
      <c r="D46" s="69"/>
    </row>
    <row r="47" spans="2:4">
      <c r="B47" s="69"/>
      <c r="C47" s="69"/>
      <c r="D47" s="69"/>
    </row>
    <row r="48" spans="2:4">
      <c r="B48" s="69"/>
      <c r="C48" s="69"/>
      <c r="D48" s="69"/>
    </row>
    <row r="49" spans="2:4">
      <c r="B49" s="69"/>
      <c r="C49" s="69"/>
      <c r="D49" s="69"/>
    </row>
    <row r="50" spans="2:4">
      <c r="B50" s="69"/>
      <c r="C50" s="69"/>
      <c r="D50" s="69"/>
    </row>
    <row r="51" spans="2:4">
      <c r="B51" s="69"/>
      <c r="C51" s="69"/>
      <c r="D51" s="69"/>
    </row>
    <row r="52" spans="2:4">
      <c r="B52" s="69"/>
      <c r="C52" s="69"/>
      <c r="D52" s="69"/>
    </row>
    <row r="53" spans="2:4">
      <c r="B53" s="69"/>
      <c r="C53" s="69"/>
      <c r="D53" s="69"/>
    </row>
    <row r="54" spans="2:4">
      <c r="B54" s="69"/>
      <c r="C54" s="69"/>
      <c r="D54" s="69"/>
    </row>
    <row r="55" spans="2:4">
      <c r="B55" s="69"/>
      <c r="C55" s="69"/>
      <c r="D55" s="69"/>
    </row>
    <row r="56" spans="2:4">
      <c r="B56" s="69"/>
      <c r="C56" s="69"/>
      <c r="D56" s="69"/>
    </row>
    <row r="57" spans="2:4">
      <c r="B57" s="69"/>
      <c r="C57" s="69"/>
      <c r="D57" s="69"/>
    </row>
    <row r="58" spans="2:4">
      <c r="B58" s="69"/>
      <c r="C58" s="69"/>
      <c r="D58" s="69"/>
    </row>
    <row r="59" spans="2:4">
      <c r="B59" s="69"/>
      <c r="C59" s="69"/>
      <c r="D59" s="69"/>
    </row>
    <row r="60" spans="2:4">
      <c r="B60" s="69"/>
      <c r="C60" s="69"/>
      <c r="D60" s="69"/>
    </row>
    <row r="61" spans="2:4">
      <c r="B61" s="69"/>
      <c r="C61" s="69"/>
      <c r="D61" s="69"/>
    </row>
    <row r="62" spans="2:4">
      <c r="B62" s="69"/>
      <c r="C62" s="69"/>
      <c r="D62" s="69"/>
    </row>
    <row r="63" spans="2:4">
      <c r="B63" s="69"/>
      <c r="C63" s="69"/>
      <c r="D63" s="69"/>
    </row>
    <row r="64" spans="2:4">
      <c r="B64" s="69"/>
      <c r="C64" s="69"/>
      <c r="D64" s="69"/>
    </row>
    <row r="65" spans="2:4">
      <c r="B65" s="69"/>
      <c r="C65" s="69"/>
      <c r="D65" s="69"/>
    </row>
    <row r="66" spans="2:4">
      <c r="B66" s="69"/>
      <c r="C66" s="69"/>
      <c r="D66" s="69"/>
    </row>
    <row r="67" spans="2:4">
      <c r="B67" s="69"/>
      <c r="C67" s="69"/>
      <c r="D67" s="69"/>
    </row>
    <row r="68" spans="2:4">
      <c r="B68" s="69"/>
      <c r="C68" s="69"/>
      <c r="D68" s="69"/>
    </row>
    <row r="69" spans="2:4">
      <c r="B69" s="69"/>
      <c r="C69" s="69"/>
      <c r="D69" s="69"/>
    </row>
    <row r="70" spans="2:4">
      <c r="B70" s="69"/>
      <c r="C70" s="69"/>
      <c r="D70" s="69"/>
    </row>
    <row r="71" spans="2:4">
      <c r="B71" s="69"/>
      <c r="C71" s="69"/>
      <c r="D71" s="69"/>
    </row>
    <row r="72" spans="2:4">
      <c r="B72" s="69"/>
      <c r="C72" s="69"/>
      <c r="D72" s="69"/>
    </row>
    <row r="73" spans="2:4">
      <c r="B73" s="69"/>
      <c r="C73" s="69"/>
      <c r="D73" s="69"/>
    </row>
    <row r="74" spans="2:4">
      <c r="B74" s="69"/>
      <c r="C74" s="69"/>
      <c r="D74" s="69"/>
    </row>
    <row r="75" spans="2:4">
      <c r="B75" s="69"/>
      <c r="C75" s="69"/>
      <c r="D75" s="69"/>
    </row>
    <row r="76" spans="2:4">
      <c r="B76" s="69"/>
      <c r="C76" s="69"/>
      <c r="D76" s="69"/>
    </row>
    <row r="77" spans="2:4">
      <c r="B77" s="69"/>
      <c r="C77" s="69"/>
      <c r="D77" s="69"/>
    </row>
    <row r="78" spans="2:4">
      <c r="B78" s="69"/>
      <c r="C78" s="69"/>
      <c r="D78" s="69"/>
    </row>
    <row r="79" spans="2:4">
      <c r="B79" s="69"/>
      <c r="C79" s="69"/>
      <c r="D79" s="69"/>
    </row>
    <row r="80" spans="2:4">
      <c r="B80" s="69"/>
      <c r="C80" s="69"/>
      <c r="D80" s="69"/>
    </row>
    <row r="81" spans="2:4">
      <c r="B81" s="69"/>
      <c r="C81" s="69"/>
      <c r="D81" s="69"/>
    </row>
    <row r="82" spans="2:4">
      <c r="B82" s="69"/>
      <c r="C82" s="69"/>
      <c r="D82" s="69"/>
    </row>
    <row r="83" spans="2:4">
      <c r="B83" s="69"/>
      <c r="C83" s="69"/>
      <c r="D83" s="69"/>
    </row>
    <row r="84" spans="2:4">
      <c r="B84" s="69"/>
      <c r="C84" s="69"/>
      <c r="D84" s="69"/>
    </row>
    <row r="85" spans="2:4">
      <c r="B85" s="69"/>
      <c r="C85" s="69"/>
      <c r="D85" s="69"/>
    </row>
    <row r="86" spans="2:4">
      <c r="B86" s="69"/>
      <c r="C86" s="69"/>
      <c r="D86" s="69"/>
    </row>
    <row r="87" spans="2:4">
      <c r="B87" s="69"/>
      <c r="C87" s="69"/>
      <c r="D87" s="69"/>
    </row>
    <row r="88" spans="2:4">
      <c r="B88" s="69"/>
      <c r="C88" s="69"/>
      <c r="D88" s="69"/>
    </row>
    <row r="89" spans="2:4">
      <c r="B89" s="69"/>
      <c r="C89" s="69"/>
      <c r="D89" s="69"/>
    </row>
    <row r="90" spans="2:4">
      <c r="B90" s="69"/>
      <c r="C90" s="69"/>
      <c r="D90" s="69"/>
    </row>
    <row r="91" spans="2:4">
      <c r="B91" s="69"/>
      <c r="C91" s="69"/>
      <c r="D91" s="69"/>
    </row>
    <row r="92" spans="2:4">
      <c r="B92" s="69"/>
      <c r="C92" s="69"/>
      <c r="D92" s="69"/>
    </row>
    <row r="93" spans="2:4">
      <c r="B93" s="69"/>
      <c r="C93" s="69"/>
      <c r="D93" s="69"/>
    </row>
    <row r="94" spans="2:4">
      <c r="B94" s="69"/>
      <c r="C94" s="69"/>
      <c r="D94" s="69"/>
    </row>
    <row r="95" spans="2:4">
      <c r="B95" s="69"/>
      <c r="C95" s="69"/>
      <c r="D95" s="69"/>
    </row>
    <row r="96" spans="2:4">
      <c r="B96" s="69"/>
      <c r="C96" s="69"/>
      <c r="D96" s="69"/>
    </row>
    <row r="97" spans="2:4">
      <c r="B97" s="69"/>
      <c r="C97" s="69"/>
      <c r="D97" s="69"/>
    </row>
    <row r="98" spans="2:4">
      <c r="B98" s="69"/>
      <c r="C98" s="69"/>
      <c r="D98" s="69"/>
    </row>
    <row r="99" spans="2:4">
      <c r="B99" s="69"/>
      <c r="C99" s="69"/>
      <c r="D99" s="69"/>
    </row>
    <row r="100" spans="2:4">
      <c r="B100" s="69"/>
      <c r="C100" s="69"/>
      <c r="D100" s="69"/>
    </row>
    <row r="101" spans="2:4">
      <c r="B101" s="69"/>
      <c r="C101" s="69"/>
      <c r="D101" s="69"/>
    </row>
    <row r="102" spans="2:4">
      <c r="B102" s="69"/>
      <c r="C102" s="69"/>
      <c r="D102" s="69"/>
    </row>
    <row r="103" spans="2:4">
      <c r="B103" s="69"/>
      <c r="C103" s="69"/>
      <c r="D103" s="69"/>
    </row>
    <row r="104" spans="2:4">
      <c r="B104" s="69"/>
      <c r="C104" s="69"/>
      <c r="D104" s="69"/>
    </row>
    <row r="105" spans="2:4">
      <c r="B105" s="69"/>
      <c r="C105" s="69"/>
      <c r="D105" s="69"/>
    </row>
    <row r="106" spans="2:4">
      <c r="B106" s="69"/>
      <c r="C106" s="69"/>
      <c r="D106" s="69"/>
    </row>
    <row r="107" spans="2:4">
      <c r="B107" s="69"/>
      <c r="C107" s="69"/>
      <c r="D107" s="69"/>
    </row>
    <row r="108" spans="2:4">
      <c r="B108" s="69"/>
      <c r="C108" s="69"/>
      <c r="D108" s="69"/>
    </row>
    <row r="109" spans="2:4">
      <c r="B109" s="69"/>
      <c r="C109" s="69"/>
      <c r="D109" s="6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173</v>
      </c>
      <c r="C1" s="68" t="s" vm="1">
        <v>253</v>
      </c>
    </row>
    <row r="2" spans="2:18">
      <c r="B2" s="47" t="s">
        <v>172</v>
      </c>
      <c r="C2" s="68" t="s">
        <v>254</v>
      </c>
    </row>
    <row r="3" spans="2:18">
      <c r="B3" s="47" t="s">
        <v>174</v>
      </c>
      <c r="C3" s="68" t="s">
        <v>255</v>
      </c>
    </row>
    <row r="4" spans="2:18">
      <c r="B4" s="47" t="s">
        <v>175</v>
      </c>
      <c r="C4" s="68">
        <v>8602</v>
      </c>
    </row>
    <row r="6" spans="2:18" ht="26.25" customHeight="1">
      <c r="B6" s="120" t="s">
        <v>213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8" s="3" customFormat="1" ht="78.75">
      <c r="B7" s="22" t="s">
        <v>110</v>
      </c>
      <c r="C7" s="30" t="s">
        <v>42</v>
      </c>
      <c r="D7" s="30" t="s">
        <v>62</v>
      </c>
      <c r="E7" s="30" t="s">
        <v>14</v>
      </c>
      <c r="F7" s="30" t="s">
        <v>63</v>
      </c>
      <c r="G7" s="30" t="s">
        <v>98</v>
      </c>
      <c r="H7" s="30" t="s">
        <v>17</v>
      </c>
      <c r="I7" s="30" t="s">
        <v>97</v>
      </c>
      <c r="J7" s="30" t="s">
        <v>16</v>
      </c>
      <c r="K7" s="30" t="s">
        <v>211</v>
      </c>
      <c r="L7" s="30" t="s">
        <v>235</v>
      </c>
      <c r="M7" s="30" t="s">
        <v>212</v>
      </c>
      <c r="N7" s="30" t="s">
        <v>56</v>
      </c>
      <c r="O7" s="30" t="s">
        <v>176</v>
      </c>
      <c r="P7" s="31" t="s">
        <v>178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237</v>
      </c>
      <c r="M8" s="32" t="s">
        <v>233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8" t="s">
        <v>2196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9">
        <v>0</v>
      </c>
      <c r="N10" s="69"/>
      <c r="O10" s="69"/>
      <c r="P10" s="69"/>
      <c r="Q10" s="5"/>
    </row>
    <row r="11" spans="2:18" ht="20.25" customHeight="1">
      <c r="B11" s="85" t="s">
        <v>245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106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236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173</v>
      </c>
      <c r="C1" s="68" t="s" vm="1">
        <v>253</v>
      </c>
    </row>
    <row r="2" spans="2:18">
      <c r="B2" s="47" t="s">
        <v>172</v>
      </c>
      <c r="C2" s="68" t="s">
        <v>254</v>
      </c>
    </row>
    <row r="3" spans="2:18">
      <c r="B3" s="47" t="s">
        <v>174</v>
      </c>
      <c r="C3" s="68" t="s">
        <v>255</v>
      </c>
    </row>
    <row r="4" spans="2:18">
      <c r="B4" s="47" t="s">
        <v>175</v>
      </c>
      <c r="C4" s="68">
        <v>8602</v>
      </c>
    </row>
    <row r="6" spans="2:18" ht="26.25" customHeight="1">
      <c r="B6" s="120" t="s">
        <v>214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8" s="3" customFormat="1" ht="78.75">
      <c r="B7" s="22" t="s">
        <v>110</v>
      </c>
      <c r="C7" s="30" t="s">
        <v>42</v>
      </c>
      <c r="D7" s="30" t="s">
        <v>62</v>
      </c>
      <c r="E7" s="30" t="s">
        <v>14</v>
      </c>
      <c r="F7" s="30" t="s">
        <v>63</v>
      </c>
      <c r="G7" s="30" t="s">
        <v>98</v>
      </c>
      <c r="H7" s="30" t="s">
        <v>17</v>
      </c>
      <c r="I7" s="30" t="s">
        <v>97</v>
      </c>
      <c r="J7" s="30" t="s">
        <v>16</v>
      </c>
      <c r="K7" s="30" t="s">
        <v>211</v>
      </c>
      <c r="L7" s="30" t="s">
        <v>230</v>
      </c>
      <c r="M7" s="30" t="s">
        <v>212</v>
      </c>
      <c r="N7" s="30" t="s">
        <v>56</v>
      </c>
      <c r="O7" s="30" t="s">
        <v>176</v>
      </c>
      <c r="P7" s="31" t="s">
        <v>178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237</v>
      </c>
      <c r="M8" s="32" t="s">
        <v>233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8" t="s">
        <v>2197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9">
        <v>0</v>
      </c>
      <c r="N10" s="69"/>
      <c r="O10" s="69"/>
      <c r="P10" s="69"/>
      <c r="Q10" s="5"/>
    </row>
    <row r="11" spans="2:18" ht="20.25" customHeight="1">
      <c r="B11" s="85" t="s">
        <v>245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106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236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Q24" sqref="Q24"/>
    </sheetView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28.140625" style="2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7.28515625" style="1" bestFit="1" customWidth="1"/>
    <col min="14" max="14" width="8.28515625" style="1" bestFit="1" customWidth="1"/>
    <col min="15" max="15" width="10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173</v>
      </c>
      <c r="C1" s="68" t="s" vm="1">
        <v>253</v>
      </c>
    </row>
    <row r="2" spans="2:53">
      <c r="B2" s="47" t="s">
        <v>172</v>
      </c>
      <c r="C2" s="68" t="s">
        <v>254</v>
      </c>
    </row>
    <row r="3" spans="2:53">
      <c r="B3" s="47" t="s">
        <v>174</v>
      </c>
      <c r="C3" s="68" t="s">
        <v>255</v>
      </c>
    </row>
    <row r="4" spans="2:53">
      <c r="B4" s="47" t="s">
        <v>175</v>
      </c>
      <c r="C4" s="68">
        <v>8602</v>
      </c>
    </row>
    <row r="6" spans="2:53" ht="21.75" customHeight="1">
      <c r="B6" s="123" t="s">
        <v>203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53" ht="27.75" customHeight="1">
      <c r="B7" s="126" t="s">
        <v>83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AU7" s="3"/>
      <c r="AV7" s="3"/>
    </row>
    <row r="8" spans="2:53" s="3" customFormat="1" ht="66" customHeight="1">
      <c r="B8" s="22" t="s">
        <v>109</v>
      </c>
      <c r="C8" s="30" t="s">
        <v>42</v>
      </c>
      <c r="D8" s="30" t="s">
        <v>113</v>
      </c>
      <c r="E8" s="30" t="s">
        <v>14</v>
      </c>
      <c r="F8" s="30" t="s">
        <v>63</v>
      </c>
      <c r="G8" s="30" t="s">
        <v>98</v>
      </c>
      <c r="H8" s="30" t="s">
        <v>17</v>
      </c>
      <c r="I8" s="30" t="s">
        <v>97</v>
      </c>
      <c r="J8" s="30" t="s">
        <v>16</v>
      </c>
      <c r="K8" s="30" t="s">
        <v>18</v>
      </c>
      <c r="L8" s="30" t="s">
        <v>230</v>
      </c>
      <c r="M8" s="30" t="s">
        <v>229</v>
      </c>
      <c r="N8" s="30" t="s">
        <v>244</v>
      </c>
      <c r="O8" s="30" t="s">
        <v>59</v>
      </c>
      <c r="P8" s="30" t="s">
        <v>232</v>
      </c>
      <c r="Q8" s="30" t="s">
        <v>176</v>
      </c>
      <c r="R8" s="60" t="s">
        <v>178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237</v>
      </c>
      <c r="M9" s="32"/>
      <c r="N9" s="16" t="s">
        <v>233</v>
      </c>
      <c r="O9" s="32" t="s">
        <v>238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107</v>
      </c>
      <c r="R10" s="20" t="s">
        <v>108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96" t="s">
        <v>25</v>
      </c>
      <c r="C11" s="72"/>
      <c r="D11" s="72"/>
      <c r="E11" s="72"/>
      <c r="F11" s="72"/>
      <c r="G11" s="72"/>
      <c r="H11" s="80">
        <v>17.777921588936309</v>
      </c>
      <c r="I11" s="72"/>
      <c r="J11" s="72"/>
      <c r="K11" s="81">
        <v>5.3695394194430311E-4</v>
      </c>
      <c r="L11" s="80"/>
      <c r="M11" s="82"/>
      <c r="N11" s="72"/>
      <c r="O11" s="80">
        <v>13489.478840331001</v>
      </c>
      <c r="P11" s="72"/>
      <c r="Q11" s="81">
        <f>O11/$O$11</f>
        <v>1</v>
      </c>
      <c r="R11" s="81">
        <f>O11/'סכום נכסי הקרן'!$C$42</f>
        <v>0.16893148191701693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86"/>
      <c r="AV11" s="86"/>
      <c r="AW11" s="3"/>
      <c r="BA11" s="86"/>
    </row>
    <row r="12" spans="2:53" ht="22.5" customHeight="1">
      <c r="B12" s="71" t="s">
        <v>224</v>
      </c>
      <c r="C12" s="72"/>
      <c r="D12" s="72"/>
      <c r="E12" s="72"/>
      <c r="F12" s="72"/>
      <c r="G12" s="72"/>
      <c r="H12" s="80">
        <v>17.777921588936309</v>
      </c>
      <c r="I12" s="72"/>
      <c r="J12" s="72"/>
      <c r="K12" s="81">
        <v>5.3695394194430343E-4</v>
      </c>
      <c r="L12" s="80"/>
      <c r="M12" s="82"/>
      <c r="N12" s="72"/>
      <c r="O12" s="80">
        <v>13489.478840331001</v>
      </c>
      <c r="P12" s="72"/>
      <c r="Q12" s="81">
        <f t="shared" ref="Q12:Q25" si="0">O12/$O$11</f>
        <v>1</v>
      </c>
      <c r="R12" s="81">
        <f>O12/'סכום נכסי הקרן'!$C$42</f>
        <v>0.16893148191701693</v>
      </c>
      <c r="AW12" s="4"/>
    </row>
    <row r="13" spans="2:53" s="86" customFormat="1">
      <c r="B13" s="89" t="s">
        <v>23</v>
      </c>
      <c r="C13" s="72"/>
      <c r="D13" s="72"/>
      <c r="E13" s="72"/>
      <c r="F13" s="72"/>
      <c r="G13" s="72"/>
      <c r="H13" s="80">
        <v>17.777921588936309</v>
      </c>
      <c r="I13" s="72"/>
      <c r="J13" s="72"/>
      <c r="K13" s="81">
        <v>5.3695394194430343E-4</v>
      </c>
      <c r="L13" s="80"/>
      <c r="M13" s="82"/>
      <c r="N13" s="72"/>
      <c r="O13" s="80">
        <v>13489.478840331001</v>
      </c>
      <c r="P13" s="72"/>
      <c r="Q13" s="81">
        <f t="shared" si="0"/>
        <v>1</v>
      </c>
      <c r="R13" s="81">
        <f>O13/'סכום נכסי הקרן'!$C$42</f>
        <v>0.16893148191701693</v>
      </c>
    </row>
    <row r="14" spans="2:53">
      <c r="B14" s="74" t="s">
        <v>22</v>
      </c>
      <c r="C14" s="72"/>
      <c r="D14" s="72"/>
      <c r="E14" s="72"/>
      <c r="F14" s="72"/>
      <c r="G14" s="72"/>
      <c r="H14" s="80">
        <v>17.777921588936309</v>
      </c>
      <c r="I14" s="72"/>
      <c r="J14" s="72"/>
      <c r="K14" s="81">
        <v>5.3695394194430343E-4</v>
      </c>
      <c r="L14" s="80"/>
      <c r="M14" s="82"/>
      <c r="N14" s="72"/>
      <c r="O14" s="80">
        <v>13489.478840331001</v>
      </c>
      <c r="P14" s="72"/>
      <c r="Q14" s="81">
        <f t="shared" si="0"/>
        <v>1</v>
      </c>
      <c r="R14" s="81">
        <f>O14/'סכום נכסי הקרן'!$C$42</f>
        <v>0.16893148191701693</v>
      </c>
    </row>
    <row r="15" spans="2:53">
      <c r="B15" s="75" t="s">
        <v>256</v>
      </c>
      <c r="C15" s="70" t="s">
        <v>257</v>
      </c>
      <c r="D15" s="83" t="s">
        <v>114</v>
      </c>
      <c r="E15" s="70" t="s">
        <v>258</v>
      </c>
      <c r="F15" s="70"/>
      <c r="G15" s="70"/>
      <c r="H15" s="77">
        <v>0.83000000000870944</v>
      </c>
      <c r="I15" s="83" t="s">
        <v>158</v>
      </c>
      <c r="J15" s="84">
        <v>0.04</v>
      </c>
      <c r="K15" s="78">
        <v>7.7000000000217719E-3</v>
      </c>
      <c r="L15" s="77">
        <v>13617.988578000004</v>
      </c>
      <c r="M15" s="79">
        <v>134.9</v>
      </c>
      <c r="N15" s="70"/>
      <c r="O15" s="77">
        <v>18.370666148000005</v>
      </c>
      <c r="P15" s="78">
        <v>8.7587841667960016E-7</v>
      </c>
      <c r="Q15" s="78">
        <f t="shared" si="0"/>
        <v>1.3618514373642942E-3</v>
      </c>
      <c r="R15" s="78">
        <f>O15/'סכום נכסי הקרן'!$C$42</f>
        <v>2.3005958146476977E-4</v>
      </c>
    </row>
    <row r="16" spans="2:53" ht="20.25">
      <c r="B16" s="75" t="s">
        <v>259</v>
      </c>
      <c r="C16" s="70" t="s">
        <v>260</v>
      </c>
      <c r="D16" s="83" t="s">
        <v>114</v>
      </c>
      <c r="E16" s="70" t="s">
        <v>258</v>
      </c>
      <c r="F16" s="70"/>
      <c r="G16" s="70"/>
      <c r="H16" s="77">
        <v>3.6300000000530286</v>
      </c>
      <c r="I16" s="83" t="s">
        <v>158</v>
      </c>
      <c r="J16" s="84">
        <v>0.04</v>
      </c>
      <c r="K16" s="78">
        <v>-3.0999999999803589E-3</v>
      </c>
      <c r="L16" s="77">
        <v>7024.3296130000008</v>
      </c>
      <c r="M16" s="79">
        <v>144.97</v>
      </c>
      <c r="N16" s="70"/>
      <c r="O16" s="77">
        <v>10.183170742000001</v>
      </c>
      <c r="P16" s="78">
        <v>5.666361215674305E-7</v>
      </c>
      <c r="Q16" s="78">
        <f t="shared" si="0"/>
        <v>7.5489726938554797E-4</v>
      </c>
      <c r="R16" s="78">
        <f>O16/'סכום נכסי הקרן'!$C$42</f>
        <v>1.2752591441241015E-4</v>
      </c>
      <c r="AU16" s="4"/>
    </row>
    <row r="17" spans="2:48" ht="20.25">
      <c r="B17" s="75" t="s">
        <v>261</v>
      </c>
      <c r="C17" s="70" t="s">
        <v>262</v>
      </c>
      <c r="D17" s="83" t="s">
        <v>114</v>
      </c>
      <c r="E17" s="70" t="s">
        <v>258</v>
      </c>
      <c r="F17" s="70"/>
      <c r="G17" s="70"/>
      <c r="H17" s="77">
        <v>6.5200000000055365</v>
      </c>
      <c r="I17" s="83" t="s">
        <v>158</v>
      </c>
      <c r="J17" s="84">
        <v>7.4999999999999997E-3</v>
      </c>
      <c r="K17" s="78">
        <v>-4.4999999999897448E-3</v>
      </c>
      <c r="L17" s="77">
        <v>177992.90854600002</v>
      </c>
      <c r="M17" s="79">
        <v>109.57</v>
      </c>
      <c r="N17" s="70"/>
      <c r="O17" s="77">
        <v>195.02683439600003</v>
      </c>
      <c r="P17" s="78">
        <v>9.1754774324752676E-6</v>
      </c>
      <c r="Q17" s="78">
        <f t="shared" si="0"/>
        <v>1.4457699715789354E-2</v>
      </c>
      <c r="R17" s="78">
        <f>O17/'סכום נכסי הקרן'!$C$42</f>
        <v>2.44236063809953E-3</v>
      </c>
      <c r="AV17" s="4"/>
    </row>
    <row r="18" spans="2:48">
      <c r="B18" s="75" t="s">
        <v>263</v>
      </c>
      <c r="C18" s="70" t="s">
        <v>264</v>
      </c>
      <c r="D18" s="83" t="s">
        <v>114</v>
      </c>
      <c r="E18" s="70" t="s">
        <v>258</v>
      </c>
      <c r="F18" s="70"/>
      <c r="G18" s="70"/>
      <c r="H18" s="77">
        <v>12.779999999999934</v>
      </c>
      <c r="I18" s="83" t="s">
        <v>158</v>
      </c>
      <c r="J18" s="84">
        <v>0.04</v>
      </c>
      <c r="K18" s="78">
        <v>-1.8999999999996684E-3</v>
      </c>
      <c r="L18" s="77">
        <v>1509253.6392810002</v>
      </c>
      <c r="M18" s="79">
        <v>200</v>
      </c>
      <c r="N18" s="70"/>
      <c r="O18" s="77">
        <v>3018.5072221900004</v>
      </c>
      <c r="P18" s="78">
        <v>9.1847589252668242E-5</v>
      </c>
      <c r="Q18" s="78">
        <f t="shared" si="0"/>
        <v>0.22376751970322473</v>
      </c>
      <c r="R18" s="78">
        <f>O18/'סכום נכסי הקרן'!$C$42</f>
        <v>3.780137870836104E-2</v>
      </c>
      <c r="AU18" s="3"/>
    </row>
    <row r="19" spans="2:48">
      <c r="B19" s="75" t="s">
        <v>265</v>
      </c>
      <c r="C19" s="70" t="s">
        <v>266</v>
      </c>
      <c r="D19" s="83" t="s">
        <v>114</v>
      </c>
      <c r="E19" s="70" t="s">
        <v>258</v>
      </c>
      <c r="F19" s="70"/>
      <c r="G19" s="70"/>
      <c r="H19" s="77">
        <v>17.249999999998622</v>
      </c>
      <c r="I19" s="83" t="s">
        <v>158</v>
      </c>
      <c r="J19" s="84">
        <v>2.75E-2</v>
      </c>
      <c r="K19" s="78">
        <v>4.0000000000025936E-4</v>
      </c>
      <c r="L19" s="77">
        <v>1838652.1933410005</v>
      </c>
      <c r="M19" s="79">
        <v>167.72</v>
      </c>
      <c r="N19" s="70"/>
      <c r="O19" s="77">
        <v>3083.7875796730004</v>
      </c>
      <c r="P19" s="78">
        <v>1.0402518945704706E-4</v>
      </c>
      <c r="Q19" s="78">
        <f t="shared" si="0"/>
        <v>0.22860687326578225</v>
      </c>
      <c r="R19" s="78">
        <f>O19/'סכום נכסי הקרן'!$C$42</f>
        <v>3.8618897877204274E-2</v>
      </c>
      <c r="AV19" s="3"/>
    </row>
    <row r="20" spans="2:48">
      <c r="B20" s="75" t="s">
        <v>267</v>
      </c>
      <c r="C20" s="70" t="s">
        <v>268</v>
      </c>
      <c r="D20" s="83" t="s">
        <v>114</v>
      </c>
      <c r="E20" s="70" t="s">
        <v>258</v>
      </c>
      <c r="F20" s="70"/>
      <c r="G20" s="70"/>
      <c r="H20" s="77">
        <v>2.9399999999739608</v>
      </c>
      <c r="I20" s="83" t="s">
        <v>158</v>
      </c>
      <c r="J20" s="84">
        <v>1.7500000000000002E-2</v>
      </c>
      <c r="K20" s="78">
        <v>-2.4000000003182574E-3</v>
      </c>
      <c r="L20" s="77">
        <v>12813.049475000002</v>
      </c>
      <c r="M20" s="79">
        <v>107.9</v>
      </c>
      <c r="N20" s="70"/>
      <c r="O20" s="77">
        <v>13.825280444000002</v>
      </c>
      <c r="P20" s="78">
        <v>7.2732804814866985E-7</v>
      </c>
      <c r="Q20" s="78">
        <f t="shared" si="0"/>
        <v>1.0248935935660477E-3</v>
      </c>
      <c r="R20" s="78">
        <f>O20/'סכום נכסי הקרן'!$C$42</f>
        <v>1.7313679356836931E-4</v>
      </c>
    </row>
    <row r="21" spans="2:48">
      <c r="B21" s="75" t="s">
        <v>269</v>
      </c>
      <c r="C21" s="70" t="s">
        <v>270</v>
      </c>
      <c r="D21" s="83" t="s">
        <v>114</v>
      </c>
      <c r="E21" s="70" t="s">
        <v>258</v>
      </c>
      <c r="F21" s="70"/>
      <c r="G21" s="70"/>
      <c r="H21" s="77">
        <v>7.999999014241807E-2</v>
      </c>
      <c r="I21" s="83" t="s">
        <v>158</v>
      </c>
      <c r="J21" s="84">
        <v>1E-3</v>
      </c>
      <c r="K21" s="78">
        <v>1.9799999968634966E-2</v>
      </c>
      <c r="L21" s="77">
        <v>44.263877000000008</v>
      </c>
      <c r="M21" s="79">
        <v>100.84</v>
      </c>
      <c r="N21" s="70"/>
      <c r="O21" s="77">
        <v>4.4635693000000011E-2</v>
      </c>
      <c r="P21" s="78">
        <v>6.7893003774918111E-9</v>
      </c>
      <c r="Q21" s="78">
        <f t="shared" si="0"/>
        <v>3.3089264254262882E-6</v>
      </c>
      <c r="R21" s="78">
        <f>O21/'סכום נכסי הקרן'!$C$42</f>
        <v>5.5898184460164047E-7</v>
      </c>
    </row>
    <row r="22" spans="2:48">
      <c r="B22" s="75" t="s">
        <v>271</v>
      </c>
      <c r="C22" s="70" t="s">
        <v>272</v>
      </c>
      <c r="D22" s="83" t="s">
        <v>114</v>
      </c>
      <c r="E22" s="70" t="s">
        <v>258</v>
      </c>
      <c r="F22" s="70"/>
      <c r="G22" s="70"/>
      <c r="H22" s="77">
        <v>4.9799999999597393</v>
      </c>
      <c r="I22" s="83" t="s">
        <v>158</v>
      </c>
      <c r="J22" s="84">
        <v>7.4999999999999997E-3</v>
      </c>
      <c r="K22" s="78">
        <v>-4.099999999956477E-3</v>
      </c>
      <c r="L22" s="77">
        <v>34292.244683000004</v>
      </c>
      <c r="M22" s="79">
        <v>107.2</v>
      </c>
      <c r="N22" s="70"/>
      <c r="O22" s="77">
        <v>36.761286076000005</v>
      </c>
      <c r="P22" s="78">
        <v>1.6577438502412977E-6</v>
      </c>
      <c r="Q22" s="78">
        <f t="shared" si="0"/>
        <v>2.725182085321983E-3</v>
      </c>
      <c r="R22" s="78">
        <f>O22/'סכום נכסי הקרן'!$C$42</f>
        <v>4.6036904816714911E-4</v>
      </c>
    </row>
    <row r="23" spans="2:48">
      <c r="B23" s="75" t="s">
        <v>273</v>
      </c>
      <c r="C23" s="70" t="s">
        <v>274</v>
      </c>
      <c r="D23" s="83" t="s">
        <v>114</v>
      </c>
      <c r="E23" s="70" t="s">
        <v>258</v>
      </c>
      <c r="F23" s="70"/>
      <c r="G23" s="70"/>
      <c r="H23" s="77">
        <v>8.5000000000025082</v>
      </c>
      <c r="I23" s="83" t="s">
        <v>158</v>
      </c>
      <c r="J23" s="84">
        <v>5.0000000000000001E-3</v>
      </c>
      <c r="K23" s="78">
        <v>-4.600000000008527E-3</v>
      </c>
      <c r="L23" s="77">
        <v>732917.75146500021</v>
      </c>
      <c r="M23" s="79">
        <v>108.8</v>
      </c>
      <c r="N23" s="70"/>
      <c r="O23" s="77">
        <v>797.4145147920002</v>
      </c>
      <c r="P23" s="78">
        <v>4.6651091100200745E-5</v>
      </c>
      <c r="Q23" s="78">
        <f t="shared" si="0"/>
        <v>5.911381189967703E-2</v>
      </c>
      <c r="R23" s="78">
        <f>O23/'סכום נכסי הקרן'!$C$42</f>
        <v>9.9861838459762309E-3</v>
      </c>
    </row>
    <row r="24" spans="2:48">
      <c r="B24" s="75" t="s">
        <v>275</v>
      </c>
      <c r="C24" s="70" t="s">
        <v>276</v>
      </c>
      <c r="D24" s="83" t="s">
        <v>114</v>
      </c>
      <c r="E24" s="70" t="s">
        <v>258</v>
      </c>
      <c r="F24" s="70"/>
      <c r="G24" s="70"/>
      <c r="H24" s="77">
        <v>22.190000000001678</v>
      </c>
      <c r="I24" s="83" t="s">
        <v>158</v>
      </c>
      <c r="J24" s="84">
        <v>0.01</v>
      </c>
      <c r="K24" s="78">
        <v>2.6000000000011114E-3</v>
      </c>
      <c r="L24" s="77">
        <v>5283768.1953040008</v>
      </c>
      <c r="M24" s="79">
        <v>119.13</v>
      </c>
      <c r="N24" s="70"/>
      <c r="O24" s="77">
        <v>6294.5528427550007</v>
      </c>
      <c r="P24" s="78">
        <v>3.0139529757668469E-4</v>
      </c>
      <c r="Q24" s="78">
        <f t="shared" si="0"/>
        <v>0.46662683690458617</v>
      </c>
      <c r="R24" s="78">
        <f>O24/'סכום נכסי הקרן'!$C$42</f>
        <v>7.882796306054192E-2</v>
      </c>
    </row>
    <row r="25" spans="2:48">
      <c r="B25" s="75" t="s">
        <v>277</v>
      </c>
      <c r="C25" s="70" t="s">
        <v>278</v>
      </c>
      <c r="D25" s="83" t="s">
        <v>114</v>
      </c>
      <c r="E25" s="70" t="s">
        <v>258</v>
      </c>
      <c r="F25" s="70"/>
      <c r="G25" s="70"/>
      <c r="H25" s="77">
        <v>1.9700000000314213</v>
      </c>
      <c r="I25" s="83" t="s">
        <v>158</v>
      </c>
      <c r="J25" s="84">
        <v>2.75E-2</v>
      </c>
      <c r="K25" s="78">
        <v>-9.9999999895262063E-5</v>
      </c>
      <c r="L25" s="77">
        <v>19200.006841000002</v>
      </c>
      <c r="M25" s="79">
        <v>109.4</v>
      </c>
      <c r="N25" s="70"/>
      <c r="O25" s="77">
        <v>21.004807422000006</v>
      </c>
      <c r="P25" s="78">
        <v>1.1309022972033739E-6</v>
      </c>
      <c r="Q25" s="78">
        <f t="shared" si="0"/>
        <v>1.5571251988771863E-3</v>
      </c>
      <c r="R25" s="78">
        <f>O25/'סכום נכסי הקרן'!$C$42</f>
        <v>2.6304746737665276E-4</v>
      </c>
    </row>
    <row r="26" spans="2:48">
      <c r="B26" s="76"/>
      <c r="C26" s="70"/>
      <c r="D26" s="70"/>
      <c r="E26" s="70"/>
      <c r="F26" s="70"/>
      <c r="G26" s="70"/>
      <c r="H26" s="70"/>
      <c r="I26" s="70"/>
      <c r="J26" s="70"/>
      <c r="K26" s="78"/>
      <c r="L26" s="77"/>
      <c r="M26" s="79"/>
      <c r="N26" s="70"/>
      <c r="O26" s="70"/>
      <c r="P26" s="70"/>
      <c r="Q26" s="78"/>
      <c r="R26" s="70"/>
    </row>
    <row r="27" spans="2:48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48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48">
      <c r="B29" s="85" t="s">
        <v>106</v>
      </c>
      <c r="C29" s="86"/>
      <c r="D29" s="86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48">
      <c r="B30" s="85" t="s">
        <v>228</v>
      </c>
      <c r="C30" s="86"/>
      <c r="D30" s="86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48">
      <c r="B31" s="129" t="s">
        <v>236</v>
      </c>
      <c r="C31" s="129"/>
      <c r="D31" s="12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2:48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8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2:18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2: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2:18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2:18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2:18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8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2: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2:18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18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2: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2: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8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2:18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2:18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2:18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2:18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2:18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2:18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2:18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2:18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2:18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2:18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2:18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2:18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2:18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2:18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2:18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2: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2: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2:18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2:18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2:18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2:18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2:18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2:18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2:18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2:18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2:18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2:18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2:18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2:18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2:18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2:18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2:18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2:18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2:18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2:18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2:18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2:18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2:18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2:18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2:18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2:18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2:18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2:18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2:18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2:18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2:18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2:18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2:18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2:18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2:18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2:18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2:18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2:18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2:18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2:18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2:18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2:18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31:D31"/>
  </mergeCells>
  <phoneticPr fontId="3" type="noConversion"/>
  <dataValidations count="1">
    <dataValidation allowBlank="1" showInputMessage="1" showErrorMessage="1" sqref="N10:Q10 N9 N1:N7 N32:N1048576 B32:B1048576 O1:Q9 O11:Q1048576 C32:I1048576 J1:M1048576 E1:I30 D1:D28 B29:B31 R1:AF1048576 AJ1:XFD1048576 AG1:AI27 AG31:AI1048576 C29:D30 A1:A1048576 B1:B28 C5:C28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173</v>
      </c>
      <c r="C1" s="68" t="s" vm="1">
        <v>253</v>
      </c>
    </row>
    <row r="2" spans="2:18">
      <c r="B2" s="47" t="s">
        <v>172</v>
      </c>
      <c r="C2" s="68" t="s">
        <v>254</v>
      </c>
    </row>
    <row r="3" spans="2:18">
      <c r="B3" s="47" t="s">
        <v>174</v>
      </c>
      <c r="C3" s="68" t="s">
        <v>255</v>
      </c>
    </row>
    <row r="4" spans="2:18">
      <c r="B4" s="47" t="s">
        <v>175</v>
      </c>
      <c r="C4" s="68">
        <v>8602</v>
      </c>
    </row>
    <row r="6" spans="2:18" ht="26.25" customHeight="1">
      <c r="B6" s="120" t="s">
        <v>216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8" s="3" customFormat="1" ht="78.75">
      <c r="B7" s="22" t="s">
        <v>110</v>
      </c>
      <c r="C7" s="30" t="s">
        <v>42</v>
      </c>
      <c r="D7" s="30" t="s">
        <v>62</v>
      </c>
      <c r="E7" s="30" t="s">
        <v>14</v>
      </c>
      <c r="F7" s="30" t="s">
        <v>63</v>
      </c>
      <c r="G7" s="30" t="s">
        <v>98</v>
      </c>
      <c r="H7" s="30" t="s">
        <v>17</v>
      </c>
      <c r="I7" s="30" t="s">
        <v>97</v>
      </c>
      <c r="J7" s="30" t="s">
        <v>16</v>
      </c>
      <c r="K7" s="30" t="s">
        <v>211</v>
      </c>
      <c r="L7" s="30" t="s">
        <v>230</v>
      </c>
      <c r="M7" s="30" t="s">
        <v>212</v>
      </c>
      <c r="N7" s="30" t="s">
        <v>56</v>
      </c>
      <c r="O7" s="30" t="s">
        <v>176</v>
      </c>
      <c r="P7" s="31" t="s">
        <v>178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237</v>
      </c>
      <c r="M8" s="32" t="s">
        <v>233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108" t="s">
        <v>2198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9">
        <v>0</v>
      </c>
      <c r="N10" s="69"/>
      <c r="O10" s="69"/>
      <c r="P10" s="69"/>
      <c r="Q10" s="5"/>
    </row>
    <row r="11" spans="2:18" ht="20.25" customHeight="1">
      <c r="B11" s="85" t="s">
        <v>245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106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236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2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2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23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23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23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2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2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2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2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2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2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2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2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2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2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2"/>
      <c r="R31" s="2"/>
      <c r="S31" s="2"/>
      <c r="T31" s="2"/>
      <c r="U31" s="2"/>
      <c r="V31" s="2"/>
      <c r="W31" s="2"/>
    </row>
    <row r="32" spans="2:2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2"/>
      <c r="R32" s="2"/>
      <c r="S32" s="2"/>
      <c r="T32" s="2"/>
      <c r="U32" s="2"/>
      <c r="V32" s="2"/>
      <c r="W32" s="2"/>
    </row>
    <row r="33" spans="2:2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2"/>
      <c r="R33" s="2"/>
      <c r="S33" s="2"/>
      <c r="T33" s="2"/>
      <c r="U33" s="2"/>
      <c r="V33" s="2"/>
      <c r="W33" s="2"/>
    </row>
    <row r="34" spans="2:2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2"/>
      <c r="R34" s="2"/>
      <c r="S34" s="2"/>
      <c r="T34" s="2"/>
      <c r="U34" s="2"/>
      <c r="V34" s="2"/>
      <c r="W34" s="2"/>
    </row>
    <row r="35" spans="2:2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2"/>
      <c r="R35" s="2"/>
      <c r="S35" s="2"/>
      <c r="T35" s="2"/>
      <c r="U35" s="2"/>
      <c r="V35" s="2"/>
      <c r="W35" s="2"/>
    </row>
    <row r="36" spans="2:2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2"/>
      <c r="R36" s="2"/>
      <c r="S36" s="2"/>
      <c r="T36" s="2"/>
      <c r="U36" s="2"/>
      <c r="V36" s="2"/>
      <c r="W36" s="2"/>
    </row>
    <row r="37" spans="2:2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2"/>
      <c r="R37" s="2"/>
      <c r="S37" s="2"/>
      <c r="T37" s="2"/>
      <c r="U37" s="2"/>
      <c r="V37" s="2"/>
      <c r="W37" s="2"/>
    </row>
    <row r="38" spans="2:2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2"/>
      <c r="R38" s="2"/>
      <c r="S38" s="2"/>
      <c r="T38" s="2"/>
      <c r="U38" s="2"/>
      <c r="V38" s="2"/>
      <c r="W38" s="2"/>
    </row>
    <row r="39" spans="2:2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2"/>
      <c r="R39" s="2"/>
      <c r="S39" s="2"/>
      <c r="T39" s="2"/>
      <c r="U39" s="2"/>
      <c r="V39" s="2"/>
      <c r="W39" s="2"/>
    </row>
    <row r="40" spans="2:2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2"/>
      <c r="R40" s="2"/>
      <c r="S40" s="2"/>
      <c r="T40" s="2"/>
      <c r="U40" s="2"/>
      <c r="V40" s="2"/>
      <c r="W40" s="2"/>
    </row>
    <row r="41" spans="2:2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2"/>
      <c r="R41" s="2"/>
      <c r="S41" s="2"/>
      <c r="T41" s="2"/>
      <c r="U41" s="2"/>
      <c r="V41" s="2"/>
      <c r="W41" s="2"/>
    </row>
    <row r="42" spans="2:2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2"/>
      <c r="R42" s="2"/>
      <c r="S42" s="2"/>
      <c r="T42" s="2"/>
      <c r="U42" s="2"/>
      <c r="V42" s="2"/>
      <c r="W42" s="2"/>
    </row>
    <row r="43" spans="2:2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2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2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2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2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2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64.855468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173</v>
      </c>
      <c r="C1" s="68" t="s" vm="1">
        <v>253</v>
      </c>
    </row>
    <row r="2" spans="2:67">
      <c r="B2" s="47" t="s">
        <v>172</v>
      </c>
      <c r="C2" s="68" t="s">
        <v>254</v>
      </c>
    </row>
    <row r="3" spans="2:67">
      <c r="B3" s="47" t="s">
        <v>174</v>
      </c>
      <c r="C3" s="68" t="s">
        <v>255</v>
      </c>
    </row>
    <row r="4" spans="2:67">
      <c r="B4" s="47" t="s">
        <v>175</v>
      </c>
      <c r="C4" s="68">
        <v>8602</v>
      </c>
    </row>
    <row r="6" spans="2:67" ht="26.25" customHeight="1">
      <c r="B6" s="126" t="s">
        <v>203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  <c r="BO6" s="3"/>
    </row>
    <row r="7" spans="2:67" ht="26.25" customHeight="1">
      <c r="B7" s="126" t="s">
        <v>84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  <c r="AZ7" s="42"/>
      <c r="BJ7" s="3"/>
      <c r="BO7" s="3"/>
    </row>
    <row r="8" spans="2:67" s="3" customFormat="1" ht="78.75">
      <c r="B8" s="37" t="s">
        <v>109</v>
      </c>
      <c r="C8" s="13" t="s">
        <v>42</v>
      </c>
      <c r="D8" s="13" t="s">
        <v>113</v>
      </c>
      <c r="E8" s="13" t="s">
        <v>219</v>
      </c>
      <c r="F8" s="13" t="s">
        <v>111</v>
      </c>
      <c r="G8" s="13" t="s">
        <v>62</v>
      </c>
      <c r="H8" s="13" t="s">
        <v>14</v>
      </c>
      <c r="I8" s="13" t="s">
        <v>63</v>
      </c>
      <c r="J8" s="13" t="s">
        <v>98</v>
      </c>
      <c r="K8" s="13" t="s">
        <v>17</v>
      </c>
      <c r="L8" s="13" t="s">
        <v>97</v>
      </c>
      <c r="M8" s="13" t="s">
        <v>16</v>
      </c>
      <c r="N8" s="13" t="s">
        <v>18</v>
      </c>
      <c r="O8" s="13" t="s">
        <v>230</v>
      </c>
      <c r="P8" s="13" t="s">
        <v>229</v>
      </c>
      <c r="Q8" s="13" t="s">
        <v>59</v>
      </c>
      <c r="R8" s="13" t="s">
        <v>56</v>
      </c>
      <c r="S8" s="13" t="s">
        <v>176</v>
      </c>
      <c r="T8" s="38" t="s">
        <v>178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237</v>
      </c>
      <c r="P9" s="16"/>
      <c r="Q9" s="16" t="s">
        <v>233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107</v>
      </c>
      <c r="R10" s="19" t="s">
        <v>108</v>
      </c>
      <c r="S10" s="44" t="s">
        <v>179</v>
      </c>
      <c r="T10" s="61" t="s">
        <v>220</v>
      </c>
      <c r="U10" s="5"/>
      <c r="BJ10" s="1"/>
      <c r="BK10" s="3"/>
      <c r="BL10" s="1"/>
      <c r="BO10" s="1"/>
    </row>
    <row r="11" spans="2:67" s="4" customFormat="1" ht="18" customHeight="1">
      <c r="B11" s="108" t="s">
        <v>2189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09">
        <v>0</v>
      </c>
      <c r="R11" s="69"/>
      <c r="S11" s="69"/>
      <c r="T11" s="69"/>
      <c r="U11" s="5"/>
      <c r="BJ11" s="1"/>
      <c r="BK11" s="3"/>
      <c r="BL11" s="1"/>
      <c r="BO11" s="1"/>
    </row>
    <row r="12" spans="2:67" ht="20.25">
      <c r="B12" s="85" t="s">
        <v>245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BK12" s="4"/>
    </row>
    <row r="13" spans="2:67">
      <c r="B13" s="85" t="s">
        <v>106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2:67">
      <c r="B14" s="85" t="s">
        <v>228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2:67">
      <c r="B15" s="85" t="s">
        <v>236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2:67" ht="20.2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BJ16" s="4"/>
    </row>
    <row r="17" spans="2:20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2:20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2:20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0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0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2:20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2:20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2:20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2:20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2:20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2:20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2:20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2:20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2:20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2:20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2:20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2:20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2:20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2:20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2:20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2:20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2:20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2:20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2:20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:20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2:20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2:20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2:20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2:20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2:20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2:20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2:20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2:20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2:20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2:20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2:20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2:20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2:20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2:20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2:20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2:20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2:20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2:20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2:20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2:20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2:20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2:20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</row>
    <row r="67" spans="2:20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2:20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</row>
    <row r="69" spans="2:20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</row>
    <row r="70" spans="2:20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</row>
    <row r="71" spans="2:20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2:20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2:20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2:20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2:20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2:20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2:20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  <row r="78" spans="2:20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</row>
    <row r="79" spans="2:20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</row>
    <row r="80" spans="2:20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</row>
    <row r="81" spans="2:20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</row>
    <row r="82" spans="2:20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</row>
    <row r="83" spans="2:20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</row>
    <row r="84" spans="2:20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</row>
    <row r="85" spans="2:20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</row>
    <row r="86" spans="2:20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2:20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</row>
    <row r="88" spans="2:20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</row>
    <row r="89" spans="2:20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</row>
    <row r="90" spans="2:20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</row>
    <row r="91" spans="2:20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</row>
    <row r="92" spans="2:20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</row>
    <row r="93" spans="2:20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</row>
    <row r="94" spans="2:20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2:20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2:20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</row>
    <row r="97" spans="2:20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</row>
    <row r="98" spans="2:20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</row>
    <row r="99" spans="2:20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</row>
    <row r="100" spans="2:20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2:20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2:20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2:20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2:20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2:20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2:20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  <row r="107" spans="2:20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</row>
    <row r="108" spans="2:20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2:20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2:20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29"/>
  <sheetViews>
    <sheetView rightToLeft="1" zoomScale="90" zoomScaleNormal="90" workbookViewId="0">
      <selection activeCell="G235" sqref="G235"/>
    </sheetView>
  </sheetViews>
  <sheetFormatPr defaultColWidth="9.140625" defaultRowHeight="18"/>
  <cols>
    <col min="1" max="1" width="6.28515625" style="1" customWidth="1"/>
    <col min="2" max="2" width="34.28515625" style="2" bestFit="1" customWidth="1"/>
    <col min="3" max="3" width="27.5703125" style="2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7.2851562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8" style="1" bestFit="1" customWidth="1"/>
    <col min="15" max="15" width="10.140625" style="1" bestFit="1" customWidth="1"/>
    <col min="16" max="16" width="11.85546875" style="1" bestFit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173</v>
      </c>
      <c r="C1" s="68" t="s" vm="1">
        <v>253</v>
      </c>
    </row>
    <row r="2" spans="2:66">
      <c r="B2" s="47" t="s">
        <v>172</v>
      </c>
      <c r="C2" s="68" t="s">
        <v>254</v>
      </c>
    </row>
    <row r="3" spans="2:66">
      <c r="B3" s="47" t="s">
        <v>174</v>
      </c>
      <c r="C3" s="68" t="s">
        <v>255</v>
      </c>
    </row>
    <row r="4" spans="2:66">
      <c r="B4" s="47" t="s">
        <v>175</v>
      </c>
      <c r="C4" s="68">
        <v>8602</v>
      </c>
    </row>
    <row r="6" spans="2:66" ht="26.25" customHeight="1">
      <c r="B6" s="120" t="s">
        <v>203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66" ht="26.25" customHeight="1">
      <c r="B7" s="120" t="s">
        <v>85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  <c r="BN7" s="3"/>
    </row>
    <row r="8" spans="2:66" s="3" customFormat="1" ht="78.75">
      <c r="B8" s="22" t="s">
        <v>109</v>
      </c>
      <c r="C8" s="30" t="s">
        <v>42</v>
      </c>
      <c r="D8" s="30" t="s">
        <v>113</v>
      </c>
      <c r="E8" s="30" t="s">
        <v>219</v>
      </c>
      <c r="F8" s="30" t="s">
        <v>111</v>
      </c>
      <c r="G8" s="30" t="s">
        <v>62</v>
      </c>
      <c r="H8" s="30" t="s">
        <v>14</v>
      </c>
      <c r="I8" s="30" t="s">
        <v>63</v>
      </c>
      <c r="J8" s="30" t="s">
        <v>98</v>
      </c>
      <c r="K8" s="30" t="s">
        <v>17</v>
      </c>
      <c r="L8" s="30" t="s">
        <v>97</v>
      </c>
      <c r="M8" s="30" t="s">
        <v>16</v>
      </c>
      <c r="N8" s="30" t="s">
        <v>18</v>
      </c>
      <c r="O8" s="13" t="s">
        <v>230</v>
      </c>
      <c r="P8" s="30" t="s">
        <v>229</v>
      </c>
      <c r="Q8" s="30" t="s">
        <v>244</v>
      </c>
      <c r="R8" s="30" t="s">
        <v>59</v>
      </c>
      <c r="S8" s="13" t="s">
        <v>56</v>
      </c>
      <c r="T8" s="30" t="s">
        <v>176</v>
      </c>
      <c r="U8" s="14" t="s">
        <v>178</v>
      </c>
      <c r="V8" s="1"/>
      <c r="W8" s="1"/>
      <c r="BJ8" s="1"/>
      <c r="BK8" s="1"/>
    </row>
    <row r="9" spans="2:66" s="3" customFormat="1" ht="20.2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237</v>
      </c>
      <c r="P9" s="32"/>
      <c r="Q9" s="16" t="s">
        <v>233</v>
      </c>
      <c r="R9" s="32" t="s">
        <v>233</v>
      </c>
      <c r="S9" s="16" t="s">
        <v>19</v>
      </c>
      <c r="T9" s="32" t="s">
        <v>233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107</v>
      </c>
      <c r="R10" s="19" t="s">
        <v>108</v>
      </c>
      <c r="S10" s="19" t="s">
        <v>179</v>
      </c>
      <c r="T10" s="19" t="s">
        <v>220</v>
      </c>
      <c r="U10" s="20" t="s">
        <v>239</v>
      </c>
      <c r="V10" s="5"/>
      <c r="BI10" s="1"/>
      <c r="BJ10" s="3"/>
      <c r="BK10" s="1"/>
    </row>
    <row r="11" spans="2:66" s="4" customFormat="1" ht="18" customHeight="1">
      <c r="B11" s="87" t="s">
        <v>31</v>
      </c>
      <c r="C11" s="88"/>
      <c r="D11" s="88"/>
      <c r="E11" s="88"/>
      <c r="F11" s="88"/>
      <c r="G11" s="88"/>
      <c r="H11" s="88"/>
      <c r="I11" s="88"/>
      <c r="J11" s="88"/>
      <c r="K11" s="90">
        <v>4.5783062727042543</v>
      </c>
      <c r="L11" s="88"/>
      <c r="M11" s="88"/>
      <c r="N11" s="91">
        <v>1.6211275573881152E-2</v>
      </c>
      <c r="O11" s="90"/>
      <c r="P11" s="92"/>
      <c r="Q11" s="90">
        <f>Q12</f>
        <v>4.1949403608977507</v>
      </c>
      <c r="R11" s="90">
        <f>R12</f>
        <v>1435.351505227</v>
      </c>
      <c r="S11" s="88"/>
      <c r="T11" s="93">
        <f>R11/$R$11</f>
        <v>1</v>
      </c>
      <c r="U11" s="93">
        <f>R11/'סכום נכסי הקרן'!$C$42</f>
        <v>1.7975198280074413E-2</v>
      </c>
      <c r="V11" s="5"/>
      <c r="BI11" s="1"/>
      <c r="BJ11" s="3"/>
      <c r="BK11" s="1"/>
      <c r="BN11" s="1"/>
    </row>
    <row r="12" spans="2:66">
      <c r="B12" s="71" t="s">
        <v>224</v>
      </c>
      <c r="C12" s="72"/>
      <c r="D12" s="72"/>
      <c r="E12" s="72"/>
      <c r="F12" s="72"/>
      <c r="G12" s="72"/>
      <c r="H12" s="72"/>
      <c r="I12" s="72"/>
      <c r="J12" s="72"/>
      <c r="K12" s="80">
        <v>4.5783062727042543</v>
      </c>
      <c r="L12" s="72"/>
      <c r="M12" s="72"/>
      <c r="N12" s="94">
        <v>1.6211275573881152E-2</v>
      </c>
      <c r="O12" s="80"/>
      <c r="P12" s="82"/>
      <c r="Q12" s="80">
        <f>Q13+Q152+Q234</f>
        <v>4.1949403608977507</v>
      </c>
      <c r="R12" s="80">
        <f>R13+R152+R234</f>
        <v>1435.351505227</v>
      </c>
      <c r="S12" s="72"/>
      <c r="T12" s="81">
        <f t="shared" ref="T12:T75" si="0">R12/$R$11</f>
        <v>1</v>
      </c>
      <c r="U12" s="81">
        <f>R12/'סכום נכסי הקרן'!$C$42</f>
        <v>1.7975198280074413E-2</v>
      </c>
      <c r="BJ12" s="3"/>
    </row>
    <row r="13" spans="2:66" ht="20.25">
      <c r="B13" s="89" t="s">
        <v>30</v>
      </c>
      <c r="C13" s="72"/>
      <c r="D13" s="72"/>
      <c r="E13" s="72"/>
      <c r="F13" s="72"/>
      <c r="G13" s="72"/>
      <c r="H13" s="72"/>
      <c r="I13" s="72"/>
      <c r="J13" s="72"/>
      <c r="K13" s="80">
        <v>4.5451918497277441</v>
      </c>
      <c r="L13" s="72"/>
      <c r="M13" s="72"/>
      <c r="N13" s="94">
        <v>1.1564957965113152E-2</v>
      </c>
      <c r="O13" s="80"/>
      <c r="P13" s="82"/>
      <c r="Q13" s="80">
        <f>SUM(Q14:Q150)</f>
        <v>3.3150606830000005</v>
      </c>
      <c r="R13" s="80">
        <f>SUM(R14:R150)</f>
        <v>1085.318631933</v>
      </c>
      <c r="S13" s="72"/>
      <c r="T13" s="81">
        <f t="shared" si="0"/>
        <v>0.75613438797443389</v>
      </c>
      <c r="U13" s="81">
        <f>R13/'סכום נכסי הקרן'!$C$42</f>
        <v>1.3591665550223161E-2</v>
      </c>
      <c r="BJ13" s="4"/>
    </row>
    <row r="14" spans="2:66">
      <c r="B14" s="76" t="s">
        <v>279</v>
      </c>
      <c r="C14" s="70" t="s">
        <v>280</v>
      </c>
      <c r="D14" s="83" t="s">
        <v>114</v>
      </c>
      <c r="E14" s="83" t="s">
        <v>281</v>
      </c>
      <c r="F14" s="70" t="s">
        <v>282</v>
      </c>
      <c r="G14" s="83" t="s">
        <v>283</v>
      </c>
      <c r="H14" s="70" t="s">
        <v>284</v>
      </c>
      <c r="I14" s="70" t="s">
        <v>285</v>
      </c>
      <c r="J14" s="70"/>
      <c r="K14" s="77">
        <v>2.0700000000493244</v>
      </c>
      <c r="L14" s="83" t="s">
        <v>158</v>
      </c>
      <c r="M14" s="84">
        <v>6.1999999999999998E-3</v>
      </c>
      <c r="N14" s="84">
        <v>7.4000000000469749E-3</v>
      </c>
      <c r="O14" s="77">
        <v>21033.163228000001</v>
      </c>
      <c r="P14" s="79">
        <v>101.21</v>
      </c>
      <c r="Q14" s="70"/>
      <c r="R14" s="77">
        <v>21.287665485000005</v>
      </c>
      <c r="S14" s="78">
        <v>4.2470586985278068E-6</v>
      </c>
      <c r="T14" s="78">
        <f t="shared" si="0"/>
        <v>1.4830977225772564E-2</v>
      </c>
      <c r="U14" s="78">
        <f>R14/'סכום נכסי הקרן'!$C$42</f>
        <v>2.6658975632052977E-4</v>
      </c>
    </row>
    <row r="15" spans="2:66">
      <c r="B15" s="76" t="s">
        <v>286</v>
      </c>
      <c r="C15" s="70" t="s">
        <v>287</v>
      </c>
      <c r="D15" s="83" t="s">
        <v>114</v>
      </c>
      <c r="E15" s="83" t="s">
        <v>281</v>
      </c>
      <c r="F15" s="70" t="s">
        <v>282</v>
      </c>
      <c r="G15" s="83" t="s">
        <v>283</v>
      </c>
      <c r="H15" s="70" t="s">
        <v>284</v>
      </c>
      <c r="I15" s="70" t="s">
        <v>285</v>
      </c>
      <c r="J15" s="70"/>
      <c r="K15" s="77">
        <v>5.3099999999362204</v>
      </c>
      <c r="L15" s="83" t="s">
        <v>158</v>
      </c>
      <c r="M15" s="84">
        <v>5.0000000000000001E-4</v>
      </c>
      <c r="N15" s="84">
        <v>5.0000000000000001E-3</v>
      </c>
      <c r="O15" s="77">
        <v>10334.423794000002</v>
      </c>
      <c r="P15" s="79">
        <v>97.1</v>
      </c>
      <c r="Q15" s="70"/>
      <c r="R15" s="77">
        <v>10.034725344000002</v>
      </c>
      <c r="S15" s="78">
        <v>1.2961418089554788E-5</v>
      </c>
      <c r="T15" s="78">
        <f t="shared" si="0"/>
        <v>6.9911274746690122E-3</v>
      </c>
      <c r="U15" s="78">
        <f>R15/'סכום נכסי הקרן'!$C$42</f>
        <v>1.256669025584514E-4</v>
      </c>
    </row>
    <row r="16" spans="2:66">
      <c r="B16" s="76" t="s">
        <v>288</v>
      </c>
      <c r="C16" s="70" t="s">
        <v>289</v>
      </c>
      <c r="D16" s="83" t="s">
        <v>114</v>
      </c>
      <c r="E16" s="83" t="s">
        <v>281</v>
      </c>
      <c r="F16" s="70" t="s">
        <v>290</v>
      </c>
      <c r="G16" s="83" t="s">
        <v>291</v>
      </c>
      <c r="H16" s="70" t="s">
        <v>284</v>
      </c>
      <c r="I16" s="70" t="s">
        <v>285</v>
      </c>
      <c r="J16" s="70"/>
      <c r="K16" s="77">
        <v>1.8099999998293428</v>
      </c>
      <c r="L16" s="83" t="s">
        <v>158</v>
      </c>
      <c r="M16" s="84">
        <v>3.5499999999999997E-2</v>
      </c>
      <c r="N16" s="84">
        <v>6.1000000017940861E-3</v>
      </c>
      <c r="O16" s="77">
        <v>1999.2006320000003</v>
      </c>
      <c r="P16" s="79">
        <v>114.31</v>
      </c>
      <c r="Q16" s="70"/>
      <c r="R16" s="77">
        <v>2.2852861190000002</v>
      </c>
      <c r="S16" s="78">
        <v>9.3499179836322717E-6</v>
      </c>
      <c r="T16" s="78">
        <f t="shared" si="0"/>
        <v>1.5921438829985994E-3</v>
      </c>
      <c r="U16" s="78">
        <f>R16/'סכום נכסי הקרן'!$C$42</f>
        <v>2.8619101987307419E-5</v>
      </c>
    </row>
    <row r="17" spans="2:61" ht="20.25">
      <c r="B17" s="76" t="s">
        <v>292</v>
      </c>
      <c r="C17" s="70" t="s">
        <v>293</v>
      </c>
      <c r="D17" s="83" t="s">
        <v>114</v>
      </c>
      <c r="E17" s="83" t="s">
        <v>281</v>
      </c>
      <c r="F17" s="70" t="s">
        <v>290</v>
      </c>
      <c r="G17" s="83" t="s">
        <v>291</v>
      </c>
      <c r="H17" s="70" t="s">
        <v>284</v>
      </c>
      <c r="I17" s="70" t="s">
        <v>285</v>
      </c>
      <c r="J17" s="70"/>
      <c r="K17" s="77">
        <v>0.18999999986290464</v>
      </c>
      <c r="L17" s="83" t="s">
        <v>158</v>
      </c>
      <c r="M17" s="84">
        <v>4.6500000000000007E-2</v>
      </c>
      <c r="N17" s="84">
        <v>1.4100000001370953E-2</v>
      </c>
      <c r="O17" s="77">
        <v>871.05226900000014</v>
      </c>
      <c r="P17" s="79">
        <v>125.61</v>
      </c>
      <c r="Q17" s="70"/>
      <c r="R17" s="77">
        <v>1.094128685</v>
      </c>
      <c r="S17" s="78">
        <v>4.3854767756544303E-6</v>
      </c>
      <c r="T17" s="78">
        <f t="shared" si="0"/>
        <v>7.6227229428861348E-4</v>
      </c>
      <c r="U17" s="78">
        <f>R17/'סכום נכסי הקרן'!$C$42</f>
        <v>1.370199563324506E-5</v>
      </c>
      <c r="BI17" s="4"/>
    </row>
    <row r="18" spans="2:61">
      <c r="B18" s="76" t="s">
        <v>294</v>
      </c>
      <c r="C18" s="70" t="s">
        <v>295</v>
      </c>
      <c r="D18" s="83" t="s">
        <v>114</v>
      </c>
      <c r="E18" s="83" t="s">
        <v>281</v>
      </c>
      <c r="F18" s="70" t="s">
        <v>290</v>
      </c>
      <c r="G18" s="83" t="s">
        <v>291</v>
      </c>
      <c r="H18" s="70" t="s">
        <v>284</v>
      </c>
      <c r="I18" s="70" t="s">
        <v>285</v>
      </c>
      <c r="J18" s="70"/>
      <c r="K18" s="77">
        <v>4.7100000000342881</v>
      </c>
      <c r="L18" s="83" t="s">
        <v>158</v>
      </c>
      <c r="M18" s="84">
        <v>1.4999999999999999E-2</v>
      </c>
      <c r="N18" s="84">
        <v>2.5999999995174323E-3</v>
      </c>
      <c r="O18" s="77">
        <v>7362.8252120000006</v>
      </c>
      <c r="P18" s="79">
        <v>106.95</v>
      </c>
      <c r="Q18" s="70"/>
      <c r="R18" s="77">
        <v>7.8745415630000011</v>
      </c>
      <c r="S18" s="78">
        <v>1.584190477790862E-5</v>
      </c>
      <c r="T18" s="78">
        <f t="shared" si="0"/>
        <v>5.4861415718198223E-3</v>
      </c>
      <c r="U18" s="78">
        <f>R18/'סכום נכסי הקרן'!$C$42</f>
        <v>9.8614482546020396E-5</v>
      </c>
    </row>
    <row r="19" spans="2:61">
      <c r="B19" s="76" t="s">
        <v>296</v>
      </c>
      <c r="C19" s="70" t="s">
        <v>297</v>
      </c>
      <c r="D19" s="83" t="s">
        <v>114</v>
      </c>
      <c r="E19" s="83" t="s">
        <v>281</v>
      </c>
      <c r="F19" s="70" t="s">
        <v>298</v>
      </c>
      <c r="G19" s="83" t="s">
        <v>291</v>
      </c>
      <c r="H19" s="70" t="s">
        <v>299</v>
      </c>
      <c r="I19" s="70" t="s">
        <v>154</v>
      </c>
      <c r="J19" s="70"/>
      <c r="K19" s="77">
        <v>4.9400000000115281</v>
      </c>
      <c r="L19" s="83" t="s">
        <v>158</v>
      </c>
      <c r="M19" s="84">
        <v>1E-3</v>
      </c>
      <c r="N19" s="84">
        <v>1.6999999998106167E-3</v>
      </c>
      <c r="O19" s="77">
        <v>12259.937653000003</v>
      </c>
      <c r="P19" s="79">
        <v>99.06</v>
      </c>
      <c r="Q19" s="70"/>
      <c r="R19" s="77">
        <v>12.144694119000002</v>
      </c>
      <c r="S19" s="78">
        <v>8.1732917686666691E-6</v>
      </c>
      <c r="T19" s="78">
        <f t="shared" si="0"/>
        <v>8.4611289114712891E-3</v>
      </c>
      <c r="U19" s="78">
        <f>R19/'סכום נכסי הקרן'!$C$42</f>
        <v>1.5209046985696658E-4</v>
      </c>
      <c r="BI19" s="3"/>
    </row>
    <row r="20" spans="2:61">
      <c r="B20" s="76" t="s">
        <v>300</v>
      </c>
      <c r="C20" s="70" t="s">
        <v>301</v>
      </c>
      <c r="D20" s="83" t="s">
        <v>114</v>
      </c>
      <c r="E20" s="83" t="s">
        <v>281</v>
      </c>
      <c r="F20" s="70" t="s">
        <v>298</v>
      </c>
      <c r="G20" s="83" t="s">
        <v>291</v>
      </c>
      <c r="H20" s="70" t="s">
        <v>299</v>
      </c>
      <c r="I20" s="70" t="s">
        <v>154</v>
      </c>
      <c r="J20" s="70"/>
      <c r="K20" s="77">
        <v>0.48999999983532022</v>
      </c>
      <c r="L20" s="83" t="s">
        <v>158</v>
      </c>
      <c r="M20" s="84">
        <v>8.0000000000000002E-3</v>
      </c>
      <c r="N20" s="84">
        <v>1.7399999999878017E-2</v>
      </c>
      <c r="O20" s="77">
        <v>3228.7233480000009</v>
      </c>
      <c r="P20" s="79">
        <v>101.56</v>
      </c>
      <c r="Q20" s="70"/>
      <c r="R20" s="77">
        <v>3.2790914460000002</v>
      </c>
      <c r="S20" s="78">
        <v>1.5028005535620555E-5</v>
      </c>
      <c r="T20" s="78">
        <f t="shared" si="0"/>
        <v>2.2845215503371867E-3</v>
      </c>
      <c r="U20" s="78">
        <f>R20/'סכום נכסי הקרן'!$C$42</f>
        <v>4.1064727842413921E-5</v>
      </c>
    </row>
    <row r="21" spans="2:61">
      <c r="B21" s="76" t="s">
        <v>302</v>
      </c>
      <c r="C21" s="70" t="s">
        <v>303</v>
      </c>
      <c r="D21" s="83" t="s">
        <v>114</v>
      </c>
      <c r="E21" s="83" t="s">
        <v>281</v>
      </c>
      <c r="F21" s="70" t="s">
        <v>304</v>
      </c>
      <c r="G21" s="83" t="s">
        <v>291</v>
      </c>
      <c r="H21" s="70" t="s">
        <v>299</v>
      </c>
      <c r="I21" s="70" t="s">
        <v>154</v>
      </c>
      <c r="J21" s="70"/>
      <c r="K21" s="77">
        <v>4.6700000002732969</v>
      </c>
      <c r="L21" s="83" t="s">
        <v>158</v>
      </c>
      <c r="M21" s="84">
        <v>8.3000000000000001E-3</v>
      </c>
      <c r="N21" s="84">
        <v>9.9999999985839563E-4</v>
      </c>
      <c r="O21" s="77">
        <v>6811.9286339999999</v>
      </c>
      <c r="P21" s="79">
        <v>103.67</v>
      </c>
      <c r="Q21" s="70"/>
      <c r="R21" s="77">
        <v>7.0619267210000007</v>
      </c>
      <c r="S21" s="78">
        <v>5.2971131783789666E-6</v>
      </c>
      <c r="T21" s="78">
        <f t="shared" si="0"/>
        <v>4.9199981295753488E-3</v>
      </c>
      <c r="U21" s="78">
        <f>R21/'סכום נכסי הקרן'!$C$42</f>
        <v>8.8437941916712128E-5</v>
      </c>
    </row>
    <row r="22" spans="2:61">
      <c r="B22" s="76" t="s">
        <v>305</v>
      </c>
      <c r="C22" s="70" t="s">
        <v>306</v>
      </c>
      <c r="D22" s="83" t="s">
        <v>114</v>
      </c>
      <c r="E22" s="83" t="s">
        <v>281</v>
      </c>
      <c r="F22" s="70" t="s">
        <v>307</v>
      </c>
      <c r="G22" s="83" t="s">
        <v>291</v>
      </c>
      <c r="H22" s="70" t="s">
        <v>299</v>
      </c>
      <c r="I22" s="70" t="s">
        <v>154</v>
      </c>
      <c r="J22" s="70"/>
      <c r="K22" s="77">
        <v>1.9700000001314166</v>
      </c>
      <c r="L22" s="83" t="s">
        <v>158</v>
      </c>
      <c r="M22" s="84">
        <v>9.8999999999999991E-3</v>
      </c>
      <c r="N22" s="84">
        <v>7.6999999999663015E-3</v>
      </c>
      <c r="O22" s="77">
        <v>5856.2569630000007</v>
      </c>
      <c r="P22" s="79">
        <v>101.35</v>
      </c>
      <c r="Q22" s="70"/>
      <c r="R22" s="77">
        <v>5.9353163260000006</v>
      </c>
      <c r="S22" s="78">
        <v>1.9430994669982889E-6</v>
      </c>
      <c r="T22" s="78">
        <f t="shared" si="0"/>
        <v>4.1350960405070495E-3</v>
      </c>
      <c r="U22" s="78">
        <f>R22/'סכום נכסי הקרן'!$C$42</f>
        <v>7.4329171235264818E-5</v>
      </c>
    </row>
    <row r="23" spans="2:61">
      <c r="B23" s="76" t="s">
        <v>308</v>
      </c>
      <c r="C23" s="70" t="s">
        <v>309</v>
      </c>
      <c r="D23" s="83" t="s">
        <v>114</v>
      </c>
      <c r="E23" s="83" t="s">
        <v>281</v>
      </c>
      <c r="F23" s="70" t="s">
        <v>307</v>
      </c>
      <c r="G23" s="83" t="s">
        <v>291</v>
      </c>
      <c r="H23" s="70" t="s">
        <v>299</v>
      </c>
      <c r="I23" s="70" t="s">
        <v>154</v>
      </c>
      <c r="J23" s="70"/>
      <c r="K23" s="77">
        <v>3.9499999998752751</v>
      </c>
      <c r="L23" s="83" t="s">
        <v>158</v>
      </c>
      <c r="M23" s="84">
        <v>8.6E-3</v>
      </c>
      <c r="N23" s="84">
        <v>3.1000000000118784E-3</v>
      </c>
      <c r="O23" s="77">
        <v>16314.944983000001</v>
      </c>
      <c r="P23" s="79">
        <v>103.2</v>
      </c>
      <c r="Q23" s="70"/>
      <c r="R23" s="77">
        <v>16.837022558000005</v>
      </c>
      <c r="S23" s="78">
        <v>6.5224532594585893E-6</v>
      </c>
      <c r="T23" s="78">
        <f t="shared" si="0"/>
        <v>1.1730243425868871E-2</v>
      </c>
      <c r="U23" s="78">
        <f>R23/'סכום נכסי הקרן'!$C$42</f>
        <v>2.1085345145353229E-4</v>
      </c>
    </row>
    <row r="24" spans="2:61">
      <c r="B24" s="76" t="s">
        <v>310</v>
      </c>
      <c r="C24" s="70" t="s">
        <v>311</v>
      </c>
      <c r="D24" s="83" t="s">
        <v>114</v>
      </c>
      <c r="E24" s="83" t="s">
        <v>281</v>
      </c>
      <c r="F24" s="70" t="s">
        <v>307</v>
      </c>
      <c r="G24" s="83" t="s">
        <v>291</v>
      </c>
      <c r="H24" s="70" t="s">
        <v>299</v>
      </c>
      <c r="I24" s="70" t="s">
        <v>154</v>
      </c>
      <c r="J24" s="70"/>
      <c r="K24" s="77">
        <v>5.6700000000817132</v>
      </c>
      <c r="L24" s="83" t="s">
        <v>158</v>
      </c>
      <c r="M24" s="84">
        <v>3.8E-3</v>
      </c>
      <c r="N24" s="84">
        <v>2.8000000001766764E-3</v>
      </c>
      <c r="O24" s="77">
        <v>27398.521262000002</v>
      </c>
      <c r="P24" s="79">
        <v>99.16</v>
      </c>
      <c r="Q24" s="70"/>
      <c r="R24" s="77">
        <v>27.168373434000003</v>
      </c>
      <c r="S24" s="78">
        <v>9.132840420666668E-6</v>
      </c>
      <c r="T24" s="78">
        <f t="shared" si="0"/>
        <v>1.8928027967409517E-2</v>
      </c>
      <c r="U24" s="78">
        <f>R24/'סכום נכסי הקרן'!$C$42</f>
        <v>3.4023505576497991E-4</v>
      </c>
    </row>
    <row r="25" spans="2:61">
      <c r="B25" s="76" t="s">
        <v>312</v>
      </c>
      <c r="C25" s="70" t="s">
        <v>313</v>
      </c>
      <c r="D25" s="83" t="s">
        <v>114</v>
      </c>
      <c r="E25" s="83" t="s">
        <v>281</v>
      </c>
      <c r="F25" s="70" t="s">
        <v>307</v>
      </c>
      <c r="G25" s="83" t="s">
        <v>291</v>
      </c>
      <c r="H25" s="70" t="s">
        <v>299</v>
      </c>
      <c r="I25" s="70" t="s">
        <v>154</v>
      </c>
      <c r="J25" s="70"/>
      <c r="K25" s="77">
        <v>3.0700000001689633</v>
      </c>
      <c r="L25" s="83" t="s">
        <v>158</v>
      </c>
      <c r="M25" s="84">
        <v>1E-3</v>
      </c>
      <c r="N25" s="84">
        <v>4.3000000007241308E-3</v>
      </c>
      <c r="O25" s="77">
        <v>4206.4129010000006</v>
      </c>
      <c r="P25" s="79">
        <v>98.49</v>
      </c>
      <c r="Q25" s="70"/>
      <c r="R25" s="77">
        <v>4.142896190000001</v>
      </c>
      <c r="S25" s="78">
        <v>1.6534433926145586E-6</v>
      </c>
      <c r="T25" s="78">
        <f t="shared" si="0"/>
        <v>2.8863286622915442E-3</v>
      </c>
      <c r="U25" s="78">
        <f>R25/'סכום נכסי הקרן'!$C$42</f>
        <v>5.1882330006152439E-5</v>
      </c>
    </row>
    <row r="26" spans="2:61">
      <c r="B26" s="76" t="s">
        <v>314</v>
      </c>
      <c r="C26" s="70" t="s">
        <v>315</v>
      </c>
      <c r="D26" s="83" t="s">
        <v>114</v>
      </c>
      <c r="E26" s="83" t="s">
        <v>281</v>
      </c>
      <c r="F26" s="70" t="s">
        <v>316</v>
      </c>
      <c r="G26" s="83" t="s">
        <v>150</v>
      </c>
      <c r="H26" s="70" t="s">
        <v>284</v>
      </c>
      <c r="I26" s="70" t="s">
        <v>285</v>
      </c>
      <c r="J26" s="70"/>
      <c r="K26" s="77">
        <v>15.340000000050138</v>
      </c>
      <c r="L26" s="83" t="s">
        <v>158</v>
      </c>
      <c r="M26" s="84">
        <v>2.07E-2</v>
      </c>
      <c r="N26" s="84">
        <v>5.3000000001317124E-3</v>
      </c>
      <c r="O26" s="77">
        <v>18980.708607000004</v>
      </c>
      <c r="P26" s="79">
        <v>124</v>
      </c>
      <c r="Q26" s="70"/>
      <c r="R26" s="77">
        <v>23.536078673000002</v>
      </c>
      <c r="S26" s="78">
        <v>1.2837727581822242E-5</v>
      </c>
      <c r="T26" s="78">
        <f t="shared" si="0"/>
        <v>1.6397431979059223E-2</v>
      </c>
      <c r="U26" s="78">
        <f>R26/'סכום נכסי הקרן'!$C$42</f>
        <v>2.9474709110762252E-4</v>
      </c>
    </row>
    <row r="27" spans="2:61">
      <c r="B27" s="76" t="s">
        <v>317</v>
      </c>
      <c r="C27" s="70" t="s">
        <v>318</v>
      </c>
      <c r="D27" s="83" t="s">
        <v>114</v>
      </c>
      <c r="E27" s="83" t="s">
        <v>281</v>
      </c>
      <c r="F27" s="70" t="s">
        <v>319</v>
      </c>
      <c r="G27" s="83" t="s">
        <v>291</v>
      </c>
      <c r="H27" s="70" t="s">
        <v>299</v>
      </c>
      <c r="I27" s="70" t="s">
        <v>154</v>
      </c>
      <c r="J27" s="70"/>
      <c r="K27" s="77">
        <v>1.7899999999778426</v>
      </c>
      <c r="L27" s="83" t="s">
        <v>158</v>
      </c>
      <c r="M27" s="84">
        <v>0.05</v>
      </c>
      <c r="N27" s="84">
        <v>8.2000000001375278E-3</v>
      </c>
      <c r="O27" s="77">
        <v>11691.077417</v>
      </c>
      <c r="P27" s="79">
        <v>111.95</v>
      </c>
      <c r="Q27" s="70"/>
      <c r="R27" s="77">
        <v>13.088161351000002</v>
      </c>
      <c r="S27" s="78">
        <v>3.7095606834862344E-6</v>
      </c>
      <c r="T27" s="78">
        <f t="shared" si="0"/>
        <v>9.1184363574622219E-3</v>
      </c>
      <c r="U27" s="78">
        <f>R27/'סכום נכסי הקרן'!$C$42</f>
        <v>1.6390570152962291E-4</v>
      </c>
    </row>
    <row r="28" spans="2:61">
      <c r="B28" s="76" t="s">
        <v>320</v>
      </c>
      <c r="C28" s="70" t="s">
        <v>321</v>
      </c>
      <c r="D28" s="83" t="s">
        <v>114</v>
      </c>
      <c r="E28" s="83" t="s">
        <v>281</v>
      </c>
      <c r="F28" s="70" t="s">
        <v>319</v>
      </c>
      <c r="G28" s="83" t="s">
        <v>291</v>
      </c>
      <c r="H28" s="70" t="s">
        <v>299</v>
      </c>
      <c r="I28" s="70" t="s">
        <v>154</v>
      </c>
      <c r="J28" s="70"/>
      <c r="K28" s="77">
        <v>1.4700000000798996</v>
      </c>
      <c r="L28" s="83" t="s">
        <v>158</v>
      </c>
      <c r="M28" s="84">
        <v>6.9999999999999993E-3</v>
      </c>
      <c r="N28" s="84">
        <v>1.1500000001403643E-2</v>
      </c>
      <c r="O28" s="77">
        <v>4570.4730700000009</v>
      </c>
      <c r="P28" s="79">
        <v>101.32</v>
      </c>
      <c r="Q28" s="70"/>
      <c r="R28" s="77">
        <v>4.6308035290000005</v>
      </c>
      <c r="S28" s="78">
        <v>2.1435834033909266E-6</v>
      </c>
      <c r="T28" s="78">
        <f t="shared" si="0"/>
        <v>3.2262505122518E-3</v>
      </c>
      <c r="U28" s="78">
        <f>R28/'סכום נכסי הקרן'!$C$42</f>
        <v>5.799249265891774E-5</v>
      </c>
    </row>
    <row r="29" spans="2:61">
      <c r="B29" s="76" t="s">
        <v>322</v>
      </c>
      <c r="C29" s="70" t="s">
        <v>323</v>
      </c>
      <c r="D29" s="83" t="s">
        <v>114</v>
      </c>
      <c r="E29" s="83" t="s">
        <v>281</v>
      </c>
      <c r="F29" s="70" t="s">
        <v>319</v>
      </c>
      <c r="G29" s="83" t="s">
        <v>291</v>
      </c>
      <c r="H29" s="70" t="s">
        <v>299</v>
      </c>
      <c r="I29" s="70" t="s">
        <v>154</v>
      </c>
      <c r="J29" s="70"/>
      <c r="K29" s="77">
        <v>4.0300000001976306</v>
      </c>
      <c r="L29" s="83" t="s">
        <v>158</v>
      </c>
      <c r="M29" s="84">
        <v>6.0000000000000001E-3</v>
      </c>
      <c r="N29" s="84">
        <v>3.0999999996418771E-3</v>
      </c>
      <c r="O29" s="77">
        <v>7366.1965950000022</v>
      </c>
      <c r="P29" s="79">
        <v>102.35</v>
      </c>
      <c r="Q29" s="70"/>
      <c r="R29" s="77">
        <v>7.5393022170000012</v>
      </c>
      <c r="S29" s="78">
        <v>4.1399035331554381E-6</v>
      </c>
      <c r="T29" s="78">
        <f t="shared" si="0"/>
        <v>5.2525825134433985E-3</v>
      </c>
      <c r="U29" s="78">
        <f>R29/'סכום נכסי הקרן'!$C$42</f>
        <v>9.4416212161596707E-5</v>
      </c>
    </row>
    <row r="30" spans="2:61">
      <c r="B30" s="76" t="s">
        <v>324</v>
      </c>
      <c r="C30" s="70" t="s">
        <v>325</v>
      </c>
      <c r="D30" s="83" t="s">
        <v>114</v>
      </c>
      <c r="E30" s="83" t="s">
        <v>281</v>
      </c>
      <c r="F30" s="70" t="s">
        <v>319</v>
      </c>
      <c r="G30" s="83" t="s">
        <v>291</v>
      </c>
      <c r="H30" s="70" t="s">
        <v>299</v>
      </c>
      <c r="I30" s="70" t="s">
        <v>154</v>
      </c>
      <c r="J30" s="70"/>
      <c r="K30" s="77">
        <v>4.9899999999584654</v>
      </c>
      <c r="L30" s="83" t="s">
        <v>158</v>
      </c>
      <c r="M30" s="84">
        <v>1.7500000000000002E-2</v>
      </c>
      <c r="N30" s="84">
        <v>2.4999999999230833E-3</v>
      </c>
      <c r="O30" s="77">
        <v>29964.577301000008</v>
      </c>
      <c r="P30" s="79">
        <v>108.47</v>
      </c>
      <c r="Q30" s="70"/>
      <c r="R30" s="77">
        <v>32.502577765000005</v>
      </c>
      <c r="S30" s="78">
        <v>6.6009722373765747E-6</v>
      </c>
      <c r="T30" s="78">
        <f t="shared" si="0"/>
        <v>2.2644333214991642E-2</v>
      </c>
      <c r="U30" s="78">
        <f>R30/'סכום נכסי הקרן'!$C$42</f>
        <v>4.0703637945954966E-4</v>
      </c>
    </row>
    <row r="31" spans="2:61">
      <c r="B31" s="76" t="s">
        <v>326</v>
      </c>
      <c r="C31" s="70" t="s">
        <v>327</v>
      </c>
      <c r="D31" s="83" t="s">
        <v>114</v>
      </c>
      <c r="E31" s="83" t="s">
        <v>281</v>
      </c>
      <c r="F31" s="70" t="s">
        <v>298</v>
      </c>
      <c r="G31" s="83" t="s">
        <v>291</v>
      </c>
      <c r="H31" s="70" t="s">
        <v>328</v>
      </c>
      <c r="I31" s="70" t="s">
        <v>154</v>
      </c>
      <c r="J31" s="70"/>
      <c r="K31" s="77">
        <v>0.32999999989953249</v>
      </c>
      <c r="L31" s="83" t="s">
        <v>158</v>
      </c>
      <c r="M31" s="84">
        <v>3.1E-2</v>
      </c>
      <c r="N31" s="84">
        <v>1.1199999997894965E-2</v>
      </c>
      <c r="O31" s="77">
        <v>1921.3426730000003</v>
      </c>
      <c r="P31" s="79">
        <v>108.79</v>
      </c>
      <c r="Q31" s="70"/>
      <c r="R31" s="77">
        <v>2.0902285370000002</v>
      </c>
      <c r="S31" s="78">
        <v>1.1169467001594026E-5</v>
      </c>
      <c r="T31" s="78">
        <f t="shared" si="0"/>
        <v>1.456248542178128E-3</v>
      </c>
      <c r="U31" s="78">
        <f>R31/'סכום נכסי הקרן'!$C$42</f>
        <v>2.6176356290721154E-5</v>
      </c>
    </row>
    <row r="32" spans="2:61">
      <c r="B32" s="76" t="s">
        <v>329</v>
      </c>
      <c r="C32" s="70" t="s">
        <v>330</v>
      </c>
      <c r="D32" s="83" t="s">
        <v>114</v>
      </c>
      <c r="E32" s="83" t="s">
        <v>281</v>
      </c>
      <c r="F32" s="70" t="s">
        <v>298</v>
      </c>
      <c r="G32" s="83" t="s">
        <v>291</v>
      </c>
      <c r="H32" s="70" t="s">
        <v>328</v>
      </c>
      <c r="I32" s="70" t="s">
        <v>154</v>
      </c>
      <c r="J32" s="70"/>
      <c r="K32" s="77">
        <v>0.46999999970681222</v>
      </c>
      <c r="L32" s="83" t="s">
        <v>158</v>
      </c>
      <c r="M32" s="84">
        <v>4.2000000000000003E-2</v>
      </c>
      <c r="N32" s="84">
        <v>2.4600000020523146E-2</v>
      </c>
      <c r="O32" s="77">
        <v>111.38161500000002</v>
      </c>
      <c r="P32" s="79">
        <v>122.49</v>
      </c>
      <c r="Q32" s="70"/>
      <c r="R32" s="77">
        <v>0.13643133200000002</v>
      </c>
      <c r="S32" s="78">
        <v>4.2702762335620911E-6</v>
      </c>
      <c r="T32" s="78">
        <f t="shared" si="0"/>
        <v>9.5050816126342159E-5</v>
      </c>
      <c r="U32" s="78">
        <f>R32/'סכום נכסי הקרן'!$C$42</f>
        <v>1.7085572665538948E-6</v>
      </c>
    </row>
    <row r="33" spans="2:21">
      <c r="B33" s="76" t="s">
        <v>331</v>
      </c>
      <c r="C33" s="70" t="s">
        <v>332</v>
      </c>
      <c r="D33" s="83" t="s">
        <v>114</v>
      </c>
      <c r="E33" s="83" t="s">
        <v>281</v>
      </c>
      <c r="F33" s="70" t="s">
        <v>333</v>
      </c>
      <c r="G33" s="83" t="s">
        <v>291</v>
      </c>
      <c r="H33" s="70" t="s">
        <v>328</v>
      </c>
      <c r="I33" s="70" t="s">
        <v>154</v>
      </c>
      <c r="J33" s="70"/>
      <c r="K33" s="77">
        <v>1.1699999996051409</v>
      </c>
      <c r="L33" s="83" t="s">
        <v>158</v>
      </c>
      <c r="M33" s="84">
        <v>3.85E-2</v>
      </c>
      <c r="N33" s="84">
        <v>2.5000000000000001E-3</v>
      </c>
      <c r="O33" s="77">
        <v>1424.1550980000002</v>
      </c>
      <c r="P33" s="79">
        <v>113.81</v>
      </c>
      <c r="Q33" s="70"/>
      <c r="R33" s="77">
        <v>1.6208309920000001</v>
      </c>
      <c r="S33" s="78">
        <v>6.687225915813051E-6</v>
      </c>
      <c r="T33" s="78">
        <f t="shared" si="0"/>
        <v>1.12922234455989E-3</v>
      </c>
      <c r="U33" s="78">
        <f>R33/'סכום נכסי הקרן'!$C$42</f>
        <v>2.029799554575453E-5</v>
      </c>
    </row>
    <row r="34" spans="2:21">
      <c r="B34" s="76" t="s">
        <v>334</v>
      </c>
      <c r="C34" s="70" t="s">
        <v>335</v>
      </c>
      <c r="D34" s="83" t="s">
        <v>114</v>
      </c>
      <c r="E34" s="83" t="s">
        <v>281</v>
      </c>
      <c r="F34" s="70" t="s">
        <v>336</v>
      </c>
      <c r="G34" s="83" t="s">
        <v>337</v>
      </c>
      <c r="H34" s="70" t="s">
        <v>338</v>
      </c>
      <c r="I34" s="70" t="s">
        <v>285</v>
      </c>
      <c r="J34" s="70"/>
      <c r="K34" s="77">
        <v>1.399999997641912</v>
      </c>
      <c r="L34" s="83" t="s">
        <v>158</v>
      </c>
      <c r="M34" s="84">
        <v>3.6400000000000002E-2</v>
      </c>
      <c r="N34" s="84">
        <v>1.0499999972488976E-2</v>
      </c>
      <c r="O34" s="77">
        <v>224.53535500000007</v>
      </c>
      <c r="P34" s="79">
        <v>113.32</v>
      </c>
      <c r="Q34" s="70"/>
      <c r="R34" s="77">
        <v>0.25444347400000006</v>
      </c>
      <c r="S34" s="78">
        <v>6.1098055782312943E-6</v>
      </c>
      <c r="T34" s="78">
        <f t="shared" si="0"/>
        <v>1.7726910312450606E-4</v>
      </c>
      <c r="U34" s="78">
        <f>R34/'סכום נכסי הקרן'!$C$42</f>
        <v>3.1864472775939547E-6</v>
      </c>
    </row>
    <row r="35" spans="2:21">
      <c r="B35" s="76" t="s">
        <v>339</v>
      </c>
      <c r="C35" s="70" t="s">
        <v>340</v>
      </c>
      <c r="D35" s="83" t="s">
        <v>114</v>
      </c>
      <c r="E35" s="83" t="s">
        <v>281</v>
      </c>
      <c r="F35" s="70" t="s">
        <v>304</v>
      </c>
      <c r="G35" s="83" t="s">
        <v>291</v>
      </c>
      <c r="H35" s="70" t="s">
        <v>328</v>
      </c>
      <c r="I35" s="70" t="s">
        <v>154</v>
      </c>
      <c r="J35" s="70"/>
      <c r="K35" s="77">
        <v>0.10999999991934226</v>
      </c>
      <c r="L35" s="83" t="s">
        <v>158</v>
      </c>
      <c r="M35" s="84">
        <v>3.4000000000000002E-2</v>
      </c>
      <c r="N35" s="84">
        <v>5.9100000002245336E-2</v>
      </c>
      <c r="O35" s="77">
        <v>4323.1405439999999</v>
      </c>
      <c r="P35" s="79">
        <v>106.11</v>
      </c>
      <c r="Q35" s="70"/>
      <c r="R35" s="77">
        <v>4.5872842670000011</v>
      </c>
      <c r="S35" s="78">
        <v>4.8365721844720314E-6</v>
      </c>
      <c r="T35" s="78">
        <f t="shared" si="0"/>
        <v>3.1959309272292331E-3</v>
      </c>
      <c r="U35" s="78">
        <f>R35/'סכום נכסי הקרן'!$C$42</f>
        <v>5.7447492106367524E-5</v>
      </c>
    </row>
    <row r="36" spans="2:21">
      <c r="B36" s="76" t="s">
        <v>341</v>
      </c>
      <c r="C36" s="70" t="s">
        <v>342</v>
      </c>
      <c r="D36" s="83" t="s">
        <v>114</v>
      </c>
      <c r="E36" s="83" t="s">
        <v>281</v>
      </c>
      <c r="F36" s="70" t="s">
        <v>343</v>
      </c>
      <c r="G36" s="83" t="s">
        <v>337</v>
      </c>
      <c r="H36" s="70" t="s">
        <v>328</v>
      </c>
      <c r="I36" s="70" t="s">
        <v>154</v>
      </c>
      <c r="J36" s="70"/>
      <c r="K36" s="77">
        <v>4.7899999998792193</v>
      </c>
      <c r="L36" s="83" t="s">
        <v>158</v>
      </c>
      <c r="M36" s="84">
        <v>8.3000000000000001E-3</v>
      </c>
      <c r="N36" s="84">
        <v>3.9999999983340634E-4</v>
      </c>
      <c r="O36" s="77">
        <v>13720.302292000002</v>
      </c>
      <c r="P36" s="79">
        <v>105</v>
      </c>
      <c r="Q36" s="70"/>
      <c r="R36" s="77">
        <v>14.406316906000004</v>
      </c>
      <c r="S36" s="78">
        <v>8.9591910603347744E-6</v>
      </c>
      <c r="T36" s="78">
        <f t="shared" si="0"/>
        <v>1.0036786705930723E-2</v>
      </c>
      <c r="U36" s="78">
        <f>R36/'סכום נכסי הקרן'!$C$42</f>
        <v>1.8041323113391963E-4</v>
      </c>
    </row>
    <row r="37" spans="2:21">
      <c r="B37" s="76" t="s">
        <v>344</v>
      </c>
      <c r="C37" s="70" t="s">
        <v>345</v>
      </c>
      <c r="D37" s="83" t="s">
        <v>114</v>
      </c>
      <c r="E37" s="83" t="s">
        <v>281</v>
      </c>
      <c r="F37" s="70" t="s">
        <v>343</v>
      </c>
      <c r="G37" s="83" t="s">
        <v>337</v>
      </c>
      <c r="H37" s="70" t="s">
        <v>328</v>
      </c>
      <c r="I37" s="70" t="s">
        <v>154</v>
      </c>
      <c r="J37" s="70"/>
      <c r="K37" s="77">
        <v>8.6499999996107508</v>
      </c>
      <c r="L37" s="83" t="s">
        <v>158</v>
      </c>
      <c r="M37" s="84">
        <v>1.6500000000000001E-2</v>
      </c>
      <c r="N37" s="84">
        <v>1.9999999998124092E-3</v>
      </c>
      <c r="O37" s="77">
        <v>9296.736812000001</v>
      </c>
      <c r="P37" s="79">
        <v>114.68</v>
      </c>
      <c r="Q37" s="70"/>
      <c r="R37" s="77">
        <v>10.661497731000001</v>
      </c>
      <c r="S37" s="78">
        <v>6.367497114442855E-6</v>
      </c>
      <c r="T37" s="78">
        <f t="shared" si="0"/>
        <v>7.4277956947652983E-3</v>
      </c>
      <c r="U37" s="78">
        <f>R37/'סכום נכסי הקרן'!$C$42</f>
        <v>1.3351610039728931E-4</v>
      </c>
    </row>
    <row r="38" spans="2:21">
      <c r="B38" s="76" t="s">
        <v>346</v>
      </c>
      <c r="C38" s="70" t="s">
        <v>347</v>
      </c>
      <c r="D38" s="83" t="s">
        <v>114</v>
      </c>
      <c r="E38" s="83" t="s">
        <v>281</v>
      </c>
      <c r="F38" s="70" t="s">
        <v>348</v>
      </c>
      <c r="G38" s="83" t="s">
        <v>150</v>
      </c>
      <c r="H38" s="70" t="s">
        <v>328</v>
      </c>
      <c r="I38" s="70" t="s">
        <v>154</v>
      </c>
      <c r="J38" s="70"/>
      <c r="K38" s="77">
        <v>8.6099999987970026</v>
      </c>
      <c r="L38" s="83" t="s">
        <v>158</v>
      </c>
      <c r="M38" s="84">
        <v>2.6499999999999999E-2</v>
      </c>
      <c r="N38" s="84">
        <v>3.3999999990493041E-3</v>
      </c>
      <c r="O38" s="77">
        <v>2223.4450190000002</v>
      </c>
      <c r="P38" s="79">
        <v>123</v>
      </c>
      <c r="Q38" s="70"/>
      <c r="R38" s="77">
        <v>2.7348374890000007</v>
      </c>
      <c r="S38" s="78">
        <v>1.4218682093882304E-6</v>
      </c>
      <c r="T38" s="78">
        <f t="shared" si="0"/>
        <v>1.9053433803780961E-3</v>
      </c>
      <c r="U38" s="78">
        <f>R38/'סכום נכסי הקרן'!$C$42</f>
        <v>3.4248925053923518E-5</v>
      </c>
    </row>
    <row r="39" spans="2:21">
      <c r="B39" s="76" t="s">
        <v>349</v>
      </c>
      <c r="C39" s="70" t="s">
        <v>350</v>
      </c>
      <c r="D39" s="83" t="s">
        <v>114</v>
      </c>
      <c r="E39" s="83" t="s">
        <v>281</v>
      </c>
      <c r="F39" s="70" t="s">
        <v>351</v>
      </c>
      <c r="G39" s="83" t="s">
        <v>337</v>
      </c>
      <c r="H39" s="70" t="s">
        <v>338</v>
      </c>
      <c r="I39" s="70" t="s">
        <v>285</v>
      </c>
      <c r="J39" s="70"/>
      <c r="K39" s="77">
        <v>2.4799999997578612</v>
      </c>
      <c r="L39" s="83" t="s">
        <v>158</v>
      </c>
      <c r="M39" s="84">
        <v>6.5000000000000006E-3</v>
      </c>
      <c r="N39" s="84">
        <v>4.000000000000001E-3</v>
      </c>
      <c r="O39" s="77">
        <v>1636.8073120000001</v>
      </c>
      <c r="P39" s="79">
        <v>100.6</v>
      </c>
      <c r="Q39" s="77">
        <v>5.3196240000000011E-3</v>
      </c>
      <c r="R39" s="77">
        <v>1.6519477800000002</v>
      </c>
      <c r="S39" s="78">
        <v>2.1684787192148576E-6</v>
      </c>
      <c r="T39" s="78">
        <f t="shared" si="0"/>
        <v>1.15090120711494E-3</v>
      </c>
      <c r="U39" s="78">
        <f>R39/'סכום נכסי הקרן'!$C$42</f>
        <v>2.0687677398668033E-5</v>
      </c>
    </row>
    <row r="40" spans="2:21">
      <c r="B40" s="76" t="s">
        <v>352</v>
      </c>
      <c r="C40" s="70" t="s">
        <v>353</v>
      </c>
      <c r="D40" s="83" t="s">
        <v>114</v>
      </c>
      <c r="E40" s="83" t="s">
        <v>281</v>
      </c>
      <c r="F40" s="70" t="s">
        <v>351</v>
      </c>
      <c r="G40" s="83" t="s">
        <v>337</v>
      </c>
      <c r="H40" s="70" t="s">
        <v>328</v>
      </c>
      <c r="I40" s="70" t="s">
        <v>154</v>
      </c>
      <c r="J40" s="70"/>
      <c r="K40" s="77">
        <v>4.8399999999791401</v>
      </c>
      <c r="L40" s="83" t="s">
        <v>158</v>
      </c>
      <c r="M40" s="84">
        <v>1.34E-2</v>
      </c>
      <c r="N40" s="84">
        <v>8.1999999999431087E-3</v>
      </c>
      <c r="O40" s="77">
        <v>40491.686317000007</v>
      </c>
      <c r="P40" s="79">
        <v>104.18</v>
      </c>
      <c r="Q40" s="70"/>
      <c r="R40" s="77">
        <v>42.184237531999997</v>
      </c>
      <c r="S40" s="78">
        <v>1.1136984047657853E-5</v>
      </c>
      <c r="T40" s="78">
        <f t="shared" si="0"/>
        <v>2.9389482212810712E-2</v>
      </c>
      <c r="U40" s="78">
        <f>R40/'סכום נכסי הקרן'!$C$42</f>
        <v>5.2828177012399259E-4</v>
      </c>
    </row>
    <row r="41" spans="2:21">
      <c r="B41" s="76" t="s">
        <v>354</v>
      </c>
      <c r="C41" s="70" t="s">
        <v>355</v>
      </c>
      <c r="D41" s="83" t="s">
        <v>114</v>
      </c>
      <c r="E41" s="83" t="s">
        <v>281</v>
      </c>
      <c r="F41" s="70" t="s">
        <v>351</v>
      </c>
      <c r="G41" s="83" t="s">
        <v>337</v>
      </c>
      <c r="H41" s="70" t="s">
        <v>328</v>
      </c>
      <c r="I41" s="70" t="s">
        <v>154</v>
      </c>
      <c r="J41" s="70"/>
      <c r="K41" s="77">
        <v>5.5500000000336351</v>
      </c>
      <c r="L41" s="83" t="s">
        <v>158</v>
      </c>
      <c r="M41" s="84">
        <v>1.77E-2</v>
      </c>
      <c r="N41" s="84">
        <v>8.0999999998990942E-3</v>
      </c>
      <c r="O41" s="77">
        <v>22459.503540000002</v>
      </c>
      <c r="P41" s="79">
        <v>105.9</v>
      </c>
      <c r="Q41" s="70"/>
      <c r="R41" s="77">
        <v>23.784614104000003</v>
      </c>
      <c r="S41" s="78">
        <v>6.9246981137950999E-6</v>
      </c>
      <c r="T41" s="78">
        <f t="shared" si="0"/>
        <v>1.6570584987290957E-2</v>
      </c>
      <c r="U41" s="78">
        <f>R41/'סכום נכסי הקרן'!$C$42</f>
        <v>2.9785955076337928E-4</v>
      </c>
    </row>
    <row r="42" spans="2:21">
      <c r="B42" s="76" t="s">
        <v>356</v>
      </c>
      <c r="C42" s="70" t="s">
        <v>357</v>
      </c>
      <c r="D42" s="83" t="s">
        <v>114</v>
      </c>
      <c r="E42" s="83" t="s">
        <v>281</v>
      </c>
      <c r="F42" s="70" t="s">
        <v>351</v>
      </c>
      <c r="G42" s="83" t="s">
        <v>337</v>
      </c>
      <c r="H42" s="70" t="s">
        <v>328</v>
      </c>
      <c r="I42" s="70" t="s">
        <v>154</v>
      </c>
      <c r="J42" s="70"/>
      <c r="K42" s="77">
        <v>8.9100000002144526</v>
      </c>
      <c r="L42" s="83" t="s">
        <v>158</v>
      </c>
      <c r="M42" s="84">
        <v>2.4799999999999999E-2</v>
      </c>
      <c r="N42" s="84">
        <v>1.1600000000295801E-2</v>
      </c>
      <c r="O42" s="77">
        <v>16753.623213000003</v>
      </c>
      <c r="P42" s="79">
        <v>113</v>
      </c>
      <c r="Q42" s="70"/>
      <c r="R42" s="77">
        <v>18.931594634000003</v>
      </c>
      <c r="S42" s="78">
        <v>8.5565548765134813E-6</v>
      </c>
      <c r="T42" s="78">
        <f t="shared" si="0"/>
        <v>1.3189518083241905E-2</v>
      </c>
      <c r="U42" s="78">
        <f>R42/'סכום נכסי הקרן'!$C$42</f>
        <v>2.3708420276490023E-4</v>
      </c>
    </row>
    <row r="43" spans="2:21">
      <c r="B43" s="76" t="s">
        <v>358</v>
      </c>
      <c r="C43" s="70" t="s">
        <v>359</v>
      </c>
      <c r="D43" s="83" t="s">
        <v>114</v>
      </c>
      <c r="E43" s="83" t="s">
        <v>281</v>
      </c>
      <c r="F43" s="70" t="s">
        <v>319</v>
      </c>
      <c r="G43" s="83" t="s">
        <v>291</v>
      </c>
      <c r="H43" s="70" t="s">
        <v>328</v>
      </c>
      <c r="I43" s="70" t="s">
        <v>154</v>
      </c>
      <c r="J43" s="70"/>
      <c r="K43" s="77">
        <v>0.49000000004591704</v>
      </c>
      <c r="L43" s="83" t="s">
        <v>158</v>
      </c>
      <c r="M43" s="84">
        <v>4.0999999999999995E-2</v>
      </c>
      <c r="N43" s="84">
        <v>2.8299999997966539E-2</v>
      </c>
      <c r="O43" s="77">
        <v>1223.5068830000002</v>
      </c>
      <c r="P43" s="79">
        <v>124.6</v>
      </c>
      <c r="Q43" s="70"/>
      <c r="R43" s="77">
        <v>1.5244895570000001</v>
      </c>
      <c r="S43" s="78">
        <v>1.5703876018243351E-6</v>
      </c>
      <c r="T43" s="78">
        <f t="shared" si="0"/>
        <v>1.0621018973041749E-3</v>
      </c>
      <c r="U43" s="78">
        <f>R43/'סכום נכסי הקרן'!$C$42</f>
        <v>1.9091492197685777E-5</v>
      </c>
    </row>
    <row r="44" spans="2:21">
      <c r="B44" s="76" t="s">
        <v>360</v>
      </c>
      <c r="C44" s="70" t="s">
        <v>361</v>
      </c>
      <c r="D44" s="83" t="s">
        <v>114</v>
      </c>
      <c r="E44" s="83" t="s">
        <v>281</v>
      </c>
      <c r="F44" s="70" t="s">
        <v>319</v>
      </c>
      <c r="G44" s="83" t="s">
        <v>291</v>
      </c>
      <c r="H44" s="70" t="s">
        <v>328</v>
      </c>
      <c r="I44" s="70" t="s">
        <v>154</v>
      </c>
      <c r="J44" s="70"/>
      <c r="K44" s="77">
        <v>1.6299999998235823</v>
      </c>
      <c r="L44" s="83" t="s">
        <v>158</v>
      </c>
      <c r="M44" s="84">
        <v>4.2000000000000003E-2</v>
      </c>
      <c r="N44" s="84">
        <v>5.7999999996285944E-3</v>
      </c>
      <c r="O44" s="77">
        <v>1966.7463660000003</v>
      </c>
      <c r="P44" s="79">
        <v>109.52</v>
      </c>
      <c r="Q44" s="70"/>
      <c r="R44" s="77">
        <v>2.1539806260000005</v>
      </c>
      <c r="S44" s="78">
        <v>1.9712131349638285E-6</v>
      </c>
      <c r="T44" s="78">
        <f t="shared" si="0"/>
        <v>1.5006642053573837E-3</v>
      </c>
      <c r="U44" s="78">
        <f>R44/'סכום נכסי הקרן'!$C$42</f>
        <v>2.6974736643109277E-5</v>
      </c>
    </row>
    <row r="45" spans="2:21">
      <c r="B45" s="76" t="s">
        <v>362</v>
      </c>
      <c r="C45" s="70" t="s">
        <v>363</v>
      </c>
      <c r="D45" s="83" t="s">
        <v>114</v>
      </c>
      <c r="E45" s="83" t="s">
        <v>281</v>
      </c>
      <c r="F45" s="70" t="s">
        <v>319</v>
      </c>
      <c r="G45" s="83" t="s">
        <v>291</v>
      </c>
      <c r="H45" s="70" t="s">
        <v>328</v>
      </c>
      <c r="I45" s="70" t="s">
        <v>154</v>
      </c>
      <c r="J45" s="70"/>
      <c r="K45" s="77">
        <v>1.1599999998273829</v>
      </c>
      <c r="L45" s="83" t="s">
        <v>158</v>
      </c>
      <c r="M45" s="84">
        <v>0.04</v>
      </c>
      <c r="N45" s="84">
        <v>1.0499999994066285E-2</v>
      </c>
      <c r="O45" s="77">
        <v>835.05093799999997</v>
      </c>
      <c r="P45" s="79">
        <v>111</v>
      </c>
      <c r="Q45" s="70"/>
      <c r="R45" s="77">
        <v>0.92690655100000019</v>
      </c>
      <c r="S45" s="78">
        <v>3.8331485753664074E-7</v>
      </c>
      <c r="T45" s="78">
        <f t="shared" si="0"/>
        <v>6.4576972791999861E-4</v>
      </c>
      <c r="U45" s="78">
        <f>R45/'סכום נכסי הקרן'!$C$42</f>
        <v>1.160783890263168E-5</v>
      </c>
    </row>
    <row r="46" spans="2:21">
      <c r="B46" s="76" t="s">
        <v>364</v>
      </c>
      <c r="C46" s="70" t="s">
        <v>365</v>
      </c>
      <c r="D46" s="83" t="s">
        <v>114</v>
      </c>
      <c r="E46" s="83" t="s">
        <v>281</v>
      </c>
      <c r="F46" s="70" t="s">
        <v>366</v>
      </c>
      <c r="G46" s="83" t="s">
        <v>337</v>
      </c>
      <c r="H46" s="70" t="s">
        <v>367</v>
      </c>
      <c r="I46" s="70" t="s">
        <v>285</v>
      </c>
      <c r="J46" s="70"/>
      <c r="K46" s="77">
        <v>3.9699999999710909</v>
      </c>
      <c r="L46" s="83" t="s">
        <v>158</v>
      </c>
      <c r="M46" s="84">
        <v>2.3399999999999997E-2</v>
      </c>
      <c r="N46" s="84">
        <v>1.0299999999881919E-2</v>
      </c>
      <c r="O46" s="77">
        <v>23082.115534000004</v>
      </c>
      <c r="P46" s="79">
        <v>106.4</v>
      </c>
      <c r="Q46" s="70"/>
      <c r="R46" s="77">
        <v>24.559370043000001</v>
      </c>
      <c r="S46" s="78">
        <v>6.5121700676982212E-6</v>
      </c>
      <c r="T46" s="78">
        <f t="shared" si="0"/>
        <v>1.7110352379583808E-2</v>
      </c>
      <c r="U46" s="78">
        <f>R46/'סכום נכסי הקרן'!$C$42</f>
        <v>3.0756197666496199E-4</v>
      </c>
    </row>
    <row r="47" spans="2:21">
      <c r="B47" s="76" t="s">
        <v>368</v>
      </c>
      <c r="C47" s="70" t="s">
        <v>369</v>
      </c>
      <c r="D47" s="83" t="s">
        <v>114</v>
      </c>
      <c r="E47" s="83" t="s">
        <v>281</v>
      </c>
      <c r="F47" s="70" t="s">
        <v>366</v>
      </c>
      <c r="G47" s="83" t="s">
        <v>337</v>
      </c>
      <c r="H47" s="70" t="s">
        <v>367</v>
      </c>
      <c r="I47" s="70" t="s">
        <v>285</v>
      </c>
      <c r="J47" s="70"/>
      <c r="K47" s="77">
        <v>8.100000000871459</v>
      </c>
      <c r="L47" s="83" t="s">
        <v>158</v>
      </c>
      <c r="M47" s="84">
        <v>6.5000000000000006E-3</v>
      </c>
      <c r="N47" s="84">
        <v>1.1500000002178648E-2</v>
      </c>
      <c r="O47" s="77">
        <v>3842.2106850000005</v>
      </c>
      <c r="P47" s="79">
        <v>95.57</v>
      </c>
      <c r="Q47" s="70"/>
      <c r="R47" s="77">
        <v>3.6720006880000007</v>
      </c>
      <c r="S47" s="78">
        <v>1.3481441000000002E-5</v>
      </c>
      <c r="T47" s="78">
        <f t="shared" si="0"/>
        <v>2.5582588478348209E-3</v>
      </c>
      <c r="U47" s="78">
        <f>R47/'סכום נכסי הקרן'!$C$42</f>
        <v>4.598521004158562E-5</v>
      </c>
    </row>
    <row r="48" spans="2:21">
      <c r="B48" s="76" t="s">
        <v>370</v>
      </c>
      <c r="C48" s="70" t="s">
        <v>371</v>
      </c>
      <c r="D48" s="83" t="s">
        <v>114</v>
      </c>
      <c r="E48" s="83" t="s">
        <v>281</v>
      </c>
      <c r="F48" s="70" t="s">
        <v>372</v>
      </c>
      <c r="G48" s="83" t="s">
        <v>337</v>
      </c>
      <c r="H48" s="70" t="s">
        <v>373</v>
      </c>
      <c r="I48" s="70" t="s">
        <v>154</v>
      </c>
      <c r="J48" s="70"/>
      <c r="K48" s="77">
        <v>1.2399999999707871</v>
      </c>
      <c r="L48" s="83" t="s">
        <v>158</v>
      </c>
      <c r="M48" s="84">
        <v>4.8000000000000001E-2</v>
      </c>
      <c r="N48" s="84">
        <v>7.7999999996591855E-3</v>
      </c>
      <c r="O48" s="77">
        <v>11379.977593</v>
      </c>
      <c r="P48" s="79">
        <v>108.29</v>
      </c>
      <c r="Q48" s="70"/>
      <c r="R48" s="77">
        <v>12.323377489000002</v>
      </c>
      <c r="S48" s="78">
        <v>1.3950708046411571E-5</v>
      </c>
      <c r="T48" s="78">
        <f t="shared" si="0"/>
        <v>8.5856164459527755E-3</v>
      </c>
      <c r="U48" s="78">
        <f>R48/'סכום נכסי הקרן'!$C$42</f>
        <v>1.5432815797266893E-4</v>
      </c>
    </row>
    <row r="49" spans="2:21">
      <c r="B49" s="76" t="s">
        <v>374</v>
      </c>
      <c r="C49" s="70" t="s">
        <v>375</v>
      </c>
      <c r="D49" s="83" t="s">
        <v>114</v>
      </c>
      <c r="E49" s="83" t="s">
        <v>281</v>
      </c>
      <c r="F49" s="70" t="s">
        <v>372</v>
      </c>
      <c r="G49" s="83" t="s">
        <v>337</v>
      </c>
      <c r="H49" s="70" t="s">
        <v>373</v>
      </c>
      <c r="I49" s="70" t="s">
        <v>154</v>
      </c>
      <c r="J49" s="70"/>
      <c r="K49" s="77">
        <v>0.2499999996508582</v>
      </c>
      <c r="L49" s="83" t="s">
        <v>158</v>
      </c>
      <c r="M49" s="84">
        <v>4.9000000000000002E-2</v>
      </c>
      <c r="N49" s="84">
        <v>2.2599999997206865E-2</v>
      </c>
      <c r="O49" s="77">
        <v>1267.3299930000003</v>
      </c>
      <c r="P49" s="79">
        <v>113</v>
      </c>
      <c r="Q49" s="70"/>
      <c r="R49" s="77">
        <v>1.4320828900000002</v>
      </c>
      <c r="S49" s="78">
        <v>1.2794609977362772E-5</v>
      </c>
      <c r="T49" s="78">
        <f t="shared" si="0"/>
        <v>9.9772277716287847E-4</v>
      </c>
      <c r="U49" s="78">
        <f>R49/'סכום נכסי הקרן'!$C$42</f>
        <v>1.7934264748049236E-5</v>
      </c>
    </row>
    <row r="50" spans="2:21">
      <c r="B50" s="76" t="s">
        <v>376</v>
      </c>
      <c r="C50" s="70" t="s">
        <v>377</v>
      </c>
      <c r="D50" s="83" t="s">
        <v>114</v>
      </c>
      <c r="E50" s="83" t="s">
        <v>281</v>
      </c>
      <c r="F50" s="70" t="s">
        <v>372</v>
      </c>
      <c r="G50" s="83" t="s">
        <v>337</v>
      </c>
      <c r="H50" s="70" t="s">
        <v>373</v>
      </c>
      <c r="I50" s="70" t="s">
        <v>154</v>
      </c>
      <c r="J50" s="70"/>
      <c r="K50" s="77">
        <v>4.7600000000474205</v>
      </c>
      <c r="L50" s="83" t="s">
        <v>158</v>
      </c>
      <c r="M50" s="84">
        <v>3.2000000000000001E-2</v>
      </c>
      <c r="N50" s="84">
        <v>7.2000000000000015E-3</v>
      </c>
      <c r="O50" s="77">
        <v>18695.382388000005</v>
      </c>
      <c r="P50" s="79">
        <v>112.8</v>
      </c>
      <c r="Q50" s="70"/>
      <c r="R50" s="77">
        <v>21.088390999999998</v>
      </c>
      <c r="S50" s="78">
        <v>1.1333172318891188E-5</v>
      </c>
      <c r="T50" s="78">
        <f t="shared" si="0"/>
        <v>1.4692143996229607E-2</v>
      </c>
      <c r="U50" s="78">
        <f>R50/'סכום נכסי הקרן'!$C$42</f>
        <v>2.6409420149163206E-4</v>
      </c>
    </row>
    <row r="51" spans="2:21">
      <c r="B51" s="76" t="s">
        <v>378</v>
      </c>
      <c r="C51" s="70" t="s">
        <v>379</v>
      </c>
      <c r="D51" s="83" t="s">
        <v>114</v>
      </c>
      <c r="E51" s="83" t="s">
        <v>281</v>
      </c>
      <c r="F51" s="70" t="s">
        <v>372</v>
      </c>
      <c r="G51" s="83" t="s">
        <v>337</v>
      </c>
      <c r="H51" s="70" t="s">
        <v>373</v>
      </c>
      <c r="I51" s="70" t="s">
        <v>154</v>
      </c>
      <c r="J51" s="70"/>
      <c r="K51" s="77">
        <v>7.1399999999613266</v>
      </c>
      <c r="L51" s="83" t="s">
        <v>158</v>
      </c>
      <c r="M51" s="84">
        <v>1.1399999999999999E-2</v>
      </c>
      <c r="N51" s="84">
        <v>1.0600000000064457E-2</v>
      </c>
      <c r="O51" s="77">
        <v>12387.885598999999</v>
      </c>
      <c r="P51" s="79">
        <v>99.05</v>
      </c>
      <c r="Q51" s="77">
        <v>0.14122189600000001</v>
      </c>
      <c r="R51" s="77">
        <v>12.411422582000002</v>
      </c>
      <c r="S51" s="78">
        <v>5.9874274457547495E-6</v>
      </c>
      <c r="T51" s="78">
        <f t="shared" si="0"/>
        <v>8.6469568860326959E-3</v>
      </c>
      <c r="U51" s="78">
        <f>R51/'סכום נכסי הקרן'!$C$42</f>
        <v>1.5543076454569251E-4</v>
      </c>
    </row>
    <row r="52" spans="2:21">
      <c r="B52" s="76" t="s">
        <v>380</v>
      </c>
      <c r="C52" s="70" t="s">
        <v>381</v>
      </c>
      <c r="D52" s="83" t="s">
        <v>114</v>
      </c>
      <c r="E52" s="83" t="s">
        <v>281</v>
      </c>
      <c r="F52" s="70" t="s">
        <v>382</v>
      </c>
      <c r="G52" s="83" t="s">
        <v>337</v>
      </c>
      <c r="H52" s="70" t="s">
        <v>367</v>
      </c>
      <c r="I52" s="70" t="s">
        <v>285</v>
      </c>
      <c r="J52" s="70"/>
      <c r="K52" s="77">
        <v>5.5400000003017231</v>
      </c>
      <c r="L52" s="83" t="s">
        <v>158</v>
      </c>
      <c r="M52" s="84">
        <v>1.8200000000000001E-2</v>
      </c>
      <c r="N52" s="84">
        <v>8.0000000005974702E-3</v>
      </c>
      <c r="O52" s="77">
        <v>6286.2934340000011</v>
      </c>
      <c r="P52" s="79">
        <v>106.5</v>
      </c>
      <c r="Q52" s="70"/>
      <c r="R52" s="77">
        <v>6.6949024370000005</v>
      </c>
      <c r="S52" s="78">
        <v>1.3989748378769336E-5</v>
      </c>
      <c r="T52" s="78">
        <f t="shared" si="0"/>
        <v>4.6642947129115981E-3</v>
      </c>
      <c r="U52" s="78">
        <f>R52/'סכום נכסי הקרן'!$C$42</f>
        <v>8.3841622301288732E-5</v>
      </c>
    </row>
    <row r="53" spans="2:21">
      <c r="B53" s="76" t="s">
        <v>383</v>
      </c>
      <c r="C53" s="70" t="s">
        <v>384</v>
      </c>
      <c r="D53" s="83" t="s">
        <v>114</v>
      </c>
      <c r="E53" s="83" t="s">
        <v>281</v>
      </c>
      <c r="F53" s="70" t="s">
        <v>382</v>
      </c>
      <c r="G53" s="83" t="s">
        <v>337</v>
      </c>
      <c r="H53" s="70" t="s">
        <v>367</v>
      </c>
      <c r="I53" s="70" t="s">
        <v>285</v>
      </c>
      <c r="J53" s="70"/>
      <c r="K53" s="77">
        <v>6.6700000055581956</v>
      </c>
      <c r="L53" s="83" t="s">
        <v>158</v>
      </c>
      <c r="M53" s="84">
        <v>7.8000000000000005E-3</v>
      </c>
      <c r="N53" s="84">
        <v>9.2000000083897297E-3</v>
      </c>
      <c r="O53" s="77">
        <v>485.36433700000003</v>
      </c>
      <c r="P53" s="79">
        <v>98.23</v>
      </c>
      <c r="Q53" s="70"/>
      <c r="R53" s="77">
        <v>0.47677340500000009</v>
      </c>
      <c r="S53" s="78">
        <v>1.0588227246945899E-6</v>
      </c>
      <c r="T53" s="78">
        <f t="shared" si="0"/>
        <v>3.3216491100874883E-4</v>
      </c>
      <c r="U53" s="78">
        <f>R53/'סכום נכסי הקרן'!$C$42</f>
        <v>5.9707301370655314E-6</v>
      </c>
    </row>
    <row r="54" spans="2:21">
      <c r="B54" s="76" t="s">
        <v>385</v>
      </c>
      <c r="C54" s="70" t="s">
        <v>386</v>
      </c>
      <c r="D54" s="83" t="s">
        <v>114</v>
      </c>
      <c r="E54" s="83" t="s">
        <v>281</v>
      </c>
      <c r="F54" s="70" t="s">
        <v>382</v>
      </c>
      <c r="G54" s="83" t="s">
        <v>337</v>
      </c>
      <c r="H54" s="70" t="s">
        <v>367</v>
      </c>
      <c r="I54" s="70" t="s">
        <v>285</v>
      </c>
      <c r="J54" s="70"/>
      <c r="K54" s="77">
        <v>4.5300000001409533</v>
      </c>
      <c r="L54" s="83" t="s">
        <v>158</v>
      </c>
      <c r="M54" s="84">
        <v>2E-3</v>
      </c>
      <c r="N54" s="84">
        <v>7.4000000003573464E-3</v>
      </c>
      <c r="O54" s="77">
        <v>5209.7034200000007</v>
      </c>
      <c r="P54" s="79">
        <v>96.69</v>
      </c>
      <c r="Q54" s="70"/>
      <c r="R54" s="77">
        <v>5.0371245930000006</v>
      </c>
      <c r="S54" s="78">
        <v>1.3892542453333336E-5</v>
      </c>
      <c r="T54" s="78">
        <f t="shared" si="0"/>
        <v>3.5093317383628497E-3</v>
      </c>
      <c r="U54" s="78">
        <f>R54/'סכום נכסי הקרן'!$C$42</f>
        <v>6.3080933827630443E-5</v>
      </c>
    </row>
    <row r="55" spans="2:21">
      <c r="B55" s="76" t="s">
        <v>387</v>
      </c>
      <c r="C55" s="70" t="s">
        <v>388</v>
      </c>
      <c r="D55" s="83" t="s">
        <v>114</v>
      </c>
      <c r="E55" s="83" t="s">
        <v>281</v>
      </c>
      <c r="F55" s="70" t="s">
        <v>304</v>
      </c>
      <c r="G55" s="83" t="s">
        <v>291</v>
      </c>
      <c r="H55" s="70" t="s">
        <v>373</v>
      </c>
      <c r="I55" s="70" t="s">
        <v>154</v>
      </c>
      <c r="J55" s="70"/>
      <c r="K55" s="77">
        <v>0.34000000001261182</v>
      </c>
      <c r="L55" s="83" t="s">
        <v>158</v>
      </c>
      <c r="M55" s="84">
        <v>0.04</v>
      </c>
      <c r="N55" s="84">
        <v>1.4200000000184326E-2</v>
      </c>
      <c r="O55" s="77">
        <v>18749.860048999999</v>
      </c>
      <c r="P55" s="79">
        <v>109.95</v>
      </c>
      <c r="Q55" s="70"/>
      <c r="R55" s="77">
        <v>20.615471011000004</v>
      </c>
      <c r="S55" s="78">
        <v>1.388880579749007E-5</v>
      </c>
      <c r="T55" s="78">
        <f t="shared" si="0"/>
        <v>1.4362663734929292E-2</v>
      </c>
      <c r="U55" s="78">
        <f>R55/'סכום נכסי הקרן'!$C$42</f>
        <v>2.5817172846538813E-4</v>
      </c>
    </row>
    <row r="56" spans="2:21">
      <c r="B56" s="76" t="s">
        <v>389</v>
      </c>
      <c r="C56" s="70" t="s">
        <v>390</v>
      </c>
      <c r="D56" s="83" t="s">
        <v>114</v>
      </c>
      <c r="E56" s="83" t="s">
        <v>281</v>
      </c>
      <c r="F56" s="70" t="s">
        <v>391</v>
      </c>
      <c r="G56" s="83" t="s">
        <v>337</v>
      </c>
      <c r="H56" s="70" t="s">
        <v>373</v>
      </c>
      <c r="I56" s="70" t="s">
        <v>154</v>
      </c>
      <c r="J56" s="70"/>
      <c r="K56" s="77">
        <v>2.8799999999579988</v>
      </c>
      <c r="L56" s="83" t="s">
        <v>158</v>
      </c>
      <c r="M56" s="84">
        <v>4.7500000000000001E-2</v>
      </c>
      <c r="N56" s="84">
        <v>9.0999999998599961E-3</v>
      </c>
      <c r="O56" s="77">
        <v>21155.481446000002</v>
      </c>
      <c r="P56" s="79">
        <v>135.05000000000001</v>
      </c>
      <c r="Q56" s="70"/>
      <c r="R56" s="77">
        <v>28.570477740000001</v>
      </c>
      <c r="S56" s="78">
        <v>1.1209389840512902E-5</v>
      </c>
      <c r="T56" s="78">
        <f t="shared" si="0"/>
        <v>1.9904864861295141E-2</v>
      </c>
      <c r="U56" s="78">
        <f>R56/'סכום נכסי הקרן'!$C$42</f>
        <v>3.5779389261986601E-4</v>
      </c>
    </row>
    <row r="57" spans="2:21">
      <c r="B57" s="76" t="s">
        <v>392</v>
      </c>
      <c r="C57" s="70" t="s">
        <v>393</v>
      </c>
      <c r="D57" s="83" t="s">
        <v>114</v>
      </c>
      <c r="E57" s="83" t="s">
        <v>281</v>
      </c>
      <c r="F57" s="70" t="s">
        <v>391</v>
      </c>
      <c r="G57" s="83" t="s">
        <v>337</v>
      </c>
      <c r="H57" s="70" t="s">
        <v>373</v>
      </c>
      <c r="I57" s="70" t="s">
        <v>154</v>
      </c>
      <c r="J57" s="70"/>
      <c r="K57" s="77">
        <v>5.1000000000404295</v>
      </c>
      <c r="L57" s="83" t="s">
        <v>158</v>
      </c>
      <c r="M57" s="84">
        <v>5.0000000000000001E-3</v>
      </c>
      <c r="N57" s="84">
        <v>7.7999999999191407E-3</v>
      </c>
      <c r="O57" s="77">
        <v>10045.346061000002</v>
      </c>
      <c r="P57" s="79">
        <v>98.49</v>
      </c>
      <c r="Q57" s="70"/>
      <c r="R57" s="77">
        <v>9.893661336000001</v>
      </c>
      <c r="S57" s="78">
        <v>8.9942670224853427E-6</v>
      </c>
      <c r="T57" s="78">
        <f t="shared" si="0"/>
        <v>6.8928491034921267E-3</v>
      </c>
      <c r="U57" s="78">
        <f>R57/'סכום נכסי הקרן'!$C$42</f>
        <v>1.2390032934990412E-4</v>
      </c>
    </row>
    <row r="58" spans="2:21">
      <c r="B58" s="76" t="s">
        <v>394</v>
      </c>
      <c r="C58" s="70" t="s">
        <v>395</v>
      </c>
      <c r="D58" s="83" t="s">
        <v>114</v>
      </c>
      <c r="E58" s="83" t="s">
        <v>281</v>
      </c>
      <c r="F58" s="70" t="s">
        <v>396</v>
      </c>
      <c r="G58" s="83" t="s">
        <v>397</v>
      </c>
      <c r="H58" s="70" t="s">
        <v>367</v>
      </c>
      <c r="I58" s="70" t="s">
        <v>285</v>
      </c>
      <c r="J58" s="70"/>
      <c r="K58" s="77">
        <v>0.73000000278170496</v>
      </c>
      <c r="L58" s="83" t="s">
        <v>158</v>
      </c>
      <c r="M58" s="84">
        <v>4.6500000000000007E-2</v>
      </c>
      <c r="N58" s="84">
        <v>1.9100000093566442E-2</v>
      </c>
      <c r="O58" s="77">
        <v>31.088124000000008</v>
      </c>
      <c r="P58" s="79">
        <v>127.2</v>
      </c>
      <c r="Q58" s="70"/>
      <c r="R58" s="77">
        <v>3.9544093000000002E-2</v>
      </c>
      <c r="S58" s="78">
        <v>6.1359485749243268E-7</v>
      </c>
      <c r="T58" s="78">
        <f t="shared" si="0"/>
        <v>2.7550110795854237E-5</v>
      </c>
      <c r="U58" s="78">
        <f>R58/'סכום נכסי הקרן'!$C$42</f>
        <v>4.9521870419349856E-7</v>
      </c>
    </row>
    <row r="59" spans="2:21">
      <c r="B59" s="76" t="s">
        <v>398</v>
      </c>
      <c r="C59" s="70" t="s">
        <v>399</v>
      </c>
      <c r="D59" s="83" t="s">
        <v>114</v>
      </c>
      <c r="E59" s="83" t="s">
        <v>281</v>
      </c>
      <c r="F59" s="70" t="s">
        <v>400</v>
      </c>
      <c r="G59" s="83" t="s">
        <v>401</v>
      </c>
      <c r="H59" s="70" t="s">
        <v>373</v>
      </c>
      <c r="I59" s="70" t="s">
        <v>154</v>
      </c>
      <c r="J59" s="70"/>
      <c r="K59" s="77">
        <v>6.6600000001423938</v>
      </c>
      <c r="L59" s="83" t="s">
        <v>158</v>
      </c>
      <c r="M59" s="84">
        <v>3.85E-2</v>
      </c>
      <c r="N59" s="84">
        <v>4.1000000000547656E-3</v>
      </c>
      <c r="O59" s="77">
        <v>15723.704473000002</v>
      </c>
      <c r="P59" s="79">
        <v>125.8</v>
      </c>
      <c r="Q59" s="77">
        <v>0.30477883600000005</v>
      </c>
      <c r="R59" s="77">
        <v>20.085200029000003</v>
      </c>
      <c r="S59" s="78">
        <v>5.897991777489033E-6</v>
      </c>
      <c r="T59" s="78">
        <f t="shared" si="0"/>
        <v>1.3993227412140792E-2</v>
      </c>
      <c r="U59" s="78">
        <f>R59/'סכום נכסי הקרן'!$C$42</f>
        <v>2.5153103731140325E-4</v>
      </c>
    </row>
    <row r="60" spans="2:21">
      <c r="B60" s="76" t="s">
        <v>402</v>
      </c>
      <c r="C60" s="70" t="s">
        <v>403</v>
      </c>
      <c r="D60" s="83" t="s">
        <v>114</v>
      </c>
      <c r="E60" s="83" t="s">
        <v>281</v>
      </c>
      <c r="F60" s="70" t="s">
        <v>400</v>
      </c>
      <c r="G60" s="83" t="s">
        <v>401</v>
      </c>
      <c r="H60" s="70" t="s">
        <v>373</v>
      </c>
      <c r="I60" s="70" t="s">
        <v>154</v>
      </c>
      <c r="J60" s="70"/>
      <c r="K60" s="77">
        <v>4.4999999999652776</v>
      </c>
      <c r="L60" s="83" t="s">
        <v>158</v>
      </c>
      <c r="M60" s="84">
        <v>4.4999999999999998E-2</v>
      </c>
      <c r="N60" s="84">
        <v>3.2000000000925945E-3</v>
      </c>
      <c r="O60" s="77">
        <v>35279.035381000002</v>
      </c>
      <c r="P60" s="79">
        <v>122.45</v>
      </c>
      <c r="Q60" s="70"/>
      <c r="R60" s="77">
        <v>43.199177205000005</v>
      </c>
      <c r="S60" s="78">
        <v>1.1936319133403867E-5</v>
      </c>
      <c r="T60" s="78">
        <f t="shared" si="0"/>
        <v>3.0096584040693281E-2</v>
      </c>
      <c r="U60" s="78">
        <f>R60/'סכום נכסי הקרן'!$C$42</f>
        <v>5.4099206568438481E-4</v>
      </c>
    </row>
    <row r="61" spans="2:21">
      <c r="B61" s="76" t="s">
        <v>404</v>
      </c>
      <c r="C61" s="70" t="s">
        <v>405</v>
      </c>
      <c r="D61" s="83" t="s">
        <v>114</v>
      </c>
      <c r="E61" s="83" t="s">
        <v>281</v>
      </c>
      <c r="F61" s="70" t="s">
        <v>400</v>
      </c>
      <c r="G61" s="83" t="s">
        <v>401</v>
      </c>
      <c r="H61" s="70" t="s">
        <v>373</v>
      </c>
      <c r="I61" s="70" t="s">
        <v>154</v>
      </c>
      <c r="J61" s="70"/>
      <c r="K61" s="77">
        <v>9.2300000000340319</v>
      </c>
      <c r="L61" s="83" t="s">
        <v>158</v>
      </c>
      <c r="M61" s="84">
        <v>2.3900000000000001E-2</v>
      </c>
      <c r="N61" s="84">
        <v>6.3999999998567095E-3</v>
      </c>
      <c r="O61" s="77">
        <v>14315.600000000002</v>
      </c>
      <c r="P61" s="79">
        <v>117</v>
      </c>
      <c r="Q61" s="70"/>
      <c r="R61" s="77">
        <v>16.749251841000003</v>
      </c>
      <c r="S61" s="78">
        <v>7.2643314202783834E-6</v>
      </c>
      <c r="T61" s="78">
        <f t="shared" si="0"/>
        <v>1.166909414175249E-2</v>
      </c>
      <c r="U61" s="78">
        <f>R61/'סכום נכסי הקרן'!$C$42</f>
        <v>2.0975428094685574E-4</v>
      </c>
    </row>
    <row r="62" spans="2:21">
      <c r="B62" s="76" t="s">
        <v>406</v>
      </c>
      <c r="C62" s="70" t="s">
        <v>407</v>
      </c>
      <c r="D62" s="83" t="s">
        <v>114</v>
      </c>
      <c r="E62" s="83" t="s">
        <v>281</v>
      </c>
      <c r="F62" s="70" t="s">
        <v>408</v>
      </c>
      <c r="G62" s="83" t="s">
        <v>337</v>
      </c>
      <c r="H62" s="70" t="s">
        <v>373</v>
      </c>
      <c r="I62" s="70" t="s">
        <v>154</v>
      </c>
      <c r="J62" s="70"/>
      <c r="K62" s="77">
        <v>5.0900000003482857</v>
      </c>
      <c r="L62" s="83" t="s">
        <v>158</v>
      </c>
      <c r="M62" s="84">
        <v>1.5800000000000002E-2</v>
      </c>
      <c r="N62" s="84">
        <v>7.4000000007006942E-3</v>
      </c>
      <c r="O62" s="77">
        <v>4577.6780250000011</v>
      </c>
      <c r="P62" s="79">
        <v>106</v>
      </c>
      <c r="Q62" s="70"/>
      <c r="R62" s="77">
        <v>4.8523384590000003</v>
      </c>
      <c r="S62" s="78">
        <v>7.9960186476217778E-6</v>
      </c>
      <c r="T62" s="78">
        <f t="shared" si="0"/>
        <v>3.3805924481422451E-3</v>
      </c>
      <c r="U62" s="78">
        <f>R62/'סכום נכסי הקרן'!$C$42</f>
        <v>6.0766819559479025E-5</v>
      </c>
    </row>
    <row r="63" spans="2:21">
      <c r="B63" s="76" t="s">
        <v>409</v>
      </c>
      <c r="C63" s="70" t="s">
        <v>410</v>
      </c>
      <c r="D63" s="83" t="s">
        <v>114</v>
      </c>
      <c r="E63" s="83" t="s">
        <v>281</v>
      </c>
      <c r="F63" s="70" t="s">
        <v>408</v>
      </c>
      <c r="G63" s="83" t="s">
        <v>337</v>
      </c>
      <c r="H63" s="70" t="s">
        <v>373</v>
      </c>
      <c r="I63" s="70" t="s">
        <v>154</v>
      </c>
      <c r="J63" s="70"/>
      <c r="K63" s="77">
        <v>7.7200000004521243</v>
      </c>
      <c r="L63" s="83" t="s">
        <v>158</v>
      </c>
      <c r="M63" s="84">
        <v>8.3999999999999995E-3</v>
      </c>
      <c r="N63" s="84">
        <v>8.5000000011057394E-3</v>
      </c>
      <c r="O63" s="77">
        <v>4090.1321000000003</v>
      </c>
      <c r="P63" s="79">
        <v>99.5</v>
      </c>
      <c r="Q63" s="70"/>
      <c r="R63" s="77">
        <v>4.0696813030000003</v>
      </c>
      <c r="S63" s="78">
        <v>8.3472083673469395E-6</v>
      </c>
      <c r="T63" s="78">
        <f t="shared" si="0"/>
        <v>2.8353203296751918E-3</v>
      </c>
      <c r="U63" s="78">
        <f>R63/'סכום נכסי הקרן'!$C$42</f>
        <v>5.096544511343752E-5</v>
      </c>
    </row>
    <row r="64" spans="2:21">
      <c r="B64" s="76" t="s">
        <v>411</v>
      </c>
      <c r="C64" s="70" t="s">
        <v>412</v>
      </c>
      <c r="D64" s="83" t="s">
        <v>114</v>
      </c>
      <c r="E64" s="83" t="s">
        <v>281</v>
      </c>
      <c r="F64" s="70" t="s">
        <v>413</v>
      </c>
      <c r="G64" s="83" t="s">
        <v>397</v>
      </c>
      <c r="H64" s="70" t="s">
        <v>373</v>
      </c>
      <c r="I64" s="70" t="s">
        <v>154</v>
      </c>
      <c r="J64" s="70"/>
      <c r="K64" s="77">
        <v>0.67000001055621206</v>
      </c>
      <c r="L64" s="83" t="s">
        <v>158</v>
      </c>
      <c r="M64" s="84">
        <v>4.8899999999999999E-2</v>
      </c>
      <c r="N64" s="84">
        <v>2.1499999999999995E-2</v>
      </c>
      <c r="O64" s="77">
        <v>30.801804000000008</v>
      </c>
      <c r="P64" s="79">
        <v>123.02</v>
      </c>
      <c r="Q64" s="70"/>
      <c r="R64" s="77">
        <v>3.789238000000001E-2</v>
      </c>
      <c r="S64" s="78">
        <v>1.6543884218499258E-6</v>
      </c>
      <c r="T64" s="78">
        <f t="shared" si="0"/>
        <v>2.6399373158428781E-5</v>
      </c>
      <c r="U64" s="78">
        <f>R64/'סכום נכסי הקרן'!$C$42</f>
        <v>4.7453396699243159E-7</v>
      </c>
    </row>
    <row r="65" spans="2:21">
      <c r="B65" s="76" t="s">
        <v>414</v>
      </c>
      <c r="C65" s="70" t="s">
        <v>415</v>
      </c>
      <c r="D65" s="83" t="s">
        <v>114</v>
      </c>
      <c r="E65" s="83" t="s">
        <v>281</v>
      </c>
      <c r="F65" s="70" t="s">
        <v>304</v>
      </c>
      <c r="G65" s="83" t="s">
        <v>291</v>
      </c>
      <c r="H65" s="70" t="s">
        <v>367</v>
      </c>
      <c r="I65" s="70" t="s">
        <v>285</v>
      </c>
      <c r="J65" s="70"/>
      <c r="K65" s="77">
        <v>2.7600000000047351</v>
      </c>
      <c r="L65" s="83" t="s">
        <v>158</v>
      </c>
      <c r="M65" s="84">
        <v>1.6399999999999998E-2</v>
      </c>
      <c r="N65" s="84">
        <v>1.5899999999834265E-2</v>
      </c>
      <c r="O65" s="77">
        <v>0.168182</v>
      </c>
      <c r="P65" s="79">
        <v>5022667</v>
      </c>
      <c r="Q65" s="70"/>
      <c r="R65" s="77">
        <v>8.447209646000001</v>
      </c>
      <c r="S65" s="78">
        <v>1.3700065167807104E-5</v>
      </c>
      <c r="T65" s="78">
        <f t="shared" si="0"/>
        <v>5.8851156774061978E-3</v>
      </c>
      <c r="U65" s="78">
        <f>R65/'סכום נכסי הקרן'!$C$42</f>
        <v>1.0578612120255084E-4</v>
      </c>
    </row>
    <row r="66" spans="2:21">
      <c r="B66" s="76" t="s">
        <v>416</v>
      </c>
      <c r="C66" s="70" t="s">
        <v>417</v>
      </c>
      <c r="D66" s="83" t="s">
        <v>114</v>
      </c>
      <c r="E66" s="83" t="s">
        <v>281</v>
      </c>
      <c r="F66" s="70" t="s">
        <v>304</v>
      </c>
      <c r="G66" s="83" t="s">
        <v>291</v>
      </c>
      <c r="H66" s="70" t="s">
        <v>367</v>
      </c>
      <c r="I66" s="70" t="s">
        <v>285</v>
      </c>
      <c r="J66" s="70"/>
      <c r="K66" s="77">
        <v>7.0500000001845482</v>
      </c>
      <c r="L66" s="83" t="s">
        <v>158</v>
      </c>
      <c r="M66" s="84">
        <v>2.7799999999999998E-2</v>
      </c>
      <c r="N66" s="84">
        <v>2.5200000001968509E-2</v>
      </c>
      <c r="O66" s="77">
        <v>6.3462000000000018E-2</v>
      </c>
      <c r="P66" s="79">
        <v>5123026</v>
      </c>
      <c r="Q66" s="70"/>
      <c r="R66" s="77">
        <v>3.2511920680000004</v>
      </c>
      <c r="S66" s="78">
        <v>1.5175035868005743E-5</v>
      </c>
      <c r="T66" s="78">
        <f t="shared" si="0"/>
        <v>2.2650842362727215E-3</v>
      </c>
      <c r="U66" s="78">
        <f>R66/'סכום נכסי הקרן'!$C$42</f>
        <v>4.0715338268073084E-5</v>
      </c>
    </row>
    <row r="67" spans="2:21">
      <c r="B67" s="76" t="s">
        <v>418</v>
      </c>
      <c r="C67" s="70" t="s">
        <v>419</v>
      </c>
      <c r="D67" s="83" t="s">
        <v>114</v>
      </c>
      <c r="E67" s="83" t="s">
        <v>281</v>
      </c>
      <c r="F67" s="70" t="s">
        <v>304</v>
      </c>
      <c r="G67" s="83" t="s">
        <v>291</v>
      </c>
      <c r="H67" s="70" t="s">
        <v>367</v>
      </c>
      <c r="I67" s="70" t="s">
        <v>285</v>
      </c>
      <c r="J67" s="70"/>
      <c r="K67" s="77">
        <v>4.1800000000233295</v>
      </c>
      <c r="L67" s="83" t="s">
        <v>158</v>
      </c>
      <c r="M67" s="84">
        <v>2.4199999999999999E-2</v>
      </c>
      <c r="N67" s="84">
        <v>2.4200000000058328E-2</v>
      </c>
      <c r="O67" s="77">
        <v>0.13526800000000003</v>
      </c>
      <c r="P67" s="79">
        <v>5070000</v>
      </c>
      <c r="Q67" s="70"/>
      <c r="R67" s="77">
        <v>6.8580905380000017</v>
      </c>
      <c r="S67" s="78">
        <v>4.6930576275890789E-6</v>
      </c>
      <c r="T67" s="78">
        <f t="shared" si="0"/>
        <v>4.7779867948899383E-3</v>
      </c>
      <c r="U67" s="78">
        <f>R67/'סכום נכסי הקרן'!$C$42</f>
        <v>8.5885260017723859E-5</v>
      </c>
    </row>
    <row r="68" spans="2:21">
      <c r="B68" s="76" t="s">
        <v>420</v>
      </c>
      <c r="C68" s="70" t="s">
        <v>421</v>
      </c>
      <c r="D68" s="83" t="s">
        <v>114</v>
      </c>
      <c r="E68" s="83" t="s">
        <v>281</v>
      </c>
      <c r="F68" s="70" t="s">
        <v>304</v>
      </c>
      <c r="G68" s="83" t="s">
        <v>291</v>
      </c>
      <c r="H68" s="70" t="s">
        <v>367</v>
      </c>
      <c r="I68" s="70" t="s">
        <v>285</v>
      </c>
      <c r="J68" s="70"/>
      <c r="K68" s="77">
        <v>3.8799999998545274</v>
      </c>
      <c r="L68" s="83" t="s">
        <v>158</v>
      </c>
      <c r="M68" s="84">
        <v>1.95E-2</v>
      </c>
      <c r="N68" s="84">
        <v>2.6299999999555502E-2</v>
      </c>
      <c r="O68" s="77">
        <v>0.20621999999999999</v>
      </c>
      <c r="P68" s="79">
        <v>4800100</v>
      </c>
      <c r="Q68" s="70"/>
      <c r="R68" s="77">
        <v>9.8987538880000017</v>
      </c>
      <c r="S68" s="78">
        <v>8.3089568475764536E-6</v>
      </c>
      <c r="T68" s="78">
        <f t="shared" si="0"/>
        <v>6.896397051142201E-3</v>
      </c>
      <c r="U68" s="78">
        <f>R68/'סכום נכסי הקרן'!$C$42</f>
        <v>1.2396410441240153E-4</v>
      </c>
    </row>
    <row r="69" spans="2:21">
      <c r="B69" s="76" t="s">
        <v>422</v>
      </c>
      <c r="C69" s="70" t="s">
        <v>423</v>
      </c>
      <c r="D69" s="83" t="s">
        <v>114</v>
      </c>
      <c r="E69" s="83" t="s">
        <v>281</v>
      </c>
      <c r="F69" s="70" t="s">
        <v>424</v>
      </c>
      <c r="G69" s="83" t="s">
        <v>337</v>
      </c>
      <c r="H69" s="70" t="s">
        <v>367</v>
      </c>
      <c r="I69" s="70" t="s">
        <v>285</v>
      </c>
      <c r="J69" s="70"/>
      <c r="K69" s="77">
        <v>3.110000000004387</v>
      </c>
      <c r="L69" s="83" t="s">
        <v>158</v>
      </c>
      <c r="M69" s="84">
        <v>2.8500000000000001E-2</v>
      </c>
      <c r="N69" s="84">
        <v>5.799999999912272E-3</v>
      </c>
      <c r="O69" s="77">
        <v>10297.173295000002</v>
      </c>
      <c r="P69" s="79">
        <v>110.7</v>
      </c>
      <c r="Q69" s="70"/>
      <c r="R69" s="77">
        <v>11.398971345000001</v>
      </c>
      <c r="S69" s="78">
        <v>1.315092374840358E-5</v>
      </c>
      <c r="T69" s="78">
        <f t="shared" si="0"/>
        <v>7.9415887352257044E-3</v>
      </c>
      <c r="U69" s="78">
        <f>R69/'סכום נכסי הקרן'!$C$42</f>
        <v>1.4275163217448739E-4</v>
      </c>
    </row>
    <row r="70" spans="2:21">
      <c r="B70" s="76" t="s">
        <v>425</v>
      </c>
      <c r="C70" s="70" t="s">
        <v>426</v>
      </c>
      <c r="D70" s="83" t="s">
        <v>114</v>
      </c>
      <c r="E70" s="83" t="s">
        <v>281</v>
      </c>
      <c r="F70" s="70" t="s">
        <v>424</v>
      </c>
      <c r="G70" s="83" t="s">
        <v>337</v>
      </c>
      <c r="H70" s="70" t="s">
        <v>367</v>
      </c>
      <c r="I70" s="70" t="s">
        <v>285</v>
      </c>
      <c r="J70" s="70"/>
      <c r="K70" s="77">
        <v>4.8799999978627371</v>
      </c>
      <c r="L70" s="83" t="s">
        <v>158</v>
      </c>
      <c r="M70" s="84">
        <v>2.4E-2</v>
      </c>
      <c r="N70" s="84">
        <v>1.1199999991128341E-2</v>
      </c>
      <c r="O70" s="77">
        <v>927.03062000000023</v>
      </c>
      <c r="P70" s="79">
        <v>107</v>
      </c>
      <c r="Q70" s="70"/>
      <c r="R70" s="77">
        <v>0.99192272400000014</v>
      </c>
      <c r="S70" s="78">
        <v>1.6272775353463992E-6</v>
      </c>
      <c r="T70" s="78">
        <f t="shared" si="0"/>
        <v>6.9106607014922676E-4</v>
      </c>
      <c r="U70" s="78">
        <f>R70/'סכום נכסי הקרן'!$C$42</f>
        <v>1.2422049635564163E-5</v>
      </c>
    </row>
    <row r="71" spans="2:21">
      <c r="B71" s="76" t="s">
        <v>427</v>
      </c>
      <c r="C71" s="70" t="s">
        <v>428</v>
      </c>
      <c r="D71" s="83" t="s">
        <v>114</v>
      </c>
      <c r="E71" s="83" t="s">
        <v>281</v>
      </c>
      <c r="F71" s="70" t="s">
        <v>429</v>
      </c>
      <c r="G71" s="83" t="s">
        <v>337</v>
      </c>
      <c r="H71" s="70" t="s">
        <v>367</v>
      </c>
      <c r="I71" s="70" t="s">
        <v>285</v>
      </c>
      <c r="J71" s="70"/>
      <c r="K71" s="77">
        <v>1.2200000000089966</v>
      </c>
      <c r="L71" s="83" t="s">
        <v>158</v>
      </c>
      <c r="M71" s="84">
        <v>2.5499999999999998E-2</v>
      </c>
      <c r="N71" s="84">
        <v>1.8800000000359866E-2</v>
      </c>
      <c r="O71" s="77">
        <v>12994.084639000002</v>
      </c>
      <c r="P71" s="79">
        <v>102.65</v>
      </c>
      <c r="Q71" s="70"/>
      <c r="R71" s="77">
        <v>13.338428254000002</v>
      </c>
      <c r="S71" s="78">
        <v>1.1929475540016938E-5</v>
      </c>
      <c r="T71" s="78">
        <f t="shared" si="0"/>
        <v>9.2927956709046942E-3</v>
      </c>
      <c r="U71" s="78">
        <f>R71/'סכום נכסי הקרן'!$C$42</f>
        <v>1.6703984476072899E-4</v>
      </c>
    </row>
    <row r="72" spans="2:21">
      <c r="B72" s="76" t="s">
        <v>430</v>
      </c>
      <c r="C72" s="70" t="s">
        <v>431</v>
      </c>
      <c r="D72" s="83" t="s">
        <v>114</v>
      </c>
      <c r="E72" s="83" t="s">
        <v>281</v>
      </c>
      <c r="F72" s="70" t="s">
        <v>429</v>
      </c>
      <c r="G72" s="83" t="s">
        <v>337</v>
      </c>
      <c r="H72" s="70" t="s">
        <v>367</v>
      </c>
      <c r="I72" s="70" t="s">
        <v>285</v>
      </c>
      <c r="J72" s="70"/>
      <c r="K72" s="77">
        <v>5.7099999999034914</v>
      </c>
      <c r="L72" s="83" t="s">
        <v>158</v>
      </c>
      <c r="M72" s="84">
        <v>2.35E-2</v>
      </c>
      <c r="N72" s="84">
        <v>1.2799999999606819E-2</v>
      </c>
      <c r="O72" s="77">
        <v>10188.049981000002</v>
      </c>
      <c r="P72" s="79">
        <v>107.54</v>
      </c>
      <c r="Q72" s="77">
        <v>0.234536198</v>
      </c>
      <c r="R72" s="77">
        <v>11.190765148000002</v>
      </c>
      <c r="S72" s="78">
        <v>1.3264455465156529E-5</v>
      </c>
      <c r="T72" s="78">
        <f t="shared" si="0"/>
        <v>7.7965328403861531E-3</v>
      </c>
      <c r="U72" s="78">
        <f>R72/'סכום נכסי הקרן'!$C$42</f>
        <v>1.4014422370305286E-4</v>
      </c>
    </row>
    <row r="73" spans="2:21">
      <c r="B73" s="76" t="s">
        <v>432</v>
      </c>
      <c r="C73" s="70" t="s">
        <v>433</v>
      </c>
      <c r="D73" s="83" t="s">
        <v>114</v>
      </c>
      <c r="E73" s="83" t="s">
        <v>281</v>
      </c>
      <c r="F73" s="70" t="s">
        <v>429</v>
      </c>
      <c r="G73" s="83" t="s">
        <v>337</v>
      </c>
      <c r="H73" s="70" t="s">
        <v>367</v>
      </c>
      <c r="I73" s="70" t="s">
        <v>285</v>
      </c>
      <c r="J73" s="70"/>
      <c r="K73" s="77">
        <v>4.3499999998961325</v>
      </c>
      <c r="L73" s="83" t="s">
        <v>158</v>
      </c>
      <c r="M73" s="84">
        <v>1.7600000000000001E-2</v>
      </c>
      <c r="N73" s="84">
        <v>1.1299999999805667E-2</v>
      </c>
      <c r="O73" s="77">
        <v>14235.168920000002</v>
      </c>
      <c r="P73" s="79">
        <v>104.83</v>
      </c>
      <c r="Q73" s="70"/>
      <c r="R73" s="77">
        <v>14.922727233000002</v>
      </c>
      <c r="S73" s="78">
        <v>9.9477726678582586E-6</v>
      </c>
      <c r="T73" s="78">
        <f t="shared" si="0"/>
        <v>1.0396566401092102E-2</v>
      </c>
      <c r="U73" s="78">
        <f>R73/'סכום נכסי הקרן'!$C$42</f>
        <v>1.8688034249159016E-4</v>
      </c>
    </row>
    <row r="74" spans="2:21">
      <c r="B74" s="76" t="s">
        <v>434</v>
      </c>
      <c r="C74" s="70" t="s">
        <v>435</v>
      </c>
      <c r="D74" s="83" t="s">
        <v>114</v>
      </c>
      <c r="E74" s="83" t="s">
        <v>281</v>
      </c>
      <c r="F74" s="70" t="s">
        <v>429</v>
      </c>
      <c r="G74" s="83" t="s">
        <v>337</v>
      </c>
      <c r="H74" s="70" t="s">
        <v>367</v>
      </c>
      <c r="I74" s="70" t="s">
        <v>285</v>
      </c>
      <c r="J74" s="70"/>
      <c r="K74" s="77">
        <v>4.9200000001026671</v>
      </c>
      <c r="L74" s="83" t="s">
        <v>158</v>
      </c>
      <c r="M74" s="84">
        <v>2.1499999999999998E-2</v>
      </c>
      <c r="N74" s="84">
        <v>1.1899999999947352E-2</v>
      </c>
      <c r="O74" s="77">
        <v>14108.475035000001</v>
      </c>
      <c r="P74" s="79">
        <v>107.7</v>
      </c>
      <c r="Q74" s="70"/>
      <c r="R74" s="77">
        <v>15.194827532000001</v>
      </c>
      <c r="S74" s="78">
        <v>1.0798680399608997E-5</v>
      </c>
      <c r="T74" s="78">
        <f t="shared" si="0"/>
        <v>1.05861368986386E-2</v>
      </c>
      <c r="U74" s="78">
        <f>R74/'סכום נכסי הקרן'!$C$42</f>
        <v>1.9028790977304084E-4</v>
      </c>
    </row>
    <row r="75" spans="2:21">
      <c r="B75" s="76" t="s">
        <v>436</v>
      </c>
      <c r="C75" s="70" t="s">
        <v>437</v>
      </c>
      <c r="D75" s="83" t="s">
        <v>114</v>
      </c>
      <c r="E75" s="83" t="s">
        <v>281</v>
      </c>
      <c r="F75" s="70" t="s">
        <v>429</v>
      </c>
      <c r="G75" s="83" t="s">
        <v>337</v>
      </c>
      <c r="H75" s="70" t="s">
        <v>367</v>
      </c>
      <c r="I75" s="70" t="s">
        <v>285</v>
      </c>
      <c r="J75" s="70"/>
      <c r="K75" s="77">
        <v>6.9599999998093534</v>
      </c>
      <c r="L75" s="83" t="s">
        <v>158</v>
      </c>
      <c r="M75" s="84">
        <v>6.5000000000000006E-3</v>
      </c>
      <c r="N75" s="84">
        <v>1.2500000000397178E-2</v>
      </c>
      <c r="O75" s="77">
        <v>6563.4768540000005</v>
      </c>
      <c r="P75" s="79">
        <v>95.9</v>
      </c>
      <c r="Q75" s="70"/>
      <c r="R75" s="77">
        <v>6.2943745950000007</v>
      </c>
      <c r="S75" s="78">
        <v>1.6574436500000002E-5</v>
      </c>
      <c r="T75" s="78">
        <f t="shared" si="0"/>
        <v>4.3852495866540716E-3</v>
      </c>
      <c r="U75" s="78">
        <f>R75/'סכום נכסי הקרן'!$C$42</f>
        <v>7.8825730827721289E-5</v>
      </c>
    </row>
    <row r="76" spans="2:21">
      <c r="B76" s="76" t="s">
        <v>438</v>
      </c>
      <c r="C76" s="70" t="s">
        <v>439</v>
      </c>
      <c r="D76" s="83" t="s">
        <v>114</v>
      </c>
      <c r="E76" s="83" t="s">
        <v>281</v>
      </c>
      <c r="F76" s="70" t="s">
        <v>319</v>
      </c>
      <c r="G76" s="83" t="s">
        <v>291</v>
      </c>
      <c r="H76" s="70" t="s">
        <v>367</v>
      </c>
      <c r="I76" s="70" t="s">
        <v>285</v>
      </c>
      <c r="J76" s="70"/>
      <c r="K76" s="77">
        <v>0.73999999998971777</v>
      </c>
      <c r="L76" s="83" t="s">
        <v>158</v>
      </c>
      <c r="M76" s="84">
        <v>3.8900000000000004E-2</v>
      </c>
      <c r="N76" s="84">
        <v>1.7300000000222786E-2</v>
      </c>
      <c r="O76" s="77">
        <v>15348.908438000002</v>
      </c>
      <c r="P76" s="79">
        <v>112.97</v>
      </c>
      <c r="Q76" s="77">
        <v>0.16594337700000003</v>
      </c>
      <c r="R76" s="77">
        <v>17.505605157000002</v>
      </c>
      <c r="S76" s="78">
        <v>1.4779100228683125E-5</v>
      </c>
      <c r="T76" s="78">
        <f t="shared" ref="T76:T139" si="1">R76/$R$11</f>
        <v>1.2196040547037641E-2</v>
      </c>
      <c r="U76" s="78">
        <f>R76/'סכום נכסי הקרן'!$C$42</f>
        <v>2.1922624706482879E-4</v>
      </c>
    </row>
    <row r="77" spans="2:21">
      <c r="B77" s="76" t="s">
        <v>440</v>
      </c>
      <c r="C77" s="70" t="s">
        <v>441</v>
      </c>
      <c r="D77" s="83" t="s">
        <v>114</v>
      </c>
      <c r="E77" s="83" t="s">
        <v>281</v>
      </c>
      <c r="F77" s="70" t="s">
        <v>442</v>
      </c>
      <c r="G77" s="83" t="s">
        <v>337</v>
      </c>
      <c r="H77" s="70" t="s">
        <v>367</v>
      </c>
      <c r="I77" s="70" t="s">
        <v>285</v>
      </c>
      <c r="J77" s="70"/>
      <c r="K77" s="77">
        <v>6.6900000002440603</v>
      </c>
      <c r="L77" s="83" t="s">
        <v>158</v>
      </c>
      <c r="M77" s="84">
        <v>3.5000000000000003E-2</v>
      </c>
      <c r="N77" s="84">
        <v>8.400000001048312E-3</v>
      </c>
      <c r="O77" s="77">
        <v>5045.501964000001</v>
      </c>
      <c r="P77" s="79">
        <v>121</v>
      </c>
      <c r="Q77" s="70"/>
      <c r="R77" s="77">
        <v>6.1050578790000012</v>
      </c>
      <c r="S77" s="78">
        <v>6.4585541779104101E-6</v>
      </c>
      <c r="T77" s="78">
        <f t="shared" si="1"/>
        <v>4.2533538696045677E-3</v>
      </c>
      <c r="U77" s="78">
        <f>R77/'סכום נכסי הקרן'!$C$42</f>
        <v>7.6454879161463868E-5</v>
      </c>
    </row>
    <row r="78" spans="2:21">
      <c r="B78" s="76" t="s">
        <v>443</v>
      </c>
      <c r="C78" s="70" t="s">
        <v>444</v>
      </c>
      <c r="D78" s="83" t="s">
        <v>114</v>
      </c>
      <c r="E78" s="83" t="s">
        <v>281</v>
      </c>
      <c r="F78" s="70" t="s">
        <v>442</v>
      </c>
      <c r="G78" s="83" t="s">
        <v>337</v>
      </c>
      <c r="H78" s="70" t="s">
        <v>367</v>
      </c>
      <c r="I78" s="70" t="s">
        <v>285</v>
      </c>
      <c r="J78" s="70"/>
      <c r="K78" s="77">
        <v>2.4899999970819753</v>
      </c>
      <c r="L78" s="83" t="s">
        <v>158</v>
      </c>
      <c r="M78" s="84">
        <v>0.04</v>
      </c>
      <c r="N78" s="84">
        <v>3.7999999879008719E-3</v>
      </c>
      <c r="O78" s="77">
        <v>514.95688500000006</v>
      </c>
      <c r="P78" s="79">
        <v>109.14</v>
      </c>
      <c r="Q78" s="70"/>
      <c r="R78" s="77">
        <v>0.562023936</v>
      </c>
      <c r="S78" s="78">
        <v>1.6867741686202896E-6</v>
      </c>
      <c r="T78" s="78">
        <f t="shared" si="1"/>
        <v>3.915583980323456E-4</v>
      </c>
      <c r="U78" s="78">
        <f>R78/'סכום נכסי הקרן'!$C$42</f>
        <v>7.03833984285971E-6</v>
      </c>
    </row>
    <row r="79" spans="2:21">
      <c r="B79" s="76" t="s">
        <v>445</v>
      </c>
      <c r="C79" s="70" t="s">
        <v>446</v>
      </c>
      <c r="D79" s="83" t="s">
        <v>114</v>
      </c>
      <c r="E79" s="83" t="s">
        <v>281</v>
      </c>
      <c r="F79" s="70" t="s">
        <v>442</v>
      </c>
      <c r="G79" s="83" t="s">
        <v>337</v>
      </c>
      <c r="H79" s="70" t="s">
        <v>367</v>
      </c>
      <c r="I79" s="70" t="s">
        <v>285</v>
      </c>
      <c r="J79" s="70"/>
      <c r="K79" s="77">
        <v>5.2299999998956732</v>
      </c>
      <c r="L79" s="83" t="s">
        <v>158</v>
      </c>
      <c r="M79" s="84">
        <v>0.04</v>
      </c>
      <c r="N79" s="84">
        <v>5.6999999995528882E-3</v>
      </c>
      <c r="O79" s="77">
        <v>11185.686184000002</v>
      </c>
      <c r="P79" s="79">
        <v>119.97</v>
      </c>
      <c r="Q79" s="70"/>
      <c r="R79" s="77">
        <v>13.419467580000003</v>
      </c>
      <c r="S79" s="78">
        <v>1.1116740404579091E-5</v>
      </c>
      <c r="T79" s="78">
        <f t="shared" si="1"/>
        <v>9.349255238965121E-3</v>
      </c>
      <c r="U79" s="78">
        <f>R79/'סכום נכסי הקרן'!$C$42</f>
        <v>1.6805471669142255E-4</v>
      </c>
    </row>
    <row r="80" spans="2:21">
      <c r="B80" s="76" t="s">
        <v>447</v>
      </c>
      <c r="C80" s="70" t="s">
        <v>448</v>
      </c>
      <c r="D80" s="83" t="s">
        <v>114</v>
      </c>
      <c r="E80" s="83" t="s">
        <v>281</v>
      </c>
      <c r="F80" s="70" t="s">
        <v>449</v>
      </c>
      <c r="G80" s="83" t="s">
        <v>145</v>
      </c>
      <c r="H80" s="70" t="s">
        <v>367</v>
      </c>
      <c r="I80" s="70" t="s">
        <v>285</v>
      </c>
      <c r="J80" s="70"/>
      <c r="K80" s="77">
        <v>4.3200000003170054</v>
      </c>
      <c r="L80" s="83" t="s">
        <v>158</v>
      </c>
      <c r="M80" s="84">
        <v>4.2999999999999997E-2</v>
      </c>
      <c r="N80" s="84">
        <v>3.2000000031700533E-3</v>
      </c>
      <c r="O80" s="77">
        <v>1214.9177110000001</v>
      </c>
      <c r="P80" s="79">
        <v>117.68</v>
      </c>
      <c r="Q80" s="77">
        <v>0.21063618000000003</v>
      </c>
      <c r="R80" s="77">
        <v>1.640351339</v>
      </c>
      <c r="S80" s="78">
        <v>1.6752804147314701E-6</v>
      </c>
      <c r="T80" s="78">
        <f t="shared" si="1"/>
        <v>1.1428220425634204E-3</v>
      </c>
      <c r="U80" s="78">
        <f>R80/'סכום נכסי הקרן'!$C$42</f>
        <v>2.0542452813917117E-5</v>
      </c>
    </row>
    <row r="81" spans="2:21">
      <c r="B81" s="76" t="s">
        <v>450</v>
      </c>
      <c r="C81" s="70" t="s">
        <v>451</v>
      </c>
      <c r="D81" s="83" t="s">
        <v>114</v>
      </c>
      <c r="E81" s="83" t="s">
        <v>281</v>
      </c>
      <c r="F81" s="70" t="s">
        <v>452</v>
      </c>
      <c r="G81" s="83" t="s">
        <v>453</v>
      </c>
      <c r="H81" s="70" t="s">
        <v>454</v>
      </c>
      <c r="I81" s="70" t="s">
        <v>285</v>
      </c>
      <c r="J81" s="70"/>
      <c r="K81" s="77">
        <v>6.9899999999403226</v>
      </c>
      <c r="L81" s="83" t="s">
        <v>158</v>
      </c>
      <c r="M81" s="84">
        <v>5.1500000000000004E-2</v>
      </c>
      <c r="N81" s="84">
        <v>1.7499999999789868E-2</v>
      </c>
      <c r="O81" s="77">
        <v>31094.236536000004</v>
      </c>
      <c r="P81" s="79">
        <v>153.05000000000001</v>
      </c>
      <c r="Q81" s="70"/>
      <c r="R81" s="77">
        <v>47.589727516000011</v>
      </c>
      <c r="S81" s="78">
        <v>8.1880363034765385E-6</v>
      </c>
      <c r="T81" s="78">
        <f t="shared" si="1"/>
        <v>3.3155451708307311E-2</v>
      </c>
      <c r="U81" s="78">
        <f>R81/'סכום נכסי הקרן'!$C$42</f>
        <v>5.9597581852225583E-4</v>
      </c>
    </row>
    <row r="82" spans="2:21">
      <c r="B82" s="76" t="s">
        <v>455</v>
      </c>
      <c r="C82" s="70" t="s">
        <v>456</v>
      </c>
      <c r="D82" s="83" t="s">
        <v>114</v>
      </c>
      <c r="E82" s="83" t="s">
        <v>281</v>
      </c>
      <c r="F82" s="70" t="s">
        <v>457</v>
      </c>
      <c r="G82" s="83" t="s">
        <v>185</v>
      </c>
      <c r="H82" s="70" t="s">
        <v>458</v>
      </c>
      <c r="I82" s="70" t="s">
        <v>154</v>
      </c>
      <c r="J82" s="70"/>
      <c r="K82" s="77">
        <v>7.2000000002305544</v>
      </c>
      <c r="L82" s="83" t="s">
        <v>158</v>
      </c>
      <c r="M82" s="84">
        <v>1.7000000000000001E-2</v>
      </c>
      <c r="N82" s="84">
        <v>8.0000000000000002E-3</v>
      </c>
      <c r="O82" s="77">
        <v>4106.2065919999995</v>
      </c>
      <c r="P82" s="79">
        <v>105.63</v>
      </c>
      <c r="Q82" s="70"/>
      <c r="R82" s="77">
        <v>4.3373864100000006</v>
      </c>
      <c r="S82" s="78">
        <v>3.2351695439790736E-6</v>
      </c>
      <c r="T82" s="78">
        <f t="shared" si="1"/>
        <v>3.0218287257197294E-3</v>
      </c>
      <c r="U82" s="78">
        <f>R82/'סכום נכסי הקרן'!$C$42</f>
        <v>5.4317970513236726E-5</v>
      </c>
    </row>
    <row r="83" spans="2:21">
      <c r="B83" s="76" t="s">
        <v>459</v>
      </c>
      <c r="C83" s="70" t="s">
        <v>460</v>
      </c>
      <c r="D83" s="83" t="s">
        <v>114</v>
      </c>
      <c r="E83" s="83" t="s">
        <v>281</v>
      </c>
      <c r="F83" s="70" t="s">
        <v>457</v>
      </c>
      <c r="G83" s="83" t="s">
        <v>185</v>
      </c>
      <c r="H83" s="70" t="s">
        <v>458</v>
      </c>
      <c r="I83" s="70" t="s">
        <v>154</v>
      </c>
      <c r="J83" s="70"/>
      <c r="K83" s="77">
        <v>1.1500000000088468</v>
      </c>
      <c r="L83" s="83" t="s">
        <v>158</v>
      </c>
      <c r="M83" s="84">
        <v>3.7000000000000005E-2</v>
      </c>
      <c r="N83" s="84">
        <v>9.1000000001238528E-3</v>
      </c>
      <c r="O83" s="77">
        <v>10438.468181000002</v>
      </c>
      <c r="P83" s="79">
        <v>108.29</v>
      </c>
      <c r="Q83" s="70"/>
      <c r="R83" s="77">
        <v>11.303817545999999</v>
      </c>
      <c r="S83" s="78">
        <v>6.9590299825972399E-6</v>
      </c>
      <c r="T83" s="78">
        <f t="shared" si="1"/>
        <v>7.8752957061986768E-3</v>
      </c>
      <c r="U83" s="78">
        <f>R83/'סכום נכסי הקרן'!$C$42</f>
        <v>1.4156000183313983E-4</v>
      </c>
    </row>
    <row r="84" spans="2:21">
      <c r="B84" s="76" t="s">
        <v>461</v>
      </c>
      <c r="C84" s="70" t="s">
        <v>462</v>
      </c>
      <c r="D84" s="83" t="s">
        <v>114</v>
      </c>
      <c r="E84" s="83" t="s">
        <v>281</v>
      </c>
      <c r="F84" s="70" t="s">
        <v>457</v>
      </c>
      <c r="G84" s="83" t="s">
        <v>185</v>
      </c>
      <c r="H84" s="70" t="s">
        <v>458</v>
      </c>
      <c r="I84" s="70" t="s">
        <v>154</v>
      </c>
      <c r="J84" s="70"/>
      <c r="K84" s="77">
        <v>3.8099999999231584</v>
      </c>
      <c r="L84" s="83" t="s">
        <v>158</v>
      </c>
      <c r="M84" s="84">
        <v>2.2000000000000002E-2</v>
      </c>
      <c r="N84" s="84">
        <v>3.6000000001921045E-3</v>
      </c>
      <c r="O84" s="77">
        <v>9624.664536000002</v>
      </c>
      <c r="P84" s="79">
        <v>108.17</v>
      </c>
      <c r="Q84" s="70"/>
      <c r="R84" s="77">
        <v>10.410999580000002</v>
      </c>
      <c r="S84" s="78">
        <v>1.0916231475127648E-5</v>
      </c>
      <c r="T84" s="78">
        <f t="shared" si="1"/>
        <v>7.2532752723546345E-3</v>
      </c>
      <c r="U84" s="78">
        <f>R84/'סכום נכסי הקרן'!$C$42</f>
        <v>1.3037906120053527E-4</v>
      </c>
    </row>
    <row r="85" spans="2:21">
      <c r="B85" s="76" t="s">
        <v>463</v>
      </c>
      <c r="C85" s="70" t="s">
        <v>464</v>
      </c>
      <c r="D85" s="83" t="s">
        <v>114</v>
      </c>
      <c r="E85" s="83" t="s">
        <v>281</v>
      </c>
      <c r="F85" s="70" t="s">
        <v>382</v>
      </c>
      <c r="G85" s="83" t="s">
        <v>337</v>
      </c>
      <c r="H85" s="70" t="s">
        <v>458</v>
      </c>
      <c r="I85" s="70" t="s">
        <v>154</v>
      </c>
      <c r="J85" s="70"/>
      <c r="K85" s="77">
        <v>1.3400000000066092</v>
      </c>
      <c r="L85" s="83" t="s">
        <v>158</v>
      </c>
      <c r="M85" s="84">
        <v>2.8500000000000001E-2</v>
      </c>
      <c r="N85" s="84">
        <v>1.5400000002048853E-2</v>
      </c>
      <c r="O85" s="77">
        <v>2930.5483890000005</v>
      </c>
      <c r="P85" s="79">
        <v>103.26</v>
      </c>
      <c r="Q85" s="70"/>
      <c r="R85" s="77">
        <v>3.0260842470000004</v>
      </c>
      <c r="S85" s="78">
        <v>7.3720147465129257E-6</v>
      </c>
      <c r="T85" s="78">
        <f t="shared" si="1"/>
        <v>2.1082530906054451E-3</v>
      </c>
      <c r="U85" s="78">
        <f>R85/'סכום נכסי הקרן'!$C$42</f>
        <v>3.7896267328212563E-5</v>
      </c>
    </row>
    <row r="86" spans="2:21">
      <c r="B86" s="76" t="s">
        <v>465</v>
      </c>
      <c r="C86" s="70" t="s">
        <v>466</v>
      </c>
      <c r="D86" s="83" t="s">
        <v>114</v>
      </c>
      <c r="E86" s="83" t="s">
        <v>281</v>
      </c>
      <c r="F86" s="70" t="s">
        <v>382</v>
      </c>
      <c r="G86" s="83" t="s">
        <v>337</v>
      </c>
      <c r="H86" s="70" t="s">
        <v>458</v>
      </c>
      <c r="I86" s="70" t="s">
        <v>154</v>
      </c>
      <c r="J86" s="70"/>
      <c r="K86" s="77">
        <v>3.2799999994598226</v>
      </c>
      <c r="L86" s="83" t="s">
        <v>158</v>
      </c>
      <c r="M86" s="84">
        <v>2.5000000000000001E-2</v>
      </c>
      <c r="N86" s="84">
        <v>1.1000000000409228E-2</v>
      </c>
      <c r="O86" s="77">
        <v>2307.4970080000003</v>
      </c>
      <c r="P86" s="79">
        <v>105.9</v>
      </c>
      <c r="Q86" s="70"/>
      <c r="R86" s="77">
        <v>2.4436392690000002</v>
      </c>
      <c r="S86" s="78">
        <v>5.2780505764025268E-6</v>
      </c>
      <c r="T86" s="78">
        <f t="shared" si="1"/>
        <v>1.7024674862576887E-3</v>
      </c>
      <c r="U86" s="78">
        <f>R86/'סכום נכסי הקרן'!$C$42</f>
        <v>3.0602190630861814E-5</v>
      </c>
    </row>
    <row r="87" spans="2:21">
      <c r="B87" s="76" t="s">
        <v>467</v>
      </c>
      <c r="C87" s="70" t="s">
        <v>468</v>
      </c>
      <c r="D87" s="83" t="s">
        <v>114</v>
      </c>
      <c r="E87" s="83" t="s">
        <v>281</v>
      </c>
      <c r="F87" s="70" t="s">
        <v>382</v>
      </c>
      <c r="G87" s="83" t="s">
        <v>337</v>
      </c>
      <c r="H87" s="70" t="s">
        <v>458</v>
      </c>
      <c r="I87" s="70" t="s">
        <v>154</v>
      </c>
      <c r="J87" s="70"/>
      <c r="K87" s="77">
        <v>4.4500000002730076</v>
      </c>
      <c r="L87" s="83" t="s">
        <v>158</v>
      </c>
      <c r="M87" s="84">
        <v>1.34E-2</v>
      </c>
      <c r="N87" s="84">
        <v>7.000000001820046E-3</v>
      </c>
      <c r="O87" s="77">
        <v>2627.878275</v>
      </c>
      <c r="P87" s="79">
        <v>104.54</v>
      </c>
      <c r="Q87" s="70"/>
      <c r="R87" s="77">
        <v>2.7471837450000001</v>
      </c>
      <c r="S87" s="78">
        <v>7.0925818893511802E-6</v>
      </c>
      <c r="T87" s="78">
        <f t="shared" si="1"/>
        <v>1.9139449361329332E-3</v>
      </c>
      <c r="U87" s="78">
        <f>R87/'סכום נכסי הקרן'!$C$42</f>
        <v>3.440353972413383E-5</v>
      </c>
    </row>
    <row r="88" spans="2:21">
      <c r="B88" s="76" t="s">
        <v>469</v>
      </c>
      <c r="C88" s="70" t="s">
        <v>470</v>
      </c>
      <c r="D88" s="83" t="s">
        <v>114</v>
      </c>
      <c r="E88" s="83" t="s">
        <v>281</v>
      </c>
      <c r="F88" s="70" t="s">
        <v>382</v>
      </c>
      <c r="G88" s="83" t="s">
        <v>337</v>
      </c>
      <c r="H88" s="70" t="s">
        <v>458</v>
      </c>
      <c r="I88" s="70" t="s">
        <v>154</v>
      </c>
      <c r="J88" s="70"/>
      <c r="K88" s="77">
        <v>4.3099999996801071</v>
      </c>
      <c r="L88" s="83" t="s">
        <v>158</v>
      </c>
      <c r="M88" s="84">
        <v>1.95E-2</v>
      </c>
      <c r="N88" s="84">
        <v>1.369999999935185E-2</v>
      </c>
      <c r="O88" s="77">
        <v>4598.0037570000013</v>
      </c>
      <c r="P88" s="79">
        <v>104.02</v>
      </c>
      <c r="Q88" s="70"/>
      <c r="R88" s="77">
        <v>4.7828436630000004</v>
      </c>
      <c r="S88" s="78">
        <v>7.0258680653073328E-6</v>
      </c>
      <c r="T88" s="78">
        <f t="shared" si="1"/>
        <v>3.3321758785793704E-3</v>
      </c>
      <c r="U88" s="78">
        <f>R88/'סכום נכסי הקרן'!$C$42</f>
        <v>5.9896522121545344E-5</v>
      </c>
    </row>
    <row r="89" spans="2:21">
      <c r="B89" s="76" t="s">
        <v>471</v>
      </c>
      <c r="C89" s="70" t="s">
        <v>472</v>
      </c>
      <c r="D89" s="83" t="s">
        <v>114</v>
      </c>
      <c r="E89" s="83" t="s">
        <v>281</v>
      </c>
      <c r="F89" s="70" t="s">
        <v>382</v>
      </c>
      <c r="G89" s="83" t="s">
        <v>337</v>
      </c>
      <c r="H89" s="70" t="s">
        <v>458</v>
      </c>
      <c r="I89" s="70" t="s">
        <v>154</v>
      </c>
      <c r="J89" s="70"/>
      <c r="K89" s="77">
        <v>7.1299999985903604</v>
      </c>
      <c r="L89" s="83" t="s">
        <v>158</v>
      </c>
      <c r="M89" s="84">
        <v>1.1699999999999999E-2</v>
      </c>
      <c r="N89" s="84">
        <v>1.8300000002487597E-2</v>
      </c>
      <c r="O89" s="77">
        <v>507.24830300000008</v>
      </c>
      <c r="P89" s="79">
        <v>95.1</v>
      </c>
      <c r="Q89" s="70"/>
      <c r="R89" s="77">
        <v>0.48239313600000011</v>
      </c>
      <c r="S89" s="78">
        <v>6.1880075220073006E-7</v>
      </c>
      <c r="T89" s="78">
        <f t="shared" si="1"/>
        <v>3.3608014081798726E-4</v>
      </c>
      <c r="U89" s="78">
        <f>R89/'סכום נכסי הקרן'!$C$42</f>
        <v>6.0411071691986501E-6</v>
      </c>
    </row>
    <row r="90" spans="2:21">
      <c r="B90" s="76" t="s">
        <v>473</v>
      </c>
      <c r="C90" s="70" t="s">
        <v>474</v>
      </c>
      <c r="D90" s="83" t="s">
        <v>114</v>
      </c>
      <c r="E90" s="83" t="s">
        <v>281</v>
      </c>
      <c r="F90" s="70" t="s">
        <v>382</v>
      </c>
      <c r="G90" s="83" t="s">
        <v>337</v>
      </c>
      <c r="H90" s="70" t="s">
        <v>458</v>
      </c>
      <c r="I90" s="70" t="s">
        <v>154</v>
      </c>
      <c r="J90" s="70"/>
      <c r="K90" s="77">
        <v>5.5400000000271881</v>
      </c>
      <c r="L90" s="83" t="s">
        <v>158</v>
      </c>
      <c r="M90" s="84">
        <v>3.3500000000000002E-2</v>
      </c>
      <c r="N90" s="84">
        <v>1.7199999999796094E-2</v>
      </c>
      <c r="O90" s="77">
        <v>5383.2940050000007</v>
      </c>
      <c r="P90" s="79">
        <v>109.32</v>
      </c>
      <c r="Q90" s="70"/>
      <c r="R90" s="77">
        <v>5.8850172460000003</v>
      </c>
      <c r="S90" s="78">
        <v>1.1324568526579708E-5</v>
      </c>
      <c r="T90" s="78">
        <f t="shared" si="1"/>
        <v>4.1000530006545599E-3</v>
      </c>
      <c r="U90" s="78">
        <f>R90/'סכום נכסי הקרן'!$C$42</f>
        <v>7.369926564557978E-5</v>
      </c>
    </row>
    <row r="91" spans="2:21">
      <c r="B91" s="76" t="s">
        <v>475</v>
      </c>
      <c r="C91" s="70" t="s">
        <v>476</v>
      </c>
      <c r="D91" s="83" t="s">
        <v>114</v>
      </c>
      <c r="E91" s="83" t="s">
        <v>281</v>
      </c>
      <c r="F91" s="70" t="s">
        <v>298</v>
      </c>
      <c r="G91" s="83" t="s">
        <v>291</v>
      </c>
      <c r="H91" s="70" t="s">
        <v>458</v>
      </c>
      <c r="I91" s="70" t="s">
        <v>154</v>
      </c>
      <c r="J91" s="70"/>
      <c r="K91" s="77">
        <v>0.7400000000108341</v>
      </c>
      <c r="L91" s="83" t="s">
        <v>158</v>
      </c>
      <c r="M91" s="84">
        <v>2.7999999999999997E-2</v>
      </c>
      <c r="N91" s="84">
        <v>2.279999999967498E-2</v>
      </c>
      <c r="O91" s="77">
        <v>0.21627100000000002</v>
      </c>
      <c r="P91" s="79">
        <v>5121399</v>
      </c>
      <c r="Q91" s="70"/>
      <c r="R91" s="77">
        <v>11.076112412000002</v>
      </c>
      <c r="S91" s="78">
        <v>1.2227681347882626E-5</v>
      </c>
      <c r="T91" s="78">
        <f t="shared" si="1"/>
        <v>7.7166550295624777E-3</v>
      </c>
      <c r="U91" s="78">
        <f>R91/'סכום נכסי הקרן'!$C$42</f>
        <v>1.3870840421531901E-4</v>
      </c>
    </row>
    <row r="92" spans="2:21">
      <c r="B92" s="76" t="s">
        <v>477</v>
      </c>
      <c r="C92" s="70" t="s">
        <v>478</v>
      </c>
      <c r="D92" s="83" t="s">
        <v>114</v>
      </c>
      <c r="E92" s="83" t="s">
        <v>281</v>
      </c>
      <c r="F92" s="70" t="s">
        <v>298</v>
      </c>
      <c r="G92" s="83" t="s">
        <v>291</v>
      </c>
      <c r="H92" s="70" t="s">
        <v>458</v>
      </c>
      <c r="I92" s="70" t="s">
        <v>154</v>
      </c>
      <c r="J92" s="70"/>
      <c r="K92" s="77">
        <v>1.9899999994330861</v>
      </c>
      <c r="L92" s="83" t="s">
        <v>158</v>
      </c>
      <c r="M92" s="84">
        <v>1.49E-2</v>
      </c>
      <c r="N92" s="84">
        <v>1.73999999859939E-2</v>
      </c>
      <c r="O92" s="77">
        <v>1.1760000000000001E-2</v>
      </c>
      <c r="P92" s="79">
        <v>5024754</v>
      </c>
      <c r="Q92" s="77">
        <v>8.8484990000000027E-3</v>
      </c>
      <c r="R92" s="77">
        <v>0.59973866600000003</v>
      </c>
      <c r="S92" s="78">
        <v>1.9444444444444448E-6</v>
      </c>
      <c r="T92" s="78">
        <f t="shared" si="1"/>
        <v>4.1783400359840896E-4</v>
      </c>
      <c r="U92" s="78">
        <f>R92/'סכום נכסי הקרן'!$C$42</f>
        <v>7.5106490628387261E-6</v>
      </c>
    </row>
    <row r="93" spans="2:21">
      <c r="B93" s="76" t="s">
        <v>479</v>
      </c>
      <c r="C93" s="70" t="s">
        <v>480</v>
      </c>
      <c r="D93" s="83" t="s">
        <v>114</v>
      </c>
      <c r="E93" s="83" t="s">
        <v>281</v>
      </c>
      <c r="F93" s="70" t="s">
        <v>298</v>
      </c>
      <c r="G93" s="83" t="s">
        <v>291</v>
      </c>
      <c r="H93" s="70" t="s">
        <v>458</v>
      </c>
      <c r="I93" s="70" t="s">
        <v>154</v>
      </c>
      <c r="J93" s="70"/>
      <c r="K93" s="77">
        <v>3.6499999998979846</v>
      </c>
      <c r="L93" s="83" t="s">
        <v>158</v>
      </c>
      <c r="M93" s="84">
        <v>2.2000000000000002E-2</v>
      </c>
      <c r="N93" s="84">
        <v>2.4799999998367746E-2</v>
      </c>
      <c r="O93" s="77">
        <v>4.927200000000001E-2</v>
      </c>
      <c r="P93" s="79">
        <v>4973591</v>
      </c>
      <c r="Q93" s="70"/>
      <c r="R93" s="77">
        <v>2.4505877049999998</v>
      </c>
      <c r="S93" s="78">
        <v>9.7878426698450553E-6</v>
      </c>
      <c r="T93" s="78">
        <f t="shared" si="1"/>
        <v>1.7073084161446856E-3</v>
      </c>
      <c r="U93" s="78">
        <f>R93/'סכום נכסי הקרן'!$C$42</f>
        <v>3.0689207305440518E-5</v>
      </c>
    </row>
    <row r="94" spans="2:21">
      <c r="B94" s="76" t="s">
        <v>481</v>
      </c>
      <c r="C94" s="70" t="s">
        <v>482</v>
      </c>
      <c r="D94" s="83" t="s">
        <v>114</v>
      </c>
      <c r="E94" s="83" t="s">
        <v>281</v>
      </c>
      <c r="F94" s="70" t="s">
        <v>298</v>
      </c>
      <c r="G94" s="83" t="s">
        <v>291</v>
      </c>
      <c r="H94" s="70" t="s">
        <v>458</v>
      </c>
      <c r="I94" s="70" t="s">
        <v>154</v>
      </c>
      <c r="J94" s="70"/>
      <c r="K94" s="77">
        <v>5.3999999991352139</v>
      </c>
      <c r="L94" s="83" t="s">
        <v>158</v>
      </c>
      <c r="M94" s="84">
        <v>2.3199999999999998E-2</v>
      </c>
      <c r="N94" s="84">
        <v>2.2100000001945768E-2</v>
      </c>
      <c r="O94" s="77">
        <v>9.1320000000000012E-3</v>
      </c>
      <c r="P94" s="79">
        <v>5065210</v>
      </c>
      <c r="Q94" s="70"/>
      <c r="R94" s="77">
        <v>0.46254197100000005</v>
      </c>
      <c r="S94" s="78">
        <v>1.5220000000000002E-6</v>
      </c>
      <c r="T94" s="78">
        <f t="shared" si="1"/>
        <v>3.2224996407890296E-4</v>
      </c>
      <c r="U94" s="78">
        <f>R94/'סכום נכסי הקרן'!$C$42</f>
        <v>5.7925070000651377E-6</v>
      </c>
    </row>
    <row r="95" spans="2:21">
      <c r="B95" s="76" t="s">
        <v>483</v>
      </c>
      <c r="C95" s="70" t="s">
        <v>484</v>
      </c>
      <c r="D95" s="83" t="s">
        <v>114</v>
      </c>
      <c r="E95" s="83" t="s">
        <v>281</v>
      </c>
      <c r="F95" s="70" t="s">
        <v>485</v>
      </c>
      <c r="G95" s="83" t="s">
        <v>291</v>
      </c>
      <c r="H95" s="70" t="s">
        <v>458</v>
      </c>
      <c r="I95" s="70" t="s">
        <v>154</v>
      </c>
      <c r="J95" s="70"/>
      <c r="K95" s="77">
        <v>4.8599999999905004</v>
      </c>
      <c r="L95" s="83" t="s">
        <v>158</v>
      </c>
      <c r="M95" s="84">
        <v>1.46E-2</v>
      </c>
      <c r="N95" s="84">
        <v>2.5799999999715006E-2</v>
      </c>
      <c r="O95" s="77">
        <v>0.26455800000000002</v>
      </c>
      <c r="P95" s="79">
        <v>4774711</v>
      </c>
      <c r="Q95" s="70"/>
      <c r="R95" s="77">
        <v>12.631869592000001</v>
      </c>
      <c r="S95" s="78">
        <v>9.9334660008260428E-6</v>
      </c>
      <c r="T95" s="78">
        <f t="shared" si="1"/>
        <v>8.8005408751790585E-3</v>
      </c>
      <c r="U95" s="78">
        <f>R95/'סכום נכסי הקרן'!$C$42</f>
        <v>1.5819146720324318E-4</v>
      </c>
    </row>
    <row r="96" spans="2:21">
      <c r="B96" s="76" t="s">
        <v>486</v>
      </c>
      <c r="C96" s="70" t="s">
        <v>487</v>
      </c>
      <c r="D96" s="83" t="s">
        <v>114</v>
      </c>
      <c r="E96" s="83" t="s">
        <v>281</v>
      </c>
      <c r="F96" s="70" t="s">
        <v>485</v>
      </c>
      <c r="G96" s="83" t="s">
        <v>291</v>
      </c>
      <c r="H96" s="70" t="s">
        <v>458</v>
      </c>
      <c r="I96" s="70" t="s">
        <v>154</v>
      </c>
      <c r="J96" s="70"/>
      <c r="K96" s="77">
        <v>5.4000000002023478</v>
      </c>
      <c r="L96" s="83" t="s">
        <v>158</v>
      </c>
      <c r="M96" s="84">
        <v>2.4199999999999999E-2</v>
      </c>
      <c r="N96" s="84">
        <v>2.5100000001163497E-2</v>
      </c>
      <c r="O96" s="77">
        <v>0.19708800000000004</v>
      </c>
      <c r="P96" s="79">
        <v>5015000</v>
      </c>
      <c r="Q96" s="70"/>
      <c r="R96" s="77">
        <v>9.883963835000003</v>
      </c>
      <c r="S96" s="78">
        <v>2.2376021798365126E-5</v>
      </c>
      <c r="T96" s="78">
        <f t="shared" si="1"/>
        <v>6.886092918010951E-3</v>
      </c>
      <c r="U96" s="78">
        <f>R96/'סכום נכסי הקרן'!$C$42</f>
        <v>1.2377888557626304E-4</v>
      </c>
    </row>
    <row r="97" spans="2:21">
      <c r="B97" s="76" t="s">
        <v>488</v>
      </c>
      <c r="C97" s="70" t="s">
        <v>489</v>
      </c>
      <c r="D97" s="83" t="s">
        <v>114</v>
      </c>
      <c r="E97" s="83" t="s">
        <v>281</v>
      </c>
      <c r="F97" s="70" t="s">
        <v>490</v>
      </c>
      <c r="G97" s="83" t="s">
        <v>397</v>
      </c>
      <c r="H97" s="70" t="s">
        <v>454</v>
      </c>
      <c r="I97" s="70" t="s">
        <v>285</v>
      </c>
      <c r="J97" s="70"/>
      <c r="K97" s="77">
        <v>7.7000000004275773</v>
      </c>
      <c r="L97" s="83" t="s">
        <v>158</v>
      </c>
      <c r="M97" s="84">
        <v>4.4000000000000003E-3</v>
      </c>
      <c r="N97" s="84">
        <v>9.4000000008551549E-3</v>
      </c>
      <c r="O97" s="77">
        <v>4129.5000000000009</v>
      </c>
      <c r="P97" s="79">
        <v>96.28</v>
      </c>
      <c r="Q97" s="70"/>
      <c r="R97" s="77">
        <v>3.9758826390000008</v>
      </c>
      <c r="S97" s="78">
        <v>6.8825000000000014E-6</v>
      </c>
      <c r="T97" s="78">
        <f t="shared" si="1"/>
        <v>2.7699714143339525E-3</v>
      </c>
      <c r="U97" s="78">
        <f>R97/'סכום נכסי הקרן'!$C$42</f>
        <v>4.979078540279095E-5</v>
      </c>
    </row>
    <row r="98" spans="2:21">
      <c r="B98" s="76" t="s">
        <v>491</v>
      </c>
      <c r="C98" s="70" t="s">
        <v>492</v>
      </c>
      <c r="D98" s="83" t="s">
        <v>114</v>
      </c>
      <c r="E98" s="83" t="s">
        <v>281</v>
      </c>
      <c r="F98" s="70" t="s">
        <v>396</v>
      </c>
      <c r="G98" s="83" t="s">
        <v>397</v>
      </c>
      <c r="H98" s="70" t="s">
        <v>454</v>
      </c>
      <c r="I98" s="70" t="s">
        <v>285</v>
      </c>
      <c r="J98" s="70"/>
      <c r="K98" s="77">
        <v>2.5299999996424902</v>
      </c>
      <c r="L98" s="83" t="s">
        <v>158</v>
      </c>
      <c r="M98" s="84">
        <v>3.85E-2</v>
      </c>
      <c r="N98" s="84">
        <v>3.4000000012531302E-3</v>
      </c>
      <c r="O98" s="77">
        <v>2375.8379680000003</v>
      </c>
      <c r="P98" s="79">
        <v>114.2</v>
      </c>
      <c r="Q98" s="70"/>
      <c r="R98" s="77">
        <v>2.7132069489999999</v>
      </c>
      <c r="S98" s="78">
        <v>9.9180501453410712E-6</v>
      </c>
      <c r="T98" s="78">
        <f t="shared" si="1"/>
        <v>1.8902735247216728E-3</v>
      </c>
      <c r="U98" s="78">
        <f>R98/'סכום נכסי הקרן'!$C$42</f>
        <v>3.3978041410447214E-5</v>
      </c>
    </row>
    <row r="99" spans="2:21">
      <c r="B99" s="76" t="s">
        <v>493</v>
      </c>
      <c r="C99" s="70" t="s">
        <v>494</v>
      </c>
      <c r="D99" s="83" t="s">
        <v>114</v>
      </c>
      <c r="E99" s="83" t="s">
        <v>281</v>
      </c>
      <c r="F99" s="70" t="s">
        <v>396</v>
      </c>
      <c r="G99" s="83" t="s">
        <v>397</v>
      </c>
      <c r="H99" s="70" t="s">
        <v>454</v>
      </c>
      <c r="I99" s="70" t="s">
        <v>285</v>
      </c>
      <c r="J99" s="70"/>
      <c r="K99" s="77">
        <v>0.64999999999999991</v>
      </c>
      <c r="L99" s="83" t="s">
        <v>158</v>
      </c>
      <c r="M99" s="84">
        <v>3.9E-2</v>
      </c>
      <c r="N99" s="84">
        <v>1.2E-2</v>
      </c>
      <c r="O99" s="77">
        <v>2561.4616620000006</v>
      </c>
      <c r="P99" s="79">
        <v>111.67</v>
      </c>
      <c r="Q99" s="70"/>
      <c r="R99" s="77">
        <v>2.8603841200000004</v>
      </c>
      <c r="S99" s="78">
        <v>6.4191805479503567E-6</v>
      </c>
      <c r="T99" s="78">
        <f t="shared" si="1"/>
        <v>1.9928108965529194E-3</v>
      </c>
      <c r="U99" s="78">
        <f>R99/'סכום נכסי הקרן'!$C$42</f>
        <v>3.5821171000231588E-5</v>
      </c>
    </row>
    <row r="100" spans="2:21">
      <c r="B100" s="76" t="s">
        <v>495</v>
      </c>
      <c r="C100" s="70" t="s">
        <v>496</v>
      </c>
      <c r="D100" s="83" t="s">
        <v>114</v>
      </c>
      <c r="E100" s="83" t="s">
        <v>281</v>
      </c>
      <c r="F100" s="70" t="s">
        <v>396</v>
      </c>
      <c r="G100" s="83" t="s">
        <v>397</v>
      </c>
      <c r="H100" s="70" t="s">
        <v>454</v>
      </c>
      <c r="I100" s="70" t="s">
        <v>285</v>
      </c>
      <c r="J100" s="70"/>
      <c r="K100" s="77">
        <v>3.4299999997601867</v>
      </c>
      <c r="L100" s="83" t="s">
        <v>158</v>
      </c>
      <c r="M100" s="84">
        <v>3.85E-2</v>
      </c>
      <c r="N100" s="84">
        <v>2.2000000005690488E-3</v>
      </c>
      <c r="O100" s="77">
        <v>2079.8403300000004</v>
      </c>
      <c r="P100" s="79">
        <v>118.29</v>
      </c>
      <c r="Q100" s="70"/>
      <c r="R100" s="77">
        <v>2.4602431130000006</v>
      </c>
      <c r="S100" s="78">
        <v>8.3193613200000015E-6</v>
      </c>
      <c r="T100" s="78">
        <f t="shared" si="1"/>
        <v>1.7140352757082416E-3</v>
      </c>
      <c r="U100" s="78">
        <f>R100/'סכום נכסי הקרן'!$C$42</f>
        <v>3.0810123939897656E-5</v>
      </c>
    </row>
    <row r="101" spans="2:21">
      <c r="B101" s="76" t="s">
        <v>497</v>
      </c>
      <c r="C101" s="70" t="s">
        <v>498</v>
      </c>
      <c r="D101" s="83" t="s">
        <v>114</v>
      </c>
      <c r="E101" s="83" t="s">
        <v>281</v>
      </c>
      <c r="F101" s="70" t="s">
        <v>499</v>
      </c>
      <c r="G101" s="83" t="s">
        <v>291</v>
      </c>
      <c r="H101" s="70" t="s">
        <v>458</v>
      </c>
      <c r="I101" s="70" t="s">
        <v>154</v>
      </c>
      <c r="J101" s="70"/>
      <c r="K101" s="77">
        <v>0.75000000022686153</v>
      </c>
      <c r="L101" s="83" t="s">
        <v>158</v>
      </c>
      <c r="M101" s="84">
        <v>0.02</v>
      </c>
      <c r="N101" s="84">
        <v>-1.7800000003811271E-2</v>
      </c>
      <c r="O101" s="77">
        <v>2073.755592</v>
      </c>
      <c r="P101" s="79">
        <v>106.28</v>
      </c>
      <c r="Q101" s="70"/>
      <c r="R101" s="77">
        <v>2.2039875220000003</v>
      </c>
      <c r="S101" s="78">
        <v>7.2893590653898123E-6</v>
      </c>
      <c r="T101" s="78">
        <f t="shared" si="1"/>
        <v>1.5355036825292778E-3</v>
      </c>
      <c r="U101" s="78">
        <f>R101/'סכום נכסי הקרן'!$C$42</f>
        <v>2.7600983153248198E-5</v>
      </c>
    </row>
    <row r="102" spans="2:21">
      <c r="B102" s="76" t="s">
        <v>500</v>
      </c>
      <c r="C102" s="70" t="s">
        <v>501</v>
      </c>
      <c r="D102" s="83" t="s">
        <v>114</v>
      </c>
      <c r="E102" s="83" t="s">
        <v>281</v>
      </c>
      <c r="F102" s="70" t="s">
        <v>408</v>
      </c>
      <c r="G102" s="83" t="s">
        <v>337</v>
      </c>
      <c r="H102" s="70" t="s">
        <v>458</v>
      </c>
      <c r="I102" s="70" t="s">
        <v>154</v>
      </c>
      <c r="J102" s="70"/>
      <c r="K102" s="77">
        <v>6.1599999998578623</v>
      </c>
      <c r="L102" s="83" t="s">
        <v>158</v>
      </c>
      <c r="M102" s="84">
        <v>2.4E-2</v>
      </c>
      <c r="N102" s="84">
        <v>1.0699999999548982E-2</v>
      </c>
      <c r="O102" s="77">
        <v>6663.7345710000009</v>
      </c>
      <c r="P102" s="79">
        <v>109.8</v>
      </c>
      <c r="Q102" s="70"/>
      <c r="R102" s="77">
        <v>7.3167804190000005</v>
      </c>
      <c r="S102" s="78">
        <v>1.2799720438284036E-5</v>
      </c>
      <c r="T102" s="78">
        <f t="shared" si="1"/>
        <v>5.0975530330759338E-3</v>
      </c>
      <c r="U102" s="78">
        <f>R102/'סכום נכסי הקרן'!$C$42</f>
        <v>9.1629526512734629E-5</v>
      </c>
    </row>
    <row r="103" spans="2:21">
      <c r="B103" s="76" t="s">
        <v>502</v>
      </c>
      <c r="C103" s="70" t="s">
        <v>503</v>
      </c>
      <c r="D103" s="83" t="s">
        <v>114</v>
      </c>
      <c r="E103" s="83" t="s">
        <v>281</v>
      </c>
      <c r="F103" s="70" t="s">
        <v>408</v>
      </c>
      <c r="G103" s="83" t="s">
        <v>337</v>
      </c>
      <c r="H103" s="70" t="s">
        <v>458</v>
      </c>
      <c r="I103" s="70" t="s">
        <v>154</v>
      </c>
      <c r="J103" s="70"/>
      <c r="K103" s="77">
        <v>1.9599999961493921</v>
      </c>
      <c r="L103" s="83" t="s">
        <v>158</v>
      </c>
      <c r="M103" s="84">
        <v>3.4799999999999998E-2</v>
      </c>
      <c r="N103" s="84">
        <v>1.2499999959889501E-2</v>
      </c>
      <c r="O103" s="77">
        <v>118.96892300000002</v>
      </c>
      <c r="P103" s="79">
        <v>104.78</v>
      </c>
      <c r="Q103" s="70"/>
      <c r="R103" s="77">
        <v>0.12465563800000001</v>
      </c>
      <c r="S103" s="78">
        <v>2.9070460945225621E-7</v>
      </c>
      <c r="T103" s="78">
        <f t="shared" si="1"/>
        <v>8.6846767182848216E-5</v>
      </c>
      <c r="U103" s="78">
        <f>R103/'סכום נכסי הקרן'!$C$42</f>
        <v>1.5610878600951561E-6</v>
      </c>
    </row>
    <row r="104" spans="2:21">
      <c r="B104" s="76" t="s">
        <v>504</v>
      </c>
      <c r="C104" s="70" t="s">
        <v>505</v>
      </c>
      <c r="D104" s="83" t="s">
        <v>114</v>
      </c>
      <c r="E104" s="83" t="s">
        <v>281</v>
      </c>
      <c r="F104" s="70" t="s">
        <v>413</v>
      </c>
      <c r="G104" s="83" t="s">
        <v>397</v>
      </c>
      <c r="H104" s="70" t="s">
        <v>458</v>
      </c>
      <c r="I104" s="70" t="s">
        <v>154</v>
      </c>
      <c r="J104" s="70"/>
      <c r="K104" s="77">
        <v>4.5799999995643761</v>
      </c>
      <c r="L104" s="83" t="s">
        <v>158</v>
      </c>
      <c r="M104" s="84">
        <v>2.4799999999999999E-2</v>
      </c>
      <c r="N104" s="84">
        <v>7.0999999992739571E-3</v>
      </c>
      <c r="O104" s="77">
        <v>3159.0185650000003</v>
      </c>
      <c r="P104" s="79">
        <v>109</v>
      </c>
      <c r="Q104" s="70"/>
      <c r="R104" s="77">
        <v>3.4433303750000004</v>
      </c>
      <c r="S104" s="78">
        <v>7.4595547220780706E-6</v>
      </c>
      <c r="T104" s="78">
        <f t="shared" si="1"/>
        <v>2.3989457373059567E-3</v>
      </c>
      <c r="U104" s="78">
        <f>R104/'סכום נכסי הקרן'!$C$42</f>
        <v>4.3121525291213877E-5</v>
      </c>
    </row>
    <row r="105" spans="2:21">
      <c r="B105" s="76" t="s">
        <v>506</v>
      </c>
      <c r="C105" s="70" t="s">
        <v>507</v>
      </c>
      <c r="D105" s="83" t="s">
        <v>114</v>
      </c>
      <c r="E105" s="83" t="s">
        <v>281</v>
      </c>
      <c r="F105" s="70" t="s">
        <v>424</v>
      </c>
      <c r="G105" s="83" t="s">
        <v>337</v>
      </c>
      <c r="H105" s="70" t="s">
        <v>454</v>
      </c>
      <c r="I105" s="70" t="s">
        <v>285</v>
      </c>
      <c r="J105" s="70"/>
      <c r="K105" s="77">
        <v>5.819999999083417</v>
      </c>
      <c r="L105" s="83" t="s">
        <v>158</v>
      </c>
      <c r="M105" s="84">
        <v>2.81E-2</v>
      </c>
      <c r="N105" s="84">
        <v>1.310000000032735E-2</v>
      </c>
      <c r="O105" s="77">
        <v>550.51751000000013</v>
      </c>
      <c r="P105" s="79">
        <v>110.98</v>
      </c>
      <c r="Q105" s="70"/>
      <c r="R105" s="77">
        <v>0.61096435800000004</v>
      </c>
      <c r="S105" s="78">
        <v>1.1069128378603223E-6</v>
      </c>
      <c r="T105" s="78">
        <f t="shared" si="1"/>
        <v>4.256548697480039E-4</v>
      </c>
      <c r="U105" s="78">
        <f>R105/'סכום נכסי הקרן'!$C$42</f>
        <v>7.6512306825996178E-6</v>
      </c>
    </row>
    <row r="106" spans="2:21">
      <c r="B106" s="76" t="s">
        <v>508</v>
      </c>
      <c r="C106" s="70" t="s">
        <v>509</v>
      </c>
      <c r="D106" s="83" t="s">
        <v>114</v>
      </c>
      <c r="E106" s="83" t="s">
        <v>281</v>
      </c>
      <c r="F106" s="70" t="s">
        <v>424</v>
      </c>
      <c r="G106" s="83" t="s">
        <v>337</v>
      </c>
      <c r="H106" s="70" t="s">
        <v>454</v>
      </c>
      <c r="I106" s="70" t="s">
        <v>285</v>
      </c>
      <c r="J106" s="70"/>
      <c r="K106" s="77">
        <v>3.9800000007394871</v>
      </c>
      <c r="L106" s="83" t="s">
        <v>158</v>
      </c>
      <c r="M106" s="84">
        <v>3.7000000000000005E-2</v>
      </c>
      <c r="N106" s="84">
        <v>1.2900000002444066E-2</v>
      </c>
      <c r="O106" s="77">
        <v>1438.9940310000002</v>
      </c>
      <c r="P106" s="79">
        <v>110.89</v>
      </c>
      <c r="Q106" s="70"/>
      <c r="R106" s="77">
        <v>1.5957005090000003</v>
      </c>
      <c r="S106" s="78">
        <v>2.3923842313361025E-6</v>
      </c>
      <c r="T106" s="78">
        <f t="shared" si="1"/>
        <v>1.1117141015208267E-3</v>
      </c>
      <c r="U106" s="78">
        <f>R106/'סכום נכסי הקרן'!$C$42</f>
        <v>1.998328140559163E-5</v>
      </c>
    </row>
    <row r="107" spans="2:21">
      <c r="B107" s="76" t="s">
        <v>510</v>
      </c>
      <c r="C107" s="70" t="s">
        <v>511</v>
      </c>
      <c r="D107" s="83" t="s">
        <v>114</v>
      </c>
      <c r="E107" s="83" t="s">
        <v>281</v>
      </c>
      <c r="F107" s="70" t="s">
        <v>424</v>
      </c>
      <c r="G107" s="83" t="s">
        <v>337</v>
      </c>
      <c r="H107" s="70" t="s">
        <v>454</v>
      </c>
      <c r="I107" s="70" t="s">
        <v>285</v>
      </c>
      <c r="J107" s="70"/>
      <c r="K107" s="77">
        <v>2.9900000010882644</v>
      </c>
      <c r="L107" s="83" t="s">
        <v>158</v>
      </c>
      <c r="M107" s="84">
        <v>4.4000000000000004E-2</v>
      </c>
      <c r="N107" s="84">
        <v>1.1799999971537684E-2</v>
      </c>
      <c r="O107" s="77">
        <v>107.45363700000001</v>
      </c>
      <c r="P107" s="79">
        <v>111.17</v>
      </c>
      <c r="Q107" s="70"/>
      <c r="R107" s="77">
        <v>0.11945621300000002</v>
      </c>
      <c r="S107" s="78">
        <v>4.832752898652966E-7</v>
      </c>
      <c r="T107" s="78">
        <f t="shared" si="1"/>
        <v>8.3224361813107295E-5</v>
      </c>
      <c r="U107" s="78">
        <f>R107/'סכום נכסי הקרן'!$C$42</f>
        <v>1.495974405323257E-6</v>
      </c>
    </row>
    <row r="108" spans="2:21">
      <c r="B108" s="76" t="s">
        <v>512</v>
      </c>
      <c r="C108" s="70" t="s">
        <v>513</v>
      </c>
      <c r="D108" s="83" t="s">
        <v>114</v>
      </c>
      <c r="E108" s="83" t="s">
        <v>281</v>
      </c>
      <c r="F108" s="70" t="s">
        <v>424</v>
      </c>
      <c r="G108" s="83" t="s">
        <v>337</v>
      </c>
      <c r="H108" s="70" t="s">
        <v>454</v>
      </c>
      <c r="I108" s="70" t="s">
        <v>285</v>
      </c>
      <c r="J108" s="70"/>
      <c r="K108" s="77">
        <v>5.9199999996353601</v>
      </c>
      <c r="L108" s="83" t="s">
        <v>158</v>
      </c>
      <c r="M108" s="84">
        <v>2.6000000000000002E-2</v>
      </c>
      <c r="N108" s="84">
        <v>1.3199999998668778E-2</v>
      </c>
      <c r="O108" s="77">
        <v>6339.7376039999999</v>
      </c>
      <c r="P108" s="79">
        <v>109.01</v>
      </c>
      <c r="Q108" s="70"/>
      <c r="R108" s="77">
        <v>6.910948031000002</v>
      </c>
      <c r="S108" s="78">
        <v>1.1244952162632151E-5</v>
      </c>
      <c r="T108" s="78">
        <f t="shared" si="1"/>
        <v>4.8148122643359333E-3</v>
      </c>
      <c r="U108" s="78">
        <f>R108/'סכום נכסי הקרן'!$C$42</f>
        <v>8.6547205132772459E-5</v>
      </c>
    </row>
    <row r="109" spans="2:21">
      <c r="B109" s="76" t="s">
        <v>514</v>
      </c>
      <c r="C109" s="70" t="s">
        <v>515</v>
      </c>
      <c r="D109" s="83" t="s">
        <v>114</v>
      </c>
      <c r="E109" s="83" t="s">
        <v>281</v>
      </c>
      <c r="F109" s="70" t="s">
        <v>516</v>
      </c>
      <c r="G109" s="83" t="s">
        <v>337</v>
      </c>
      <c r="H109" s="70" t="s">
        <v>454</v>
      </c>
      <c r="I109" s="70" t="s">
        <v>285</v>
      </c>
      <c r="J109" s="70"/>
      <c r="K109" s="77">
        <v>5.120000000196006</v>
      </c>
      <c r="L109" s="83" t="s">
        <v>158</v>
      </c>
      <c r="M109" s="84">
        <v>1.3999999999999999E-2</v>
      </c>
      <c r="N109" s="84">
        <v>0.01</v>
      </c>
      <c r="O109" s="77">
        <v>6963.6761970000007</v>
      </c>
      <c r="P109" s="79">
        <v>102.57</v>
      </c>
      <c r="Q109" s="70"/>
      <c r="R109" s="77">
        <v>7.142642705000001</v>
      </c>
      <c r="S109" s="78">
        <v>1.0573453077740663E-5</v>
      </c>
      <c r="T109" s="78">
        <f t="shared" si="1"/>
        <v>4.9762324273804944E-3</v>
      </c>
      <c r="U109" s="78">
        <f>R109/'סכום נכסי הקרן'!$C$42</f>
        <v>8.944876456990038E-5</v>
      </c>
    </row>
    <row r="110" spans="2:21">
      <c r="B110" s="76" t="s">
        <v>517</v>
      </c>
      <c r="C110" s="70" t="s">
        <v>518</v>
      </c>
      <c r="D110" s="83" t="s">
        <v>114</v>
      </c>
      <c r="E110" s="83" t="s">
        <v>281</v>
      </c>
      <c r="F110" s="70" t="s">
        <v>307</v>
      </c>
      <c r="G110" s="83" t="s">
        <v>291</v>
      </c>
      <c r="H110" s="70" t="s">
        <v>458</v>
      </c>
      <c r="I110" s="70" t="s">
        <v>154</v>
      </c>
      <c r="J110" s="70"/>
      <c r="K110" s="77">
        <v>2.9499999997977526</v>
      </c>
      <c r="L110" s="83" t="s">
        <v>158</v>
      </c>
      <c r="M110" s="84">
        <v>1.8200000000000001E-2</v>
      </c>
      <c r="N110" s="84">
        <v>1.7599999998382014E-2</v>
      </c>
      <c r="O110" s="77">
        <v>0.12653000000000003</v>
      </c>
      <c r="P110" s="79">
        <v>5079999</v>
      </c>
      <c r="Q110" s="70"/>
      <c r="R110" s="77">
        <v>6.4277480540000003</v>
      </c>
      <c r="S110" s="78">
        <v>8.9036661740904948E-6</v>
      </c>
      <c r="T110" s="78">
        <f t="shared" si="1"/>
        <v>4.4781700026736348E-3</v>
      </c>
      <c r="U110" s="78">
        <f>R110/'סכום נכסי הקרן'!$C$42</f>
        <v>8.049599372993995E-5</v>
      </c>
    </row>
    <row r="111" spans="2:21">
      <c r="B111" s="76" t="s">
        <v>519</v>
      </c>
      <c r="C111" s="70" t="s">
        <v>520</v>
      </c>
      <c r="D111" s="83" t="s">
        <v>114</v>
      </c>
      <c r="E111" s="83" t="s">
        <v>281</v>
      </c>
      <c r="F111" s="70" t="s">
        <v>307</v>
      </c>
      <c r="G111" s="83" t="s">
        <v>291</v>
      </c>
      <c r="H111" s="70" t="s">
        <v>458</v>
      </c>
      <c r="I111" s="70" t="s">
        <v>154</v>
      </c>
      <c r="J111" s="70"/>
      <c r="K111" s="77">
        <v>2.1799999999029169</v>
      </c>
      <c r="L111" s="83" t="s">
        <v>158</v>
      </c>
      <c r="M111" s="84">
        <v>1.06E-2</v>
      </c>
      <c r="N111" s="84">
        <v>2.1899999998620402E-2</v>
      </c>
      <c r="O111" s="77">
        <v>0.15767000000000003</v>
      </c>
      <c r="P111" s="79">
        <v>4965000</v>
      </c>
      <c r="Q111" s="70"/>
      <c r="R111" s="77">
        <v>7.8283354320000011</v>
      </c>
      <c r="S111" s="78">
        <v>1.1611311584063631E-5</v>
      </c>
      <c r="T111" s="78">
        <f t="shared" si="1"/>
        <v>5.453950062749232E-3</v>
      </c>
      <c r="U111" s="78">
        <f>R111/'סכום נכסי הקרן'!$C$42</f>
        <v>9.8035833787541728E-5</v>
      </c>
    </row>
    <row r="112" spans="2:21">
      <c r="B112" s="76" t="s">
        <v>521</v>
      </c>
      <c r="C112" s="70" t="s">
        <v>522</v>
      </c>
      <c r="D112" s="83" t="s">
        <v>114</v>
      </c>
      <c r="E112" s="83" t="s">
        <v>281</v>
      </c>
      <c r="F112" s="70" t="s">
        <v>307</v>
      </c>
      <c r="G112" s="83" t="s">
        <v>291</v>
      </c>
      <c r="H112" s="70" t="s">
        <v>458</v>
      </c>
      <c r="I112" s="70" t="s">
        <v>154</v>
      </c>
      <c r="J112" s="70"/>
      <c r="K112" s="77">
        <v>4.0499999998812921</v>
      </c>
      <c r="L112" s="83" t="s">
        <v>158</v>
      </c>
      <c r="M112" s="84">
        <v>1.89E-2</v>
      </c>
      <c r="N112" s="84">
        <v>2.2799999999636892E-2</v>
      </c>
      <c r="O112" s="77">
        <v>0.29096800000000006</v>
      </c>
      <c r="P112" s="79">
        <v>4921791</v>
      </c>
      <c r="Q112" s="70"/>
      <c r="R112" s="77">
        <v>14.320816534000002</v>
      </c>
      <c r="S112" s="78">
        <v>1.3348380585374808E-5</v>
      </c>
      <c r="T112" s="78">
        <f t="shared" si="1"/>
        <v>9.9772191563175135E-3</v>
      </c>
      <c r="U112" s="78">
        <f>R112/'סכום נכסי הקרן'!$C$42</f>
        <v>1.7934249261856406E-4</v>
      </c>
    </row>
    <row r="113" spans="2:21">
      <c r="B113" s="76" t="s">
        <v>523</v>
      </c>
      <c r="C113" s="70" t="s">
        <v>524</v>
      </c>
      <c r="D113" s="83" t="s">
        <v>114</v>
      </c>
      <c r="E113" s="83" t="s">
        <v>281</v>
      </c>
      <c r="F113" s="70" t="s">
        <v>525</v>
      </c>
      <c r="G113" s="83" t="s">
        <v>291</v>
      </c>
      <c r="H113" s="70" t="s">
        <v>454</v>
      </c>
      <c r="I113" s="70" t="s">
        <v>285</v>
      </c>
      <c r="J113" s="70"/>
      <c r="K113" s="77">
        <v>1.2300000000180593</v>
      </c>
      <c r="L113" s="83" t="s">
        <v>158</v>
      </c>
      <c r="M113" s="84">
        <v>4.4999999999999998E-2</v>
      </c>
      <c r="N113" s="84">
        <v>1.8700000000104557E-2</v>
      </c>
      <c r="O113" s="77">
        <v>16720.434284000003</v>
      </c>
      <c r="P113" s="79">
        <v>124.49</v>
      </c>
      <c r="Q113" s="77">
        <v>0.22680795400000003</v>
      </c>
      <c r="R113" s="77">
        <v>21.042076293999997</v>
      </c>
      <c r="S113" s="78">
        <v>9.8240825513794907E-6</v>
      </c>
      <c r="T113" s="78">
        <f t="shared" si="1"/>
        <v>1.465987684366709E-2</v>
      </c>
      <c r="U113" s="78">
        <f>R113/'סכום נכסי הקרן'!$C$42</f>
        <v>2.6351419302638737E-4</v>
      </c>
    </row>
    <row r="114" spans="2:21">
      <c r="B114" s="76" t="s">
        <v>526</v>
      </c>
      <c r="C114" s="70" t="s">
        <v>527</v>
      </c>
      <c r="D114" s="83" t="s">
        <v>114</v>
      </c>
      <c r="E114" s="83" t="s">
        <v>281</v>
      </c>
      <c r="F114" s="70" t="s">
        <v>429</v>
      </c>
      <c r="G114" s="83" t="s">
        <v>337</v>
      </c>
      <c r="H114" s="70" t="s">
        <v>454</v>
      </c>
      <c r="I114" s="70" t="s">
        <v>285</v>
      </c>
      <c r="J114" s="70"/>
      <c r="K114" s="77">
        <v>1.960000000032911</v>
      </c>
      <c r="L114" s="83" t="s">
        <v>158</v>
      </c>
      <c r="M114" s="84">
        <v>4.9000000000000002E-2</v>
      </c>
      <c r="N114" s="84">
        <v>1.6399999998848114E-2</v>
      </c>
      <c r="O114" s="77">
        <v>3299.7165590000004</v>
      </c>
      <c r="P114" s="79">
        <v>109.61</v>
      </c>
      <c r="Q114" s="77">
        <v>1.2447767090000001</v>
      </c>
      <c r="R114" s="77">
        <v>4.8615960290000011</v>
      </c>
      <c r="S114" s="78">
        <v>1.1026401583104231E-5</v>
      </c>
      <c r="T114" s="78">
        <f t="shared" si="1"/>
        <v>3.3870421365748611E-3</v>
      </c>
      <c r="U114" s="78">
        <f>R114/'סכום נכסי הקרן'!$C$42</f>
        <v>6.0882753987900006E-5</v>
      </c>
    </row>
    <row r="115" spans="2:21">
      <c r="B115" s="76" t="s">
        <v>528</v>
      </c>
      <c r="C115" s="70" t="s">
        <v>529</v>
      </c>
      <c r="D115" s="83" t="s">
        <v>114</v>
      </c>
      <c r="E115" s="83" t="s">
        <v>281</v>
      </c>
      <c r="F115" s="70" t="s">
        <v>429</v>
      </c>
      <c r="G115" s="83" t="s">
        <v>337</v>
      </c>
      <c r="H115" s="70" t="s">
        <v>454</v>
      </c>
      <c r="I115" s="70" t="s">
        <v>285</v>
      </c>
      <c r="J115" s="70"/>
      <c r="K115" s="77">
        <v>1.3599999996611616</v>
      </c>
      <c r="L115" s="83" t="s">
        <v>158</v>
      </c>
      <c r="M115" s="84">
        <v>5.8499999999999996E-2</v>
      </c>
      <c r="N115" s="84">
        <v>2.0899999995764515E-2</v>
      </c>
      <c r="O115" s="77">
        <v>2542.2133870000002</v>
      </c>
      <c r="P115" s="79">
        <v>116.09</v>
      </c>
      <c r="Q115" s="70"/>
      <c r="R115" s="77">
        <v>2.9512556249999999</v>
      </c>
      <c r="S115" s="78">
        <v>3.5938778318062328E-6</v>
      </c>
      <c r="T115" s="78">
        <f t="shared" si="1"/>
        <v>2.0561204793757195E-3</v>
      </c>
      <c r="U115" s="78">
        <f>R115/'סכום נכסי הקרן'!$C$42</f>
        <v>3.6959173304500209E-5</v>
      </c>
    </row>
    <row r="116" spans="2:21">
      <c r="B116" s="76" t="s">
        <v>530</v>
      </c>
      <c r="C116" s="70" t="s">
        <v>531</v>
      </c>
      <c r="D116" s="83" t="s">
        <v>114</v>
      </c>
      <c r="E116" s="83" t="s">
        <v>281</v>
      </c>
      <c r="F116" s="70" t="s">
        <v>429</v>
      </c>
      <c r="G116" s="83" t="s">
        <v>337</v>
      </c>
      <c r="H116" s="70" t="s">
        <v>454</v>
      </c>
      <c r="I116" s="70" t="s">
        <v>285</v>
      </c>
      <c r="J116" s="70"/>
      <c r="K116" s="77">
        <v>5.9700000006560039</v>
      </c>
      <c r="L116" s="83" t="s">
        <v>158</v>
      </c>
      <c r="M116" s="84">
        <v>2.2499999999999999E-2</v>
      </c>
      <c r="N116" s="84">
        <v>1.7400000001135393E-2</v>
      </c>
      <c r="O116" s="77">
        <v>3019.7237060000007</v>
      </c>
      <c r="P116" s="79">
        <v>105</v>
      </c>
      <c r="Q116" s="70"/>
      <c r="R116" s="77">
        <v>3.1707099360000006</v>
      </c>
      <c r="S116" s="78">
        <v>7.7588294719433059E-6</v>
      </c>
      <c r="T116" s="78">
        <f t="shared" si="1"/>
        <v>2.2090128616255255E-3</v>
      </c>
      <c r="U116" s="78">
        <f>R116/'סכום נכסי הקרן'!$C$42</f>
        <v>3.9707444190953399E-5</v>
      </c>
    </row>
    <row r="117" spans="2:21">
      <c r="B117" s="76" t="s">
        <v>532</v>
      </c>
      <c r="C117" s="70" t="s">
        <v>533</v>
      </c>
      <c r="D117" s="83" t="s">
        <v>114</v>
      </c>
      <c r="E117" s="83" t="s">
        <v>281</v>
      </c>
      <c r="F117" s="70" t="s">
        <v>534</v>
      </c>
      <c r="G117" s="83" t="s">
        <v>397</v>
      </c>
      <c r="H117" s="70" t="s">
        <v>458</v>
      </c>
      <c r="I117" s="70" t="s">
        <v>154</v>
      </c>
      <c r="J117" s="70"/>
      <c r="K117" s="77">
        <v>1.2399999990977588</v>
      </c>
      <c r="L117" s="83" t="s">
        <v>158</v>
      </c>
      <c r="M117" s="84">
        <v>4.0500000000000001E-2</v>
      </c>
      <c r="N117" s="84">
        <v>0.01</v>
      </c>
      <c r="O117" s="77">
        <v>596.97334600000011</v>
      </c>
      <c r="P117" s="79">
        <v>126.25</v>
      </c>
      <c r="Q117" s="70"/>
      <c r="R117" s="77">
        <v>0.75367883200000008</v>
      </c>
      <c r="S117" s="78">
        <v>8.2083465699404366E-6</v>
      </c>
      <c r="T117" s="78">
        <f t="shared" si="1"/>
        <v>5.2508310978557568E-4</v>
      </c>
      <c r="U117" s="78">
        <f>R117/'סכום נכסי הקרן'!$C$42</f>
        <v>9.438473011913802E-6</v>
      </c>
    </row>
    <row r="118" spans="2:21">
      <c r="B118" s="76" t="s">
        <v>535</v>
      </c>
      <c r="C118" s="70" t="s">
        <v>536</v>
      </c>
      <c r="D118" s="83" t="s">
        <v>114</v>
      </c>
      <c r="E118" s="83" t="s">
        <v>281</v>
      </c>
      <c r="F118" s="70" t="s">
        <v>537</v>
      </c>
      <c r="G118" s="83" t="s">
        <v>337</v>
      </c>
      <c r="H118" s="70" t="s">
        <v>458</v>
      </c>
      <c r="I118" s="70" t="s">
        <v>154</v>
      </c>
      <c r="J118" s="70"/>
      <c r="K118" s="77">
        <v>6.5700000003475258</v>
      </c>
      <c r="L118" s="83" t="s">
        <v>158</v>
      </c>
      <c r="M118" s="84">
        <v>1.9599999999999999E-2</v>
      </c>
      <c r="N118" s="84">
        <v>9.200000000144053E-3</v>
      </c>
      <c r="O118" s="77">
        <v>5113.7548740000011</v>
      </c>
      <c r="P118" s="79">
        <v>108.6</v>
      </c>
      <c r="Q118" s="70"/>
      <c r="R118" s="77">
        <v>5.5535379510000009</v>
      </c>
      <c r="S118" s="78">
        <v>5.1847257171892836E-6</v>
      </c>
      <c r="T118" s="78">
        <f t="shared" si="1"/>
        <v>3.8691135452020948E-3</v>
      </c>
      <c r="U118" s="78">
        <f>R118/'סכום נכסי הקרן'!$C$42</f>
        <v>6.9548083143129309E-5</v>
      </c>
    </row>
    <row r="119" spans="2:21">
      <c r="B119" s="76" t="s">
        <v>538</v>
      </c>
      <c r="C119" s="70" t="s">
        <v>539</v>
      </c>
      <c r="D119" s="83" t="s">
        <v>114</v>
      </c>
      <c r="E119" s="83" t="s">
        <v>281</v>
      </c>
      <c r="F119" s="70" t="s">
        <v>537</v>
      </c>
      <c r="G119" s="83" t="s">
        <v>337</v>
      </c>
      <c r="H119" s="70" t="s">
        <v>458</v>
      </c>
      <c r="I119" s="70" t="s">
        <v>154</v>
      </c>
      <c r="J119" s="70"/>
      <c r="K119" s="77">
        <v>2.5999999994151239</v>
      </c>
      <c r="L119" s="83" t="s">
        <v>158</v>
      </c>
      <c r="M119" s="84">
        <v>2.75E-2</v>
      </c>
      <c r="N119" s="84">
        <v>6.49999999853781E-3</v>
      </c>
      <c r="O119" s="77">
        <v>1291.6061610000002</v>
      </c>
      <c r="P119" s="79">
        <v>105.9</v>
      </c>
      <c r="Q119" s="70"/>
      <c r="R119" s="77">
        <v>1.3678109680000001</v>
      </c>
      <c r="S119" s="78">
        <v>3.0688700625680842E-6</v>
      </c>
      <c r="T119" s="78">
        <f t="shared" si="1"/>
        <v>9.5294494973458205E-4</v>
      </c>
      <c r="U119" s="78">
        <f>R119/'סכום נכסי הקרן'!$C$42</f>
        <v>1.7129374421474655E-5</v>
      </c>
    </row>
    <row r="120" spans="2:21">
      <c r="B120" s="76" t="s">
        <v>540</v>
      </c>
      <c r="C120" s="70" t="s">
        <v>541</v>
      </c>
      <c r="D120" s="83" t="s">
        <v>114</v>
      </c>
      <c r="E120" s="83" t="s">
        <v>281</v>
      </c>
      <c r="F120" s="70" t="s">
        <v>319</v>
      </c>
      <c r="G120" s="83" t="s">
        <v>291</v>
      </c>
      <c r="H120" s="70" t="s">
        <v>458</v>
      </c>
      <c r="I120" s="70" t="s">
        <v>154</v>
      </c>
      <c r="J120" s="70"/>
      <c r="K120" s="77">
        <v>2.5399999999524989</v>
      </c>
      <c r="L120" s="83" t="s">
        <v>158</v>
      </c>
      <c r="M120" s="84">
        <v>1.4199999999999999E-2</v>
      </c>
      <c r="N120" s="84">
        <v>2.239999999952498E-2</v>
      </c>
      <c r="O120" s="77">
        <v>0.25404599999999999</v>
      </c>
      <c r="P120" s="79">
        <v>4972000</v>
      </c>
      <c r="Q120" s="70"/>
      <c r="R120" s="77">
        <v>12.631188290000003</v>
      </c>
      <c r="S120" s="78">
        <v>1.1987259944321238E-5</v>
      </c>
      <c r="T120" s="78">
        <f t="shared" si="1"/>
        <v>8.8000662165344558E-3</v>
      </c>
      <c r="U120" s="78">
        <f>R120/'סכום נכסי הקרן'!$C$42</f>
        <v>1.5818293511999108E-4</v>
      </c>
    </row>
    <row r="121" spans="2:21">
      <c r="B121" s="76" t="s">
        <v>542</v>
      </c>
      <c r="C121" s="70" t="s">
        <v>543</v>
      </c>
      <c r="D121" s="83" t="s">
        <v>114</v>
      </c>
      <c r="E121" s="83" t="s">
        <v>281</v>
      </c>
      <c r="F121" s="70" t="s">
        <v>319</v>
      </c>
      <c r="G121" s="83" t="s">
        <v>291</v>
      </c>
      <c r="H121" s="70" t="s">
        <v>458</v>
      </c>
      <c r="I121" s="70" t="s">
        <v>154</v>
      </c>
      <c r="J121" s="70"/>
      <c r="K121" s="77">
        <v>4.3099999994780589</v>
      </c>
      <c r="L121" s="83" t="s">
        <v>158</v>
      </c>
      <c r="M121" s="84">
        <v>2.0199999999999999E-2</v>
      </c>
      <c r="N121" s="84">
        <v>2.3999999997252938E-2</v>
      </c>
      <c r="O121" s="77">
        <v>2.9300000000000007E-2</v>
      </c>
      <c r="P121" s="79">
        <v>4969567</v>
      </c>
      <c r="Q121" s="70"/>
      <c r="R121" s="77">
        <v>1.4561037960000003</v>
      </c>
      <c r="S121" s="78">
        <v>1.3922546923259685E-6</v>
      </c>
      <c r="T121" s="78">
        <f t="shared" si="1"/>
        <v>1.0144579851676947E-3</v>
      </c>
      <c r="U121" s="78">
        <f>R121/'סכום נכסי הקרן'!$C$42</f>
        <v>1.82350834301941E-5</v>
      </c>
    </row>
    <row r="122" spans="2:21">
      <c r="B122" s="76" t="s">
        <v>544</v>
      </c>
      <c r="C122" s="70" t="s">
        <v>545</v>
      </c>
      <c r="D122" s="83" t="s">
        <v>114</v>
      </c>
      <c r="E122" s="83" t="s">
        <v>281</v>
      </c>
      <c r="F122" s="70" t="s">
        <v>319</v>
      </c>
      <c r="G122" s="83" t="s">
        <v>291</v>
      </c>
      <c r="H122" s="70" t="s">
        <v>458</v>
      </c>
      <c r="I122" s="70" t="s">
        <v>154</v>
      </c>
      <c r="J122" s="70"/>
      <c r="K122" s="77">
        <v>5.2600000002075253</v>
      </c>
      <c r="L122" s="83" t="s">
        <v>158</v>
      </c>
      <c r="M122" s="84">
        <v>2.5899999999999999E-2</v>
      </c>
      <c r="N122" s="84">
        <v>2.6800000001079804E-2</v>
      </c>
      <c r="O122" s="77">
        <v>0.23650600000000005</v>
      </c>
      <c r="P122" s="79">
        <v>5012144</v>
      </c>
      <c r="Q122" s="70"/>
      <c r="R122" s="77">
        <v>11.854001729000002</v>
      </c>
      <c r="S122" s="78">
        <v>1.119661032997207E-5</v>
      </c>
      <c r="T122" s="78">
        <f t="shared" si="1"/>
        <v>8.2586054258014657E-3</v>
      </c>
      <c r="U122" s="78">
        <f>R122/'סכום נכסי הקרן'!$C$42</f>
        <v>1.4845007004567971E-4</v>
      </c>
    </row>
    <row r="123" spans="2:21">
      <c r="B123" s="76" t="s">
        <v>546</v>
      </c>
      <c r="C123" s="70" t="s">
        <v>547</v>
      </c>
      <c r="D123" s="83" t="s">
        <v>114</v>
      </c>
      <c r="E123" s="83" t="s">
        <v>281</v>
      </c>
      <c r="F123" s="70" t="s">
        <v>319</v>
      </c>
      <c r="G123" s="83" t="s">
        <v>291</v>
      </c>
      <c r="H123" s="70" t="s">
        <v>458</v>
      </c>
      <c r="I123" s="70" t="s">
        <v>154</v>
      </c>
      <c r="J123" s="70"/>
      <c r="K123" s="77">
        <v>3.1599999999478618</v>
      </c>
      <c r="L123" s="83" t="s">
        <v>158</v>
      </c>
      <c r="M123" s="84">
        <v>1.5900000000000001E-2</v>
      </c>
      <c r="N123" s="84">
        <v>2.1799999999413441E-2</v>
      </c>
      <c r="O123" s="77">
        <v>0.18532800000000002</v>
      </c>
      <c r="P123" s="79">
        <v>4967500</v>
      </c>
      <c r="Q123" s="70"/>
      <c r="R123" s="77">
        <v>9.2061891530000004</v>
      </c>
      <c r="S123" s="78">
        <v>1.2379959919839681E-5</v>
      </c>
      <c r="T123" s="78">
        <f t="shared" si="1"/>
        <v>6.4138917327738803E-3</v>
      </c>
      <c r="U123" s="78">
        <f>R123/'סכום נכסי הקרן'!$C$42</f>
        <v>1.1529097564354054E-4</v>
      </c>
    </row>
    <row r="124" spans="2:21">
      <c r="B124" s="76" t="s">
        <v>548</v>
      </c>
      <c r="C124" s="70" t="s">
        <v>549</v>
      </c>
      <c r="D124" s="83" t="s">
        <v>114</v>
      </c>
      <c r="E124" s="83" t="s">
        <v>281</v>
      </c>
      <c r="F124" s="70" t="s">
        <v>550</v>
      </c>
      <c r="G124" s="83" t="s">
        <v>401</v>
      </c>
      <c r="H124" s="70" t="s">
        <v>454</v>
      </c>
      <c r="I124" s="70" t="s">
        <v>285</v>
      </c>
      <c r="J124" s="70"/>
      <c r="K124" s="77">
        <v>4.0300000002986147</v>
      </c>
      <c r="L124" s="83" t="s">
        <v>158</v>
      </c>
      <c r="M124" s="84">
        <v>1.9400000000000001E-2</v>
      </c>
      <c r="N124" s="84">
        <v>4.9000000012522551E-3</v>
      </c>
      <c r="O124" s="77">
        <v>4831.6448500000006</v>
      </c>
      <c r="P124" s="79">
        <v>107.43</v>
      </c>
      <c r="Q124" s="70"/>
      <c r="R124" s="77">
        <v>5.1906358150000003</v>
      </c>
      <c r="S124" s="78">
        <v>8.914058435368755E-6</v>
      </c>
      <c r="T124" s="78">
        <f t="shared" si="1"/>
        <v>3.61628200207245E-3</v>
      </c>
      <c r="U124" s="78">
        <f>R124/'סכום נכסי הקרן'!$C$42</f>
        <v>6.5003386023916758E-5</v>
      </c>
    </row>
    <row r="125" spans="2:21">
      <c r="B125" s="76" t="s">
        <v>551</v>
      </c>
      <c r="C125" s="70" t="s">
        <v>552</v>
      </c>
      <c r="D125" s="83" t="s">
        <v>114</v>
      </c>
      <c r="E125" s="83" t="s">
        <v>281</v>
      </c>
      <c r="F125" s="70" t="s">
        <v>550</v>
      </c>
      <c r="G125" s="83" t="s">
        <v>401</v>
      </c>
      <c r="H125" s="70" t="s">
        <v>454</v>
      </c>
      <c r="I125" s="70" t="s">
        <v>285</v>
      </c>
      <c r="J125" s="70"/>
      <c r="K125" s="77">
        <v>5.0300000000154874</v>
      </c>
      <c r="L125" s="83" t="s">
        <v>158</v>
      </c>
      <c r="M125" s="84">
        <v>1.23E-2</v>
      </c>
      <c r="N125" s="84">
        <v>7.8999999999483754E-3</v>
      </c>
      <c r="O125" s="77">
        <v>18760.870064000002</v>
      </c>
      <c r="P125" s="79">
        <v>103.25</v>
      </c>
      <c r="Q125" s="70"/>
      <c r="R125" s="77">
        <v>19.370598990000001</v>
      </c>
      <c r="S125" s="78">
        <v>1.0769625132246127E-5</v>
      </c>
      <c r="T125" s="78">
        <f t="shared" si="1"/>
        <v>1.349536954499278E-2</v>
      </c>
      <c r="U125" s="78">
        <f>R125/'סכום נכסי הקרן'!$C$42</f>
        <v>2.4258194343412283E-4</v>
      </c>
    </row>
    <row r="126" spans="2:21">
      <c r="B126" s="76" t="s">
        <v>553</v>
      </c>
      <c r="C126" s="70" t="s">
        <v>554</v>
      </c>
      <c r="D126" s="83" t="s">
        <v>114</v>
      </c>
      <c r="E126" s="83" t="s">
        <v>281</v>
      </c>
      <c r="F126" s="70" t="s">
        <v>555</v>
      </c>
      <c r="G126" s="83" t="s">
        <v>397</v>
      </c>
      <c r="H126" s="70" t="s">
        <v>458</v>
      </c>
      <c r="I126" s="70" t="s">
        <v>154</v>
      </c>
      <c r="J126" s="70"/>
      <c r="K126" s="77">
        <v>5.6999999996880728</v>
      </c>
      <c r="L126" s="83" t="s">
        <v>158</v>
      </c>
      <c r="M126" s="84">
        <v>2.2499999999999999E-2</v>
      </c>
      <c r="N126" s="84">
        <v>3.4999999984403653E-3</v>
      </c>
      <c r="O126" s="77">
        <v>1408.1870300000003</v>
      </c>
      <c r="P126" s="79">
        <v>113.83</v>
      </c>
      <c r="Q126" s="70"/>
      <c r="R126" s="77">
        <v>1.6029392950000003</v>
      </c>
      <c r="S126" s="78">
        <v>3.4420227156281683E-6</v>
      </c>
      <c r="T126" s="78">
        <f t="shared" si="1"/>
        <v>1.1167573163526215E-3</v>
      </c>
      <c r="U126" s="78">
        <f>R126/'סכום נכסי הקרן'!$C$42</f>
        <v>2.0073934192162157E-5</v>
      </c>
    </row>
    <row r="127" spans="2:21">
      <c r="B127" s="76" t="s">
        <v>556</v>
      </c>
      <c r="C127" s="70" t="s">
        <v>557</v>
      </c>
      <c r="D127" s="83" t="s">
        <v>114</v>
      </c>
      <c r="E127" s="83" t="s">
        <v>281</v>
      </c>
      <c r="F127" s="70" t="s">
        <v>558</v>
      </c>
      <c r="G127" s="83" t="s">
        <v>337</v>
      </c>
      <c r="H127" s="70" t="s">
        <v>458</v>
      </c>
      <c r="I127" s="70" t="s">
        <v>154</v>
      </c>
      <c r="J127" s="70"/>
      <c r="K127" s="77">
        <v>3.7333333333333334</v>
      </c>
      <c r="L127" s="83" t="s">
        <v>158</v>
      </c>
      <c r="M127" s="84">
        <v>1.6E-2</v>
      </c>
      <c r="N127" s="84">
        <v>1.1333333333333331E-2</v>
      </c>
      <c r="O127" s="77">
        <v>1.5000000000000002E-5</v>
      </c>
      <c r="P127" s="79">
        <v>103.89</v>
      </c>
      <c r="Q127" s="70"/>
      <c r="R127" s="77">
        <v>1.5000000000000002E-8</v>
      </c>
      <c r="S127" s="78">
        <v>2.5928215957175495E-14</v>
      </c>
      <c r="T127" s="78">
        <f t="shared" si="1"/>
        <v>1.0450401832147563E-11</v>
      </c>
      <c r="U127" s="78">
        <f>R127/'סכום נכסי הקרן'!$C$42</f>
        <v>1.8784804503930534E-13</v>
      </c>
    </row>
    <row r="128" spans="2:21">
      <c r="B128" s="76" t="s">
        <v>559</v>
      </c>
      <c r="C128" s="70" t="s">
        <v>560</v>
      </c>
      <c r="D128" s="83" t="s">
        <v>114</v>
      </c>
      <c r="E128" s="83" t="s">
        <v>281</v>
      </c>
      <c r="F128" s="70" t="s">
        <v>561</v>
      </c>
      <c r="G128" s="83" t="s">
        <v>150</v>
      </c>
      <c r="H128" s="70" t="s">
        <v>454</v>
      </c>
      <c r="I128" s="70" t="s">
        <v>285</v>
      </c>
      <c r="J128" s="70"/>
      <c r="K128" s="77">
        <v>1.380000000021778</v>
      </c>
      <c r="L128" s="83" t="s">
        <v>158</v>
      </c>
      <c r="M128" s="84">
        <v>2.1499999999999998E-2</v>
      </c>
      <c r="N128" s="84">
        <v>1.3199999999419258E-2</v>
      </c>
      <c r="O128" s="77">
        <v>4904.3237930000005</v>
      </c>
      <c r="P128" s="79">
        <v>101.7</v>
      </c>
      <c r="Q128" s="77">
        <v>0.52250307800000007</v>
      </c>
      <c r="R128" s="77">
        <v>5.5102003760000011</v>
      </c>
      <c r="S128" s="78">
        <v>9.2523453813341965E-6</v>
      </c>
      <c r="T128" s="78">
        <f t="shared" si="1"/>
        <v>3.8389205403233729E-3</v>
      </c>
      <c r="U128" s="78">
        <f>R128/'סכום נכסי הקרן'!$C$42</f>
        <v>6.9005357893763027E-5</v>
      </c>
    </row>
    <row r="129" spans="2:21">
      <c r="B129" s="76" t="s">
        <v>562</v>
      </c>
      <c r="C129" s="70" t="s">
        <v>563</v>
      </c>
      <c r="D129" s="83" t="s">
        <v>114</v>
      </c>
      <c r="E129" s="83" t="s">
        <v>281</v>
      </c>
      <c r="F129" s="70" t="s">
        <v>561</v>
      </c>
      <c r="G129" s="83" t="s">
        <v>150</v>
      </c>
      <c r="H129" s="70" t="s">
        <v>454</v>
      </c>
      <c r="I129" s="70" t="s">
        <v>285</v>
      </c>
      <c r="J129" s="70"/>
      <c r="K129" s="77">
        <v>2.8699999995868661</v>
      </c>
      <c r="L129" s="83" t="s">
        <v>158</v>
      </c>
      <c r="M129" s="84">
        <v>1.8000000000000002E-2</v>
      </c>
      <c r="N129" s="84">
        <v>2.0399999999094504E-2</v>
      </c>
      <c r="O129" s="77">
        <v>3537.4985990000005</v>
      </c>
      <c r="P129" s="79">
        <v>99.9</v>
      </c>
      <c r="Q129" s="70"/>
      <c r="R129" s="77">
        <v>3.5339610580000005</v>
      </c>
      <c r="S129" s="78">
        <v>4.3080922984473233E-6</v>
      </c>
      <c r="T129" s="78">
        <f t="shared" si="1"/>
        <v>2.4620875410174227E-3</v>
      </c>
      <c r="U129" s="78">
        <f>R129/'סכום נכסי הקרן'!$C$42</f>
        <v>4.4256511732689011E-5</v>
      </c>
    </row>
    <row r="130" spans="2:21">
      <c r="B130" s="76" t="s">
        <v>564</v>
      </c>
      <c r="C130" s="70" t="s">
        <v>565</v>
      </c>
      <c r="D130" s="83" t="s">
        <v>114</v>
      </c>
      <c r="E130" s="83" t="s">
        <v>281</v>
      </c>
      <c r="F130" s="70" t="s">
        <v>566</v>
      </c>
      <c r="G130" s="83" t="s">
        <v>291</v>
      </c>
      <c r="H130" s="70" t="s">
        <v>567</v>
      </c>
      <c r="I130" s="70" t="s">
        <v>154</v>
      </c>
      <c r="J130" s="70"/>
      <c r="K130" s="77">
        <v>0.75999999888354897</v>
      </c>
      <c r="L130" s="83" t="s">
        <v>158</v>
      </c>
      <c r="M130" s="84">
        <v>4.1500000000000002E-2</v>
      </c>
      <c r="N130" s="84">
        <v>1.6599999995813311E-2</v>
      </c>
      <c r="O130" s="77">
        <v>134.40049400000004</v>
      </c>
      <c r="P130" s="79">
        <v>106.63</v>
      </c>
      <c r="Q130" s="70"/>
      <c r="R130" s="77">
        <v>0.14331124100000001</v>
      </c>
      <c r="S130" s="78">
        <v>1.3400045841149047E-6</v>
      </c>
      <c r="T130" s="78">
        <f t="shared" si="1"/>
        <v>9.9844003700916054E-5</v>
      </c>
      <c r="U130" s="78">
        <f>R130/'סכום נכסי הקרן'!$C$42</f>
        <v>1.7947157636004494E-6</v>
      </c>
    </row>
    <row r="131" spans="2:21">
      <c r="B131" s="76" t="s">
        <v>568</v>
      </c>
      <c r="C131" s="70" t="s">
        <v>569</v>
      </c>
      <c r="D131" s="83" t="s">
        <v>114</v>
      </c>
      <c r="E131" s="83" t="s">
        <v>281</v>
      </c>
      <c r="F131" s="70" t="s">
        <v>570</v>
      </c>
      <c r="G131" s="83" t="s">
        <v>337</v>
      </c>
      <c r="H131" s="70" t="s">
        <v>567</v>
      </c>
      <c r="I131" s="70" t="s">
        <v>154</v>
      </c>
      <c r="J131" s="70"/>
      <c r="K131" s="77">
        <v>4.1300000008471311</v>
      </c>
      <c r="L131" s="83" t="s">
        <v>158</v>
      </c>
      <c r="M131" s="84">
        <v>2.5000000000000001E-2</v>
      </c>
      <c r="N131" s="84">
        <v>2.0900000001210187E-2</v>
      </c>
      <c r="O131" s="77">
        <v>1754.8984460000001</v>
      </c>
      <c r="P131" s="79">
        <v>103.59</v>
      </c>
      <c r="Q131" s="70"/>
      <c r="R131" s="77">
        <v>1.8178993420000003</v>
      </c>
      <c r="S131" s="78">
        <v>5.3862164496564921E-6</v>
      </c>
      <c r="T131" s="78">
        <f t="shared" si="1"/>
        <v>1.2665185742864432E-3</v>
      </c>
      <c r="U131" s="78">
        <f>R131/'סכום נכסי הקרן'!$C$42</f>
        <v>2.2765922498195969E-5</v>
      </c>
    </row>
    <row r="132" spans="2:21">
      <c r="B132" s="76" t="s">
        <v>571</v>
      </c>
      <c r="C132" s="70" t="s">
        <v>572</v>
      </c>
      <c r="D132" s="83" t="s">
        <v>114</v>
      </c>
      <c r="E132" s="83" t="s">
        <v>281</v>
      </c>
      <c r="F132" s="70" t="s">
        <v>570</v>
      </c>
      <c r="G132" s="83" t="s">
        <v>337</v>
      </c>
      <c r="H132" s="70" t="s">
        <v>567</v>
      </c>
      <c r="I132" s="70" t="s">
        <v>154</v>
      </c>
      <c r="J132" s="70"/>
      <c r="K132" s="77">
        <v>6.3700000005737341</v>
      </c>
      <c r="L132" s="83" t="s">
        <v>158</v>
      </c>
      <c r="M132" s="84">
        <v>1.9E-2</v>
      </c>
      <c r="N132" s="84">
        <v>2.4000000002095834E-2</v>
      </c>
      <c r="O132" s="77">
        <v>3894.9995050000011</v>
      </c>
      <c r="P132" s="79">
        <v>98</v>
      </c>
      <c r="Q132" s="70"/>
      <c r="R132" s="77">
        <v>3.8170996130000003</v>
      </c>
      <c r="S132" s="78">
        <v>1.6793655338960256E-5</v>
      </c>
      <c r="T132" s="78">
        <f t="shared" si="1"/>
        <v>2.6593483192789967E-3</v>
      </c>
      <c r="U132" s="78">
        <f>R132/'סכום נכסי הקרן'!$C$42</f>
        <v>4.78023133348226E-5</v>
      </c>
    </row>
    <row r="133" spans="2:21">
      <c r="B133" s="76" t="s">
        <v>573</v>
      </c>
      <c r="C133" s="70" t="s">
        <v>574</v>
      </c>
      <c r="D133" s="83" t="s">
        <v>114</v>
      </c>
      <c r="E133" s="83" t="s">
        <v>281</v>
      </c>
      <c r="F133" s="70" t="s">
        <v>575</v>
      </c>
      <c r="G133" s="83" t="s">
        <v>576</v>
      </c>
      <c r="H133" s="70" t="s">
        <v>577</v>
      </c>
      <c r="I133" s="70" t="s">
        <v>154</v>
      </c>
      <c r="J133" s="70"/>
      <c r="K133" s="77">
        <v>0.73996949788831523</v>
      </c>
      <c r="L133" s="83" t="s">
        <v>158</v>
      </c>
      <c r="M133" s="84">
        <v>5.3499999999999999E-2</v>
      </c>
      <c r="N133" s="84">
        <v>2.8399812294697326E-2</v>
      </c>
      <c r="O133" s="77">
        <v>1.6231000000000002E-2</v>
      </c>
      <c r="P133" s="79">
        <v>105.03</v>
      </c>
      <c r="Q133" s="70"/>
      <c r="R133" s="77">
        <v>1.7048000000000003E-5</v>
      </c>
      <c r="S133" s="78">
        <v>1.3817233020556445E-10</v>
      </c>
      <c r="T133" s="78">
        <f t="shared" si="1"/>
        <v>1.1877230028963445E-8</v>
      </c>
      <c r="U133" s="78">
        <f>R133/'סכום נכסי הקרן'!$C$42</f>
        <v>2.1349556478867185E-10</v>
      </c>
    </row>
    <row r="134" spans="2:21">
      <c r="B134" s="76" t="s">
        <v>578</v>
      </c>
      <c r="C134" s="70" t="s">
        <v>579</v>
      </c>
      <c r="D134" s="83" t="s">
        <v>114</v>
      </c>
      <c r="E134" s="83" t="s">
        <v>281</v>
      </c>
      <c r="F134" s="70" t="s">
        <v>580</v>
      </c>
      <c r="G134" s="83" t="s">
        <v>150</v>
      </c>
      <c r="H134" s="70" t="s">
        <v>581</v>
      </c>
      <c r="I134" s="70" t="s">
        <v>285</v>
      </c>
      <c r="J134" s="70"/>
      <c r="K134" s="77">
        <v>1.8699999998951424</v>
      </c>
      <c r="L134" s="83" t="s">
        <v>158</v>
      </c>
      <c r="M134" s="84">
        <v>3.15E-2</v>
      </c>
      <c r="N134" s="84">
        <v>8.0099999990862397E-2</v>
      </c>
      <c r="O134" s="77">
        <v>4377.5167929999998</v>
      </c>
      <c r="P134" s="79">
        <v>91.5</v>
      </c>
      <c r="Q134" s="70"/>
      <c r="R134" s="77">
        <v>4.0054278660000007</v>
      </c>
      <c r="S134" s="78">
        <v>1.1755766223508787E-5</v>
      </c>
      <c r="T134" s="78">
        <f t="shared" si="1"/>
        <v>2.7905553806254202E-3</v>
      </c>
      <c r="U134" s="78">
        <f>R134/'סכום נכסי הקרן'!$C$42</f>
        <v>5.0160786278270446E-5</v>
      </c>
    </row>
    <row r="135" spans="2:21">
      <c r="B135" s="76" t="s">
        <v>582</v>
      </c>
      <c r="C135" s="70" t="s">
        <v>583</v>
      </c>
      <c r="D135" s="83" t="s">
        <v>114</v>
      </c>
      <c r="E135" s="83" t="s">
        <v>281</v>
      </c>
      <c r="F135" s="70" t="s">
        <v>580</v>
      </c>
      <c r="G135" s="83" t="s">
        <v>150</v>
      </c>
      <c r="H135" s="70" t="s">
        <v>581</v>
      </c>
      <c r="I135" s="70" t="s">
        <v>285</v>
      </c>
      <c r="J135" s="70"/>
      <c r="K135" s="77">
        <v>1.039999999920215</v>
      </c>
      <c r="L135" s="83" t="s">
        <v>158</v>
      </c>
      <c r="M135" s="84">
        <v>2.8500000000000001E-2</v>
      </c>
      <c r="N135" s="84">
        <v>4.2300000000398921E-2</v>
      </c>
      <c r="O135" s="77">
        <v>2484.3754060000006</v>
      </c>
      <c r="P135" s="79">
        <v>100.9</v>
      </c>
      <c r="Q135" s="70"/>
      <c r="R135" s="77">
        <v>2.5067347300000007</v>
      </c>
      <c r="S135" s="78">
        <v>1.1489200825865474E-5</v>
      </c>
      <c r="T135" s="78">
        <f t="shared" si="1"/>
        <v>1.7464256810066619E-3</v>
      </c>
      <c r="U135" s="78">
        <f>R135/'סכום נכסי הקרן'!$C$42</f>
        <v>3.1392347897508734E-5</v>
      </c>
    </row>
    <row r="136" spans="2:21">
      <c r="B136" s="76" t="s">
        <v>584</v>
      </c>
      <c r="C136" s="70" t="s">
        <v>585</v>
      </c>
      <c r="D136" s="83" t="s">
        <v>114</v>
      </c>
      <c r="E136" s="83" t="s">
        <v>281</v>
      </c>
      <c r="F136" s="70" t="s">
        <v>586</v>
      </c>
      <c r="G136" s="83" t="s">
        <v>587</v>
      </c>
      <c r="H136" s="70" t="s">
        <v>577</v>
      </c>
      <c r="I136" s="70" t="s">
        <v>154</v>
      </c>
      <c r="J136" s="70"/>
      <c r="K136" s="77">
        <v>0.25999999976407739</v>
      </c>
      <c r="L136" s="83" t="s">
        <v>158</v>
      </c>
      <c r="M136" s="84">
        <v>4.8000000000000001E-2</v>
      </c>
      <c r="N136" s="84">
        <v>1.4999999991574191E-2</v>
      </c>
      <c r="O136" s="77">
        <v>581.83622800000012</v>
      </c>
      <c r="P136" s="79">
        <v>101.99</v>
      </c>
      <c r="Q136" s="70"/>
      <c r="R136" s="77">
        <v>0.593414789</v>
      </c>
      <c r="S136" s="78">
        <v>7.4743875957042308E-6</v>
      </c>
      <c r="T136" s="78">
        <f t="shared" si="1"/>
        <v>4.1342819987927055E-4</v>
      </c>
      <c r="U136" s="78">
        <f>R136/'סכום נכסי הקרן'!$C$42</f>
        <v>7.431453867404124E-6</v>
      </c>
    </row>
    <row r="137" spans="2:21">
      <c r="B137" s="76" t="s">
        <v>588</v>
      </c>
      <c r="C137" s="70" t="s">
        <v>589</v>
      </c>
      <c r="D137" s="83" t="s">
        <v>114</v>
      </c>
      <c r="E137" s="83" t="s">
        <v>281</v>
      </c>
      <c r="F137" s="70" t="s">
        <v>333</v>
      </c>
      <c r="G137" s="83" t="s">
        <v>291</v>
      </c>
      <c r="H137" s="70" t="s">
        <v>581</v>
      </c>
      <c r="I137" s="70" t="s">
        <v>285</v>
      </c>
      <c r="J137" s="70"/>
      <c r="K137" s="77">
        <v>1.2199999999686295</v>
      </c>
      <c r="L137" s="83" t="s">
        <v>158</v>
      </c>
      <c r="M137" s="84">
        <v>5.0999999999999997E-2</v>
      </c>
      <c r="N137" s="84">
        <v>1.9699999999424872E-2</v>
      </c>
      <c r="O137" s="77">
        <v>15057.639078000002</v>
      </c>
      <c r="P137" s="79">
        <v>125.48</v>
      </c>
      <c r="Q137" s="77">
        <v>0.23193626500000003</v>
      </c>
      <c r="R137" s="77">
        <v>19.126262530000005</v>
      </c>
      <c r="S137" s="78">
        <v>1.3125072105403178E-5</v>
      </c>
      <c r="T137" s="78">
        <f t="shared" si="1"/>
        <v>1.3325141932376487E-2</v>
      </c>
      <c r="U137" s="78">
        <f>R137/'סכום נכסי הקרן'!$C$42</f>
        <v>2.3952206834460126E-4</v>
      </c>
    </row>
    <row r="138" spans="2:21">
      <c r="B138" s="76" t="s">
        <v>590</v>
      </c>
      <c r="C138" s="70" t="s">
        <v>591</v>
      </c>
      <c r="D138" s="83" t="s">
        <v>114</v>
      </c>
      <c r="E138" s="83" t="s">
        <v>281</v>
      </c>
      <c r="F138" s="70" t="s">
        <v>499</v>
      </c>
      <c r="G138" s="83" t="s">
        <v>291</v>
      </c>
      <c r="H138" s="70" t="s">
        <v>581</v>
      </c>
      <c r="I138" s="70" t="s">
        <v>285</v>
      </c>
      <c r="J138" s="70"/>
      <c r="K138" s="77">
        <v>0.74000000141482825</v>
      </c>
      <c r="L138" s="83" t="s">
        <v>158</v>
      </c>
      <c r="M138" s="84">
        <v>2.4E-2</v>
      </c>
      <c r="N138" s="84">
        <v>1.1200000020678256E-2</v>
      </c>
      <c r="O138" s="77">
        <v>355.48485899999997</v>
      </c>
      <c r="P138" s="79">
        <v>103.39</v>
      </c>
      <c r="Q138" s="70"/>
      <c r="R138" s="77">
        <v>0.36753580200000002</v>
      </c>
      <c r="S138" s="78">
        <v>8.1688571472823342E-6</v>
      </c>
      <c r="T138" s="78">
        <f t="shared" si="1"/>
        <v>2.5605978790670824E-4</v>
      </c>
      <c r="U138" s="78">
        <f>R138/'סכום נכסי הקרן'!$C$42</f>
        <v>4.6027254591768801E-6</v>
      </c>
    </row>
    <row r="139" spans="2:21">
      <c r="B139" s="76" t="s">
        <v>592</v>
      </c>
      <c r="C139" s="70" t="s">
        <v>593</v>
      </c>
      <c r="D139" s="83" t="s">
        <v>114</v>
      </c>
      <c r="E139" s="83" t="s">
        <v>281</v>
      </c>
      <c r="F139" s="70" t="s">
        <v>516</v>
      </c>
      <c r="G139" s="83" t="s">
        <v>337</v>
      </c>
      <c r="H139" s="70" t="s">
        <v>581</v>
      </c>
      <c r="I139" s="70" t="s">
        <v>285</v>
      </c>
      <c r="J139" s="70"/>
      <c r="K139" s="77">
        <v>2.0399999985954147</v>
      </c>
      <c r="L139" s="83" t="s">
        <v>158</v>
      </c>
      <c r="M139" s="84">
        <v>3.4500000000000003E-2</v>
      </c>
      <c r="N139" s="84">
        <v>1.359999996137389E-2</v>
      </c>
      <c r="O139" s="77">
        <v>108.23047800000002</v>
      </c>
      <c r="P139" s="79">
        <v>105.25</v>
      </c>
      <c r="Q139" s="70"/>
      <c r="R139" s="77">
        <v>0.11391257900000001</v>
      </c>
      <c r="S139" s="78">
        <v>3.4394725576396718E-7</v>
      </c>
      <c r="T139" s="78">
        <f t="shared" si="1"/>
        <v>7.9362148285750259E-5</v>
      </c>
      <c r="U139" s="78">
        <f>R139/'סכום נכסי הקרן'!$C$42</f>
        <v>1.4265503513690286E-6</v>
      </c>
    </row>
    <row r="140" spans="2:21">
      <c r="B140" s="76" t="s">
        <v>594</v>
      </c>
      <c r="C140" s="70" t="s">
        <v>595</v>
      </c>
      <c r="D140" s="83" t="s">
        <v>114</v>
      </c>
      <c r="E140" s="83" t="s">
        <v>281</v>
      </c>
      <c r="F140" s="70" t="s">
        <v>516</v>
      </c>
      <c r="G140" s="83" t="s">
        <v>337</v>
      </c>
      <c r="H140" s="70" t="s">
        <v>581</v>
      </c>
      <c r="I140" s="70" t="s">
        <v>285</v>
      </c>
      <c r="J140" s="70"/>
      <c r="K140" s="77">
        <v>4.320000000583625</v>
      </c>
      <c r="L140" s="83" t="s">
        <v>158</v>
      </c>
      <c r="M140" s="84">
        <v>2.0499999999999997E-2</v>
      </c>
      <c r="N140" s="84">
        <v>1.2300000002240706E-2</v>
      </c>
      <c r="O140" s="77">
        <v>3651.8337840000004</v>
      </c>
      <c r="P140" s="79">
        <v>105.1</v>
      </c>
      <c r="Q140" s="70"/>
      <c r="R140" s="77">
        <v>3.8380773180000007</v>
      </c>
      <c r="S140" s="78">
        <v>6.3869041238682058E-6</v>
      </c>
      <c r="T140" s="78">
        <f t="shared" ref="T140:T150" si="2">R140/$R$11</f>
        <v>2.6739633490634137E-3</v>
      </c>
      <c r="U140" s="78">
        <f>R140/'סכום נכסי הקרן'!$C$42</f>
        <v>4.8065021393066688E-5</v>
      </c>
    </row>
    <row r="141" spans="2:21">
      <c r="B141" s="76" t="s">
        <v>596</v>
      </c>
      <c r="C141" s="70" t="s">
        <v>597</v>
      </c>
      <c r="D141" s="83" t="s">
        <v>114</v>
      </c>
      <c r="E141" s="83" t="s">
        <v>281</v>
      </c>
      <c r="F141" s="70" t="s">
        <v>516</v>
      </c>
      <c r="G141" s="83" t="s">
        <v>337</v>
      </c>
      <c r="H141" s="70" t="s">
        <v>581</v>
      </c>
      <c r="I141" s="70" t="s">
        <v>285</v>
      </c>
      <c r="J141" s="70"/>
      <c r="K141" s="77">
        <v>6.8700000004849908</v>
      </c>
      <c r="L141" s="83" t="s">
        <v>158</v>
      </c>
      <c r="M141" s="84">
        <v>8.3999999999999995E-3</v>
      </c>
      <c r="N141" s="84">
        <v>1.450000000085222E-2</v>
      </c>
      <c r="O141" s="77">
        <v>6735.9839640000009</v>
      </c>
      <c r="P141" s="79">
        <v>95.81</v>
      </c>
      <c r="Q141" s="70"/>
      <c r="R141" s="77">
        <v>6.4537464010000001</v>
      </c>
      <c r="S141" s="78">
        <v>1.1761350121001115E-5</v>
      </c>
      <c r="T141" s="78">
        <f t="shared" si="2"/>
        <v>4.4962828808817416E-3</v>
      </c>
      <c r="U141" s="78">
        <f>R141/'סכום נכסי הקרן'!$C$42</f>
        <v>8.0821576307153506E-5</v>
      </c>
    </row>
    <row r="142" spans="2:21">
      <c r="B142" s="76" t="s">
        <v>598</v>
      </c>
      <c r="C142" s="70" t="s">
        <v>599</v>
      </c>
      <c r="D142" s="83" t="s">
        <v>114</v>
      </c>
      <c r="E142" s="83" t="s">
        <v>281</v>
      </c>
      <c r="F142" s="70" t="s">
        <v>600</v>
      </c>
      <c r="G142" s="83" t="s">
        <v>185</v>
      </c>
      <c r="H142" s="70" t="s">
        <v>581</v>
      </c>
      <c r="I142" s="70" t="s">
        <v>285</v>
      </c>
      <c r="J142" s="70"/>
      <c r="K142" s="77">
        <v>2.1900000000925344</v>
      </c>
      <c r="L142" s="83" t="s">
        <v>158</v>
      </c>
      <c r="M142" s="84">
        <v>1.9799999999999998E-2</v>
      </c>
      <c r="N142" s="84">
        <v>2.4400000001345953E-2</v>
      </c>
      <c r="O142" s="77">
        <v>5967.6165770000007</v>
      </c>
      <c r="P142" s="79">
        <v>99.6</v>
      </c>
      <c r="Q142" s="70"/>
      <c r="R142" s="77">
        <v>5.9437458550000004</v>
      </c>
      <c r="S142" s="78">
        <v>9.8190483658346649E-6</v>
      </c>
      <c r="T142" s="78">
        <f t="shared" si="2"/>
        <v>4.1409688381940984E-3</v>
      </c>
      <c r="U142" s="78">
        <f>R142/'סכום נכסי הקרן'!$C$42</f>
        <v>7.4434735938148298E-5</v>
      </c>
    </row>
    <row r="143" spans="2:21">
      <c r="B143" s="76" t="s">
        <v>601</v>
      </c>
      <c r="C143" s="70" t="s">
        <v>602</v>
      </c>
      <c r="D143" s="83" t="s">
        <v>114</v>
      </c>
      <c r="E143" s="83" t="s">
        <v>281</v>
      </c>
      <c r="F143" s="70" t="s">
        <v>603</v>
      </c>
      <c r="G143" s="83" t="s">
        <v>587</v>
      </c>
      <c r="H143" s="70" t="s">
        <v>604</v>
      </c>
      <c r="I143" s="70" t="s">
        <v>154</v>
      </c>
      <c r="J143" s="70"/>
      <c r="K143" s="77">
        <v>2.5647058823529409</v>
      </c>
      <c r="L143" s="83" t="s">
        <v>158</v>
      </c>
      <c r="M143" s="84">
        <v>4.6500000000000007E-2</v>
      </c>
      <c r="N143" s="84">
        <v>2.6470588235294114E-2</v>
      </c>
      <c r="O143" s="77">
        <v>7.9000000000000009E-5</v>
      </c>
      <c r="P143" s="79">
        <v>106.93</v>
      </c>
      <c r="Q143" s="70"/>
      <c r="R143" s="77">
        <v>8.500000000000002E-8</v>
      </c>
      <c r="S143" s="78">
        <v>1.1023942887603229E-13</v>
      </c>
      <c r="T143" s="78">
        <f t="shared" si="2"/>
        <v>5.9218943715502862E-11</v>
      </c>
      <c r="U143" s="78">
        <f>R143/'סכום נכסי הקרן'!$C$42</f>
        <v>1.0644722552227304E-12</v>
      </c>
    </row>
    <row r="144" spans="2:21">
      <c r="B144" s="76" t="s">
        <v>605</v>
      </c>
      <c r="C144" s="70" t="s">
        <v>606</v>
      </c>
      <c r="D144" s="83" t="s">
        <v>114</v>
      </c>
      <c r="E144" s="83" t="s">
        <v>281</v>
      </c>
      <c r="F144" s="70" t="s">
        <v>607</v>
      </c>
      <c r="G144" s="83" t="s">
        <v>401</v>
      </c>
      <c r="H144" s="70" t="s">
        <v>604</v>
      </c>
      <c r="I144" s="70" t="s">
        <v>154</v>
      </c>
      <c r="J144" s="70"/>
      <c r="K144" s="77">
        <v>5.9499999995363373</v>
      </c>
      <c r="L144" s="83" t="s">
        <v>158</v>
      </c>
      <c r="M144" s="84">
        <v>2.75E-2</v>
      </c>
      <c r="N144" s="84">
        <v>1.9899999997937179E-2</v>
      </c>
      <c r="O144" s="77">
        <v>5075.9125750000012</v>
      </c>
      <c r="P144" s="79">
        <v>104.1</v>
      </c>
      <c r="Q144" s="70"/>
      <c r="R144" s="77">
        <v>5.2840249910000008</v>
      </c>
      <c r="S144" s="78">
        <v>1.2689781437500003E-5</v>
      </c>
      <c r="T144" s="78">
        <f t="shared" si="2"/>
        <v>3.681345629803994E-3</v>
      </c>
      <c r="U144" s="78">
        <f>R144/'סכום נכסי הקרן'!$C$42</f>
        <v>6.6172917633212203E-5</v>
      </c>
    </row>
    <row r="145" spans="2:21">
      <c r="B145" s="76" t="s">
        <v>608</v>
      </c>
      <c r="C145" s="70" t="s">
        <v>609</v>
      </c>
      <c r="D145" s="83" t="s">
        <v>114</v>
      </c>
      <c r="E145" s="83" t="s">
        <v>281</v>
      </c>
      <c r="F145" s="70" t="s">
        <v>610</v>
      </c>
      <c r="G145" s="83" t="s">
        <v>587</v>
      </c>
      <c r="H145" s="70" t="s">
        <v>611</v>
      </c>
      <c r="I145" s="70" t="s">
        <v>285</v>
      </c>
      <c r="J145" s="70"/>
      <c r="K145" s="77">
        <v>1.4699999998993607</v>
      </c>
      <c r="L145" s="83" t="s">
        <v>158</v>
      </c>
      <c r="M145" s="84">
        <v>2.5000000000000001E-2</v>
      </c>
      <c r="N145" s="84">
        <v>0.12789999997923163</v>
      </c>
      <c r="O145" s="77">
        <v>1244.8826940000001</v>
      </c>
      <c r="P145" s="79">
        <v>87.8</v>
      </c>
      <c r="Q145" s="70"/>
      <c r="R145" s="77">
        <v>1.0930070129999998</v>
      </c>
      <c r="S145" s="78">
        <v>4.2614735119842903E-6</v>
      </c>
      <c r="T145" s="78">
        <f t="shared" si="2"/>
        <v>7.6149083274702203E-4</v>
      </c>
      <c r="U145" s="78">
        <f>R145/'סכום נכסי הקרן'!$C$42</f>
        <v>1.3687948707086702E-5</v>
      </c>
    </row>
    <row r="146" spans="2:21">
      <c r="B146" s="76" t="s">
        <v>616</v>
      </c>
      <c r="C146" s="70" t="s">
        <v>617</v>
      </c>
      <c r="D146" s="83" t="s">
        <v>114</v>
      </c>
      <c r="E146" s="83" t="s">
        <v>281</v>
      </c>
      <c r="F146" s="70" t="s">
        <v>618</v>
      </c>
      <c r="G146" s="83" t="s">
        <v>337</v>
      </c>
      <c r="H146" s="70" t="s">
        <v>615</v>
      </c>
      <c r="I146" s="70"/>
      <c r="J146" s="70"/>
      <c r="K146" s="77">
        <v>1.7300000000736488</v>
      </c>
      <c r="L146" s="83" t="s">
        <v>158</v>
      </c>
      <c r="M146" s="84">
        <v>0.01</v>
      </c>
      <c r="N146" s="84">
        <v>1.0599999999836341E-2</v>
      </c>
      <c r="O146" s="77">
        <v>2408.8750000000005</v>
      </c>
      <c r="P146" s="79">
        <v>101.46</v>
      </c>
      <c r="Q146" s="70"/>
      <c r="R146" s="77">
        <v>2.4440446339999999</v>
      </c>
      <c r="S146" s="78">
        <v>4.6618213978835905E-6</v>
      </c>
      <c r="T146" s="78">
        <f t="shared" si="2"/>
        <v>1.7027499014002677E-3</v>
      </c>
      <c r="U146" s="78">
        <f>R146/'סכום נכסי הקרן'!$C$42</f>
        <v>3.0607267099046968E-5</v>
      </c>
    </row>
    <row r="147" spans="2:21">
      <c r="B147" s="76" t="s">
        <v>619</v>
      </c>
      <c r="C147" s="70" t="s">
        <v>620</v>
      </c>
      <c r="D147" s="83" t="s">
        <v>114</v>
      </c>
      <c r="E147" s="83" t="s">
        <v>281</v>
      </c>
      <c r="F147" s="70" t="s">
        <v>618</v>
      </c>
      <c r="G147" s="83" t="s">
        <v>337</v>
      </c>
      <c r="H147" s="70" t="s">
        <v>615</v>
      </c>
      <c r="I147" s="70"/>
      <c r="J147" s="70"/>
      <c r="K147" s="77">
        <v>5.2400000001160576</v>
      </c>
      <c r="L147" s="83" t="s">
        <v>158</v>
      </c>
      <c r="M147" s="84">
        <v>1E-3</v>
      </c>
      <c r="N147" s="84">
        <v>1.4999999999999999E-2</v>
      </c>
      <c r="O147" s="77">
        <v>4817.7500000000009</v>
      </c>
      <c r="P147" s="79">
        <v>93</v>
      </c>
      <c r="Q147" s="70"/>
      <c r="R147" s="77">
        <v>4.4805076520000009</v>
      </c>
      <c r="S147" s="78">
        <v>1.4369290237144369E-5</v>
      </c>
      <c r="T147" s="78">
        <f t="shared" si="2"/>
        <v>3.1215403583607984E-3</v>
      </c>
      <c r="U147" s="78">
        <f>R147/'סכום נכסי הקרן'!$C$42</f>
        <v>5.6110306880789887E-5</v>
      </c>
    </row>
    <row r="148" spans="2:21">
      <c r="B148" s="76" t="s">
        <v>621</v>
      </c>
      <c r="C148" s="70" t="s">
        <v>622</v>
      </c>
      <c r="D148" s="83" t="s">
        <v>114</v>
      </c>
      <c r="E148" s="83" t="s">
        <v>281</v>
      </c>
      <c r="F148" s="70" t="s">
        <v>623</v>
      </c>
      <c r="G148" s="83" t="s">
        <v>337</v>
      </c>
      <c r="H148" s="70" t="s">
        <v>615</v>
      </c>
      <c r="I148" s="70"/>
      <c r="J148" s="70"/>
      <c r="K148" s="77">
        <v>2.2800000002939282</v>
      </c>
      <c r="L148" s="83" t="s">
        <v>158</v>
      </c>
      <c r="M148" s="84">
        <v>2.1000000000000001E-2</v>
      </c>
      <c r="N148" s="84">
        <v>1.419999999216191E-2</v>
      </c>
      <c r="O148" s="77">
        <v>379.21011699999997</v>
      </c>
      <c r="P148" s="79">
        <v>102.98</v>
      </c>
      <c r="Q148" s="77">
        <v>1.7752067000000003E-2</v>
      </c>
      <c r="R148" s="77">
        <v>0.40826264600000006</v>
      </c>
      <c r="S148" s="78">
        <v>1.6538428126036038E-6</v>
      </c>
      <c r="T148" s="78">
        <f t="shared" si="2"/>
        <v>2.8443391358372078E-4</v>
      </c>
      <c r="U148" s="78">
        <f>R148/'סכום נכסי הקרן'!$C$42</f>
        <v>5.1127559942449321E-6</v>
      </c>
    </row>
    <row r="149" spans="2:21">
      <c r="B149" s="76" t="s">
        <v>624</v>
      </c>
      <c r="C149" s="70" t="s">
        <v>625</v>
      </c>
      <c r="D149" s="83" t="s">
        <v>114</v>
      </c>
      <c r="E149" s="83" t="s">
        <v>281</v>
      </c>
      <c r="F149" s="70" t="s">
        <v>623</v>
      </c>
      <c r="G149" s="83" t="s">
        <v>337</v>
      </c>
      <c r="H149" s="70" t="s">
        <v>615</v>
      </c>
      <c r="I149" s="70"/>
      <c r="J149" s="70"/>
      <c r="K149" s="77">
        <v>5.6999999996941968</v>
      </c>
      <c r="L149" s="83" t="s">
        <v>158</v>
      </c>
      <c r="M149" s="84">
        <v>2.75E-2</v>
      </c>
      <c r="N149" s="84">
        <v>1.3399999999110391E-2</v>
      </c>
      <c r="O149" s="77">
        <v>6639.1348000000007</v>
      </c>
      <c r="P149" s="79">
        <v>108.36</v>
      </c>
      <c r="Q149" s="70"/>
      <c r="R149" s="77">
        <v>7.1941663960000017</v>
      </c>
      <c r="S149" s="78">
        <v>1.3851153300509057E-5</v>
      </c>
      <c r="T149" s="78">
        <f t="shared" si="2"/>
        <v>5.012128645702189E-3</v>
      </c>
      <c r="U149" s="78">
        <f>R149/'סכום נכסי הקרן'!$C$42</f>
        <v>9.0094006211737676E-5</v>
      </c>
    </row>
    <row r="150" spans="2:21">
      <c r="B150" s="76" t="s">
        <v>626</v>
      </c>
      <c r="C150" s="70" t="s">
        <v>627</v>
      </c>
      <c r="D150" s="83" t="s">
        <v>114</v>
      </c>
      <c r="E150" s="83" t="s">
        <v>281</v>
      </c>
      <c r="F150" s="70" t="s">
        <v>628</v>
      </c>
      <c r="G150" s="83" t="s">
        <v>629</v>
      </c>
      <c r="H150" s="70" t="s">
        <v>615</v>
      </c>
      <c r="I150" s="70"/>
      <c r="J150" s="70"/>
      <c r="K150" s="77">
        <v>0</v>
      </c>
      <c r="L150" s="83" t="s">
        <v>158</v>
      </c>
      <c r="M150" s="84">
        <v>4.9000000000000002E-2</v>
      </c>
      <c r="N150" s="84">
        <v>0</v>
      </c>
      <c r="O150" s="77">
        <v>2580.0844400000005</v>
      </c>
      <c r="P150" s="79">
        <v>21</v>
      </c>
      <c r="Q150" s="70"/>
      <c r="R150" s="77">
        <v>0.54181767700000016</v>
      </c>
      <c r="S150" s="78">
        <v>4.0712413752943024E-6</v>
      </c>
      <c r="T150" s="78">
        <f t="shared" si="2"/>
        <v>3.774808296273825E-4</v>
      </c>
      <c r="U150" s="78">
        <f>R150/'סכום נכסי הקרן'!$C$42</f>
        <v>6.7852927594791875E-6</v>
      </c>
    </row>
    <row r="151" spans="2:21">
      <c r="B151" s="73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7"/>
      <c r="P151" s="79"/>
      <c r="Q151" s="70"/>
      <c r="R151" s="70"/>
      <c r="S151" s="70"/>
      <c r="T151" s="78"/>
      <c r="U151" s="70"/>
    </row>
    <row r="152" spans="2:21">
      <c r="B152" s="89" t="s">
        <v>43</v>
      </c>
      <c r="C152" s="72"/>
      <c r="D152" s="72"/>
      <c r="E152" s="72"/>
      <c r="F152" s="72"/>
      <c r="G152" s="72"/>
      <c r="H152" s="72"/>
      <c r="I152" s="72"/>
      <c r="J152" s="72"/>
      <c r="K152" s="80">
        <v>4.8667203371342582</v>
      </c>
      <c r="L152" s="72"/>
      <c r="M152" s="72"/>
      <c r="N152" s="94">
        <v>2.4180299252259892E-2</v>
      </c>
      <c r="O152" s="80"/>
      <c r="P152" s="82"/>
      <c r="Q152" s="80">
        <f>SUM(Q153:Q232)</f>
        <v>0.87987967789775001</v>
      </c>
      <c r="R152" s="80">
        <f>SUM(R153:R232)</f>
        <v>299.0441730870001</v>
      </c>
      <c r="S152" s="72"/>
      <c r="T152" s="81">
        <f t="shared" ref="T152:T215" si="3">R152/$R$11</f>
        <v>0.20834211828809587</v>
      </c>
      <c r="U152" s="81">
        <f>R152/'סכום נכסי הקרן'!$C$42</f>
        <v>3.7449908863192408E-3</v>
      </c>
    </row>
    <row r="153" spans="2:21">
      <c r="B153" s="76" t="s">
        <v>630</v>
      </c>
      <c r="C153" s="70" t="s">
        <v>631</v>
      </c>
      <c r="D153" s="83" t="s">
        <v>114</v>
      </c>
      <c r="E153" s="83" t="s">
        <v>281</v>
      </c>
      <c r="F153" s="70" t="s">
        <v>485</v>
      </c>
      <c r="G153" s="83" t="s">
        <v>291</v>
      </c>
      <c r="H153" s="70" t="s">
        <v>299</v>
      </c>
      <c r="I153" s="70" t="s">
        <v>154</v>
      </c>
      <c r="J153" s="70"/>
      <c r="K153" s="77">
        <v>4.8599999999928958</v>
      </c>
      <c r="L153" s="83" t="s">
        <v>158</v>
      </c>
      <c r="M153" s="84">
        <v>2.6800000000000001E-2</v>
      </c>
      <c r="N153" s="84">
        <v>9.5000000001332126E-3</v>
      </c>
      <c r="O153" s="77">
        <v>20323.665987</v>
      </c>
      <c r="P153" s="79">
        <v>110.81</v>
      </c>
      <c r="Q153" s="70"/>
      <c r="R153" s="77">
        <v>22.520654506000003</v>
      </c>
      <c r="S153" s="78">
        <v>8.4386806352096122E-6</v>
      </c>
      <c r="T153" s="78">
        <f t="shared" si="3"/>
        <v>1.5689992607377645E-2</v>
      </c>
      <c r="U153" s="78">
        <f>R153/'סכום נכסי הקרן'!$C$42</f>
        <v>2.8203072813051488E-4</v>
      </c>
    </row>
    <row r="154" spans="2:21">
      <c r="B154" s="76" t="s">
        <v>632</v>
      </c>
      <c r="C154" s="70" t="s">
        <v>633</v>
      </c>
      <c r="D154" s="83" t="s">
        <v>114</v>
      </c>
      <c r="E154" s="83" t="s">
        <v>281</v>
      </c>
      <c r="F154" s="70" t="s">
        <v>634</v>
      </c>
      <c r="G154" s="83" t="s">
        <v>337</v>
      </c>
      <c r="H154" s="70" t="s">
        <v>299</v>
      </c>
      <c r="I154" s="70" t="s">
        <v>154</v>
      </c>
      <c r="J154" s="70"/>
      <c r="K154" s="77">
        <v>3.9000000004477577</v>
      </c>
      <c r="L154" s="83" t="s">
        <v>158</v>
      </c>
      <c r="M154" s="84">
        <v>1.44E-2</v>
      </c>
      <c r="N154" s="84">
        <v>7.3999999892538169E-3</v>
      </c>
      <c r="O154" s="77">
        <v>434.71557400000006</v>
      </c>
      <c r="P154" s="79">
        <v>102.75</v>
      </c>
      <c r="Q154" s="70"/>
      <c r="R154" s="77">
        <v>0.44667025200000005</v>
      </c>
      <c r="S154" s="78">
        <v>5.7962076533333337E-7</v>
      </c>
      <c r="T154" s="78">
        <f t="shared" si="3"/>
        <v>3.1119224132444091E-4</v>
      </c>
      <c r="U154" s="78">
        <f>R154/'סכום נכסי הקרן'!$C$42</f>
        <v>5.593742241027591E-6</v>
      </c>
    </row>
    <row r="155" spans="2:21">
      <c r="B155" s="76" t="s">
        <v>635</v>
      </c>
      <c r="C155" s="70" t="s">
        <v>636</v>
      </c>
      <c r="D155" s="83" t="s">
        <v>114</v>
      </c>
      <c r="E155" s="83" t="s">
        <v>281</v>
      </c>
      <c r="F155" s="70" t="s">
        <v>343</v>
      </c>
      <c r="G155" s="83" t="s">
        <v>337</v>
      </c>
      <c r="H155" s="70" t="s">
        <v>328</v>
      </c>
      <c r="I155" s="70" t="s">
        <v>154</v>
      </c>
      <c r="J155" s="70"/>
      <c r="K155" s="77">
        <v>2.699999999627205</v>
      </c>
      <c r="L155" s="83" t="s">
        <v>158</v>
      </c>
      <c r="M155" s="84">
        <v>1.6299999999999999E-2</v>
      </c>
      <c r="N155" s="84">
        <v>5.0000000000000001E-3</v>
      </c>
      <c r="O155" s="77">
        <v>3110.3753270000002</v>
      </c>
      <c r="P155" s="79">
        <v>103.49</v>
      </c>
      <c r="Q155" s="70"/>
      <c r="R155" s="77">
        <v>3.2189274260000005</v>
      </c>
      <c r="S155" s="78">
        <v>3.7328729536183496E-6</v>
      </c>
      <c r="T155" s="78">
        <f t="shared" si="3"/>
        <v>2.2426056713480292E-3</v>
      </c>
      <c r="U155" s="78">
        <f>R155/'סכום נכסי הקרן'!$C$42</f>
        <v>4.0311281606500218E-5</v>
      </c>
    </row>
    <row r="156" spans="2:21">
      <c r="B156" s="76" t="s">
        <v>637</v>
      </c>
      <c r="C156" s="70" t="s">
        <v>638</v>
      </c>
      <c r="D156" s="83" t="s">
        <v>114</v>
      </c>
      <c r="E156" s="83" t="s">
        <v>281</v>
      </c>
      <c r="F156" s="70" t="s">
        <v>639</v>
      </c>
      <c r="G156" s="83" t="s">
        <v>640</v>
      </c>
      <c r="H156" s="70" t="s">
        <v>328</v>
      </c>
      <c r="I156" s="70" t="s">
        <v>154</v>
      </c>
      <c r="J156" s="70"/>
      <c r="K156" s="77">
        <v>4.450000000267476</v>
      </c>
      <c r="L156" s="83" t="s">
        <v>158</v>
      </c>
      <c r="M156" s="84">
        <v>2.6099999999999998E-2</v>
      </c>
      <c r="N156" s="84">
        <v>7.0000000007642178E-3</v>
      </c>
      <c r="O156" s="77">
        <v>1195.7672090000003</v>
      </c>
      <c r="P156" s="79">
        <v>109.43</v>
      </c>
      <c r="Q156" s="70"/>
      <c r="R156" s="77">
        <v>1.3085280570000002</v>
      </c>
      <c r="S156" s="78">
        <v>2.0870125702409472E-6</v>
      </c>
      <c r="T156" s="78">
        <f t="shared" si="3"/>
        <v>9.1164293361928599E-4</v>
      </c>
      <c r="U156" s="78">
        <f>R156/'סכום נכסי הקרן'!$C$42</f>
        <v>1.6386962492435381E-5</v>
      </c>
    </row>
    <row r="157" spans="2:21">
      <c r="B157" s="76" t="s">
        <v>641</v>
      </c>
      <c r="C157" s="70" t="s">
        <v>642</v>
      </c>
      <c r="D157" s="83" t="s">
        <v>114</v>
      </c>
      <c r="E157" s="83" t="s">
        <v>281</v>
      </c>
      <c r="F157" s="70" t="s">
        <v>643</v>
      </c>
      <c r="G157" s="83" t="s">
        <v>453</v>
      </c>
      <c r="H157" s="70" t="s">
        <v>367</v>
      </c>
      <c r="I157" s="70" t="s">
        <v>285</v>
      </c>
      <c r="J157" s="70"/>
      <c r="K157" s="77">
        <v>10.639999998679334</v>
      </c>
      <c r="L157" s="83" t="s">
        <v>158</v>
      </c>
      <c r="M157" s="84">
        <v>2.4E-2</v>
      </c>
      <c r="N157" s="84">
        <v>2.6399999997004674E-2</v>
      </c>
      <c r="O157" s="77">
        <v>2990.2382610000004</v>
      </c>
      <c r="P157" s="79">
        <v>98.25</v>
      </c>
      <c r="Q157" s="70"/>
      <c r="R157" s="77">
        <v>2.9379090920000004</v>
      </c>
      <c r="S157" s="78">
        <v>3.9018206101491452E-6</v>
      </c>
      <c r="T157" s="78">
        <f t="shared" si="3"/>
        <v>2.0468220371813186E-3</v>
      </c>
      <c r="U157" s="78">
        <f>R157/'סכום נכסי הקרן'!$C$42</f>
        <v>3.6792031962360041E-5</v>
      </c>
    </row>
    <row r="158" spans="2:21">
      <c r="B158" s="76" t="s">
        <v>644</v>
      </c>
      <c r="C158" s="70" t="s">
        <v>645</v>
      </c>
      <c r="D158" s="83" t="s">
        <v>114</v>
      </c>
      <c r="E158" s="83" t="s">
        <v>281</v>
      </c>
      <c r="F158" s="70" t="s">
        <v>372</v>
      </c>
      <c r="G158" s="83" t="s">
        <v>337</v>
      </c>
      <c r="H158" s="70" t="s">
        <v>373</v>
      </c>
      <c r="I158" s="70" t="s">
        <v>154</v>
      </c>
      <c r="J158" s="70"/>
      <c r="K158" s="77">
        <v>3.0000000002236327</v>
      </c>
      <c r="L158" s="83" t="s">
        <v>158</v>
      </c>
      <c r="M158" s="84">
        <v>3.39E-2</v>
      </c>
      <c r="N158" s="84">
        <v>1.1300000001498334E-2</v>
      </c>
      <c r="O158" s="77">
        <v>4085.5464970000007</v>
      </c>
      <c r="P158" s="79">
        <v>109.45</v>
      </c>
      <c r="Q158" s="70"/>
      <c r="R158" s="77">
        <v>4.471630641</v>
      </c>
      <c r="S158" s="78">
        <v>3.7647419202259767E-6</v>
      </c>
      <c r="T158" s="78">
        <f t="shared" si="3"/>
        <v>3.1153558028929047E-3</v>
      </c>
      <c r="U158" s="78">
        <f>R158/'סכום נכסי הקרן'!$C$42</f>
        <v>5.5999138269980383E-5</v>
      </c>
    </row>
    <row r="159" spans="2:21">
      <c r="B159" s="76" t="s">
        <v>646</v>
      </c>
      <c r="C159" s="70" t="s">
        <v>647</v>
      </c>
      <c r="D159" s="83" t="s">
        <v>114</v>
      </c>
      <c r="E159" s="83" t="s">
        <v>281</v>
      </c>
      <c r="F159" s="70" t="s">
        <v>372</v>
      </c>
      <c r="G159" s="83" t="s">
        <v>337</v>
      </c>
      <c r="H159" s="70" t="s">
        <v>373</v>
      </c>
      <c r="I159" s="70" t="s">
        <v>154</v>
      </c>
      <c r="J159" s="70"/>
      <c r="K159" s="77">
        <v>8.6700000006872386</v>
      </c>
      <c r="L159" s="83" t="s">
        <v>158</v>
      </c>
      <c r="M159" s="84">
        <v>2.4399999999999998E-2</v>
      </c>
      <c r="N159" s="84">
        <v>2.3600000001799914E-2</v>
      </c>
      <c r="O159" s="77">
        <v>4781.0737770000005</v>
      </c>
      <c r="P159" s="79">
        <v>102.26</v>
      </c>
      <c r="Q159" s="70"/>
      <c r="R159" s="77">
        <v>4.8891259920000012</v>
      </c>
      <c r="S159" s="78">
        <v>7.7807344063453112E-6</v>
      </c>
      <c r="T159" s="78">
        <f t="shared" si="3"/>
        <v>3.4062220816264716E-3</v>
      </c>
      <c r="U159" s="78">
        <f>R159/'סכום נכסי הקרן'!$C$42</f>
        <v>6.1227517303203639E-5</v>
      </c>
    </row>
    <row r="160" spans="2:21">
      <c r="B160" s="76" t="s">
        <v>648</v>
      </c>
      <c r="C160" s="70" t="s">
        <v>649</v>
      </c>
      <c r="D160" s="83" t="s">
        <v>114</v>
      </c>
      <c r="E160" s="83" t="s">
        <v>281</v>
      </c>
      <c r="F160" s="70" t="s">
        <v>304</v>
      </c>
      <c r="G160" s="83" t="s">
        <v>291</v>
      </c>
      <c r="H160" s="70" t="s">
        <v>373</v>
      </c>
      <c r="I160" s="70" t="s">
        <v>154</v>
      </c>
      <c r="J160" s="70"/>
      <c r="K160" s="77">
        <v>0.3400000000356353</v>
      </c>
      <c r="L160" s="83" t="s">
        <v>158</v>
      </c>
      <c r="M160" s="84">
        <v>1.4199999999999999E-2</v>
      </c>
      <c r="N160" s="84">
        <v>5.6999999992872943E-3</v>
      </c>
      <c r="O160" s="77">
        <v>7816.7292070000012</v>
      </c>
      <c r="P160" s="79">
        <v>100.52</v>
      </c>
      <c r="Q160" s="70"/>
      <c r="R160" s="77">
        <v>7.8573761080000013</v>
      </c>
      <c r="S160" s="78">
        <v>9.6485535934471571E-6</v>
      </c>
      <c r="T160" s="78">
        <f t="shared" si="3"/>
        <v>5.4741825116610462E-3</v>
      </c>
      <c r="U160" s="78">
        <f>R160/'סכום נכסי הקרן'!$C$42</f>
        <v>9.8399516068423053E-5</v>
      </c>
    </row>
    <row r="161" spans="2:21">
      <c r="B161" s="76" t="s">
        <v>650</v>
      </c>
      <c r="C161" s="70" t="s">
        <v>651</v>
      </c>
      <c r="D161" s="83" t="s">
        <v>114</v>
      </c>
      <c r="E161" s="83" t="s">
        <v>281</v>
      </c>
      <c r="F161" s="70" t="s">
        <v>391</v>
      </c>
      <c r="G161" s="83" t="s">
        <v>337</v>
      </c>
      <c r="H161" s="70" t="s">
        <v>367</v>
      </c>
      <c r="I161" s="70" t="s">
        <v>285</v>
      </c>
      <c r="J161" s="70"/>
      <c r="K161" s="77">
        <v>7.8600000000188954</v>
      </c>
      <c r="L161" s="83" t="s">
        <v>158</v>
      </c>
      <c r="M161" s="84">
        <v>2.5499999999999998E-2</v>
      </c>
      <c r="N161" s="84">
        <v>2.1700000000127825E-2</v>
      </c>
      <c r="O161" s="77">
        <v>17345.836020000002</v>
      </c>
      <c r="P161" s="79">
        <v>103.73</v>
      </c>
      <c r="Q161" s="70"/>
      <c r="R161" s="77">
        <v>17.992836281000002</v>
      </c>
      <c r="S161" s="78">
        <v>1.1454653756275077E-5</v>
      </c>
      <c r="T161" s="78">
        <f t="shared" si="3"/>
        <v>1.2535491282432903E-2</v>
      </c>
      <c r="U161" s="78">
        <f>R161/'סכום נכסי הקרן'!$C$42</f>
        <v>2.253279413398757E-4</v>
      </c>
    </row>
    <row r="162" spans="2:21">
      <c r="B162" s="76" t="s">
        <v>652</v>
      </c>
      <c r="C162" s="70" t="s">
        <v>653</v>
      </c>
      <c r="D162" s="83" t="s">
        <v>114</v>
      </c>
      <c r="E162" s="83" t="s">
        <v>281</v>
      </c>
      <c r="F162" s="70" t="s">
        <v>654</v>
      </c>
      <c r="G162" s="83" t="s">
        <v>587</v>
      </c>
      <c r="H162" s="70" t="s">
        <v>367</v>
      </c>
      <c r="I162" s="70" t="s">
        <v>285</v>
      </c>
      <c r="J162" s="70"/>
      <c r="K162" s="77">
        <v>3.0099999996791369</v>
      </c>
      <c r="L162" s="83" t="s">
        <v>158</v>
      </c>
      <c r="M162" s="84">
        <v>4.3499999999999997E-2</v>
      </c>
      <c r="N162" s="84">
        <v>0.10119999999305673</v>
      </c>
      <c r="O162" s="77">
        <v>4421.2115990000011</v>
      </c>
      <c r="P162" s="79">
        <v>86</v>
      </c>
      <c r="Q162" s="70"/>
      <c r="R162" s="77">
        <v>3.8022421220000004</v>
      </c>
      <c r="S162" s="78">
        <v>2.8282603755048528E-6</v>
      </c>
      <c r="T162" s="78">
        <f t="shared" si="3"/>
        <v>2.6489972025344958E-3</v>
      </c>
      <c r="U162" s="78">
        <f>R162/'סכום נכסי הקרן'!$C$42</f>
        <v>4.7616249958919996E-5</v>
      </c>
    </row>
    <row r="163" spans="2:21">
      <c r="B163" s="76" t="s">
        <v>655</v>
      </c>
      <c r="C163" s="70" t="s">
        <v>656</v>
      </c>
      <c r="D163" s="83" t="s">
        <v>114</v>
      </c>
      <c r="E163" s="83" t="s">
        <v>281</v>
      </c>
      <c r="F163" s="70" t="s">
        <v>336</v>
      </c>
      <c r="G163" s="83" t="s">
        <v>337</v>
      </c>
      <c r="H163" s="70" t="s">
        <v>367</v>
      </c>
      <c r="I163" s="70" t="s">
        <v>285</v>
      </c>
      <c r="J163" s="70"/>
      <c r="K163" s="77">
        <v>3.2999999998632639</v>
      </c>
      <c r="L163" s="83" t="s">
        <v>158</v>
      </c>
      <c r="M163" s="84">
        <v>2.5499999999999998E-2</v>
      </c>
      <c r="N163" s="84">
        <v>8.9000000004102083E-3</v>
      </c>
      <c r="O163" s="77">
        <v>3441.2500000000005</v>
      </c>
      <c r="P163" s="79">
        <v>106.26</v>
      </c>
      <c r="Q163" s="70"/>
      <c r="R163" s="77">
        <v>3.6566723650000004</v>
      </c>
      <c r="S163" s="78">
        <v>1.0255856231745844E-5</v>
      </c>
      <c r="T163" s="78">
        <f t="shared" si="3"/>
        <v>2.5475797055172908E-3</v>
      </c>
      <c r="U163" s="78">
        <f>R163/'סכום נכסי הקרן'!$C$42</f>
        <v>4.5793250340966876E-5</v>
      </c>
    </row>
    <row r="164" spans="2:21">
      <c r="B164" s="76" t="s">
        <v>657</v>
      </c>
      <c r="C164" s="70" t="s">
        <v>658</v>
      </c>
      <c r="D164" s="83" t="s">
        <v>114</v>
      </c>
      <c r="E164" s="83" t="s">
        <v>281</v>
      </c>
      <c r="F164" s="70" t="s">
        <v>400</v>
      </c>
      <c r="G164" s="83" t="s">
        <v>401</v>
      </c>
      <c r="H164" s="70" t="s">
        <v>373</v>
      </c>
      <c r="I164" s="70" t="s">
        <v>154</v>
      </c>
      <c r="J164" s="70"/>
      <c r="K164" s="77">
        <v>2.030000000044776</v>
      </c>
      <c r="L164" s="83" t="s">
        <v>158</v>
      </c>
      <c r="M164" s="84">
        <v>4.8000000000000001E-2</v>
      </c>
      <c r="N164" s="84">
        <v>6.2000000017910341E-3</v>
      </c>
      <c r="O164" s="77">
        <v>1169.9639590000002</v>
      </c>
      <c r="P164" s="79">
        <v>108.52</v>
      </c>
      <c r="Q164" s="77">
        <v>7.0363010000000004E-2</v>
      </c>
      <c r="R164" s="77">
        <v>1.3400078980000003</v>
      </c>
      <c r="S164" s="78">
        <v>6.3070251651030376E-7</v>
      </c>
      <c r="T164" s="78">
        <f t="shared" si="3"/>
        <v>9.33574732823427E-4</v>
      </c>
      <c r="U164" s="78">
        <f>R164/'סכום נכסי הקרן'!$C$42</f>
        <v>1.6781190931768592E-5</v>
      </c>
    </row>
    <row r="165" spans="2:21">
      <c r="B165" s="76" t="s">
        <v>659</v>
      </c>
      <c r="C165" s="70" t="s">
        <v>660</v>
      </c>
      <c r="D165" s="83" t="s">
        <v>114</v>
      </c>
      <c r="E165" s="83" t="s">
        <v>281</v>
      </c>
      <c r="F165" s="70" t="s">
        <v>400</v>
      </c>
      <c r="G165" s="83" t="s">
        <v>401</v>
      </c>
      <c r="H165" s="70" t="s">
        <v>373</v>
      </c>
      <c r="I165" s="70" t="s">
        <v>154</v>
      </c>
      <c r="J165" s="70"/>
      <c r="K165" s="77">
        <v>0.40898345153664306</v>
      </c>
      <c r="L165" s="83" t="s">
        <v>158</v>
      </c>
      <c r="M165" s="84">
        <v>4.4999999999999998E-2</v>
      </c>
      <c r="N165" s="84">
        <v>0</v>
      </c>
      <c r="O165" s="77">
        <v>4.1300000000000012E-4</v>
      </c>
      <c r="P165" s="79">
        <v>102.25</v>
      </c>
      <c r="Q165" s="70"/>
      <c r="R165" s="77">
        <v>4.2300000000000002E-7</v>
      </c>
      <c r="S165" s="78">
        <v>6.8775103745495497E-13</v>
      </c>
      <c r="T165" s="78">
        <f t="shared" si="3"/>
        <v>2.9470133166656121E-10</v>
      </c>
      <c r="U165" s="78">
        <f>R165/'סכום נכסי הקרן'!$C$42</f>
        <v>5.2973148701084099E-12</v>
      </c>
    </row>
    <row r="166" spans="2:21">
      <c r="B166" s="76" t="s">
        <v>661</v>
      </c>
      <c r="C166" s="70" t="s">
        <v>662</v>
      </c>
      <c r="D166" s="83" t="s">
        <v>114</v>
      </c>
      <c r="E166" s="83" t="s">
        <v>281</v>
      </c>
      <c r="F166" s="70" t="s">
        <v>663</v>
      </c>
      <c r="G166" s="83" t="s">
        <v>151</v>
      </c>
      <c r="H166" s="70" t="s">
        <v>373</v>
      </c>
      <c r="I166" s="70" t="s">
        <v>154</v>
      </c>
      <c r="J166" s="70"/>
      <c r="K166" s="77">
        <v>1.8846153846153846</v>
      </c>
      <c r="L166" s="83" t="s">
        <v>158</v>
      </c>
      <c r="M166" s="84">
        <v>1.49E-2</v>
      </c>
      <c r="N166" s="84">
        <v>6.153846153846153E-3</v>
      </c>
      <c r="O166" s="77">
        <v>2.5000000000000005E-5</v>
      </c>
      <c r="P166" s="79">
        <v>102.15</v>
      </c>
      <c r="Q166" s="70"/>
      <c r="R166" s="77">
        <v>2.6000000000000001E-8</v>
      </c>
      <c r="S166" s="78">
        <v>2.608643688898985E-14</v>
      </c>
      <c r="T166" s="78">
        <f t="shared" si="3"/>
        <v>1.8114029842389106E-11</v>
      </c>
      <c r="U166" s="78">
        <f>R166/'סכום נכסי הקרן'!$C$42</f>
        <v>3.2560327806812923E-13</v>
      </c>
    </row>
    <row r="167" spans="2:21">
      <c r="B167" s="76" t="s">
        <v>664</v>
      </c>
      <c r="C167" s="70" t="s">
        <v>665</v>
      </c>
      <c r="D167" s="83" t="s">
        <v>114</v>
      </c>
      <c r="E167" s="83" t="s">
        <v>281</v>
      </c>
      <c r="F167" s="70" t="s">
        <v>304</v>
      </c>
      <c r="G167" s="83" t="s">
        <v>291</v>
      </c>
      <c r="H167" s="70" t="s">
        <v>367</v>
      </c>
      <c r="I167" s="70" t="s">
        <v>285</v>
      </c>
      <c r="J167" s="70"/>
      <c r="K167" s="77">
        <v>0.31000000004883005</v>
      </c>
      <c r="L167" s="83" t="s">
        <v>158</v>
      </c>
      <c r="M167" s="84">
        <v>3.2500000000000001E-2</v>
      </c>
      <c r="N167" s="84">
        <v>-1.2100000007812811E-2</v>
      </c>
      <c r="O167" s="77">
        <v>1.6161000000000002E-2</v>
      </c>
      <c r="P167" s="79">
        <v>5068724</v>
      </c>
      <c r="Q167" s="70"/>
      <c r="R167" s="77">
        <v>0.81916741600000009</v>
      </c>
      <c r="S167" s="78">
        <v>8.7285984337024049E-7</v>
      </c>
      <c r="T167" s="78">
        <f t="shared" si="3"/>
        <v>5.707085776667989E-4</v>
      </c>
      <c r="U167" s="78">
        <f>R167/'סכום נכסי הקרן'!$C$42</f>
        <v>1.0258599843699958E-5</v>
      </c>
    </row>
    <row r="168" spans="2:21">
      <c r="B168" s="76" t="s">
        <v>666</v>
      </c>
      <c r="C168" s="70" t="s">
        <v>667</v>
      </c>
      <c r="D168" s="83" t="s">
        <v>114</v>
      </c>
      <c r="E168" s="83" t="s">
        <v>281</v>
      </c>
      <c r="F168" s="70" t="s">
        <v>668</v>
      </c>
      <c r="G168" s="83" t="s">
        <v>587</v>
      </c>
      <c r="H168" s="70" t="s">
        <v>367</v>
      </c>
      <c r="I168" s="70" t="s">
        <v>285</v>
      </c>
      <c r="J168" s="70"/>
      <c r="K168" s="77">
        <v>2.6200000001105224</v>
      </c>
      <c r="L168" s="83" t="s">
        <v>158</v>
      </c>
      <c r="M168" s="84">
        <v>3.3799999999999997E-2</v>
      </c>
      <c r="N168" s="84">
        <v>2.6100000001588755E-2</v>
      </c>
      <c r="O168" s="77">
        <v>2813.7537550000006</v>
      </c>
      <c r="P168" s="79">
        <v>102.9</v>
      </c>
      <c r="Q168" s="70"/>
      <c r="R168" s="77">
        <v>2.8953526140000005</v>
      </c>
      <c r="S168" s="78">
        <v>3.4375736901197154E-6</v>
      </c>
      <c r="T168" s="78">
        <f t="shared" si="3"/>
        <v>2.017173217470589E-3</v>
      </c>
      <c r="U168" s="78">
        <f>R168/'סכום נכסי הקרן'!$C$42</f>
        <v>3.6259088549289503E-5</v>
      </c>
    </row>
    <row r="169" spans="2:21">
      <c r="B169" s="76" t="s">
        <v>669</v>
      </c>
      <c r="C169" s="70" t="s">
        <v>670</v>
      </c>
      <c r="D169" s="83" t="s">
        <v>114</v>
      </c>
      <c r="E169" s="83" t="s">
        <v>281</v>
      </c>
      <c r="F169" s="70" t="s">
        <v>449</v>
      </c>
      <c r="G169" s="83" t="s">
        <v>145</v>
      </c>
      <c r="H169" s="70" t="s">
        <v>367</v>
      </c>
      <c r="I169" s="70" t="s">
        <v>285</v>
      </c>
      <c r="J169" s="70"/>
      <c r="K169" s="77">
        <v>4.6800000000384268</v>
      </c>
      <c r="L169" s="83" t="s">
        <v>158</v>
      </c>
      <c r="M169" s="84">
        <v>5.0900000000000001E-2</v>
      </c>
      <c r="N169" s="84">
        <v>1.0799999999103367E-2</v>
      </c>
      <c r="O169" s="77">
        <v>2295.8902520000001</v>
      </c>
      <c r="P169" s="79">
        <v>119.25</v>
      </c>
      <c r="Q169" s="77">
        <v>0.38494426500000001</v>
      </c>
      <c r="R169" s="77">
        <v>3.1227933910000005</v>
      </c>
      <c r="S169" s="78">
        <v>2.7453959315651058E-6</v>
      </c>
      <c r="T169" s="78">
        <f t="shared" si="3"/>
        <v>2.1756297183149801E-3</v>
      </c>
      <c r="U169" s="78">
        <f>R169/'סכום נכסי הקרן'!$C$42</f>
        <v>3.9107375570734204E-5</v>
      </c>
    </row>
    <row r="170" spans="2:21">
      <c r="B170" s="76" t="s">
        <v>671</v>
      </c>
      <c r="C170" s="70" t="s">
        <v>672</v>
      </c>
      <c r="D170" s="83" t="s">
        <v>114</v>
      </c>
      <c r="E170" s="83" t="s">
        <v>281</v>
      </c>
      <c r="F170" s="70" t="s">
        <v>449</v>
      </c>
      <c r="G170" s="83" t="s">
        <v>145</v>
      </c>
      <c r="H170" s="70" t="s">
        <v>367</v>
      </c>
      <c r="I170" s="70" t="s">
        <v>285</v>
      </c>
      <c r="J170" s="70"/>
      <c r="K170" s="77">
        <v>6.3699999993859668</v>
      </c>
      <c r="L170" s="83" t="s">
        <v>158</v>
      </c>
      <c r="M170" s="84">
        <v>3.5200000000000002E-2</v>
      </c>
      <c r="N170" s="84">
        <v>1.3399999999343007E-2</v>
      </c>
      <c r="O170" s="77">
        <v>3441.2500000000005</v>
      </c>
      <c r="P170" s="79">
        <v>115</v>
      </c>
      <c r="Q170" s="70"/>
      <c r="R170" s="77">
        <v>3.9574375390000003</v>
      </c>
      <c r="S170" s="78">
        <v>4.0251362668725293E-6</v>
      </c>
      <c r="T170" s="78">
        <f t="shared" si="3"/>
        <v>2.7571208338783427E-3</v>
      </c>
      <c r="U170" s="78">
        <f>R170/'סכום נכסי הקרן'!$C$42</f>
        <v>4.9559793671087311E-5</v>
      </c>
    </row>
    <row r="171" spans="2:21">
      <c r="B171" s="76" t="s">
        <v>673</v>
      </c>
      <c r="C171" s="70" t="s">
        <v>674</v>
      </c>
      <c r="D171" s="83" t="s">
        <v>114</v>
      </c>
      <c r="E171" s="83" t="s">
        <v>281</v>
      </c>
      <c r="F171" s="70" t="s">
        <v>675</v>
      </c>
      <c r="G171" s="83" t="s">
        <v>676</v>
      </c>
      <c r="H171" s="70" t="s">
        <v>367</v>
      </c>
      <c r="I171" s="70" t="s">
        <v>285</v>
      </c>
      <c r="J171" s="70"/>
      <c r="K171" s="77">
        <v>2.1397260273972605</v>
      </c>
      <c r="L171" s="83" t="s">
        <v>158</v>
      </c>
      <c r="M171" s="84">
        <v>1.0500000000000001E-2</v>
      </c>
      <c r="N171" s="84">
        <v>7.3013698630137007E-3</v>
      </c>
      <c r="O171" s="77">
        <v>1.4450000000000001E-3</v>
      </c>
      <c r="P171" s="79">
        <v>101.04</v>
      </c>
      <c r="Q171" s="70"/>
      <c r="R171" s="77">
        <v>1.4600000000000002E-6</v>
      </c>
      <c r="S171" s="78">
        <v>3.1186467015724889E-12</v>
      </c>
      <c r="T171" s="78">
        <f t="shared" si="3"/>
        <v>1.0171724449956961E-9</v>
      </c>
      <c r="U171" s="78">
        <f>R171/'סכום נכסי הקרן'!$C$42</f>
        <v>1.828387638382572E-11</v>
      </c>
    </row>
    <row r="172" spans="2:21">
      <c r="B172" s="76" t="s">
        <v>677</v>
      </c>
      <c r="C172" s="70" t="s">
        <v>678</v>
      </c>
      <c r="D172" s="83" t="s">
        <v>114</v>
      </c>
      <c r="E172" s="83" t="s">
        <v>281</v>
      </c>
      <c r="F172" s="70" t="s">
        <v>457</v>
      </c>
      <c r="G172" s="83" t="s">
        <v>185</v>
      </c>
      <c r="H172" s="70" t="s">
        <v>458</v>
      </c>
      <c r="I172" s="70" t="s">
        <v>154</v>
      </c>
      <c r="J172" s="70"/>
      <c r="K172" s="77">
        <v>6.8400000018140572</v>
      </c>
      <c r="L172" s="83" t="s">
        <v>158</v>
      </c>
      <c r="M172" s="84">
        <v>3.2000000000000001E-2</v>
      </c>
      <c r="N172" s="84">
        <v>1.7900000006994883E-2</v>
      </c>
      <c r="O172" s="77">
        <v>1170.0250000000003</v>
      </c>
      <c r="P172" s="79">
        <v>111.19</v>
      </c>
      <c r="Q172" s="70"/>
      <c r="R172" s="77">
        <v>1.3009507710000003</v>
      </c>
      <c r="S172" s="78">
        <v>1.4016203343212353E-6</v>
      </c>
      <c r="T172" s="78">
        <f t="shared" si="3"/>
        <v>9.0636388805281237E-4</v>
      </c>
      <c r="U172" s="78">
        <f>R172/'סכום נכסי הקרן'!$C$42</f>
        <v>1.6292070601648469E-5</v>
      </c>
    </row>
    <row r="173" spans="2:21">
      <c r="B173" s="76" t="s">
        <v>679</v>
      </c>
      <c r="C173" s="70" t="s">
        <v>680</v>
      </c>
      <c r="D173" s="83" t="s">
        <v>114</v>
      </c>
      <c r="E173" s="83" t="s">
        <v>281</v>
      </c>
      <c r="F173" s="70" t="s">
        <v>457</v>
      </c>
      <c r="G173" s="83" t="s">
        <v>185</v>
      </c>
      <c r="H173" s="70" t="s">
        <v>458</v>
      </c>
      <c r="I173" s="70" t="s">
        <v>154</v>
      </c>
      <c r="J173" s="70"/>
      <c r="K173" s="77">
        <v>3.7100000000803703</v>
      </c>
      <c r="L173" s="83" t="s">
        <v>158</v>
      </c>
      <c r="M173" s="84">
        <v>3.6499999999999998E-2</v>
      </c>
      <c r="N173" s="84">
        <v>1.1900000000215074E-2</v>
      </c>
      <c r="O173" s="77">
        <v>7978.0830540000006</v>
      </c>
      <c r="P173" s="79">
        <v>110.73</v>
      </c>
      <c r="Q173" s="70"/>
      <c r="R173" s="77">
        <v>8.8341310990000022</v>
      </c>
      <c r="S173" s="78">
        <v>3.7194415273328089E-6</v>
      </c>
      <c r="T173" s="78">
        <f t="shared" si="3"/>
        <v>6.1546813214947583E-3</v>
      </c>
      <c r="U173" s="78">
        <f>R173/'סכום נכסי הקרן'!$C$42</f>
        <v>1.1063161710453868E-4</v>
      </c>
    </row>
    <row r="174" spans="2:21">
      <c r="B174" s="76" t="s">
        <v>681</v>
      </c>
      <c r="C174" s="70" t="s">
        <v>682</v>
      </c>
      <c r="D174" s="83" t="s">
        <v>114</v>
      </c>
      <c r="E174" s="83" t="s">
        <v>281</v>
      </c>
      <c r="F174" s="70" t="s">
        <v>382</v>
      </c>
      <c r="G174" s="83" t="s">
        <v>337</v>
      </c>
      <c r="H174" s="70" t="s">
        <v>458</v>
      </c>
      <c r="I174" s="70" t="s">
        <v>154</v>
      </c>
      <c r="J174" s="70"/>
      <c r="K174" s="77">
        <v>2.4400000008847438</v>
      </c>
      <c r="L174" s="83" t="s">
        <v>158</v>
      </c>
      <c r="M174" s="84">
        <v>3.5000000000000003E-2</v>
      </c>
      <c r="N174" s="84">
        <v>1.1500000002457622E-2</v>
      </c>
      <c r="O174" s="77">
        <v>1525.1031590000002</v>
      </c>
      <c r="P174" s="79">
        <v>106.72</v>
      </c>
      <c r="Q174" s="70"/>
      <c r="R174" s="77">
        <v>1.6275900240000003</v>
      </c>
      <c r="S174" s="78">
        <v>1.1466237035401271E-5</v>
      </c>
      <c r="T174" s="78">
        <f t="shared" si="3"/>
        <v>1.1339313179196465E-3</v>
      </c>
      <c r="U174" s="78">
        <f>R174/'סכום נכסי הקרן'!$C$42</f>
        <v>2.0382640275591741E-5</v>
      </c>
    </row>
    <row r="175" spans="2:21">
      <c r="B175" s="76" t="s">
        <v>683</v>
      </c>
      <c r="C175" s="70" t="s">
        <v>684</v>
      </c>
      <c r="D175" s="83" t="s">
        <v>114</v>
      </c>
      <c r="E175" s="83" t="s">
        <v>281</v>
      </c>
      <c r="F175" s="70" t="s">
        <v>333</v>
      </c>
      <c r="G175" s="83" t="s">
        <v>291</v>
      </c>
      <c r="H175" s="70" t="s">
        <v>458</v>
      </c>
      <c r="I175" s="70" t="s">
        <v>154</v>
      </c>
      <c r="J175" s="70"/>
      <c r="K175" s="77">
        <v>1.2399999999951612</v>
      </c>
      <c r="L175" s="83" t="s">
        <v>158</v>
      </c>
      <c r="M175" s="84">
        <v>3.6000000000000004E-2</v>
      </c>
      <c r="N175" s="84">
        <v>1.6899999999104832E-2</v>
      </c>
      <c r="O175" s="77">
        <v>0.15747300000000003</v>
      </c>
      <c r="P175" s="79">
        <v>5249566</v>
      </c>
      <c r="Q175" s="70"/>
      <c r="R175" s="77">
        <v>8.2666654460000029</v>
      </c>
      <c r="S175" s="78">
        <v>1.0042280466806966E-5</v>
      </c>
      <c r="T175" s="78">
        <f t="shared" si="3"/>
        <v>5.7593317148419577E-3</v>
      </c>
      <c r="U175" s="78">
        <f>R175/'סכום נכסי הקרן'!$C$42</f>
        <v>1.0352512953500517E-4</v>
      </c>
    </row>
    <row r="176" spans="2:21">
      <c r="B176" s="76" t="s">
        <v>685</v>
      </c>
      <c r="C176" s="70" t="s">
        <v>686</v>
      </c>
      <c r="D176" s="83" t="s">
        <v>114</v>
      </c>
      <c r="E176" s="83" t="s">
        <v>281</v>
      </c>
      <c r="F176" s="70" t="s">
        <v>396</v>
      </c>
      <c r="G176" s="83" t="s">
        <v>397</v>
      </c>
      <c r="H176" s="70" t="s">
        <v>454</v>
      </c>
      <c r="I176" s="70" t="s">
        <v>285</v>
      </c>
      <c r="J176" s="70"/>
      <c r="K176" s="77">
        <v>9.6200000005217134</v>
      </c>
      <c r="L176" s="83" t="s">
        <v>158</v>
      </c>
      <c r="M176" s="84">
        <v>3.0499999999999999E-2</v>
      </c>
      <c r="N176" s="84">
        <v>2.2200000001368427E-2</v>
      </c>
      <c r="O176" s="77">
        <v>4287.9810560000005</v>
      </c>
      <c r="P176" s="79">
        <v>109.07</v>
      </c>
      <c r="Q176" s="70"/>
      <c r="R176" s="77">
        <v>4.6769009380000011</v>
      </c>
      <c r="S176" s="78">
        <v>1.356837951127671E-5</v>
      </c>
      <c r="T176" s="78">
        <f t="shared" si="3"/>
        <v>3.2583662754165237E-3</v>
      </c>
      <c r="U176" s="78">
        <f>R176/'סכום נכסי הקרן'!$C$42</f>
        <v>5.8569779869719565E-5</v>
      </c>
    </row>
    <row r="177" spans="2:21">
      <c r="B177" s="76" t="s">
        <v>687</v>
      </c>
      <c r="C177" s="70" t="s">
        <v>688</v>
      </c>
      <c r="D177" s="83" t="s">
        <v>114</v>
      </c>
      <c r="E177" s="83" t="s">
        <v>281</v>
      </c>
      <c r="F177" s="70" t="s">
        <v>396</v>
      </c>
      <c r="G177" s="83" t="s">
        <v>397</v>
      </c>
      <c r="H177" s="70" t="s">
        <v>454</v>
      </c>
      <c r="I177" s="70" t="s">
        <v>285</v>
      </c>
      <c r="J177" s="70"/>
      <c r="K177" s="77">
        <v>8.8899999995095627</v>
      </c>
      <c r="L177" s="83" t="s">
        <v>158</v>
      </c>
      <c r="M177" s="84">
        <v>3.0499999999999999E-2</v>
      </c>
      <c r="N177" s="84">
        <v>2.0999999999379196E-2</v>
      </c>
      <c r="O177" s="77">
        <v>7347.9422080000013</v>
      </c>
      <c r="P177" s="79">
        <v>109.61</v>
      </c>
      <c r="Q177" s="70"/>
      <c r="R177" s="77">
        <v>8.0540794550000019</v>
      </c>
      <c r="S177" s="78">
        <v>1.0081258778810808E-5</v>
      </c>
      <c r="T177" s="78">
        <f t="shared" si="3"/>
        <v>5.6112244461862699E-3</v>
      </c>
      <c r="U177" s="78">
        <f>R177/'סכום נכסי הקרן'!$C$42</f>
        <v>1.0086287201419894E-4</v>
      </c>
    </row>
    <row r="178" spans="2:21">
      <c r="B178" s="76" t="s">
        <v>689</v>
      </c>
      <c r="C178" s="70" t="s">
        <v>690</v>
      </c>
      <c r="D178" s="83" t="s">
        <v>114</v>
      </c>
      <c r="E178" s="83" t="s">
        <v>281</v>
      </c>
      <c r="F178" s="70" t="s">
        <v>396</v>
      </c>
      <c r="G178" s="83" t="s">
        <v>397</v>
      </c>
      <c r="H178" s="70" t="s">
        <v>454</v>
      </c>
      <c r="I178" s="70" t="s">
        <v>285</v>
      </c>
      <c r="J178" s="70"/>
      <c r="K178" s="77">
        <v>5.3200000003336587</v>
      </c>
      <c r="L178" s="83" t="s">
        <v>158</v>
      </c>
      <c r="M178" s="84">
        <v>2.9100000000000001E-2</v>
      </c>
      <c r="N178" s="84">
        <v>1.2999999999494456E-2</v>
      </c>
      <c r="O178" s="77">
        <v>3608.2934370000003</v>
      </c>
      <c r="P178" s="79">
        <v>109.64</v>
      </c>
      <c r="Q178" s="70"/>
      <c r="R178" s="77">
        <v>3.9561329240000003</v>
      </c>
      <c r="S178" s="78">
        <v>6.0138223950000008E-6</v>
      </c>
      <c r="T178" s="78">
        <f t="shared" si="3"/>
        <v>2.7562119171459262E-3</v>
      </c>
      <c r="U178" s="78">
        <f>R178/'סכום נכסי הקרן'!$C$42</f>
        <v>4.954345571260205E-5</v>
      </c>
    </row>
    <row r="179" spans="2:21">
      <c r="B179" s="76" t="s">
        <v>691</v>
      </c>
      <c r="C179" s="70" t="s">
        <v>692</v>
      </c>
      <c r="D179" s="83" t="s">
        <v>114</v>
      </c>
      <c r="E179" s="83" t="s">
        <v>281</v>
      </c>
      <c r="F179" s="70" t="s">
        <v>396</v>
      </c>
      <c r="G179" s="83" t="s">
        <v>397</v>
      </c>
      <c r="H179" s="70" t="s">
        <v>454</v>
      </c>
      <c r="I179" s="70" t="s">
        <v>285</v>
      </c>
      <c r="J179" s="70"/>
      <c r="K179" s="77">
        <v>7.1700000008841007</v>
      </c>
      <c r="L179" s="83" t="s">
        <v>158</v>
      </c>
      <c r="M179" s="84">
        <v>3.95E-2</v>
      </c>
      <c r="N179" s="84">
        <v>1.730000000342025E-2</v>
      </c>
      <c r="O179" s="77">
        <v>2626.433372</v>
      </c>
      <c r="P179" s="79">
        <v>118</v>
      </c>
      <c r="Q179" s="70"/>
      <c r="R179" s="77">
        <v>3.0991913780000004</v>
      </c>
      <c r="S179" s="78">
        <v>1.0943017655353847E-5</v>
      </c>
      <c r="T179" s="78">
        <f t="shared" si="3"/>
        <v>2.1591863503218085E-3</v>
      </c>
      <c r="U179" s="78">
        <f>R179/'סכום נכסי הקרן'!$C$42</f>
        <v>3.881180277066472E-5</v>
      </c>
    </row>
    <row r="180" spans="2:21">
      <c r="B180" s="76" t="s">
        <v>693</v>
      </c>
      <c r="C180" s="70" t="s">
        <v>694</v>
      </c>
      <c r="D180" s="83" t="s">
        <v>114</v>
      </c>
      <c r="E180" s="83" t="s">
        <v>281</v>
      </c>
      <c r="F180" s="70" t="s">
        <v>396</v>
      </c>
      <c r="G180" s="83" t="s">
        <v>397</v>
      </c>
      <c r="H180" s="70" t="s">
        <v>454</v>
      </c>
      <c r="I180" s="70" t="s">
        <v>285</v>
      </c>
      <c r="J180" s="70"/>
      <c r="K180" s="77">
        <v>7.910000001943807</v>
      </c>
      <c r="L180" s="83" t="s">
        <v>158</v>
      </c>
      <c r="M180" s="84">
        <v>3.95E-2</v>
      </c>
      <c r="N180" s="84">
        <v>1.8600000007044669E-2</v>
      </c>
      <c r="O180" s="77">
        <v>645.77671600000008</v>
      </c>
      <c r="P180" s="79">
        <v>118.7</v>
      </c>
      <c r="Q180" s="70"/>
      <c r="R180" s="77">
        <v>0.76653696100000013</v>
      </c>
      <c r="S180" s="78">
        <v>2.6906245100073407E-6</v>
      </c>
      <c r="T180" s="78">
        <f t="shared" si="3"/>
        <v>5.3404128410954835E-4</v>
      </c>
      <c r="U180" s="78">
        <f>R180/'סכום נכסי הקרן'!$C$42</f>
        <v>9.5994979716146839E-6</v>
      </c>
    </row>
    <row r="181" spans="2:21">
      <c r="B181" s="76" t="s">
        <v>695</v>
      </c>
      <c r="C181" s="70" t="s">
        <v>696</v>
      </c>
      <c r="D181" s="83" t="s">
        <v>114</v>
      </c>
      <c r="E181" s="83" t="s">
        <v>281</v>
      </c>
      <c r="F181" s="70" t="s">
        <v>413</v>
      </c>
      <c r="G181" s="83" t="s">
        <v>397</v>
      </c>
      <c r="H181" s="70" t="s">
        <v>458</v>
      </c>
      <c r="I181" s="70" t="s">
        <v>154</v>
      </c>
      <c r="J181" s="70"/>
      <c r="K181" s="77">
        <v>3.5900000002615911</v>
      </c>
      <c r="L181" s="83" t="s">
        <v>158</v>
      </c>
      <c r="M181" s="84">
        <v>3.9199999999999999E-2</v>
      </c>
      <c r="N181" s="84">
        <v>1.360000000055489E-2</v>
      </c>
      <c r="O181" s="77">
        <v>4578.9890200000009</v>
      </c>
      <c r="P181" s="79">
        <v>110.2</v>
      </c>
      <c r="Q181" s="70"/>
      <c r="R181" s="77">
        <v>5.0460460520000003</v>
      </c>
      <c r="S181" s="78">
        <v>4.7705057435818376E-6</v>
      </c>
      <c r="T181" s="78">
        <f t="shared" si="3"/>
        <v>3.5155472604614514E-3</v>
      </c>
      <c r="U181" s="78">
        <f>R181/'סכום נכסי הקרן'!$C$42</f>
        <v>6.3192659069766997E-5</v>
      </c>
    </row>
    <row r="182" spans="2:21">
      <c r="B182" s="76" t="s">
        <v>697</v>
      </c>
      <c r="C182" s="70" t="s">
        <v>698</v>
      </c>
      <c r="D182" s="83" t="s">
        <v>114</v>
      </c>
      <c r="E182" s="83" t="s">
        <v>281</v>
      </c>
      <c r="F182" s="70" t="s">
        <v>413</v>
      </c>
      <c r="G182" s="83" t="s">
        <v>397</v>
      </c>
      <c r="H182" s="70" t="s">
        <v>458</v>
      </c>
      <c r="I182" s="70" t="s">
        <v>154</v>
      </c>
      <c r="J182" s="70"/>
      <c r="K182" s="77">
        <v>8.480000000275437</v>
      </c>
      <c r="L182" s="83" t="s">
        <v>158</v>
      </c>
      <c r="M182" s="84">
        <v>2.64E-2</v>
      </c>
      <c r="N182" s="84">
        <v>2.3500000000545418E-2</v>
      </c>
      <c r="O182" s="77">
        <v>14294.429152000002</v>
      </c>
      <c r="P182" s="79">
        <v>102.61</v>
      </c>
      <c r="Q182" s="70"/>
      <c r="R182" s="77">
        <v>14.667513752000005</v>
      </c>
      <c r="S182" s="78">
        <v>8.7365062569548932E-6</v>
      </c>
      <c r="T182" s="78">
        <f t="shared" si="3"/>
        <v>1.0218760839130026E-2</v>
      </c>
      <c r="U182" s="78">
        <f>R182/'סכום נכסי הקרן'!$C$42</f>
        <v>1.836842522600218E-4</v>
      </c>
    </row>
    <row r="183" spans="2:21">
      <c r="B183" s="76" t="s">
        <v>699</v>
      </c>
      <c r="C183" s="70" t="s">
        <v>700</v>
      </c>
      <c r="D183" s="83" t="s">
        <v>114</v>
      </c>
      <c r="E183" s="83" t="s">
        <v>281</v>
      </c>
      <c r="F183" s="70" t="s">
        <v>424</v>
      </c>
      <c r="G183" s="83" t="s">
        <v>337</v>
      </c>
      <c r="H183" s="70" t="s">
        <v>454</v>
      </c>
      <c r="I183" s="70" t="s">
        <v>285</v>
      </c>
      <c r="J183" s="70"/>
      <c r="K183" s="77">
        <v>1.9400015634771735</v>
      </c>
      <c r="L183" s="83" t="s">
        <v>158</v>
      </c>
      <c r="M183" s="84">
        <v>5.74E-2</v>
      </c>
      <c r="N183" s="84">
        <v>1.2599984365228269E-2</v>
      </c>
      <c r="O183" s="77">
        <v>0.11455200000000001</v>
      </c>
      <c r="P183" s="79">
        <v>108.8</v>
      </c>
      <c r="Q183" s="77">
        <v>3.2870000000000005E-6</v>
      </c>
      <c r="R183" s="77">
        <v>1.2792000000000001E-4</v>
      </c>
      <c r="S183" s="78">
        <v>7.6367964361616634E-9</v>
      </c>
      <c r="T183" s="78">
        <f t="shared" si="3"/>
        <v>8.912102682455441E-8</v>
      </c>
      <c r="U183" s="78">
        <f>R183/'סכום נכסי הקרן'!$C$42</f>
        <v>1.6019681280951959E-9</v>
      </c>
    </row>
    <row r="184" spans="2:21">
      <c r="B184" s="76" t="s">
        <v>701</v>
      </c>
      <c r="C184" s="70" t="s">
        <v>702</v>
      </c>
      <c r="D184" s="83" t="s">
        <v>114</v>
      </c>
      <c r="E184" s="83" t="s">
        <v>281</v>
      </c>
      <c r="F184" s="70" t="s">
        <v>424</v>
      </c>
      <c r="G184" s="83" t="s">
        <v>337</v>
      </c>
      <c r="H184" s="70" t="s">
        <v>454</v>
      </c>
      <c r="I184" s="70" t="s">
        <v>285</v>
      </c>
      <c r="J184" s="70"/>
      <c r="K184" s="77">
        <v>3.8699999919691814</v>
      </c>
      <c r="L184" s="83" t="s">
        <v>158</v>
      </c>
      <c r="M184" s="84">
        <v>5.6500000000000002E-2</v>
      </c>
      <c r="N184" s="84">
        <v>1.659999994440203E-2</v>
      </c>
      <c r="O184" s="77">
        <v>165.18000000000004</v>
      </c>
      <c r="P184" s="79">
        <v>117.6</v>
      </c>
      <c r="Q184" s="70"/>
      <c r="R184" s="77">
        <v>0.19425168800000003</v>
      </c>
      <c r="S184" s="78">
        <v>5.2918769694925711E-7</v>
      </c>
      <c r="T184" s="78">
        <f t="shared" si="3"/>
        <v>1.3533387974486378E-4</v>
      </c>
      <c r="U184" s="78">
        <f>R184/'סכום נכסי הקרן'!$C$42</f>
        <v>2.4326533224256729E-6</v>
      </c>
    </row>
    <row r="185" spans="2:21">
      <c r="B185" s="76" t="s">
        <v>703</v>
      </c>
      <c r="C185" s="70" t="s">
        <v>704</v>
      </c>
      <c r="D185" s="83" t="s">
        <v>114</v>
      </c>
      <c r="E185" s="83" t="s">
        <v>281</v>
      </c>
      <c r="F185" s="70" t="s">
        <v>534</v>
      </c>
      <c r="G185" s="83" t="s">
        <v>397</v>
      </c>
      <c r="H185" s="70" t="s">
        <v>458</v>
      </c>
      <c r="I185" s="70" t="s">
        <v>154</v>
      </c>
      <c r="J185" s="70"/>
      <c r="K185" s="77">
        <v>3.4999999999999991</v>
      </c>
      <c r="L185" s="83" t="s">
        <v>158</v>
      </c>
      <c r="M185" s="84">
        <v>4.0999999999999995E-2</v>
      </c>
      <c r="N185" s="84">
        <v>1.1099999998918832E-2</v>
      </c>
      <c r="O185" s="77">
        <v>1651.8000000000002</v>
      </c>
      <c r="P185" s="79">
        <v>111.99</v>
      </c>
      <c r="Q185" s="70"/>
      <c r="R185" s="77">
        <v>1.8498508200000003</v>
      </c>
      <c r="S185" s="78">
        <v>5.5060000000000003E-6</v>
      </c>
      <c r="T185" s="78">
        <f t="shared" si="3"/>
        <v>1.2887789599018448E-3</v>
      </c>
      <c r="U185" s="78">
        <f>R185/'סכום נכסי הקרן'!$C$42</f>
        <v>2.3166057343423729E-5</v>
      </c>
    </row>
    <row r="186" spans="2:21">
      <c r="B186" s="76" t="s">
        <v>705</v>
      </c>
      <c r="C186" s="70" t="s">
        <v>706</v>
      </c>
      <c r="D186" s="83" t="s">
        <v>114</v>
      </c>
      <c r="E186" s="83" t="s">
        <v>281</v>
      </c>
      <c r="F186" s="70" t="s">
        <v>550</v>
      </c>
      <c r="G186" s="83" t="s">
        <v>401</v>
      </c>
      <c r="H186" s="70" t="s">
        <v>454</v>
      </c>
      <c r="I186" s="70" t="s">
        <v>285</v>
      </c>
      <c r="J186" s="70"/>
      <c r="K186" s="77">
        <v>7.3400000002135615</v>
      </c>
      <c r="L186" s="83" t="s">
        <v>158</v>
      </c>
      <c r="M186" s="84">
        <v>2.4300000000000002E-2</v>
      </c>
      <c r="N186" s="84">
        <v>1.98000000010678E-2</v>
      </c>
      <c r="O186" s="77">
        <v>8919.919248000002</v>
      </c>
      <c r="P186" s="79">
        <v>104.99</v>
      </c>
      <c r="Q186" s="70"/>
      <c r="R186" s="77">
        <v>9.3650235000000013</v>
      </c>
      <c r="S186" s="78">
        <v>1.0316637171457819E-5</v>
      </c>
      <c r="T186" s="78">
        <f t="shared" si="3"/>
        <v>6.5245505828336655E-3</v>
      </c>
      <c r="U186" s="78">
        <f>R186/'סכום נכסי הקרן'!$C$42</f>
        <v>1.172800904148102E-4</v>
      </c>
    </row>
    <row r="187" spans="2:21">
      <c r="B187" s="76" t="s">
        <v>707</v>
      </c>
      <c r="C187" s="70" t="s">
        <v>708</v>
      </c>
      <c r="D187" s="83" t="s">
        <v>114</v>
      </c>
      <c r="E187" s="83" t="s">
        <v>281</v>
      </c>
      <c r="F187" s="70" t="s">
        <v>550</v>
      </c>
      <c r="G187" s="83" t="s">
        <v>401</v>
      </c>
      <c r="H187" s="70" t="s">
        <v>454</v>
      </c>
      <c r="I187" s="70" t="s">
        <v>285</v>
      </c>
      <c r="J187" s="70"/>
      <c r="K187" s="77">
        <v>3.5499999996117024</v>
      </c>
      <c r="L187" s="83" t="s">
        <v>158</v>
      </c>
      <c r="M187" s="84">
        <v>1.7500000000000002E-2</v>
      </c>
      <c r="N187" s="84">
        <v>1.3099999998517409E-2</v>
      </c>
      <c r="O187" s="77">
        <v>2783.8813770000006</v>
      </c>
      <c r="P187" s="79">
        <v>101.76</v>
      </c>
      <c r="Q187" s="70"/>
      <c r="R187" s="77">
        <v>2.8328777820000006</v>
      </c>
      <c r="S187" s="78">
        <v>4.007903151562066E-6</v>
      </c>
      <c r="T187" s="78">
        <f t="shared" si="3"/>
        <v>1.973647410884195E-3</v>
      </c>
      <c r="U187" s="78">
        <f>R187/'סכום נכסי הקרן'!$C$42</f>
        <v>3.5476703545598899E-5</v>
      </c>
    </row>
    <row r="188" spans="2:21">
      <c r="B188" s="76" t="s">
        <v>709</v>
      </c>
      <c r="C188" s="70" t="s">
        <v>710</v>
      </c>
      <c r="D188" s="83" t="s">
        <v>114</v>
      </c>
      <c r="E188" s="83" t="s">
        <v>281</v>
      </c>
      <c r="F188" s="70" t="s">
        <v>550</v>
      </c>
      <c r="G188" s="83" t="s">
        <v>401</v>
      </c>
      <c r="H188" s="70" t="s">
        <v>454</v>
      </c>
      <c r="I188" s="70" t="s">
        <v>285</v>
      </c>
      <c r="J188" s="70"/>
      <c r="K188" s="77">
        <v>2.0900000003229198</v>
      </c>
      <c r="L188" s="83" t="s">
        <v>158</v>
      </c>
      <c r="M188" s="84">
        <v>2.9600000000000001E-2</v>
      </c>
      <c r="N188" s="84">
        <v>6.6999999994901286E-3</v>
      </c>
      <c r="O188" s="77">
        <v>2222.4051560000003</v>
      </c>
      <c r="P188" s="79">
        <v>105.9</v>
      </c>
      <c r="Q188" s="70"/>
      <c r="R188" s="77">
        <v>2.3535270360000005</v>
      </c>
      <c r="S188" s="78">
        <v>5.4418163734041153E-6</v>
      </c>
      <c r="T188" s="78">
        <f t="shared" si="3"/>
        <v>1.6396868832682149E-3</v>
      </c>
      <c r="U188" s="78">
        <f>R188/'סכום נכסי הקרן'!$C$42</f>
        <v>2.9473696843983389E-5</v>
      </c>
    </row>
    <row r="189" spans="2:21">
      <c r="B189" s="76" t="s">
        <v>711</v>
      </c>
      <c r="C189" s="70" t="s">
        <v>712</v>
      </c>
      <c r="D189" s="83" t="s">
        <v>114</v>
      </c>
      <c r="E189" s="83" t="s">
        <v>281</v>
      </c>
      <c r="F189" s="70" t="s">
        <v>555</v>
      </c>
      <c r="G189" s="83" t="s">
        <v>397</v>
      </c>
      <c r="H189" s="70" t="s">
        <v>454</v>
      </c>
      <c r="I189" s="70" t="s">
        <v>285</v>
      </c>
      <c r="J189" s="70"/>
      <c r="K189" s="77">
        <v>3.1499999991961163</v>
      </c>
      <c r="L189" s="83" t="s">
        <v>158</v>
      </c>
      <c r="M189" s="84">
        <v>3.85E-2</v>
      </c>
      <c r="N189" s="84">
        <v>1.0799999991815006E-2</v>
      </c>
      <c r="O189" s="77">
        <v>623.73860700000012</v>
      </c>
      <c r="P189" s="79">
        <v>109.69</v>
      </c>
      <c r="Q189" s="70"/>
      <c r="R189" s="77">
        <v>0.68417885700000014</v>
      </c>
      <c r="S189" s="78">
        <v>1.5639170651228218E-6</v>
      </c>
      <c r="T189" s="78">
        <f t="shared" si="3"/>
        <v>4.7666293204729507E-4</v>
      </c>
      <c r="U189" s="78">
        <f>R189/'סכום נכסי הקרן'!$C$42</f>
        <v>8.5681107163117645E-6</v>
      </c>
    </row>
    <row r="190" spans="2:21">
      <c r="B190" s="76" t="s">
        <v>713</v>
      </c>
      <c r="C190" s="70" t="s">
        <v>714</v>
      </c>
      <c r="D190" s="83" t="s">
        <v>114</v>
      </c>
      <c r="E190" s="83" t="s">
        <v>281</v>
      </c>
      <c r="F190" s="70" t="s">
        <v>555</v>
      </c>
      <c r="G190" s="83" t="s">
        <v>397</v>
      </c>
      <c r="H190" s="70" t="s">
        <v>458</v>
      </c>
      <c r="I190" s="70" t="s">
        <v>154</v>
      </c>
      <c r="J190" s="70"/>
      <c r="K190" s="77">
        <v>4.4800000002701736</v>
      </c>
      <c r="L190" s="83" t="s">
        <v>158</v>
      </c>
      <c r="M190" s="84">
        <v>3.61E-2</v>
      </c>
      <c r="N190" s="84">
        <v>1.2800000000913825E-2</v>
      </c>
      <c r="O190" s="77">
        <v>9029.2134860000006</v>
      </c>
      <c r="P190" s="79">
        <v>111.5</v>
      </c>
      <c r="Q190" s="70"/>
      <c r="R190" s="77">
        <v>10.067572736000002</v>
      </c>
      <c r="S190" s="78">
        <v>1.1764447538762215E-5</v>
      </c>
      <c r="T190" s="78">
        <f t="shared" si="3"/>
        <v>7.0140120377048844E-3</v>
      </c>
      <c r="U190" s="78">
        <f>R190/'סכום נכסי הקרן'!$C$42</f>
        <v>1.2607825711657405E-4</v>
      </c>
    </row>
    <row r="191" spans="2:21">
      <c r="B191" s="76" t="s">
        <v>715</v>
      </c>
      <c r="C191" s="70" t="s">
        <v>716</v>
      </c>
      <c r="D191" s="83" t="s">
        <v>114</v>
      </c>
      <c r="E191" s="83" t="s">
        <v>281</v>
      </c>
      <c r="F191" s="70" t="s">
        <v>555</v>
      </c>
      <c r="G191" s="83" t="s">
        <v>397</v>
      </c>
      <c r="H191" s="70" t="s">
        <v>458</v>
      </c>
      <c r="I191" s="70" t="s">
        <v>154</v>
      </c>
      <c r="J191" s="70"/>
      <c r="K191" s="77">
        <v>5.4399999995717874</v>
      </c>
      <c r="L191" s="83" t="s">
        <v>158</v>
      </c>
      <c r="M191" s="84">
        <v>3.3000000000000002E-2</v>
      </c>
      <c r="N191" s="84">
        <v>1.5399999999479202E-2</v>
      </c>
      <c r="O191" s="77">
        <v>3136.0337680000002</v>
      </c>
      <c r="P191" s="79">
        <v>110.21</v>
      </c>
      <c r="Q191" s="70"/>
      <c r="R191" s="77">
        <v>3.4562228170000004</v>
      </c>
      <c r="S191" s="78">
        <v>1.0170535497575769E-5</v>
      </c>
      <c r="T191" s="78">
        <f t="shared" si="3"/>
        <v>2.4079278172724674E-3</v>
      </c>
      <c r="U191" s="78">
        <f>R191/'סכום נכסי הקרן'!$C$42</f>
        <v>4.3282979959579389E-5</v>
      </c>
    </row>
    <row r="192" spans="2:21">
      <c r="B192" s="76" t="s">
        <v>717</v>
      </c>
      <c r="C192" s="70" t="s">
        <v>718</v>
      </c>
      <c r="D192" s="83" t="s">
        <v>114</v>
      </c>
      <c r="E192" s="83" t="s">
        <v>281</v>
      </c>
      <c r="F192" s="70" t="s">
        <v>555</v>
      </c>
      <c r="G192" s="83" t="s">
        <v>397</v>
      </c>
      <c r="H192" s="70" t="s">
        <v>458</v>
      </c>
      <c r="I192" s="70" t="s">
        <v>154</v>
      </c>
      <c r="J192" s="70"/>
      <c r="K192" s="77">
        <v>7.6899999996842059</v>
      </c>
      <c r="L192" s="83" t="s">
        <v>158</v>
      </c>
      <c r="M192" s="84">
        <v>2.6200000000000001E-2</v>
      </c>
      <c r="N192" s="84">
        <v>1.9099999999418277E-2</v>
      </c>
      <c r="O192" s="77">
        <v>9013.5973000000013</v>
      </c>
      <c r="P192" s="79">
        <v>106.8</v>
      </c>
      <c r="Q192" s="70"/>
      <c r="R192" s="77">
        <v>9.6265216160000016</v>
      </c>
      <c r="S192" s="78">
        <v>1.1266996625000002E-5</v>
      </c>
      <c r="T192" s="78">
        <f t="shared" si="3"/>
        <v>6.7067346088703012E-3</v>
      </c>
      <c r="U192" s="78">
        <f>R192/'סכום נכסי הקרן'!$C$42</f>
        <v>1.2055488440628097E-4</v>
      </c>
    </row>
    <row r="193" spans="2:21">
      <c r="B193" s="76" t="s">
        <v>719</v>
      </c>
      <c r="C193" s="70" t="s">
        <v>720</v>
      </c>
      <c r="D193" s="83" t="s">
        <v>114</v>
      </c>
      <c r="E193" s="83" t="s">
        <v>281</v>
      </c>
      <c r="F193" s="70" t="s">
        <v>561</v>
      </c>
      <c r="G193" s="83" t="s">
        <v>150</v>
      </c>
      <c r="H193" s="70" t="s">
        <v>454</v>
      </c>
      <c r="I193" s="70" t="s">
        <v>285</v>
      </c>
      <c r="J193" s="70"/>
      <c r="K193" s="77">
        <v>2.8499999922829584</v>
      </c>
      <c r="L193" s="83" t="s">
        <v>158</v>
      </c>
      <c r="M193" s="84">
        <v>2.7000000000000003E-2</v>
      </c>
      <c r="N193" s="84">
        <v>2.0399999944762229E-2</v>
      </c>
      <c r="O193" s="77">
        <v>120.69035900000003</v>
      </c>
      <c r="P193" s="79">
        <v>102</v>
      </c>
      <c r="Q193" s="70"/>
      <c r="R193" s="77">
        <v>0.12310416700000001</v>
      </c>
      <c r="S193" s="78">
        <v>7.4027779060742229E-7</v>
      </c>
      <c r="T193" s="78">
        <f t="shared" si="3"/>
        <v>8.5765867490786632E-5</v>
      </c>
      <c r="U193" s="78">
        <f>R193/'סכום נכסי הקרן'!$C$42</f>
        <v>1.5416584738094779E-6</v>
      </c>
    </row>
    <row r="194" spans="2:21">
      <c r="B194" s="76" t="s">
        <v>721</v>
      </c>
      <c r="C194" s="70" t="s">
        <v>722</v>
      </c>
      <c r="D194" s="83" t="s">
        <v>114</v>
      </c>
      <c r="E194" s="83" t="s">
        <v>281</v>
      </c>
      <c r="F194" s="70" t="s">
        <v>723</v>
      </c>
      <c r="G194" s="83" t="s">
        <v>629</v>
      </c>
      <c r="H194" s="70" t="s">
        <v>567</v>
      </c>
      <c r="I194" s="70" t="s">
        <v>154</v>
      </c>
      <c r="J194" s="70"/>
      <c r="K194" s="77">
        <v>3.090000000574828</v>
      </c>
      <c r="L194" s="83" t="s">
        <v>158</v>
      </c>
      <c r="M194" s="84">
        <v>3.7499999999999999E-2</v>
      </c>
      <c r="N194" s="84">
        <v>1.1100000007025677E-2</v>
      </c>
      <c r="O194" s="77">
        <v>572.98654700000009</v>
      </c>
      <c r="P194" s="79">
        <v>109.3</v>
      </c>
      <c r="Q194" s="70"/>
      <c r="R194" s="77">
        <v>0.62627429600000006</v>
      </c>
      <c r="S194" s="78">
        <v>1.4495983000493029E-6</v>
      </c>
      <c r="T194" s="78">
        <f t="shared" si="3"/>
        <v>4.3632120335635496E-4</v>
      </c>
      <c r="U194" s="78">
        <f>R194/'סכום נכסי הקרן'!$C$42</f>
        <v>7.8429601441311499E-6</v>
      </c>
    </row>
    <row r="195" spans="2:21">
      <c r="B195" s="76" t="s">
        <v>724</v>
      </c>
      <c r="C195" s="70" t="s">
        <v>725</v>
      </c>
      <c r="D195" s="83" t="s">
        <v>114</v>
      </c>
      <c r="E195" s="83" t="s">
        <v>281</v>
      </c>
      <c r="F195" s="70" t="s">
        <v>723</v>
      </c>
      <c r="G195" s="83" t="s">
        <v>629</v>
      </c>
      <c r="H195" s="70" t="s">
        <v>726</v>
      </c>
      <c r="I195" s="70" t="s">
        <v>285</v>
      </c>
      <c r="J195" s="70"/>
      <c r="K195" s="77">
        <v>5.6699999992013419</v>
      </c>
      <c r="L195" s="83" t="s">
        <v>158</v>
      </c>
      <c r="M195" s="84">
        <v>3.7499999999999999E-2</v>
      </c>
      <c r="N195" s="84">
        <v>1.6199999998095915E-2</v>
      </c>
      <c r="O195" s="77">
        <v>3332.7542700000004</v>
      </c>
      <c r="P195" s="79">
        <v>113.46</v>
      </c>
      <c r="Q195" s="70"/>
      <c r="R195" s="77">
        <v>3.7813431060000005</v>
      </c>
      <c r="S195" s="78">
        <v>9.0074439729729742E-6</v>
      </c>
      <c r="T195" s="78">
        <f t="shared" si="3"/>
        <v>2.6344369948613968E-3</v>
      </c>
      <c r="U195" s="78">
        <f>R195/'סכום נכסי הקרן'!$C$42</f>
        <v>4.7354527338996981E-5</v>
      </c>
    </row>
    <row r="196" spans="2:21">
      <c r="B196" s="76" t="s">
        <v>727</v>
      </c>
      <c r="C196" s="70" t="s">
        <v>728</v>
      </c>
      <c r="D196" s="83" t="s">
        <v>114</v>
      </c>
      <c r="E196" s="83" t="s">
        <v>281</v>
      </c>
      <c r="F196" s="70" t="s">
        <v>729</v>
      </c>
      <c r="G196" s="83" t="s">
        <v>576</v>
      </c>
      <c r="H196" s="70" t="s">
        <v>567</v>
      </c>
      <c r="I196" s="70" t="s">
        <v>154</v>
      </c>
      <c r="J196" s="70"/>
      <c r="K196" s="77">
        <v>5.1099999997501557</v>
      </c>
      <c r="L196" s="83" t="s">
        <v>158</v>
      </c>
      <c r="M196" s="84">
        <v>2.58E-2</v>
      </c>
      <c r="N196" s="84">
        <v>2.3399999998945611E-2</v>
      </c>
      <c r="O196" s="77">
        <v>4298.6801780000005</v>
      </c>
      <c r="P196" s="79">
        <v>101.49</v>
      </c>
      <c r="Q196" s="70"/>
      <c r="R196" s="77">
        <v>4.3627307190000009</v>
      </c>
      <c r="S196" s="78">
        <v>2.0469905609523813E-5</v>
      </c>
      <c r="T196" s="78">
        <f t="shared" si="3"/>
        <v>3.0394859399336038E-3</v>
      </c>
      <c r="U196" s="78">
        <f>R196/'סכום נכסי הקרן'!$C$42</f>
        <v>5.4635362439804868E-5</v>
      </c>
    </row>
    <row r="197" spans="2:21">
      <c r="B197" s="76" t="s">
        <v>730</v>
      </c>
      <c r="C197" s="70" t="s">
        <v>731</v>
      </c>
      <c r="D197" s="83" t="s">
        <v>114</v>
      </c>
      <c r="E197" s="83" t="s">
        <v>281</v>
      </c>
      <c r="F197" s="70" t="s">
        <v>732</v>
      </c>
      <c r="G197" s="83" t="s">
        <v>145</v>
      </c>
      <c r="H197" s="70" t="s">
        <v>726</v>
      </c>
      <c r="I197" s="70" t="s">
        <v>285</v>
      </c>
      <c r="J197" s="70"/>
      <c r="K197" s="77">
        <v>1.4399999977175408</v>
      </c>
      <c r="L197" s="83" t="s">
        <v>158</v>
      </c>
      <c r="M197" s="84">
        <v>3.4000000000000002E-2</v>
      </c>
      <c r="N197" s="84">
        <v>2.6799999912851549E-2</v>
      </c>
      <c r="O197" s="77">
        <v>189.83213300000003</v>
      </c>
      <c r="P197" s="79">
        <v>101.55</v>
      </c>
      <c r="Q197" s="70"/>
      <c r="R197" s="77">
        <v>0.19277452600000003</v>
      </c>
      <c r="S197" s="78">
        <v>4.5188914498985374E-7</v>
      </c>
      <c r="T197" s="78">
        <f t="shared" si="3"/>
        <v>1.343047506467852E-4</v>
      </c>
      <c r="U197" s="78">
        <f>R197/'סכום נכסי הקרן'!$C$42</f>
        <v>2.414154522831916E-6</v>
      </c>
    </row>
    <row r="198" spans="2:21">
      <c r="B198" s="76" t="s">
        <v>733</v>
      </c>
      <c r="C198" s="70" t="s">
        <v>734</v>
      </c>
      <c r="D198" s="83" t="s">
        <v>114</v>
      </c>
      <c r="E198" s="83" t="s">
        <v>281</v>
      </c>
      <c r="F198" s="70" t="s">
        <v>735</v>
      </c>
      <c r="G198" s="83" t="s">
        <v>150</v>
      </c>
      <c r="H198" s="70" t="s">
        <v>726</v>
      </c>
      <c r="I198" s="70" t="s">
        <v>285</v>
      </c>
      <c r="J198" s="70"/>
      <c r="K198" s="77">
        <v>2.1800000000449709</v>
      </c>
      <c r="L198" s="83" t="s">
        <v>158</v>
      </c>
      <c r="M198" s="84">
        <v>2.9500000000000002E-2</v>
      </c>
      <c r="N198" s="84">
        <v>1.3800000000449706E-2</v>
      </c>
      <c r="O198" s="77">
        <v>2134.0652630000004</v>
      </c>
      <c r="P198" s="79">
        <v>104.2</v>
      </c>
      <c r="Q198" s="70"/>
      <c r="R198" s="77">
        <v>2.2236960049999999</v>
      </c>
      <c r="S198" s="78">
        <v>1.3261712805710497E-5</v>
      </c>
      <c r="T198" s="78">
        <f t="shared" si="3"/>
        <v>1.5492344536527473E-3</v>
      </c>
      <c r="U198" s="78">
        <f>R198/'סכום נכסי הקרן'!$C$42</f>
        <v>2.7847796486730885E-5</v>
      </c>
    </row>
    <row r="199" spans="2:21">
      <c r="B199" s="76" t="s">
        <v>736</v>
      </c>
      <c r="C199" s="70" t="s">
        <v>737</v>
      </c>
      <c r="D199" s="83" t="s">
        <v>114</v>
      </c>
      <c r="E199" s="83" t="s">
        <v>281</v>
      </c>
      <c r="F199" s="70" t="s">
        <v>534</v>
      </c>
      <c r="G199" s="83" t="s">
        <v>397</v>
      </c>
      <c r="H199" s="70" t="s">
        <v>567</v>
      </c>
      <c r="I199" s="70" t="s">
        <v>154</v>
      </c>
      <c r="J199" s="70"/>
      <c r="K199" s="77">
        <v>7.6499999997686006</v>
      </c>
      <c r="L199" s="83" t="s">
        <v>158</v>
      </c>
      <c r="M199" s="84">
        <v>3.4300000000000004E-2</v>
      </c>
      <c r="N199" s="84">
        <v>2.0200000000252433E-2</v>
      </c>
      <c r="O199" s="77">
        <v>4237.9553300000007</v>
      </c>
      <c r="P199" s="79">
        <v>112.17</v>
      </c>
      <c r="Q199" s="70"/>
      <c r="R199" s="77">
        <v>4.7537144940000005</v>
      </c>
      <c r="S199" s="78">
        <v>1.6692749842445252E-5</v>
      </c>
      <c r="T199" s="78">
        <f t="shared" si="3"/>
        <v>3.3118817771736015E-3</v>
      </c>
      <c r="U199" s="78">
        <f>R199/'סכום נכסי הקרן'!$C$42</f>
        <v>5.9531731624860707E-5</v>
      </c>
    </row>
    <row r="200" spans="2:21">
      <c r="B200" s="76" t="s">
        <v>738</v>
      </c>
      <c r="C200" s="70" t="s">
        <v>739</v>
      </c>
      <c r="D200" s="83" t="s">
        <v>114</v>
      </c>
      <c r="E200" s="83" t="s">
        <v>281</v>
      </c>
      <c r="F200" s="70" t="s">
        <v>740</v>
      </c>
      <c r="G200" s="83" t="s">
        <v>587</v>
      </c>
      <c r="H200" s="70" t="s">
        <v>726</v>
      </c>
      <c r="I200" s="70" t="s">
        <v>285</v>
      </c>
      <c r="J200" s="70"/>
      <c r="K200" s="77">
        <v>3.6899999999925588</v>
      </c>
      <c r="L200" s="83" t="s">
        <v>158</v>
      </c>
      <c r="M200" s="84">
        <v>3.9E-2</v>
      </c>
      <c r="N200" s="84">
        <v>4.2999999999751931E-2</v>
      </c>
      <c r="O200" s="77">
        <v>4031.6308500000009</v>
      </c>
      <c r="P200" s="79">
        <v>99.99</v>
      </c>
      <c r="Q200" s="70"/>
      <c r="R200" s="77">
        <v>4.0312276870000003</v>
      </c>
      <c r="S200" s="78">
        <v>9.5788230891681935E-6</v>
      </c>
      <c r="T200" s="78">
        <f t="shared" si="3"/>
        <v>2.8085299470685852E-3</v>
      </c>
      <c r="U200" s="78">
        <f>R200/'סכום נכסי הקרן'!$C$42</f>
        <v>5.0483882674084714E-5</v>
      </c>
    </row>
    <row r="201" spans="2:21">
      <c r="B201" s="76" t="s">
        <v>741</v>
      </c>
      <c r="C201" s="70" t="s">
        <v>742</v>
      </c>
      <c r="D201" s="83" t="s">
        <v>114</v>
      </c>
      <c r="E201" s="83" t="s">
        <v>281</v>
      </c>
      <c r="F201" s="70" t="s">
        <v>743</v>
      </c>
      <c r="G201" s="83" t="s">
        <v>185</v>
      </c>
      <c r="H201" s="70" t="s">
        <v>726</v>
      </c>
      <c r="I201" s="70" t="s">
        <v>285</v>
      </c>
      <c r="J201" s="70"/>
      <c r="K201" s="77">
        <v>0.74000000028467328</v>
      </c>
      <c r="L201" s="83" t="s">
        <v>158</v>
      </c>
      <c r="M201" s="84">
        <v>1.24E-2</v>
      </c>
      <c r="N201" s="84">
        <v>7.3000000014233667E-3</v>
      </c>
      <c r="O201" s="77">
        <v>1749.5770250000005</v>
      </c>
      <c r="P201" s="79">
        <v>100.39</v>
      </c>
      <c r="Q201" s="70"/>
      <c r="R201" s="77">
        <v>1.7564003750000001</v>
      </c>
      <c r="S201" s="78">
        <v>8.008800939133049E-6</v>
      </c>
      <c r="T201" s="78">
        <f t="shared" si="3"/>
        <v>1.2236726464589776E-3</v>
      </c>
      <c r="U201" s="78">
        <f>R201/'סכום נכסי הקרן'!$C$42</f>
        <v>2.1995758450003518E-5</v>
      </c>
    </row>
    <row r="202" spans="2:21">
      <c r="B202" s="76" t="s">
        <v>744</v>
      </c>
      <c r="C202" s="70" t="s">
        <v>745</v>
      </c>
      <c r="D202" s="83" t="s">
        <v>114</v>
      </c>
      <c r="E202" s="83" t="s">
        <v>281</v>
      </c>
      <c r="F202" s="70" t="s">
        <v>743</v>
      </c>
      <c r="G202" s="83" t="s">
        <v>185</v>
      </c>
      <c r="H202" s="70" t="s">
        <v>726</v>
      </c>
      <c r="I202" s="70" t="s">
        <v>285</v>
      </c>
      <c r="J202" s="70"/>
      <c r="K202" s="77">
        <v>2.1800000000518125</v>
      </c>
      <c r="L202" s="83" t="s">
        <v>158</v>
      </c>
      <c r="M202" s="84">
        <v>2.1600000000000001E-2</v>
      </c>
      <c r="N202" s="84">
        <v>1.1200000000345416E-2</v>
      </c>
      <c r="O202" s="77">
        <v>4503.280971000001</v>
      </c>
      <c r="P202" s="79">
        <v>102.86</v>
      </c>
      <c r="Q202" s="70"/>
      <c r="R202" s="77">
        <v>4.6320745820000013</v>
      </c>
      <c r="S202" s="78">
        <v>8.8022455388881615E-6</v>
      </c>
      <c r="T202" s="78">
        <f t="shared" si="3"/>
        <v>3.2271360465584639E-3</v>
      </c>
      <c r="U202" s="78">
        <f>R202/'סכום נכסי הקרן'!$C$42</f>
        <v>5.8008410313663841E-5</v>
      </c>
    </row>
    <row r="203" spans="2:21">
      <c r="B203" s="76" t="s">
        <v>746</v>
      </c>
      <c r="C203" s="70" t="s">
        <v>747</v>
      </c>
      <c r="D203" s="83" t="s">
        <v>114</v>
      </c>
      <c r="E203" s="83" t="s">
        <v>281</v>
      </c>
      <c r="F203" s="70" t="s">
        <v>743</v>
      </c>
      <c r="G203" s="83" t="s">
        <v>185</v>
      </c>
      <c r="H203" s="70" t="s">
        <v>726</v>
      </c>
      <c r="I203" s="70" t="s">
        <v>285</v>
      </c>
      <c r="J203" s="70"/>
      <c r="K203" s="77">
        <v>4.7200000001812423</v>
      </c>
      <c r="L203" s="83" t="s">
        <v>158</v>
      </c>
      <c r="M203" s="84">
        <v>0.04</v>
      </c>
      <c r="N203" s="84">
        <v>1.8600000000219687E-2</v>
      </c>
      <c r="O203" s="77">
        <v>6538.3750000000009</v>
      </c>
      <c r="P203" s="79">
        <v>111.39</v>
      </c>
      <c r="Q203" s="70"/>
      <c r="R203" s="77">
        <v>7.2830956940000009</v>
      </c>
      <c r="S203" s="78">
        <v>8.579146286130267E-6</v>
      </c>
      <c r="T203" s="78">
        <f t="shared" si="3"/>
        <v>5.0740851056189085E-3</v>
      </c>
      <c r="U203" s="78">
        <f>R203/'סכום נכסי הקרן'!$C$42</f>
        <v>9.1207685863472186E-5</v>
      </c>
    </row>
    <row r="204" spans="2:21">
      <c r="B204" s="76" t="s">
        <v>748</v>
      </c>
      <c r="C204" s="70" t="s">
        <v>749</v>
      </c>
      <c r="D204" s="83" t="s">
        <v>114</v>
      </c>
      <c r="E204" s="83" t="s">
        <v>281</v>
      </c>
      <c r="F204" s="70" t="s">
        <v>750</v>
      </c>
      <c r="G204" s="83" t="s">
        <v>145</v>
      </c>
      <c r="H204" s="70" t="s">
        <v>567</v>
      </c>
      <c r="I204" s="70" t="s">
        <v>154</v>
      </c>
      <c r="J204" s="70"/>
      <c r="K204" s="77">
        <v>3.0300000000577794</v>
      </c>
      <c r="L204" s="83" t="s">
        <v>158</v>
      </c>
      <c r="M204" s="84">
        <v>0.03</v>
      </c>
      <c r="N204" s="84">
        <v>2.0800000002416219E-2</v>
      </c>
      <c r="O204" s="77">
        <v>3693.8357100000007</v>
      </c>
      <c r="P204" s="79">
        <v>103.08</v>
      </c>
      <c r="Q204" s="70"/>
      <c r="R204" s="77">
        <v>3.8076057260000002</v>
      </c>
      <c r="S204" s="78">
        <v>9.9090975838968257E-6</v>
      </c>
      <c r="T204" s="78">
        <f t="shared" si="3"/>
        <v>2.6527339903390629E-3</v>
      </c>
      <c r="U204" s="78">
        <f>R204/'סכום נכסי הקרן'!$C$42</f>
        <v>4.7683419460637655E-5</v>
      </c>
    </row>
    <row r="205" spans="2:21">
      <c r="B205" s="76" t="s">
        <v>751</v>
      </c>
      <c r="C205" s="70" t="s">
        <v>752</v>
      </c>
      <c r="D205" s="83" t="s">
        <v>114</v>
      </c>
      <c r="E205" s="83" t="s">
        <v>281</v>
      </c>
      <c r="F205" s="70" t="s">
        <v>750</v>
      </c>
      <c r="G205" s="83" t="s">
        <v>145</v>
      </c>
      <c r="H205" s="70" t="s">
        <v>567</v>
      </c>
      <c r="I205" s="70" t="s">
        <v>154</v>
      </c>
      <c r="J205" s="70"/>
      <c r="K205" s="77">
        <v>4.0500000002815</v>
      </c>
      <c r="L205" s="83" t="s">
        <v>158</v>
      </c>
      <c r="M205" s="84">
        <v>2.5499999999999998E-2</v>
      </c>
      <c r="N205" s="84">
        <v>2.190000000073623E-2</v>
      </c>
      <c r="O205" s="77">
        <v>4541.3745660000013</v>
      </c>
      <c r="P205" s="79">
        <v>101.69</v>
      </c>
      <c r="Q205" s="70"/>
      <c r="R205" s="77">
        <v>4.6181238140000005</v>
      </c>
      <c r="S205" s="78">
        <v>1.6875875892462238E-5</v>
      </c>
      <c r="T205" s="78">
        <f t="shared" si="3"/>
        <v>3.2174166377939924E-3</v>
      </c>
      <c r="U205" s="78">
        <f>R205/'סכום נכסי הקרן'!$C$42</f>
        <v>5.7833702013957369E-5</v>
      </c>
    </row>
    <row r="206" spans="2:21">
      <c r="B206" s="76" t="s">
        <v>753</v>
      </c>
      <c r="C206" s="70" t="s">
        <v>754</v>
      </c>
      <c r="D206" s="83" t="s">
        <v>114</v>
      </c>
      <c r="E206" s="83" t="s">
        <v>281</v>
      </c>
      <c r="F206" s="70" t="s">
        <v>755</v>
      </c>
      <c r="G206" s="83" t="s">
        <v>756</v>
      </c>
      <c r="H206" s="70" t="s">
        <v>726</v>
      </c>
      <c r="I206" s="70" t="s">
        <v>285</v>
      </c>
      <c r="J206" s="70"/>
      <c r="K206" s="77">
        <v>4.940000000185921</v>
      </c>
      <c r="L206" s="83" t="s">
        <v>158</v>
      </c>
      <c r="M206" s="84">
        <v>2.6200000000000001E-2</v>
      </c>
      <c r="N206" s="84">
        <v>1.4800000000619738E-2</v>
      </c>
      <c r="O206" s="77">
        <v>4853.8078300000006</v>
      </c>
      <c r="P206" s="79">
        <v>106.38</v>
      </c>
      <c r="Q206" s="70"/>
      <c r="R206" s="77">
        <v>5.1634807160000014</v>
      </c>
      <c r="S206" s="78">
        <v>6.8001414160384136E-6</v>
      </c>
      <c r="T206" s="78">
        <f t="shared" si="3"/>
        <v>3.5973632223163343E-3</v>
      </c>
      <c r="U206" s="78">
        <f>R206/'סכום נכסי הקרן'!$C$42</f>
        <v>6.466331720658351E-5</v>
      </c>
    </row>
    <row r="207" spans="2:21">
      <c r="B207" s="76" t="s">
        <v>757</v>
      </c>
      <c r="C207" s="70" t="s">
        <v>758</v>
      </c>
      <c r="D207" s="83" t="s">
        <v>114</v>
      </c>
      <c r="E207" s="83" t="s">
        <v>281</v>
      </c>
      <c r="F207" s="70" t="s">
        <v>755</v>
      </c>
      <c r="G207" s="83" t="s">
        <v>756</v>
      </c>
      <c r="H207" s="70" t="s">
        <v>726</v>
      </c>
      <c r="I207" s="70" t="s">
        <v>285</v>
      </c>
      <c r="J207" s="70"/>
      <c r="K207" s="77">
        <v>2.9000000001906008</v>
      </c>
      <c r="L207" s="83" t="s">
        <v>158</v>
      </c>
      <c r="M207" s="84">
        <v>3.3500000000000002E-2</v>
      </c>
      <c r="N207" s="84">
        <v>8.6999999996187991E-3</v>
      </c>
      <c r="O207" s="77">
        <v>1622.9462400000002</v>
      </c>
      <c r="P207" s="79">
        <v>107.3</v>
      </c>
      <c r="Q207" s="77">
        <v>0.35721046900000003</v>
      </c>
      <c r="R207" s="77">
        <v>2.0986317840000002</v>
      </c>
      <c r="S207" s="78">
        <v>5.6682620624821746E-6</v>
      </c>
      <c r="T207" s="78">
        <f t="shared" si="3"/>
        <v>1.4621030293677805E-3</v>
      </c>
      <c r="U207" s="78">
        <f>R207/'סכום נכסי הקרן'!$C$42</f>
        <v>2.6281591858783315E-5</v>
      </c>
    </row>
    <row r="208" spans="2:21">
      <c r="B208" s="76" t="s">
        <v>759</v>
      </c>
      <c r="C208" s="70" t="s">
        <v>760</v>
      </c>
      <c r="D208" s="83" t="s">
        <v>114</v>
      </c>
      <c r="E208" s="83" t="s">
        <v>281</v>
      </c>
      <c r="F208" s="70" t="s">
        <v>575</v>
      </c>
      <c r="G208" s="83" t="s">
        <v>576</v>
      </c>
      <c r="H208" s="70" t="s">
        <v>577</v>
      </c>
      <c r="I208" s="70" t="s">
        <v>154</v>
      </c>
      <c r="J208" s="70"/>
      <c r="K208" s="77">
        <v>3.8500000003071078</v>
      </c>
      <c r="L208" s="83" t="s">
        <v>158</v>
      </c>
      <c r="M208" s="84">
        <v>2.9500000000000002E-2</v>
      </c>
      <c r="N208" s="84">
        <v>2.2800000000854564E-2</v>
      </c>
      <c r="O208" s="77">
        <v>3622.5350500000004</v>
      </c>
      <c r="P208" s="79">
        <v>103.37</v>
      </c>
      <c r="Q208" s="70"/>
      <c r="R208" s="77">
        <v>3.7446144810000006</v>
      </c>
      <c r="S208" s="78">
        <v>1.1412794335402162E-5</v>
      </c>
      <c r="T208" s="78">
        <f t="shared" si="3"/>
        <v>2.6088484021952463E-3</v>
      </c>
      <c r="U208" s="78">
        <f>R208/'סכום נכסי הקרן'!$C$42</f>
        <v>4.6894567312114869E-5</v>
      </c>
    </row>
    <row r="209" spans="2:21">
      <c r="B209" s="76" t="s">
        <v>761</v>
      </c>
      <c r="C209" s="70" t="s">
        <v>762</v>
      </c>
      <c r="D209" s="83" t="s">
        <v>114</v>
      </c>
      <c r="E209" s="83" t="s">
        <v>281</v>
      </c>
      <c r="F209" s="70" t="s">
        <v>763</v>
      </c>
      <c r="G209" s="83" t="s">
        <v>397</v>
      </c>
      <c r="H209" s="70" t="s">
        <v>577</v>
      </c>
      <c r="I209" s="70" t="s">
        <v>154</v>
      </c>
      <c r="J209" s="70"/>
      <c r="K209" s="77">
        <v>1.7299999501856853</v>
      </c>
      <c r="L209" s="83" t="s">
        <v>158</v>
      </c>
      <c r="M209" s="84">
        <v>4.3499999999999997E-2</v>
      </c>
      <c r="N209" s="84">
        <v>1.1500000158981854E-2</v>
      </c>
      <c r="O209" s="77">
        <v>8.8533729999999995</v>
      </c>
      <c r="P209" s="79">
        <v>106.57</v>
      </c>
      <c r="Q209" s="70"/>
      <c r="R209" s="77">
        <v>9.435039000000001E-3</v>
      </c>
      <c r="S209" s="78">
        <v>5.1242210968021993E-8</v>
      </c>
      <c r="T209" s="78">
        <f t="shared" si="3"/>
        <v>6.5733299234655806E-6</v>
      </c>
      <c r="U209" s="78">
        <f>R209/'סכום נכסי הקרן'!$C$42</f>
        <v>1.1815690873464016E-7</v>
      </c>
    </row>
    <row r="210" spans="2:21">
      <c r="B210" s="76" t="s">
        <v>764</v>
      </c>
      <c r="C210" s="70" t="s">
        <v>765</v>
      </c>
      <c r="D210" s="83" t="s">
        <v>114</v>
      </c>
      <c r="E210" s="83" t="s">
        <v>281</v>
      </c>
      <c r="F210" s="70" t="s">
        <v>763</v>
      </c>
      <c r="G210" s="83" t="s">
        <v>397</v>
      </c>
      <c r="H210" s="70" t="s">
        <v>577</v>
      </c>
      <c r="I210" s="70" t="s">
        <v>154</v>
      </c>
      <c r="J210" s="70"/>
      <c r="K210" s="77">
        <v>4.71999999875427</v>
      </c>
      <c r="L210" s="83" t="s">
        <v>158</v>
      </c>
      <c r="M210" s="84">
        <v>3.27E-2</v>
      </c>
      <c r="N210" s="84">
        <v>1.9899999997549381E-2</v>
      </c>
      <c r="O210" s="77">
        <v>1822.0375360000003</v>
      </c>
      <c r="P210" s="79">
        <v>107.5</v>
      </c>
      <c r="Q210" s="70"/>
      <c r="R210" s="77">
        <v>1.9586903520000005</v>
      </c>
      <c r="S210" s="78">
        <v>5.7733775337222313E-6</v>
      </c>
      <c r="T210" s="78">
        <f t="shared" si="3"/>
        <v>1.3646067495433705E-3</v>
      </c>
      <c r="U210" s="78">
        <f>R210/'סכום נכסי הקרן'!$C$42</f>
        <v>2.4529076897369926E-5</v>
      </c>
    </row>
    <row r="211" spans="2:21">
      <c r="B211" s="76" t="s">
        <v>766</v>
      </c>
      <c r="C211" s="70" t="s">
        <v>767</v>
      </c>
      <c r="D211" s="83" t="s">
        <v>114</v>
      </c>
      <c r="E211" s="83" t="s">
        <v>281</v>
      </c>
      <c r="F211" s="70" t="s">
        <v>768</v>
      </c>
      <c r="G211" s="83" t="s">
        <v>150</v>
      </c>
      <c r="H211" s="70" t="s">
        <v>581</v>
      </c>
      <c r="I211" s="70" t="s">
        <v>285</v>
      </c>
      <c r="J211" s="70"/>
      <c r="K211" s="77">
        <v>0.6099999994765184</v>
      </c>
      <c r="L211" s="83" t="s">
        <v>158</v>
      </c>
      <c r="M211" s="84">
        <v>3.3000000000000002E-2</v>
      </c>
      <c r="N211" s="84">
        <v>7.3799999995512996E-2</v>
      </c>
      <c r="O211" s="77">
        <v>545.29551000000015</v>
      </c>
      <c r="P211" s="79">
        <v>98.09</v>
      </c>
      <c r="Q211" s="70"/>
      <c r="R211" s="77">
        <v>0.53488034800000017</v>
      </c>
      <c r="S211" s="78">
        <v>3.0387310159247429E-6</v>
      </c>
      <c r="T211" s="78">
        <f t="shared" si="3"/>
        <v>3.726476379145951E-4</v>
      </c>
      <c r="U211" s="78">
        <f>R211/'סכום נכסי הקרן'!$C$42</f>
        <v>6.6984151801162228E-6</v>
      </c>
    </row>
    <row r="212" spans="2:21">
      <c r="B212" s="76" t="s">
        <v>769</v>
      </c>
      <c r="C212" s="70" t="s">
        <v>770</v>
      </c>
      <c r="D212" s="83" t="s">
        <v>114</v>
      </c>
      <c r="E212" s="83" t="s">
        <v>281</v>
      </c>
      <c r="F212" s="70" t="s">
        <v>580</v>
      </c>
      <c r="G212" s="83" t="s">
        <v>150</v>
      </c>
      <c r="H212" s="70" t="s">
        <v>581</v>
      </c>
      <c r="I212" s="70" t="s">
        <v>285</v>
      </c>
      <c r="J212" s="70"/>
      <c r="K212" s="77">
        <v>2.92999999965294</v>
      </c>
      <c r="L212" s="83" t="s">
        <v>158</v>
      </c>
      <c r="M212" s="84">
        <v>2.7999999999999997E-2</v>
      </c>
      <c r="N212" s="84">
        <v>6.1799999990331915E-2</v>
      </c>
      <c r="O212" s="77">
        <v>3527.6730020000005</v>
      </c>
      <c r="P212" s="79">
        <v>91.48</v>
      </c>
      <c r="Q212" s="70"/>
      <c r="R212" s="77">
        <v>3.2271151840000005</v>
      </c>
      <c r="S212" s="78">
        <v>1.3252498131170082E-5</v>
      </c>
      <c r="T212" s="78">
        <f t="shared" si="3"/>
        <v>2.2483100287616544E-3</v>
      </c>
      <c r="U212" s="78">
        <f>R212/'סכום נכסי הקרן'!$C$42</f>
        <v>4.0413818562070544E-5</v>
      </c>
    </row>
    <row r="213" spans="2:21">
      <c r="B213" s="76" t="s">
        <v>771</v>
      </c>
      <c r="C213" s="70" t="s">
        <v>772</v>
      </c>
      <c r="D213" s="83" t="s">
        <v>114</v>
      </c>
      <c r="E213" s="83" t="s">
        <v>281</v>
      </c>
      <c r="F213" s="70" t="s">
        <v>580</v>
      </c>
      <c r="G213" s="83" t="s">
        <v>150</v>
      </c>
      <c r="H213" s="70" t="s">
        <v>581</v>
      </c>
      <c r="I213" s="70" t="s">
        <v>285</v>
      </c>
      <c r="J213" s="70"/>
      <c r="K213" s="77">
        <v>0.40999999925533587</v>
      </c>
      <c r="L213" s="83" t="s">
        <v>158</v>
      </c>
      <c r="M213" s="84">
        <v>4.2999999999999997E-2</v>
      </c>
      <c r="N213" s="84">
        <v>7.2000000022912736E-2</v>
      </c>
      <c r="O213" s="77">
        <v>527.57737599999996</v>
      </c>
      <c r="P213" s="79">
        <v>99.27</v>
      </c>
      <c r="Q213" s="70"/>
      <c r="R213" s="77">
        <v>0.52372607900000012</v>
      </c>
      <c r="S213" s="78">
        <v>7.940372171089125E-6</v>
      </c>
      <c r="T213" s="78">
        <f t="shared" si="3"/>
        <v>3.6487653170167063E-4</v>
      </c>
      <c r="U213" s="78">
        <f>R213/'סכום נכסי הקרן'!$C$42</f>
        <v>6.5587280050833864E-6</v>
      </c>
    </row>
    <row r="214" spans="2:21">
      <c r="B214" s="76" t="s">
        <v>773</v>
      </c>
      <c r="C214" s="70" t="s">
        <v>774</v>
      </c>
      <c r="D214" s="83" t="s">
        <v>114</v>
      </c>
      <c r="E214" s="83" t="s">
        <v>281</v>
      </c>
      <c r="F214" s="70" t="s">
        <v>580</v>
      </c>
      <c r="G214" s="83" t="s">
        <v>150</v>
      </c>
      <c r="H214" s="70" t="s">
        <v>581</v>
      </c>
      <c r="I214" s="70" t="s">
        <v>285</v>
      </c>
      <c r="J214" s="70"/>
      <c r="K214" s="77">
        <v>1.110000000593224</v>
      </c>
      <c r="L214" s="83" t="s">
        <v>158</v>
      </c>
      <c r="M214" s="84">
        <v>4.2500000000000003E-2</v>
      </c>
      <c r="N214" s="84">
        <v>6.1400000015254336E-2</v>
      </c>
      <c r="O214" s="77">
        <v>1419.2555280000001</v>
      </c>
      <c r="P214" s="79">
        <v>99.77</v>
      </c>
      <c r="Q214" s="70"/>
      <c r="R214" s="77">
        <v>1.4159912560000003</v>
      </c>
      <c r="S214" s="78">
        <v>5.5360681912065987E-6</v>
      </c>
      <c r="T214" s="78">
        <f t="shared" si="3"/>
        <v>9.865118410671554E-4</v>
      </c>
      <c r="U214" s="78">
        <f>R214/'סכום נכסי הקרן'!$C$42</f>
        <v>1.773274594882337E-5</v>
      </c>
    </row>
    <row r="215" spans="2:21">
      <c r="B215" s="76" t="s">
        <v>775</v>
      </c>
      <c r="C215" s="70" t="s">
        <v>776</v>
      </c>
      <c r="D215" s="83" t="s">
        <v>114</v>
      </c>
      <c r="E215" s="83" t="s">
        <v>281</v>
      </c>
      <c r="F215" s="70" t="s">
        <v>580</v>
      </c>
      <c r="G215" s="83" t="s">
        <v>150</v>
      </c>
      <c r="H215" s="70" t="s">
        <v>581</v>
      </c>
      <c r="I215" s="70" t="s">
        <v>285</v>
      </c>
      <c r="J215" s="70"/>
      <c r="K215" s="77">
        <v>1.0400000000413403</v>
      </c>
      <c r="L215" s="83" t="s">
        <v>158</v>
      </c>
      <c r="M215" s="84">
        <v>3.7000000000000005E-2</v>
      </c>
      <c r="N215" s="84">
        <v>5.0100000006132135E-2</v>
      </c>
      <c r="O215" s="77">
        <v>2895.2147360000004</v>
      </c>
      <c r="P215" s="79">
        <v>100.26</v>
      </c>
      <c r="Q215" s="70"/>
      <c r="R215" s="77">
        <v>2.9027424220000002</v>
      </c>
      <c r="S215" s="78">
        <v>1.4722045868244941E-5</v>
      </c>
      <c r="T215" s="78">
        <f t="shared" si="3"/>
        <v>2.0223216483414167E-3</v>
      </c>
      <c r="U215" s="78">
        <f>R215/'סכום נכסי הקרן'!$C$42</f>
        <v>3.6351632615023881E-5</v>
      </c>
    </row>
    <row r="216" spans="2:21">
      <c r="B216" s="76" t="s">
        <v>777</v>
      </c>
      <c r="C216" s="70" t="s">
        <v>778</v>
      </c>
      <c r="D216" s="83" t="s">
        <v>114</v>
      </c>
      <c r="E216" s="83" t="s">
        <v>281</v>
      </c>
      <c r="F216" s="70" t="s">
        <v>779</v>
      </c>
      <c r="G216" s="83" t="s">
        <v>576</v>
      </c>
      <c r="H216" s="70" t="s">
        <v>577</v>
      </c>
      <c r="I216" s="70" t="s">
        <v>154</v>
      </c>
      <c r="J216" s="70"/>
      <c r="K216" s="77">
        <v>4.9600000002140998</v>
      </c>
      <c r="L216" s="83" t="s">
        <v>158</v>
      </c>
      <c r="M216" s="84">
        <v>2.4E-2</v>
      </c>
      <c r="N216" s="84">
        <v>2.1900000000778547E-2</v>
      </c>
      <c r="O216" s="77">
        <v>2032.9528500000004</v>
      </c>
      <c r="P216" s="79">
        <v>101.09</v>
      </c>
      <c r="Q216" s="70"/>
      <c r="R216" s="77">
        <v>2.0551120360000006</v>
      </c>
      <c r="S216" s="78">
        <v>7.0207375571548962E-6</v>
      </c>
      <c r="T216" s="78">
        <f t="shared" ref="T216:T232" si="4">R216/$R$11</f>
        <v>1.431783105752194E-3</v>
      </c>
      <c r="U216" s="78">
        <f>R216/'סכום נכסי הקרן'!$C$42</f>
        <v>2.5736585219956437E-5</v>
      </c>
    </row>
    <row r="217" spans="2:21">
      <c r="B217" s="76" t="s">
        <v>780</v>
      </c>
      <c r="C217" s="70" t="s">
        <v>781</v>
      </c>
      <c r="D217" s="83" t="s">
        <v>114</v>
      </c>
      <c r="E217" s="83" t="s">
        <v>281</v>
      </c>
      <c r="F217" s="70" t="s">
        <v>600</v>
      </c>
      <c r="G217" s="83" t="s">
        <v>185</v>
      </c>
      <c r="H217" s="70" t="s">
        <v>581</v>
      </c>
      <c r="I217" s="70" t="s">
        <v>285</v>
      </c>
      <c r="J217" s="70"/>
      <c r="K217" s="77">
        <v>2.6000000003008079</v>
      </c>
      <c r="L217" s="83" t="s">
        <v>158</v>
      </c>
      <c r="M217" s="84">
        <v>4.1399999999999999E-2</v>
      </c>
      <c r="N217" s="84">
        <v>2.780000000190512E-2</v>
      </c>
      <c r="O217" s="77">
        <v>1907.0935360000003</v>
      </c>
      <c r="P217" s="79">
        <v>104.59</v>
      </c>
      <c r="Q217" s="70"/>
      <c r="R217" s="77">
        <v>1.9946291290000002</v>
      </c>
      <c r="S217" s="78">
        <v>3.3885394562580243E-6</v>
      </c>
      <c r="T217" s="78">
        <f t="shared" si="4"/>
        <v>1.3896450602770998E-3</v>
      </c>
      <c r="U217" s="78">
        <f>R217/'סכום נכסי הקרן'!$C$42</f>
        <v>2.4979145497406826E-5</v>
      </c>
    </row>
    <row r="218" spans="2:21">
      <c r="B218" s="76" t="s">
        <v>782</v>
      </c>
      <c r="C218" s="70" t="s">
        <v>783</v>
      </c>
      <c r="D218" s="83" t="s">
        <v>114</v>
      </c>
      <c r="E218" s="83" t="s">
        <v>281</v>
      </c>
      <c r="F218" s="70" t="s">
        <v>600</v>
      </c>
      <c r="G218" s="83" t="s">
        <v>185</v>
      </c>
      <c r="H218" s="70" t="s">
        <v>581</v>
      </c>
      <c r="I218" s="70" t="s">
        <v>285</v>
      </c>
      <c r="J218" s="70"/>
      <c r="K218" s="77">
        <v>4.5600000000393539</v>
      </c>
      <c r="L218" s="83" t="s">
        <v>158</v>
      </c>
      <c r="M218" s="84">
        <v>2.5000000000000001E-2</v>
      </c>
      <c r="N218" s="84">
        <v>4.1400000000371681E-2</v>
      </c>
      <c r="O218" s="77">
        <v>9659.7041010000012</v>
      </c>
      <c r="P218" s="79">
        <v>94.7</v>
      </c>
      <c r="Q218" s="70"/>
      <c r="R218" s="77">
        <v>9.1477395690000005</v>
      </c>
      <c r="S218" s="78">
        <v>1.1709035798615348E-5</v>
      </c>
      <c r="T218" s="78">
        <f t="shared" si="4"/>
        <v>6.3731702901257568E-3</v>
      </c>
      <c r="U218" s="78">
        <f>R218/'סכום נכסי הקרן'!$C$42</f>
        <v>1.1455899963768984E-4</v>
      </c>
    </row>
    <row r="219" spans="2:21">
      <c r="B219" s="76" t="s">
        <v>784</v>
      </c>
      <c r="C219" s="70" t="s">
        <v>785</v>
      </c>
      <c r="D219" s="83" t="s">
        <v>114</v>
      </c>
      <c r="E219" s="83" t="s">
        <v>281</v>
      </c>
      <c r="F219" s="70" t="s">
        <v>600</v>
      </c>
      <c r="G219" s="83" t="s">
        <v>185</v>
      </c>
      <c r="H219" s="70" t="s">
        <v>581</v>
      </c>
      <c r="I219" s="70" t="s">
        <v>285</v>
      </c>
      <c r="J219" s="70"/>
      <c r="K219" s="77">
        <v>3.2100000000513562</v>
      </c>
      <c r="L219" s="83" t="s">
        <v>158</v>
      </c>
      <c r="M219" s="84">
        <v>3.5499999999999997E-2</v>
      </c>
      <c r="N219" s="84">
        <v>3.650000000094604E-2</v>
      </c>
      <c r="O219" s="77">
        <v>3676.8651610000006</v>
      </c>
      <c r="P219" s="79">
        <v>100.62</v>
      </c>
      <c r="Q219" s="70"/>
      <c r="R219" s="77">
        <v>3.6996615610000005</v>
      </c>
      <c r="S219" s="78">
        <v>5.1740631056211788E-6</v>
      </c>
      <c r="T219" s="78">
        <f t="shared" si="4"/>
        <v>2.5775299970266876E-3</v>
      </c>
      <c r="U219" s="78">
        <f>R219/'סכום נכסי הקרן'!$C$42</f>
        <v>4.6331612769394315E-5</v>
      </c>
    </row>
    <row r="220" spans="2:21">
      <c r="B220" s="76" t="s">
        <v>786</v>
      </c>
      <c r="C220" s="70" t="s">
        <v>787</v>
      </c>
      <c r="D220" s="83" t="s">
        <v>114</v>
      </c>
      <c r="E220" s="83" t="s">
        <v>281</v>
      </c>
      <c r="F220" s="70" t="s">
        <v>788</v>
      </c>
      <c r="G220" s="83" t="s">
        <v>587</v>
      </c>
      <c r="H220" s="70" t="s">
        <v>577</v>
      </c>
      <c r="I220" s="70" t="s">
        <v>154</v>
      </c>
      <c r="J220" s="70"/>
      <c r="K220" s="77">
        <v>4.1600000001154491</v>
      </c>
      <c r="L220" s="83" t="s">
        <v>158</v>
      </c>
      <c r="M220" s="84">
        <v>4.99E-2</v>
      </c>
      <c r="N220" s="84">
        <v>4.2299999998653109E-2</v>
      </c>
      <c r="O220" s="77">
        <v>1999.0909500000002</v>
      </c>
      <c r="P220" s="79">
        <v>103.99</v>
      </c>
      <c r="Q220" s="70"/>
      <c r="R220" s="77">
        <v>2.0788547359999998</v>
      </c>
      <c r="S220" s="78">
        <v>7.9963638000000002E-6</v>
      </c>
      <c r="T220" s="78">
        <f t="shared" si="4"/>
        <v>1.4483244894575354E-3</v>
      </c>
      <c r="U220" s="78">
        <f>R220/'סכום נכסי הקרן'!$C$42</f>
        <v>2.6033919871886744E-5</v>
      </c>
    </row>
    <row r="221" spans="2:21">
      <c r="B221" s="76" t="s">
        <v>789</v>
      </c>
      <c r="C221" s="70" t="s">
        <v>790</v>
      </c>
      <c r="D221" s="83" t="s">
        <v>114</v>
      </c>
      <c r="E221" s="83" t="s">
        <v>281</v>
      </c>
      <c r="F221" s="70" t="s">
        <v>750</v>
      </c>
      <c r="G221" s="83" t="s">
        <v>145</v>
      </c>
      <c r="H221" s="70" t="s">
        <v>577</v>
      </c>
      <c r="I221" s="70" t="s">
        <v>154</v>
      </c>
      <c r="J221" s="70"/>
      <c r="K221" s="77">
        <v>1.8799999992521879</v>
      </c>
      <c r="L221" s="83" t="s">
        <v>158</v>
      </c>
      <c r="M221" s="84">
        <v>2.6499999999999999E-2</v>
      </c>
      <c r="N221" s="84">
        <v>1.1799999993240931E-2</v>
      </c>
      <c r="O221" s="77">
        <v>1350.2170169999999</v>
      </c>
      <c r="P221" s="79">
        <v>103</v>
      </c>
      <c r="Q221" s="70"/>
      <c r="R221" s="77">
        <v>1.3907234830000001</v>
      </c>
      <c r="S221" s="78">
        <v>5.1151439820252272E-6</v>
      </c>
      <c r="T221" s="78">
        <f t="shared" si="4"/>
        <v>9.6890794898358927E-4</v>
      </c>
      <c r="U221" s="78">
        <f>R221/'סכום נכסי הקרן'!$C$42</f>
        <v>1.741631249812024E-5</v>
      </c>
    </row>
    <row r="222" spans="2:21">
      <c r="B222" s="76" t="s">
        <v>791</v>
      </c>
      <c r="C222" s="70" t="s">
        <v>792</v>
      </c>
      <c r="D222" s="83" t="s">
        <v>114</v>
      </c>
      <c r="E222" s="83" t="s">
        <v>281</v>
      </c>
      <c r="F222" s="70" t="s">
        <v>793</v>
      </c>
      <c r="G222" s="83" t="s">
        <v>587</v>
      </c>
      <c r="H222" s="70" t="s">
        <v>581</v>
      </c>
      <c r="I222" s="70" t="s">
        <v>285</v>
      </c>
      <c r="J222" s="70"/>
      <c r="K222" s="77">
        <v>0.98</v>
      </c>
      <c r="L222" s="83" t="s">
        <v>158</v>
      </c>
      <c r="M222" s="84">
        <v>7.0000000000000007E-2</v>
      </c>
      <c r="N222" s="84">
        <v>4.5599999994822095E-2</v>
      </c>
      <c r="O222" s="77">
        <v>1820.2265170000005</v>
      </c>
      <c r="P222" s="79">
        <v>102.4</v>
      </c>
      <c r="Q222" s="77">
        <v>6.7358646897750007E-2</v>
      </c>
      <c r="R222" s="77">
        <v>1.9312847000000004</v>
      </c>
      <c r="S222" s="78">
        <v>4.2967415895719038E-6</v>
      </c>
      <c r="T222" s="78">
        <f t="shared" si="4"/>
        <v>1.3455134111519038E-3</v>
      </c>
      <c r="U222" s="78">
        <f>R222/'סכום נכסי הקרן'!$C$42</f>
        <v>2.4185870353954756E-5</v>
      </c>
    </row>
    <row r="223" spans="2:21">
      <c r="B223" s="76" t="s">
        <v>794</v>
      </c>
      <c r="C223" s="70" t="s">
        <v>795</v>
      </c>
      <c r="D223" s="83" t="s">
        <v>114</v>
      </c>
      <c r="E223" s="83" t="s">
        <v>281</v>
      </c>
      <c r="F223" s="70" t="s">
        <v>607</v>
      </c>
      <c r="G223" s="83" t="s">
        <v>401</v>
      </c>
      <c r="H223" s="70" t="s">
        <v>604</v>
      </c>
      <c r="I223" s="70" t="s">
        <v>154</v>
      </c>
      <c r="J223" s="70"/>
      <c r="K223" s="77">
        <v>5.0799999998058141</v>
      </c>
      <c r="L223" s="83" t="s">
        <v>158</v>
      </c>
      <c r="M223" s="84">
        <v>4.4500000000000005E-2</v>
      </c>
      <c r="N223" s="84">
        <v>1.9599999998543602E-2</v>
      </c>
      <c r="O223" s="77">
        <v>3607.8127410000011</v>
      </c>
      <c r="P223" s="79">
        <v>114.19</v>
      </c>
      <c r="Q223" s="70"/>
      <c r="R223" s="77">
        <v>4.1197614100000006</v>
      </c>
      <c r="S223" s="78">
        <v>1.3333035496245274E-5</v>
      </c>
      <c r="T223" s="78">
        <f t="shared" si="4"/>
        <v>2.8702108124716553E-3</v>
      </c>
      <c r="U223" s="78">
        <f>R223/'סכום נכסי הקרן'!$C$42</f>
        <v>5.1592608459791473E-5</v>
      </c>
    </row>
    <row r="224" spans="2:21">
      <c r="B224" s="76" t="s">
        <v>796</v>
      </c>
      <c r="C224" s="70" t="s">
        <v>797</v>
      </c>
      <c r="D224" s="83" t="s">
        <v>114</v>
      </c>
      <c r="E224" s="83" t="s">
        <v>281</v>
      </c>
      <c r="F224" s="70" t="s">
        <v>798</v>
      </c>
      <c r="G224" s="83" t="s">
        <v>184</v>
      </c>
      <c r="H224" s="70" t="s">
        <v>604</v>
      </c>
      <c r="I224" s="70" t="s">
        <v>154</v>
      </c>
      <c r="J224" s="70"/>
      <c r="K224" s="77">
        <v>4.2999999993997413</v>
      </c>
      <c r="L224" s="83" t="s">
        <v>158</v>
      </c>
      <c r="M224" s="84">
        <v>3.4500000000000003E-2</v>
      </c>
      <c r="N224" s="84">
        <v>1.9799999998486303E-2</v>
      </c>
      <c r="O224" s="77">
        <v>3590.4061940000011</v>
      </c>
      <c r="P224" s="79">
        <v>106.72</v>
      </c>
      <c r="Q224" s="70"/>
      <c r="R224" s="77">
        <v>3.8316813710000006</v>
      </c>
      <c r="S224" s="78">
        <v>6.7485122492090169E-6</v>
      </c>
      <c r="T224" s="78">
        <f t="shared" si="4"/>
        <v>2.6695073346469388E-3</v>
      </c>
      <c r="U224" s="78">
        <f>R224/'סכום נכסי הקרן'!$C$42</f>
        <v>4.7984923650391685E-5</v>
      </c>
    </row>
    <row r="225" spans="2:21">
      <c r="B225" s="76" t="s">
        <v>799</v>
      </c>
      <c r="C225" s="70" t="s">
        <v>800</v>
      </c>
      <c r="D225" s="83" t="s">
        <v>114</v>
      </c>
      <c r="E225" s="83" t="s">
        <v>281</v>
      </c>
      <c r="F225" s="70" t="s">
        <v>801</v>
      </c>
      <c r="G225" s="83" t="s">
        <v>401</v>
      </c>
      <c r="H225" s="70" t="s">
        <v>611</v>
      </c>
      <c r="I225" s="70" t="s">
        <v>285</v>
      </c>
      <c r="J225" s="70"/>
      <c r="K225" s="77">
        <v>2.3299999998303611</v>
      </c>
      <c r="L225" s="83" t="s">
        <v>158</v>
      </c>
      <c r="M225" s="84">
        <v>5.9000000000000004E-2</v>
      </c>
      <c r="N225" s="84">
        <v>3.939999999574708E-2</v>
      </c>
      <c r="O225" s="77">
        <v>3941.0214560000004</v>
      </c>
      <c r="P225" s="79">
        <v>106.2</v>
      </c>
      <c r="Q225" s="70"/>
      <c r="R225" s="77">
        <v>4.185364787000001</v>
      </c>
      <c r="S225" s="78">
        <v>4.4051928318175915E-6</v>
      </c>
      <c r="T225" s="78">
        <f t="shared" si="4"/>
        <v>2.9159162558847133E-3</v>
      </c>
      <c r="U225" s="78">
        <f>R225/'סכום נכסי הקרן'!$C$42</f>
        <v>5.2414172867619914E-5</v>
      </c>
    </row>
    <row r="226" spans="2:21">
      <c r="B226" s="76" t="s">
        <v>802</v>
      </c>
      <c r="C226" s="70" t="s">
        <v>803</v>
      </c>
      <c r="D226" s="83" t="s">
        <v>114</v>
      </c>
      <c r="E226" s="83" t="s">
        <v>281</v>
      </c>
      <c r="F226" s="70" t="s">
        <v>801</v>
      </c>
      <c r="G226" s="83" t="s">
        <v>401</v>
      </c>
      <c r="H226" s="70" t="s">
        <v>611</v>
      </c>
      <c r="I226" s="70" t="s">
        <v>285</v>
      </c>
      <c r="J226" s="70"/>
      <c r="K226" s="77">
        <v>5.0499999995469267</v>
      </c>
      <c r="L226" s="83" t="s">
        <v>158</v>
      </c>
      <c r="M226" s="84">
        <v>2.7000000000000003E-2</v>
      </c>
      <c r="N226" s="84">
        <v>5.2299999990032375E-2</v>
      </c>
      <c r="O226" s="77">
        <v>624.19342100000006</v>
      </c>
      <c r="P226" s="79">
        <v>88.4</v>
      </c>
      <c r="Q226" s="70"/>
      <c r="R226" s="77">
        <v>0.55178698500000012</v>
      </c>
      <c r="S226" s="78">
        <v>7.2778221527768325E-7</v>
      </c>
      <c r="T226" s="78">
        <f t="shared" si="4"/>
        <v>3.8442638126661203E-4</v>
      </c>
      <c r="U226" s="78">
        <f>R226/'סכום נכסי הקרן'!$C$42</f>
        <v>6.910140427358834E-6</v>
      </c>
    </row>
    <row r="227" spans="2:21">
      <c r="B227" s="76" t="s">
        <v>804</v>
      </c>
      <c r="C227" s="70" t="s">
        <v>805</v>
      </c>
      <c r="D227" s="83" t="s">
        <v>114</v>
      </c>
      <c r="E227" s="83" t="s">
        <v>281</v>
      </c>
      <c r="F227" s="70" t="s">
        <v>806</v>
      </c>
      <c r="G227" s="83" t="s">
        <v>587</v>
      </c>
      <c r="H227" s="70" t="s">
        <v>604</v>
      </c>
      <c r="I227" s="70" t="s">
        <v>154</v>
      </c>
      <c r="J227" s="70"/>
      <c r="K227" s="77">
        <v>2.6600000003867126</v>
      </c>
      <c r="L227" s="83" t="s">
        <v>158</v>
      </c>
      <c r="M227" s="84">
        <v>4.5999999999999999E-2</v>
      </c>
      <c r="N227" s="84">
        <v>5.7800000013876154E-2</v>
      </c>
      <c r="O227" s="77">
        <v>1809.0658970000002</v>
      </c>
      <c r="P227" s="79">
        <v>97.2</v>
      </c>
      <c r="Q227" s="70"/>
      <c r="R227" s="77">
        <v>1.7584120520000004</v>
      </c>
      <c r="S227" s="78">
        <v>8.0442653840682429E-6</v>
      </c>
      <c r="T227" s="78">
        <f t="shared" si="4"/>
        <v>1.2250741686594105E-3</v>
      </c>
      <c r="U227" s="78">
        <f>R227/'סכום נכסי הקרן'!$C$42</f>
        <v>2.2020951089450224E-5</v>
      </c>
    </row>
    <row r="228" spans="2:21">
      <c r="B228" s="76" t="s">
        <v>807</v>
      </c>
      <c r="C228" s="70" t="s">
        <v>808</v>
      </c>
      <c r="D228" s="83" t="s">
        <v>114</v>
      </c>
      <c r="E228" s="83" t="s">
        <v>281</v>
      </c>
      <c r="F228" s="70" t="s">
        <v>809</v>
      </c>
      <c r="G228" s="83" t="s">
        <v>810</v>
      </c>
      <c r="H228" s="70" t="s">
        <v>604</v>
      </c>
      <c r="I228" s="70" t="s">
        <v>154</v>
      </c>
      <c r="J228" s="70"/>
      <c r="K228" s="77">
        <v>2.7800000002246921</v>
      </c>
      <c r="L228" s="83" t="s">
        <v>158</v>
      </c>
      <c r="M228" s="84">
        <v>0.04</v>
      </c>
      <c r="N228" s="84">
        <v>0.10590000001695406</v>
      </c>
      <c r="O228" s="77">
        <v>2311.9633430000004</v>
      </c>
      <c r="P228" s="79">
        <v>84.7</v>
      </c>
      <c r="Q228" s="70"/>
      <c r="R228" s="77">
        <v>1.9582329520000004</v>
      </c>
      <c r="S228" s="78">
        <v>3.1598530248692035E-6</v>
      </c>
      <c r="T228" s="78">
        <f t="shared" si="4"/>
        <v>1.3642880819568354E-3</v>
      </c>
      <c r="U228" s="78">
        <f>R228/'סכום נכסי הקרן'!$C$42</f>
        <v>2.4523348784316525E-5</v>
      </c>
    </row>
    <row r="229" spans="2:21">
      <c r="B229" s="76" t="s">
        <v>811</v>
      </c>
      <c r="C229" s="70" t="s">
        <v>812</v>
      </c>
      <c r="D229" s="83" t="s">
        <v>114</v>
      </c>
      <c r="E229" s="83" t="s">
        <v>281</v>
      </c>
      <c r="F229" s="70" t="s">
        <v>809</v>
      </c>
      <c r="G229" s="83" t="s">
        <v>810</v>
      </c>
      <c r="H229" s="70" t="s">
        <v>604</v>
      </c>
      <c r="I229" s="70" t="s">
        <v>154</v>
      </c>
      <c r="J229" s="70"/>
      <c r="K229" s="77">
        <v>4.7</v>
      </c>
      <c r="L229" s="83" t="s">
        <v>158</v>
      </c>
      <c r="M229" s="84">
        <v>2.9100000000000001E-2</v>
      </c>
      <c r="N229" s="84">
        <v>7.9799999999265903E-2</v>
      </c>
      <c r="O229" s="77">
        <v>3441.2500000000005</v>
      </c>
      <c r="P229" s="79">
        <v>79.17</v>
      </c>
      <c r="Q229" s="70"/>
      <c r="R229" s="77">
        <v>2.7244377400000004</v>
      </c>
      <c r="S229" s="78">
        <v>1.502591465411469E-5</v>
      </c>
      <c r="T229" s="78">
        <f t="shared" si="4"/>
        <v>1.8980979433111977E-3</v>
      </c>
      <c r="U229" s="78">
        <f>R229/'סכום נכסי הקרן'!$C$42</f>
        <v>3.4118686886020218E-5</v>
      </c>
    </row>
    <row r="230" spans="2:21">
      <c r="B230" s="76" t="s">
        <v>813</v>
      </c>
      <c r="C230" s="70" t="s">
        <v>814</v>
      </c>
      <c r="D230" s="83" t="s">
        <v>114</v>
      </c>
      <c r="E230" s="83" t="s">
        <v>281</v>
      </c>
      <c r="F230" s="70" t="s">
        <v>815</v>
      </c>
      <c r="G230" s="83" t="s">
        <v>587</v>
      </c>
      <c r="H230" s="70" t="s">
        <v>816</v>
      </c>
      <c r="I230" s="70" t="s">
        <v>154</v>
      </c>
      <c r="J230" s="70"/>
      <c r="K230" s="77">
        <v>2.989999999618731</v>
      </c>
      <c r="L230" s="83" t="s">
        <v>158</v>
      </c>
      <c r="M230" s="84">
        <v>4.4500000000000005E-2</v>
      </c>
      <c r="N230" s="84">
        <v>0.16619999997373483</v>
      </c>
      <c r="O230" s="77">
        <v>3278.5279300000007</v>
      </c>
      <c r="P230" s="79">
        <v>72</v>
      </c>
      <c r="Q230" s="70"/>
      <c r="R230" s="77">
        <v>2.3605401100000005</v>
      </c>
      <c r="S230" s="78">
        <v>5.6590068428348742E-6</v>
      </c>
      <c r="T230" s="78">
        <f t="shared" si="4"/>
        <v>1.6445728460267874E-3</v>
      </c>
      <c r="U230" s="78">
        <f>R230/'סכום נכסי הקרן'!$C$42</f>
        <v>2.9561522993357789E-5</v>
      </c>
    </row>
    <row r="231" spans="2:21">
      <c r="B231" s="76" t="s">
        <v>817</v>
      </c>
      <c r="C231" s="70" t="s">
        <v>818</v>
      </c>
      <c r="D231" s="83" t="s">
        <v>114</v>
      </c>
      <c r="E231" s="83" t="s">
        <v>281</v>
      </c>
      <c r="F231" s="70" t="s">
        <v>815</v>
      </c>
      <c r="G231" s="83" t="s">
        <v>587</v>
      </c>
      <c r="H231" s="70" t="s">
        <v>816</v>
      </c>
      <c r="I231" s="70" t="s">
        <v>154</v>
      </c>
      <c r="J231" s="70"/>
      <c r="K231" s="77">
        <v>3.4300000000469097</v>
      </c>
      <c r="L231" s="83" t="s">
        <v>158</v>
      </c>
      <c r="M231" s="84">
        <v>3.5000000000000003E-2</v>
      </c>
      <c r="N231" s="84">
        <v>6.5700000003440062E-2</v>
      </c>
      <c r="O231" s="77">
        <v>5622.1701300000013</v>
      </c>
      <c r="P231" s="79">
        <v>91</v>
      </c>
      <c r="Q231" s="70"/>
      <c r="R231" s="77">
        <v>5.1161746320000008</v>
      </c>
      <c r="S231" s="78">
        <v>6.8543072567873525E-6</v>
      </c>
      <c r="T231" s="78">
        <f t="shared" si="4"/>
        <v>3.564405383189312E-3</v>
      </c>
      <c r="U231" s="78">
        <f>R231/'סכום נכסי הקרן'!$C$42</f>
        <v>6.4070893513392494E-5</v>
      </c>
    </row>
    <row r="232" spans="2:21">
      <c r="B232" s="76" t="s">
        <v>819</v>
      </c>
      <c r="C232" s="70" t="s">
        <v>820</v>
      </c>
      <c r="D232" s="83" t="s">
        <v>114</v>
      </c>
      <c r="E232" s="83" t="s">
        <v>281</v>
      </c>
      <c r="F232" s="70" t="s">
        <v>798</v>
      </c>
      <c r="G232" s="83" t="s">
        <v>184</v>
      </c>
      <c r="H232" s="70" t="s">
        <v>615</v>
      </c>
      <c r="I232" s="70"/>
      <c r="J232" s="70"/>
      <c r="K232" s="77">
        <v>3.4600000013330834</v>
      </c>
      <c r="L232" s="83" t="s">
        <v>158</v>
      </c>
      <c r="M232" s="84">
        <v>4.2500000000000003E-2</v>
      </c>
      <c r="N232" s="84">
        <v>1.320000001678698E-2</v>
      </c>
      <c r="O232" s="77">
        <v>365.49291500000004</v>
      </c>
      <c r="P232" s="79">
        <v>110.83</v>
      </c>
      <c r="Q232" s="70"/>
      <c r="R232" s="77">
        <v>0.40507580100000007</v>
      </c>
      <c r="S232" s="78">
        <v>3.1480871231696818E-6</v>
      </c>
      <c r="T232" s="78">
        <f t="shared" si="4"/>
        <v>2.8221365952860275E-4</v>
      </c>
      <c r="U232" s="78">
        <f>R232/'סכום נכסי הקרן'!$C$42</f>
        <v>5.0728464873720462E-6</v>
      </c>
    </row>
    <row r="233" spans="2:21">
      <c r="B233" s="73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7"/>
      <c r="P233" s="79"/>
      <c r="Q233" s="70"/>
      <c r="R233" s="70"/>
      <c r="S233" s="70"/>
      <c r="T233" s="78"/>
      <c r="U233" s="70"/>
    </row>
    <row r="234" spans="2:21">
      <c r="B234" s="89" t="s">
        <v>44</v>
      </c>
      <c r="C234" s="72"/>
      <c r="D234" s="72"/>
      <c r="E234" s="72"/>
      <c r="F234" s="72"/>
      <c r="G234" s="72"/>
      <c r="H234" s="72"/>
      <c r="I234" s="72"/>
      <c r="J234" s="72"/>
      <c r="K234" s="80">
        <v>3.5912878365128629</v>
      </c>
      <c r="L234" s="72"/>
      <c r="M234" s="72"/>
      <c r="N234" s="94">
        <v>6.8323361389622875E-2</v>
      </c>
      <c r="O234" s="80"/>
      <c r="P234" s="82"/>
      <c r="Q234" s="72"/>
      <c r="R234" s="80">
        <f>SUM(R235:R240)</f>
        <v>50.988700207000015</v>
      </c>
      <c r="S234" s="72"/>
      <c r="T234" s="81">
        <f t="shared" ref="T234:T240" si="5">R234/$R$11</f>
        <v>3.552349373747038E-2</v>
      </c>
      <c r="U234" s="81">
        <f>R234/'סכום נכסי הקרן'!$C$42</f>
        <v>6.3854184353201167E-4</v>
      </c>
    </row>
    <row r="235" spans="2:21">
      <c r="B235" s="76" t="s">
        <v>821</v>
      </c>
      <c r="C235" s="70" t="s">
        <v>822</v>
      </c>
      <c r="D235" s="83" t="s">
        <v>114</v>
      </c>
      <c r="E235" s="83" t="s">
        <v>281</v>
      </c>
      <c r="F235" s="70" t="s">
        <v>823</v>
      </c>
      <c r="G235" s="83" t="s">
        <v>140</v>
      </c>
      <c r="H235" s="70" t="s">
        <v>367</v>
      </c>
      <c r="I235" s="70" t="s">
        <v>285</v>
      </c>
      <c r="J235" s="70"/>
      <c r="K235" s="77">
        <v>2.3399999999775956</v>
      </c>
      <c r="L235" s="83" t="s">
        <v>158</v>
      </c>
      <c r="M235" s="84">
        <v>3.49E-2</v>
      </c>
      <c r="N235" s="84">
        <v>4.2599999999663934E-2</v>
      </c>
      <c r="O235" s="77">
        <v>22556.755034000002</v>
      </c>
      <c r="P235" s="79">
        <v>94.98</v>
      </c>
      <c r="Q235" s="70"/>
      <c r="R235" s="77">
        <v>21.424406672000003</v>
      </c>
      <c r="S235" s="78">
        <v>1.221223561564756E-5</v>
      </c>
      <c r="T235" s="78">
        <f t="shared" si="5"/>
        <v>1.4926243915849551E-2</v>
      </c>
      <c r="U235" s="78">
        <f>R235/'סכום נכסי הקרן'!$C$42</f>
        <v>2.6830219396415002E-4</v>
      </c>
    </row>
    <row r="236" spans="2:21">
      <c r="B236" s="76" t="s">
        <v>824</v>
      </c>
      <c r="C236" s="70" t="s">
        <v>825</v>
      </c>
      <c r="D236" s="83" t="s">
        <v>114</v>
      </c>
      <c r="E236" s="83" t="s">
        <v>281</v>
      </c>
      <c r="F236" s="70" t="s">
        <v>826</v>
      </c>
      <c r="G236" s="83" t="s">
        <v>140</v>
      </c>
      <c r="H236" s="70" t="s">
        <v>567</v>
      </c>
      <c r="I236" s="70" t="s">
        <v>154</v>
      </c>
      <c r="J236" s="70"/>
      <c r="K236" s="77">
        <v>4.7200000001395157</v>
      </c>
      <c r="L236" s="83" t="s">
        <v>158</v>
      </c>
      <c r="M236" s="84">
        <v>4.6900000000000004E-2</v>
      </c>
      <c r="N236" s="84">
        <v>9.130000000227316E-2</v>
      </c>
      <c r="O236" s="77">
        <v>10386.584561000001</v>
      </c>
      <c r="P236" s="79">
        <v>80.05</v>
      </c>
      <c r="Q236" s="70"/>
      <c r="R236" s="77">
        <v>8.3144611470000012</v>
      </c>
      <c r="S236" s="78">
        <v>5.54760268845838E-6</v>
      </c>
      <c r="T236" s="78">
        <f t="shared" si="5"/>
        <v>5.7926306669285679E-3</v>
      </c>
      <c r="U236" s="78">
        <f>R236/'סכום נכסי הקרן'!$C$42</f>
        <v>1.041236848012807E-4</v>
      </c>
    </row>
    <row r="237" spans="2:21">
      <c r="B237" s="76" t="s">
        <v>827</v>
      </c>
      <c r="C237" s="70" t="s">
        <v>828</v>
      </c>
      <c r="D237" s="83" t="s">
        <v>114</v>
      </c>
      <c r="E237" s="83" t="s">
        <v>281</v>
      </c>
      <c r="F237" s="70" t="s">
        <v>826</v>
      </c>
      <c r="G237" s="83" t="s">
        <v>140</v>
      </c>
      <c r="H237" s="70" t="s">
        <v>567</v>
      </c>
      <c r="I237" s="70" t="s">
        <v>154</v>
      </c>
      <c r="J237" s="70"/>
      <c r="K237" s="77">
        <v>4.9300000000446769</v>
      </c>
      <c r="L237" s="83" t="s">
        <v>158</v>
      </c>
      <c r="M237" s="84">
        <v>4.6900000000000004E-2</v>
      </c>
      <c r="N237" s="84">
        <v>9.1600000000658391E-2</v>
      </c>
      <c r="O237" s="77">
        <v>21079.678128000003</v>
      </c>
      <c r="P237" s="79">
        <v>80.7</v>
      </c>
      <c r="Q237" s="70"/>
      <c r="R237" s="77">
        <v>17.011300168000002</v>
      </c>
      <c r="S237" s="78">
        <v>1.3596241134037479E-5</v>
      </c>
      <c r="T237" s="78">
        <f t="shared" si="5"/>
        <v>1.1851661496191955E-2</v>
      </c>
      <c r="U237" s="78">
        <f>R237/'סכום נכסי הקרן'!$C$42</f>
        <v>2.1303596534237376E-4</v>
      </c>
    </row>
    <row r="238" spans="2:21">
      <c r="B238" s="76" t="s">
        <v>829</v>
      </c>
      <c r="C238" s="70" t="s">
        <v>830</v>
      </c>
      <c r="D238" s="83" t="s">
        <v>114</v>
      </c>
      <c r="E238" s="83" t="s">
        <v>281</v>
      </c>
      <c r="F238" s="70" t="s">
        <v>831</v>
      </c>
      <c r="G238" s="83" t="s">
        <v>140</v>
      </c>
      <c r="H238" s="70" t="s">
        <v>577</v>
      </c>
      <c r="I238" s="70" t="s">
        <v>154</v>
      </c>
      <c r="J238" s="70"/>
      <c r="K238" s="77">
        <v>1.2199999950345755</v>
      </c>
      <c r="L238" s="83" t="s">
        <v>158</v>
      </c>
      <c r="M238" s="84">
        <v>4.4999999999999998E-2</v>
      </c>
      <c r="N238" s="84">
        <v>8.019999980138301E-2</v>
      </c>
      <c r="O238" s="77">
        <v>230.74317700000003</v>
      </c>
      <c r="P238" s="79">
        <v>87.28</v>
      </c>
      <c r="Q238" s="70"/>
      <c r="R238" s="77">
        <v>0.20139265000000003</v>
      </c>
      <c r="S238" s="78">
        <v>1.513081919333136E-7</v>
      </c>
      <c r="T238" s="78">
        <f t="shared" si="5"/>
        <v>1.4030894123607019E-4</v>
      </c>
      <c r="U238" s="78">
        <f>R238/'סכום נכסי הקרן'!$C$42</f>
        <v>2.5220810391856708E-6</v>
      </c>
    </row>
    <row r="239" spans="2:21">
      <c r="B239" s="76" t="s">
        <v>832</v>
      </c>
      <c r="C239" s="70" t="s">
        <v>833</v>
      </c>
      <c r="D239" s="83" t="s">
        <v>114</v>
      </c>
      <c r="E239" s="83" t="s">
        <v>281</v>
      </c>
      <c r="F239" s="70" t="s">
        <v>801</v>
      </c>
      <c r="G239" s="83" t="s">
        <v>401</v>
      </c>
      <c r="H239" s="70" t="s">
        <v>611</v>
      </c>
      <c r="I239" s="70" t="s">
        <v>285</v>
      </c>
      <c r="J239" s="70"/>
      <c r="K239" s="77">
        <v>1.8499999996128613</v>
      </c>
      <c r="L239" s="83" t="s">
        <v>158</v>
      </c>
      <c r="M239" s="84">
        <v>6.7000000000000004E-2</v>
      </c>
      <c r="N239" s="84">
        <v>5.8499999987525524E-2</v>
      </c>
      <c r="O239" s="77">
        <v>2540.9856760000002</v>
      </c>
      <c r="P239" s="79">
        <v>91.49</v>
      </c>
      <c r="Q239" s="70"/>
      <c r="R239" s="77">
        <v>2.3247478540000008</v>
      </c>
      <c r="S239" s="78">
        <v>2.4822738161938912E-6</v>
      </c>
      <c r="T239" s="78">
        <f t="shared" si="5"/>
        <v>1.6196366155148479E-3</v>
      </c>
      <c r="U239" s="78">
        <f>R239/'סכום נכסי הקרן'!$C$42</f>
        <v>2.9113289305548038E-5</v>
      </c>
    </row>
    <row r="240" spans="2:21">
      <c r="B240" s="76" t="s">
        <v>834</v>
      </c>
      <c r="C240" s="70" t="s">
        <v>835</v>
      </c>
      <c r="D240" s="83" t="s">
        <v>114</v>
      </c>
      <c r="E240" s="83" t="s">
        <v>281</v>
      </c>
      <c r="F240" s="70" t="s">
        <v>801</v>
      </c>
      <c r="G240" s="83" t="s">
        <v>401</v>
      </c>
      <c r="H240" s="70" t="s">
        <v>611</v>
      </c>
      <c r="I240" s="70" t="s">
        <v>285</v>
      </c>
      <c r="J240" s="70"/>
      <c r="K240" s="77">
        <v>3.1099999995561767</v>
      </c>
      <c r="L240" s="83" t="s">
        <v>158</v>
      </c>
      <c r="M240" s="84">
        <v>4.7E-2</v>
      </c>
      <c r="N240" s="84">
        <v>5.9299999994860991E-2</v>
      </c>
      <c r="O240" s="77">
        <v>1886.1016760000002</v>
      </c>
      <c r="P240" s="79">
        <v>90.79</v>
      </c>
      <c r="Q240" s="70"/>
      <c r="R240" s="77">
        <v>1.7123917160000004</v>
      </c>
      <c r="S240" s="78">
        <v>2.7142504222979052E-6</v>
      </c>
      <c r="T240" s="78">
        <f t="shared" si="5"/>
        <v>1.1930121017493806E-3</v>
      </c>
      <c r="U240" s="78">
        <f>R240/'סכום נכסי הקרן'!$C$42</f>
        <v>2.1444629079473426E-5</v>
      </c>
    </row>
    <row r="241" spans="2:11">
      <c r="C241" s="1"/>
      <c r="D241" s="1"/>
      <c r="E241" s="1"/>
      <c r="F241" s="1"/>
    </row>
    <row r="242" spans="2:11">
      <c r="C242" s="1"/>
      <c r="D242" s="1"/>
      <c r="E242" s="1"/>
      <c r="F242" s="1"/>
    </row>
    <row r="243" spans="2:11">
      <c r="C243" s="1"/>
      <c r="D243" s="1"/>
      <c r="E243" s="1"/>
      <c r="F243" s="1"/>
    </row>
    <row r="244" spans="2:11">
      <c r="B244" s="85" t="s">
        <v>245</v>
      </c>
      <c r="C244" s="86"/>
      <c r="D244" s="86"/>
      <c r="E244" s="86"/>
      <c r="F244" s="86"/>
      <c r="G244" s="86"/>
      <c r="H244" s="86"/>
      <c r="I244" s="86"/>
      <c r="J244" s="86"/>
      <c r="K244" s="86"/>
    </row>
    <row r="245" spans="2:11">
      <c r="B245" s="85" t="s">
        <v>106</v>
      </c>
      <c r="C245" s="86"/>
      <c r="D245" s="86"/>
      <c r="E245" s="86"/>
      <c r="F245" s="86"/>
      <c r="G245" s="86"/>
      <c r="H245" s="86"/>
      <c r="I245" s="86"/>
      <c r="J245" s="86"/>
      <c r="K245" s="86"/>
    </row>
    <row r="246" spans="2:11">
      <c r="B246" s="85" t="s">
        <v>228</v>
      </c>
      <c r="C246" s="86"/>
      <c r="D246" s="86"/>
      <c r="E246" s="86"/>
      <c r="F246" s="86"/>
      <c r="G246" s="86"/>
      <c r="H246" s="86"/>
      <c r="I246" s="86"/>
      <c r="J246" s="86"/>
      <c r="K246" s="86"/>
    </row>
    <row r="247" spans="2:11">
      <c r="B247" s="85" t="s">
        <v>236</v>
      </c>
      <c r="C247" s="86"/>
      <c r="D247" s="86"/>
      <c r="E247" s="86"/>
      <c r="F247" s="86"/>
      <c r="G247" s="86"/>
      <c r="H247" s="86"/>
      <c r="I247" s="86"/>
      <c r="J247" s="86"/>
      <c r="K247" s="86"/>
    </row>
    <row r="248" spans="2:11">
      <c r="B248" s="129" t="s">
        <v>241</v>
      </c>
      <c r="C248" s="129"/>
      <c r="D248" s="129"/>
      <c r="E248" s="129"/>
      <c r="F248" s="129"/>
      <c r="G248" s="129"/>
      <c r="H248" s="129"/>
      <c r="I248" s="129"/>
      <c r="J248" s="129"/>
      <c r="K248" s="129"/>
    </row>
    <row r="249" spans="2:11">
      <c r="C249" s="1"/>
      <c r="D249" s="1"/>
      <c r="E249" s="1"/>
      <c r="F249" s="1"/>
    </row>
    <row r="250" spans="2:11">
      <c r="C250" s="1"/>
      <c r="D250" s="1"/>
      <c r="E250" s="1"/>
      <c r="F250" s="1"/>
    </row>
    <row r="251" spans="2:11">
      <c r="C251" s="1"/>
      <c r="D251" s="1"/>
      <c r="E251" s="1"/>
      <c r="F251" s="1"/>
    </row>
    <row r="252" spans="2:11">
      <c r="C252" s="1"/>
      <c r="D252" s="1"/>
      <c r="E252" s="1"/>
      <c r="F252" s="1"/>
    </row>
    <row r="253" spans="2:11">
      <c r="C253" s="1"/>
      <c r="D253" s="1"/>
      <c r="E253" s="1"/>
      <c r="F253" s="1"/>
    </row>
    <row r="254" spans="2:11">
      <c r="C254" s="1"/>
      <c r="D254" s="1"/>
      <c r="E254" s="1"/>
      <c r="F254" s="1"/>
    </row>
    <row r="255" spans="2:11">
      <c r="C255" s="1"/>
      <c r="D255" s="1"/>
      <c r="E255" s="1"/>
      <c r="F255" s="1"/>
    </row>
    <row r="256" spans="2:11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2"/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248:K248"/>
  </mergeCells>
  <phoneticPr fontId="3" type="noConversion"/>
  <conditionalFormatting sqref="B12:B240">
    <cfRule type="cellIs" dxfId="12" priority="2" operator="equal">
      <formula>"NR3"</formula>
    </cfRule>
  </conditionalFormatting>
  <conditionalFormatting sqref="B12:B240">
    <cfRule type="containsText" dxfId="11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246 B248"/>
    <dataValidation type="list" allowBlank="1" showInputMessage="1" showErrorMessage="1" sqref="I12:I35 I249:I827 I37:I247">
      <formula1>$BM$7:$BM$10</formula1>
    </dataValidation>
    <dataValidation type="list" allowBlank="1" showInputMessage="1" showErrorMessage="1" sqref="G555:G827">
      <formula1>$BK$7:$BK$24</formula1>
    </dataValidation>
    <dataValidation type="list" allowBlank="1" showInputMessage="1" showErrorMessage="1" sqref="E12:E35 E249:E821 E37:E247">
      <formula1>$BI$7:$BI$24</formula1>
    </dataValidation>
    <dataValidation type="list" allowBlank="1" showInputMessage="1" showErrorMessage="1" sqref="L12:L827">
      <formula1>$BN$7:$BN$20</formula1>
    </dataValidation>
    <dataValidation type="list" allowBlank="1" showInputMessage="1" showErrorMessage="1" sqref="G12:G35 G249:G554 G37:G247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zoomScale="90" zoomScaleNormal="90" workbookViewId="0">
      <selection activeCell="D45" sqref="D45"/>
    </sheetView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25.42578125" style="2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173</v>
      </c>
      <c r="C1" s="68" t="s" vm="1">
        <v>253</v>
      </c>
    </row>
    <row r="2" spans="2:62">
      <c r="B2" s="47" t="s">
        <v>172</v>
      </c>
      <c r="C2" s="68" t="s">
        <v>254</v>
      </c>
    </row>
    <row r="3" spans="2:62">
      <c r="B3" s="47" t="s">
        <v>174</v>
      </c>
      <c r="C3" s="68" t="s">
        <v>255</v>
      </c>
    </row>
    <row r="4" spans="2:62">
      <c r="B4" s="47" t="s">
        <v>175</v>
      </c>
      <c r="C4" s="68">
        <v>8602</v>
      </c>
    </row>
    <row r="6" spans="2:62" ht="26.25" customHeight="1">
      <c r="B6" s="120" t="s">
        <v>203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  <c r="BJ6" s="3"/>
    </row>
    <row r="7" spans="2:62" ht="26.25" customHeight="1">
      <c r="B7" s="120" t="s">
        <v>86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BF7" s="3"/>
      <c r="BJ7" s="3"/>
    </row>
    <row r="8" spans="2:62" s="3" customFormat="1" ht="78.75">
      <c r="B8" s="22" t="s">
        <v>109</v>
      </c>
      <c r="C8" s="30" t="s">
        <v>42</v>
      </c>
      <c r="D8" s="30" t="s">
        <v>113</v>
      </c>
      <c r="E8" s="30" t="s">
        <v>219</v>
      </c>
      <c r="F8" s="30" t="s">
        <v>111</v>
      </c>
      <c r="G8" s="30" t="s">
        <v>62</v>
      </c>
      <c r="H8" s="30" t="s">
        <v>97</v>
      </c>
      <c r="I8" s="13" t="s">
        <v>230</v>
      </c>
      <c r="J8" s="13" t="s">
        <v>229</v>
      </c>
      <c r="K8" s="30" t="s">
        <v>244</v>
      </c>
      <c r="L8" s="13" t="s">
        <v>59</v>
      </c>
      <c r="M8" s="13" t="s">
        <v>56</v>
      </c>
      <c r="N8" s="13" t="s">
        <v>176</v>
      </c>
      <c r="O8" s="14" t="s">
        <v>178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237</v>
      </c>
      <c r="J9" s="16"/>
      <c r="K9" s="16" t="s">
        <v>233</v>
      </c>
      <c r="L9" s="16" t="s">
        <v>233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87" t="s">
        <v>28</v>
      </c>
      <c r="C11" s="88"/>
      <c r="D11" s="88"/>
      <c r="E11" s="88"/>
      <c r="F11" s="88"/>
      <c r="G11" s="88"/>
      <c r="H11" s="88"/>
      <c r="I11" s="90"/>
      <c r="J11" s="92"/>
      <c r="K11" s="90">
        <v>5.2656874000000006E-2</v>
      </c>
      <c r="L11" s="90">
        <f>L12+L136</f>
        <v>793.2544307620002</v>
      </c>
      <c r="M11" s="88"/>
      <c r="N11" s="93">
        <f t="shared" ref="N11:N44" si="0">L11/$L$11</f>
        <v>1</v>
      </c>
      <c r="O11" s="93">
        <f>L11/'סכום נכסי הקרן'!$C$42</f>
        <v>9.9340862691605809E-3</v>
      </c>
      <c r="BF11" s="1"/>
      <c r="BG11" s="3"/>
      <c r="BH11" s="1"/>
      <c r="BJ11" s="1"/>
    </row>
    <row r="12" spans="2:62" ht="20.25">
      <c r="B12" s="71" t="s">
        <v>224</v>
      </c>
      <c r="C12" s="72"/>
      <c r="D12" s="72"/>
      <c r="E12" s="72"/>
      <c r="F12" s="72"/>
      <c r="G12" s="72"/>
      <c r="H12" s="72"/>
      <c r="I12" s="80"/>
      <c r="J12" s="82"/>
      <c r="K12" s="80">
        <v>8.5178490000000009E-3</v>
      </c>
      <c r="L12" s="80">
        <f>L13+L46+L94</f>
        <v>491.63110745900013</v>
      </c>
      <c r="M12" s="72"/>
      <c r="N12" s="81">
        <f t="shared" si="0"/>
        <v>0.61976471658247068</v>
      </c>
      <c r="O12" s="81">
        <f>L12/'סכום נכסי הקרן'!$C$42</f>
        <v>6.156796161112121E-3</v>
      </c>
      <c r="BG12" s="4"/>
    </row>
    <row r="13" spans="2:62">
      <c r="B13" s="89" t="s">
        <v>836</v>
      </c>
      <c r="C13" s="72"/>
      <c r="D13" s="72"/>
      <c r="E13" s="72"/>
      <c r="F13" s="72"/>
      <c r="G13" s="72"/>
      <c r="H13" s="72"/>
      <c r="I13" s="80"/>
      <c r="J13" s="82"/>
      <c r="K13" s="80">
        <v>8.5178490000000009E-3</v>
      </c>
      <c r="L13" s="80">
        <f>SUM(L14:L44)</f>
        <v>316.43902396300007</v>
      </c>
      <c r="M13" s="72"/>
      <c r="N13" s="81">
        <f t="shared" si="0"/>
        <v>0.39891239392010547</v>
      </c>
      <c r="O13" s="81">
        <f>L13/'סכום נכסי הקרן'!$C$42</f>
        <v>3.962830135039697E-3</v>
      </c>
    </row>
    <row r="14" spans="2:62">
      <c r="B14" s="76" t="s">
        <v>837</v>
      </c>
      <c r="C14" s="70" t="s">
        <v>838</v>
      </c>
      <c r="D14" s="83" t="s">
        <v>114</v>
      </c>
      <c r="E14" s="83" t="s">
        <v>281</v>
      </c>
      <c r="F14" s="70" t="s">
        <v>839</v>
      </c>
      <c r="G14" s="83" t="s">
        <v>184</v>
      </c>
      <c r="H14" s="83" t="s">
        <v>158</v>
      </c>
      <c r="I14" s="77">
        <v>57.801380000000009</v>
      </c>
      <c r="J14" s="79">
        <v>20100</v>
      </c>
      <c r="K14" s="70"/>
      <c r="L14" s="77">
        <v>11.618077347000002</v>
      </c>
      <c r="M14" s="78">
        <v>1.1318698083933116E-6</v>
      </c>
      <c r="N14" s="78">
        <f t="shared" si="0"/>
        <v>1.4646091968045708E-2</v>
      </c>
      <c r="O14" s="78">
        <f>L14/'סכום נכסי הקרן'!$C$42</f>
        <v>1.4549554111662594E-4</v>
      </c>
    </row>
    <row r="15" spans="2:62">
      <c r="B15" s="76" t="s">
        <v>840</v>
      </c>
      <c r="C15" s="70" t="s">
        <v>841</v>
      </c>
      <c r="D15" s="83" t="s">
        <v>114</v>
      </c>
      <c r="E15" s="83" t="s">
        <v>281</v>
      </c>
      <c r="F15" s="70" t="s">
        <v>643</v>
      </c>
      <c r="G15" s="83" t="s">
        <v>453</v>
      </c>
      <c r="H15" s="83" t="s">
        <v>158</v>
      </c>
      <c r="I15" s="77">
        <v>1684.5432210000001</v>
      </c>
      <c r="J15" s="79">
        <v>1212</v>
      </c>
      <c r="K15" s="70"/>
      <c r="L15" s="77">
        <v>20.416663835000001</v>
      </c>
      <c r="M15" s="78">
        <v>1.3154829660232229E-6</v>
      </c>
      <c r="N15" s="78">
        <f t="shared" si="0"/>
        <v>2.5737850358286376E-2</v>
      </c>
      <c r="O15" s="78">
        <f>L15/'סכום נכסי הקרן'!$C$42</f>
        <v>2.5568202584196244E-4</v>
      </c>
    </row>
    <row r="16" spans="2:62" ht="20.25">
      <c r="B16" s="76" t="s">
        <v>842</v>
      </c>
      <c r="C16" s="70" t="s">
        <v>843</v>
      </c>
      <c r="D16" s="83" t="s">
        <v>114</v>
      </c>
      <c r="E16" s="83" t="s">
        <v>281</v>
      </c>
      <c r="F16" s="70">
        <v>1760</v>
      </c>
      <c r="G16" s="83" t="s">
        <v>640</v>
      </c>
      <c r="H16" s="83" t="s">
        <v>158</v>
      </c>
      <c r="I16" s="77">
        <v>3.2241740000000005</v>
      </c>
      <c r="J16" s="79">
        <v>42300</v>
      </c>
      <c r="K16" s="77">
        <v>8.5178490000000009E-3</v>
      </c>
      <c r="L16" s="77">
        <v>1.3723435850000003</v>
      </c>
      <c r="M16" s="78">
        <v>3.0151659243514943E-8</v>
      </c>
      <c r="N16" s="78">
        <f t="shared" si="0"/>
        <v>1.7300169173738206E-3</v>
      </c>
      <c r="O16" s="78">
        <f>L16/'סכום נכסי הקרן'!$C$42</f>
        <v>1.7186137304298784E-5</v>
      </c>
      <c r="BF16" s="4"/>
    </row>
    <row r="17" spans="2:15">
      <c r="B17" s="76" t="s">
        <v>844</v>
      </c>
      <c r="C17" s="70" t="s">
        <v>845</v>
      </c>
      <c r="D17" s="83" t="s">
        <v>114</v>
      </c>
      <c r="E17" s="83" t="s">
        <v>281</v>
      </c>
      <c r="F17" s="70" t="s">
        <v>366</v>
      </c>
      <c r="G17" s="83" t="s">
        <v>337</v>
      </c>
      <c r="H17" s="83" t="s">
        <v>158</v>
      </c>
      <c r="I17" s="77">
        <v>124.73488100000003</v>
      </c>
      <c r="J17" s="79">
        <v>3579</v>
      </c>
      <c r="K17" s="70"/>
      <c r="L17" s="77">
        <v>4.4642613750000013</v>
      </c>
      <c r="M17" s="78">
        <v>1.0019792995947957E-6</v>
      </c>
      <c r="N17" s="78">
        <f t="shared" si="0"/>
        <v>5.627779942825698E-3</v>
      </c>
      <c r="O17" s="78">
        <f>L17/'סכום נכסי הקרן'!$C$42</f>
        <v>5.5906851455882088E-5</v>
      </c>
    </row>
    <row r="18" spans="2:15">
      <c r="B18" s="76" t="s">
        <v>846</v>
      </c>
      <c r="C18" s="70" t="s">
        <v>847</v>
      </c>
      <c r="D18" s="83" t="s">
        <v>114</v>
      </c>
      <c r="E18" s="83" t="s">
        <v>281</v>
      </c>
      <c r="F18" s="70" t="s">
        <v>848</v>
      </c>
      <c r="G18" s="83" t="s">
        <v>676</v>
      </c>
      <c r="H18" s="83" t="s">
        <v>158</v>
      </c>
      <c r="I18" s="77">
        <v>38.288509000000005</v>
      </c>
      <c r="J18" s="79">
        <v>41690</v>
      </c>
      <c r="K18" s="70"/>
      <c r="L18" s="77">
        <v>15.962479237000002</v>
      </c>
      <c r="M18" s="78">
        <v>8.6628859054176945E-7</v>
      </c>
      <c r="N18" s="78">
        <f t="shared" si="0"/>
        <v>2.012277349861941E-2</v>
      </c>
      <c r="O18" s="78">
        <f>L18/'סכום נכסי הקרן'!$C$42</f>
        <v>1.9990136791006349E-4</v>
      </c>
    </row>
    <row r="19" spans="2:15">
      <c r="B19" s="76" t="s">
        <v>849</v>
      </c>
      <c r="C19" s="70" t="s">
        <v>850</v>
      </c>
      <c r="D19" s="83" t="s">
        <v>114</v>
      </c>
      <c r="E19" s="83" t="s">
        <v>281</v>
      </c>
      <c r="F19" s="70" t="s">
        <v>723</v>
      </c>
      <c r="G19" s="83" t="s">
        <v>629</v>
      </c>
      <c r="H19" s="83" t="s">
        <v>158</v>
      </c>
      <c r="I19" s="77">
        <v>9.6664690000000011</v>
      </c>
      <c r="J19" s="79">
        <v>154500</v>
      </c>
      <c r="K19" s="70"/>
      <c r="L19" s="77">
        <v>14.934695223000002</v>
      </c>
      <c r="M19" s="78">
        <v>2.5603834190770302E-6</v>
      </c>
      <c r="N19" s="78">
        <f t="shared" si="0"/>
        <v>1.8827118568570406E-2</v>
      </c>
      <c r="O19" s="78">
        <f>L19/'סכום נכסי הקרן'!$C$42</f>
        <v>1.8703022005989349E-4</v>
      </c>
    </row>
    <row r="20" spans="2:15">
      <c r="B20" s="76" t="s">
        <v>851</v>
      </c>
      <c r="C20" s="70" t="s">
        <v>852</v>
      </c>
      <c r="D20" s="83" t="s">
        <v>114</v>
      </c>
      <c r="E20" s="83" t="s">
        <v>281</v>
      </c>
      <c r="F20" s="70" t="s">
        <v>372</v>
      </c>
      <c r="G20" s="83" t="s">
        <v>337</v>
      </c>
      <c r="H20" s="83" t="s">
        <v>158</v>
      </c>
      <c r="I20" s="77">
        <v>300.63149600000008</v>
      </c>
      <c r="J20" s="79">
        <v>1568</v>
      </c>
      <c r="K20" s="70"/>
      <c r="L20" s="77">
        <v>4.7139018520000011</v>
      </c>
      <c r="M20" s="78">
        <v>7.8804534528180624E-7</v>
      </c>
      <c r="N20" s="78">
        <f t="shared" si="0"/>
        <v>5.9424841125335125E-3</v>
      </c>
      <c r="O20" s="78">
        <f>L20/'סכום נכסי הקרן'!$C$42</f>
        <v>5.9033149827024067E-5</v>
      </c>
    </row>
    <row r="21" spans="2:15">
      <c r="B21" s="76" t="s">
        <v>853</v>
      </c>
      <c r="C21" s="70" t="s">
        <v>854</v>
      </c>
      <c r="D21" s="83" t="s">
        <v>114</v>
      </c>
      <c r="E21" s="83" t="s">
        <v>281</v>
      </c>
      <c r="F21" s="70" t="s">
        <v>855</v>
      </c>
      <c r="G21" s="83" t="s">
        <v>140</v>
      </c>
      <c r="H21" s="83" t="s">
        <v>158</v>
      </c>
      <c r="I21" s="77">
        <v>29.412637000000004</v>
      </c>
      <c r="J21" s="79">
        <v>2557</v>
      </c>
      <c r="K21" s="70"/>
      <c r="L21" s="77">
        <v>0.75208111700000002</v>
      </c>
      <c r="M21" s="78">
        <v>1.6608919564618112E-7</v>
      </c>
      <c r="N21" s="78">
        <f t="shared" si="0"/>
        <v>9.4809570275901378E-4</v>
      </c>
      <c r="O21" s="78">
        <f>L21/'סכום נכסי הקרן'!$C$42</f>
        <v>9.4184645026284712E-6</v>
      </c>
    </row>
    <row r="22" spans="2:15">
      <c r="B22" s="76" t="s">
        <v>856</v>
      </c>
      <c r="C22" s="70" t="s">
        <v>857</v>
      </c>
      <c r="D22" s="83" t="s">
        <v>114</v>
      </c>
      <c r="E22" s="83" t="s">
        <v>281</v>
      </c>
      <c r="F22" s="70" t="s">
        <v>858</v>
      </c>
      <c r="G22" s="83" t="s">
        <v>184</v>
      </c>
      <c r="H22" s="83" t="s">
        <v>158</v>
      </c>
      <c r="I22" s="77">
        <v>923.38887000000022</v>
      </c>
      <c r="J22" s="79">
        <v>1365</v>
      </c>
      <c r="K22" s="70"/>
      <c r="L22" s="77">
        <v>12.604258071</v>
      </c>
      <c r="M22" s="78">
        <v>1.949469426309793E-6</v>
      </c>
      <c r="N22" s="78">
        <f t="shared" si="0"/>
        <v>1.5889300560089342E-2</v>
      </c>
      <c r="O22" s="78">
        <f>L22/'סכום נכסי הקרן'!$C$42</f>
        <v>1.5784568252054905E-4</v>
      </c>
    </row>
    <row r="23" spans="2:15">
      <c r="B23" s="76" t="s">
        <v>859</v>
      </c>
      <c r="C23" s="70" t="s">
        <v>860</v>
      </c>
      <c r="D23" s="83" t="s">
        <v>114</v>
      </c>
      <c r="E23" s="83" t="s">
        <v>281</v>
      </c>
      <c r="F23" s="70" t="s">
        <v>457</v>
      </c>
      <c r="G23" s="83" t="s">
        <v>185</v>
      </c>
      <c r="H23" s="83" t="s">
        <v>158</v>
      </c>
      <c r="I23" s="77">
        <v>3052.1853920000008</v>
      </c>
      <c r="J23" s="79">
        <v>398</v>
      </c>
      <c r="K23" s="70"/>
      <c r="L23" s="77">
        <v>12.147697861000001</v>
      </c>
      <c r="M23" s="78">
        <v>1.1036706259249352E-6</v>
      </c>
      <c r="N23" s="78">
        <f t="shared" si="0"/>
        <v>1.5313747254245932E-2</v>
      </c>
      <c r="O23" s="78">
        <f>L23/'סכום נכסי הקרן'!$C$42</f>
        <v>1.5212808632780007E-4</v>
      </c>
    </row>
    <row r="24" spans="2:15">
      <c r="B24" s="76" t="s">
        <v>861</v>
      </c>
      <c r="C24" s="70" t="s">
        <v>862</v>
      </c>
      <c r="D24" s="83" t="s">
        <v>114</v>
      </c>
      <c r="E24" s="83" t="s">
        <v>281</v>
      </c>
      <c r="F24" s="70" t="s">
        <v>863</v>
      </c>
      <c r="G24" s="83" t="s">
        <v>291</v>
      </c>
      <c r="H24" s="83" t="s">
        <v>158</v>
      </c>
      <c r="I24" s="77">
        <v>74.997290000000021</v>
      </c>
      <c r="J24" s="79">
        <v>7108</v>
      </c>
      <c r="K24" s="70"/>
      <c r="L24" s="77">
        <v>5.3308073700000005</v>
      </c>
      <c r="M24" s="78">
        <v>7.4750583175288303E-7</v>
      </c>
      <c r="N24" s="78">
        <f t="shared" si="0"/>
        <v>6.7201734566792485E-3</v>
      </c>
      <c r="O24" s="78">
        <f>L24/'סכום נכסי הקרן'!$C$42</f>
        <v>6.6758782862374726E-5</v>
      </c>
    </row>
    <row r="25" spans="2:15">
      <c r="B25" s="76" t="s">
        <v>864</v>
      </c>
      <c r="C25" s="70" t="s">
        <v>865</v>
      </c>
      <c r="D25" s="83" t="s">
        <v>114</v>
      </c>
      <c r="E25" s="83" t="s">
        <v>281</v>
      </c>
      <c r="F25" s="70" t="s">
        <v>333</v>
      </c>
      <c r="G25" s="83" t="s">
        <v>291</v>
      </c>
      <c r="H25" s="83" t="s">
        <v>158</v>
      </c>
      <c r="I25" s="77">
        <v>1127.2725480000001</v>
      </c>
      <c r="J25" s="79">
        <v>924</v>
      </c>
      <c r="K25" s="70"/>
      <c r="L25" s="77">
        <v>10.415998343000002</v>
      </c>
      <c r="M25" s="78">
        <v>9.6843306822755308E-7</v>
      </c>
      <c r="N25" s="78">
        <f t="shared" si="0"/>
        <v>1.3130715617931556E-2</v>
      </c>
      <c r="O25" s="78">
        <f>L25/'סכום נכסי הקרן'!$C$42</f>
        <v>1.3044166172434626E-4</v>
      </c>
    </row>
    <row r="26" spans="2:15">
      <c r="B26" s="76" t="s">
        <v>866</v>
      </c>
      <c r="C26" s="70" t="s">
        <v>867</v>
      </c>
      <c r="D26" s="83" t="s">
        <v>114</v>
      </c>
      <c r="E26" s="83" t="s">
        <v>281</v>
      </c>
      <c r="F26" s="70" t="s">
        <v>490</v>
      </c>
      <c r="G26" s="83" t="s">
        <v>397</v>
      </c>
      <c r="H26" s="83" t="s">
        <v>158</v>
      </c>
      <c r="I26" s="77">
        <v>262.84760900000003</v>
      </c>
      <c r="J26" s="79">
        <v>1589</v>
      </c>
      <c r="K26" s="70"/>
      <c r="L26" s="77">
        <v>4.1766485019999999</v>
      </c>
      <c r="M26" s="78">
        <v>1.026134183039245E-6</v>
      </c>
      <c r="N26" s="78">
        <f t="shared" si="0"/>
        <v>5.2652066474912869E-3</v>
      </c>
      <c r="O26" s="78">
        <f>L26/'סכום נכסי הקרן'!$C$42</f>
        <v>5.2305017061136204E-5</v>
      </c>
    </row>
    <row r="27" spans="2:15">
      <c r="B27" s="76" t="s">
        <v>868</v>
      </c>
      <c r="C27" s="70" t="s">
        <v>869</v>
      </c>
      <c r="D27" s="83" t="s">
        <v>114</v>
      </c>
      <c r="E27" s="83" t="s">
        <v>281</v>
      </c>
      <c r="F27" s="70" t="s">
        <v>870</v>
      </c>
      <c r="G27" s="83" t="s">
        <v>397</v>
      </c>
      <c r="H27" s="83" t="s">
        <v>158</v>
      </c>
      <c r="I27" s="77">
        <v>198.16355600000003</v>
      </c>
      <c r="J27" s="79">
        <v>2145</v>
      </c>
      <c r="K27" s="70"/>
      <c r="L27" s="77">
        <v>4.250608273000001</v>
      </c>
      <c r="M27" s="78">
        <v>9.2436183502179123E-7</v>
      </c>
      <c r="N27" s="78">
        <f t="shared" si="0"/>
        <v>5.3584425225546694E-3</v>
      </c>
      <c r="O27" s="78">
        <f>L27/'סכום נכסי הקרן'!$C$42</f>
        <v>5.3231230287396532E-5</v>
      </c>
    </row>
    <row r="28" spans="2:15">
      <c r="B28" s="76" t="s">
        <v>871</v>
      </c>
      <c r="C28" s="70" t="s">
        <v>872</v>
      </c>
      <c r="D28" s="83" t="s">
        <v>114</v>
      </c>
      <c r="E28" s="83" t="s">
        <v>281</v>
      </c>
      <c r="F28" s="70" t="s">
        <v>873</v>
      </c>
      <c r="G28" s="83" t="s">
        <v>874</v>
      </c>
      <c r="H28" s="83" t="s">
        <v>158</v>
      </c>
      <c r="I28" s="77">
        <v>64.60442900000001</v>
      </c>
      <c r="J28" s="79">
        <v>6375</v>
      </c>
      <c r="K28" s="70"/>
      <c r="L28" s="77">
        <v>4.1185323640000009</v>
      </c>
      <c r="M28" s="78">
        <v>6.0230254920595688E-7</v>
      </c>
      <c r="N28" s="78">
        <f t="shared" si="0"/>
        <v>5.1919437248446739E-3</v>
      </c>
      <c r="O28" s="78">
        <f>L28/'סכום נכסי הקרן'!$C$42</f>
        <v>5.1577216867233919E-5</v>
      </c>
    </row>
    <row r="29" spans="2:15">
      <c r="B29" s="76" t="s">
        <v>875</v>
      </c>
      <c r="C29" s="70" t="s">
        <v>876</v>
      </c>
      <c r="D29" s="83" t="s">
        <v>114</v>
      </c>
      <c r="E29" s="83" t="s">
        <v>281</v>
      </c>
      <c r="F29" s="70" t="s">
        <v>877</v>
      </c>
      <c r="G29" s="83" t="s">
        <v>878</v>
      </c>
      <c r="H29" s="83" t="s">
        <v>158</v>
      </c>
      <c r="I29" s="77">
        <v>111.210711</v>
      </c>
      <c r="J29" s="79">
        <v>3100</v>
      </c>
      <c r="K29" s="70"/>
      <c r="L29" s="77">
        <v>3.4475320320000007</v>
      </c>
      <c r="M29" s="78">
        <v>1.0149036067581887E-7</v>
      </c>
      <c r="N29" s="78">
        <f t="shared" si="0"/>
        <v>4.3460608580380717E-3</v>
      </c>
      <c r="O29" s="78">
        <f>L29/'סכום נכסי הקרן'!$C$42</f>
        <v>4.3174143494772261E-5</v>
      </c>
    </row>
    <row r="30" spans="2:15">
      <c r="B30" s="76" t="s">
        <v>879</v>
      </c>
      <c r="C30" s="70" t="s">
        <v>880</v>
      </c>
      <c r="D30" s="83" t="s">
        <v>114</v>
      </c>
      <c r="E30" s="83" t="s">
        <v>281</v>
      </c>
      <c r="F30" s="70" t="s">
        <v>304</v>
      </c>
      <c r="G30" s="83" t="s">
        <v>291</v>
      </c>
      <c r="H30" s="83" t="s">
        <v>158</v>
      </c>
      <c r="I30" s="77">
        <v>1604.5663420000003</v>
      </c>
      <c r="J30" s="79">
        <v>1508</v>
      </c>
      <c r="K30" s="70"/>
      <c r="L30" s="77">
        <v>24.196860442000006</v>
      </c>
      <c r="M30" s="78">
        <v>1.104391735797779E-6</v>
      </c>
      <c r="N30" s="78">
        <f t="shared" si="0"/>
        <v>3.0503278019835958E-2</v>
      </c>
      <c r="O30" s="78">
        <f>L30/'סכום נכסי הקרן'!$C$42</f>
        <v>3.0302219534124016E-4</v>
      </c>
    </row>
    <row r="31" spans="2:15">
      <c r="B31" s="76" t="s">
        <v>881</v>
      </c>
      <c r="C31" s="70" t="s">
        <v>882</v>
      </c>
      <c r="D31" s="83" t="s">
        <v>114</v>
      </c>
      <c r="E31" s="83" t="s">
        <v>281</v>
      </c>
      <c r="F31" s="70" t="s">
        <v>424</v>
      </c>
      <c r="G31" s="83" t="s">
        <v>337</v>
      </c>
      <c r="H31" s="83" t="s">
        <v>158</v>
      </c>
      <c r="I31" s="77">
        <v>750.01899100000014</v>
      </c>
      <c r="J31" s="79">
        <v>638.5</v>
      </c>
      <c r="K31" s="70"/>
      <c r="L31" s="77">
        <v>4.7888712580000012</v>
      </c>
      <c r="M31" s="78">
        <v>9.2261126154829432E-7</v>
      </c>
      <c r="N31" s="78">
        <f t="shared" si="0"/>
        <v>6.0369927633430447E-3</v>
      </c>
      <c r="O31" s="78">
        <f>L31/'סכום נכסי הקרן'!$C$42</f>
        <v>5.9972006917347928E-5</v>
      </c>
    </row>
    <row r="32" spans="2:15">
      <c r="B32" s="76" t="s">
        <v>883</v>
      </c>
      <c r="C32" s="70" t="s">
        <v>884</v>
      </c>
      <c r="D32" s="83" t="s">
        <v>114</v>
      </c>
      <c r="E32" s="83" t="s">
        <v>281</v>
      </c>
      <c r="F32" s="70" t="s">
        <v>525</v>
      </c>
      <c r="G32" s="83" t="s">
        <v>291</v>
      </c>
      <c r="H32" s="83" t="s">
        <v>158</v>
      </c>
      <c r="I32" s="77">
        <v>264.73337400000008</v>
      </c>
      <c r="J32" s="79">
        <v>6074</v>
      </c>
      <c r="K32" s="70"/>
      <c r="L32" s="77">
        <v>16.079905131</v>
      </c>
      <c r="M32" s="78">
        <v>1.042469606706153E-6</v>
      </c>
      <c r="N32" s="78">
        <f t="shared" si="0"/>
        <v>2.0270804054070828E-2</v>
      </c>
      <c r="O32" s="78">
        <f>L32/'סכום נכסי הקרן'!$C$42</f>
        <v>2.0137191621838964E-4</v>
      </c>
    </row>
    <row r="33" spans="2:15">
      <c r="B33" s="76" t="s">
        <v>885</v>
      </c>
      <c r="C33" s="70" t="s">
        <v>886</v>
      </c>
      <c r="D33" s="83" t="s">
        <v>114</v>
      </c>
      <c r="E33" s="83" t="s">
        <v>281</v>
      </c>
      <c r="F33" s="70" t="s">
        <v>887</v>
      </c>
      <c r="G33" s="83" t="s">
        <v>888</v>
      </c>
      <c r="H33" s="83" t="s">
        <v>158</v>
      </c>
      <c r="I33" s="77">
        <v>137.53557800000002</v>
      </c>
      <c r="J33" s="79">
        <v>8060</v>
      </c>
      <c r="K33" s="70"/>
      <c r="L33" s="77">
        <v>11.085367556000001</v>
      </c>
      <c r="M33" s="78">
        <v>2.2134279184419739E-6</v>
      </c>
      <c r="N33" s="78">
        <f t="shared" si="0"/>
        <v>1.397454224787802E-2</v>
      </c>
      <c r="O33" s="78">
        <f>L33/'סכום נכסי הקרן'!$C$42</f>
        <v>1.3882430826244949E-4</v>
      </c>
    </row>
    <row r="34" spans="2:15">
      <c r="B34" s="76" t="s">
        <v>889</v>
      </c>
      <c r="C34" s="70" t="s">
        <v>890</v>
      </c>
      <c r="D34" s="83" t="s">
        <v>114</v>
      </c>
      <c r="E34" s="83" t="s">
        <v>281</v>
      </c>
      <c r="F34" s="70" t="s">
        <v>891</v>
      </c>
      <c r="G34" s="83" t="s">
        <v>892</v>
      </c>
      <c r="H34" s="83" t="s">
        <v>158</v>
      </c>
      <c r="I34" s="77">
        <v>230.87616600000004</v>
      </c>
      <c r="J34" s="79">
        <v>5272</v>
      </c>
      <c r="K34" s="70"/>
      <c r="L34" s="77">
        <v>12.171791468000004</v>
      </c>
      <c r="M34" s="78">
        <v>2.1335050774299722E-6</v>
      </c>
      <c r="N34" s="78">
        <f t="shared" si="0"/>
        <v>1.5344120367922535E-2</v>
      </c>
      <c r="O34" s="78">
        <f>L34/'סכום נכסי הקרן'!$C$42</f>
        <v>1.5242981545932646E-4</v>
      </c>
    </row>
    <row r="35" spans="2:15">
      <c r="B35" s="76" t="s">
        <v>893</v>
      </c>
      <c r="C35" s="70" t="s">
        <v>894</v>
      </c>
      <c r="D35" s="83" t="s">
        <v>114</v>
      </c>
      <c r="E35" s="83" t="s">
        <v>281</v>
      </c>
      <c r="F35" s="70" t="s">
        <v>429</v>
      </c>
      <c r="G35" s="83" t="s">
        <v>337</v>
      </c>
      <c r="H35" s="83" t="s">
        <v>158</v>
      </c>
      <c r="I35" s="77">
        <v>63.983028000000004</v>
      </c>
      <c r="J35" s="79">
        <v>11050</v>
      </c>
      <c r="K35" s="70"/>
      <c r="L35" s="77">
        <v>7.070124583000001</v>
      </c>
      <c r="M35" s="78">
        <v>1.3487568899180199E-6</v>
      </c>
      <c r="N35" s="78">
        <f t="shared" si="0"/>
        <v>8.9128081846431527E-3</v>
      </c>
      <c r="O35" s="78">
        <f>L35/'סכום נכסי הקרן'!$C$42</f>
        <v>8.8540605406725595E-5</v>
      </c>
    </row>
    <row r="36" spans="2:15">
      <c r="B36" s="76" t="s">
        <v>895</v>
      </c>
      <c r="C36" s="70" t="s">
        <v>896</v>
      </c>
      <c r="D36" s="83" t="s">
        <v>114</v>
      </c>
      <c r="E36" s="83" t="s">
        <v>281</v>
      </c>
      <c r="F36" s="70" t="s">
        <v>897</v>
      </c>
      <c r="G36" s="83" t="s">
        <v>874</v>
      </c>
      <c r="H36" s="83" t="s">
        <v>158</v>
      </c>
      <c r="I36" s="77">
        <v>13.806218000000001</v>
      </c>
      <c r="J36" s="79">
        <v>18040</v>
      </c>
      <c r="K36" s="70"/>
      <c r="L36" s="77">
        <v>2.4906417460000001</v>
      </c>
      <c r="M36" s="78">
        <v>4.9147192556343423E-7</v>
      </c>
      <c r="N36" s="78">
        <f t="shared" si="0"/>
        <v>3.1397766585526533E-3</v>
      </c>
      <c r="O36" s="78">
        <f>L36/'סכום נכסי הקרן'!$C$42</f>
        <v>3.1190812191958807E-5</v>
      </c>
    </row>
    <row r="37" spans="2:15">
      <c r="B37" s="76" t="s">
        <v>898</v>
      </c>
      <c r="C37" s="70" t="s">
        <v>899</v>
      </c>
      <c r="D37" s="83" t="s">
        <v>114</v>
      </c>
      <c r="E37" s="83" t="s">
        <v>281</v>
      </c>
      <c r="F37" s="70" t="s">
        <v>900</v>
      </c>
      <c r="G37" s="83" t="s">
        <v>186</v>
      </c>
      <c r="H37" s="83" t="s">
        <v>158</v>
      </c>
      <c r="I37" s="77">
        <v>11.803529000000001</v>
      </c>
      <c r="J37" s="79">
        <v>77390</v>
      </c>
      <c r="K37" s="70"/>
      <c r="L37" s="77">
        <v>9.1347510680000017</v>
      </c>
      <c r="M37" s="78">
        <v>1.8815712760913048E-7</v>
      </c>
      <c r="N37" s="78">
        <f t="shared" si="0"/>
        <v>1.1515537403585832E-2</v>
      </c>
      <c r="O37" s="78">
        <f>L37/'סכום נכסי הקרן'!$C$42</f>
        <v>1.1439634200296712E-4</v>
      </c>
    </row>
    <row r="38" spans="2:15">
      <c r="B38" s="76" t="s">
        <v>901</v>
      </c>
      <c r="C38" s="70" t="s">
        <v>902</v>
      </c>
      <c r="D38" s="83" t="s">
        <v>114</v>
      </c>
      <c r="E38" s="83" t="s">
        <v>281</v>
      </c>
      <c r="F38" s="70" t="s">
        <v>903</v>
      </c>
      <c r="G38" s="83" t="s">
        <v>291</v>
      </c>
      <c r="H38" s="83" t="s">
        <v>158</v>
      </c>
      <c r="I38" s="77">
        <v>1489.9548810000001</v>
      </c>
      <c r="J38" s="79">
        <v>1830</v>
      </c>
      <c r="K38" s="70"/>
      <c r="L38" s="77">
        <v>27.266174321000001</v>
      </c>
      <c r="M38" s="78">
        <v>1.1153207551190004E-6</v>
      </c>
      <c r="N38" s="78">
        <f t="shared" si="0"/>
        <v>3.4372545886454255E-2</v>
      </c>
      <c r="O38" s="78">
        <f>L38/'סכום נכסי הקרן'!$C$42</f>
        <v>3.4145983612671725E-4</v>
      </c>
    </row>
    <row r="39" spans="2:15">
      <c r="B39" s="76" t="s">
        <v>904</v>
      </c>
      <c r="C39" s="70" t="s">
        <v>905</v>
      </c>
      <c r="D39" s="83" t="s">
        <v>114</v>
      </c>
      <c r="E39" s="83" t="s">
        <v>281</v>
      </c>
      <c r="F39" s="70" t="s">
        <v>906</v>
      </c>
      <c r="G39" s="83" t="s">
        <v>878</v>
      </c>
      <c r="H39" s="83" t="s">
        <v>158</v>
      </c>
      <c r="I39" s="77">
        <v>39.527425000000008</v>
      </c>
      <c r="J39" s="79">
        <v>15800</v>
      </c>
      <c r="K39" s="70"/>
      <c r="L39" s="77">
        <v>6.2453331280000013</v>
      </c>
      <c r="M39" s="78">
        <v>2.8995119281976866E-7</v>
      </c>
      <c r="N39" s="78">
        <f t="shared" si="0"/>
        <v>7.8730516790189685E-3</v>
      </c>
      <c r="O39" s="78">
        <f>L39/'סכום נכסי הקרן'!$C$42</f>
        <v>7.8211574580933993E-5</v>
      </c>
    </row>
    <row r="40" spans="2:15">
      <c r="B40" s="76" t="s">
        <v>907</v>
      </c>
      <c r="C40" s="70" t="s">
        <v>908</v>
      </c>
      <c r="D40" s="83" t="s">
        <v>114</v>
      </c>
      <c r="E40" s="83" t="s">
        <v>281</v>
      </c>
      <c r="F40" s="70" t="s">
        <v>351</v>
      </c>
      <c r="G40" s="83" t="s">
        <v>337</v>
      </c>
      <c r="H40" s="83" t="s">
        <v>158</v>
      </c>
      <c r="I40" s="77">
        <v>133.16898100000003</v>
      </c>
      <c r="J40" s="79">
        <v>15300</v>
      </c>
      <c r="K40" s="70"/>
      <c r="L40" s="77">
        <v>20.374854030000002</v>
      </c>
      <c r="M40" s="78">
        <v>1.0980947493897231E-6</v>
      </c>
      <c r="N40" s="78">
        <f t="shared" si="0"/>
        <v>2.5685143681363265E-2</v>
      </c>
      <c r="O40" s="78">
        <f>L40/'סכום נכסי הקרן'!$C$42</f>
        <v>2.5515843316644744E-4</v>
      </c>
    </row>
    <row r="41" spans="2:15">
      <c r="B41" s="76" t="s">
        <v>909</v>
      </c>
      <c r="C41" s="70" t="s">
        <v>910</v>
      </c>
      <c r="D41" s="83" t="s">
        <v>114</v>
      </c>
      <c r="E41" s="83" t="s">
        <v>281</v>
      </c>
      <c r="F41" s="70" t="s">
        <v>449</v>
      </c>
      <c r="G41" s="83" t="s">
        <v>145</v>
      </c>
      <c r="H41" s="83" t="s">
        <v>158</v>
      </c>
      <c r="I41" s="77">
        <v>521.21017500000005</v>
      </c>
      <c r="J41" s="79">
        <v>2680</v>
      </c>
      <c r="K41" s="70"/>
      <c r="L41" s="77">
        <v>13.968432688000002</v>
      </c>
      <c r="M41" s="78">
        <v>2.1878079010862837E-6</v>
      </c>
      <c r="N41" s="78">
        <f t="shared" si="0"/>
        <v>1.7609019434763101E-2</v>
      </c>
      <c r="O41" s="78">
        <f>L41/'סכום נכסי הקרן'!$C$42</f>
        <v>1.7492951818026193E-4</v>
      </c>
    </row>
    <row r="42" spans="2:15">
      <c r="B42" s="76" t="s">
        <v>911</v>
      </c>
      <c r="C42" s="70" t="s">
        <v>912</v>
      </c>
      <c r="D42" s="83" t="s">
        <v>114</v>
      </c>
      <c r="E42" s="83" t="s">
        <v>281</v>
      </c>
      <c r="F42" s="70" t="s">
        <v>639</v>
      </c>
      <c r="G42" s="83" t="s">
        <v>640</v>
      </c>
      <c r="H42" s="83" t="s">
        <v>158</v>
      </c>
      <c r="I42" s="77">
        <v>136.45736500000004</v>
      </c>
      <c r="J42" s="79">
        <v>9838</v>
      </c>
      <c r="K42" s="70"/>
      <c r="L42" s="77">
        <v>13.424675609000001</v>
      </c>
      <c r="M42" s="78">
        <v>1.1759316678644668E-6</v>
      </c>
      <c r="N42" s="78">
        <f t="shared" si="0"/>
        <v>1.6923543176562226E-2</v>
      </c>
      <c r="O42" s="78">
        <f>L42/'סכום נכסי הקרן'!$C$42</f>
        <v>1.6811993789583307E-4</v>
      </c>
    </row>
    <row r="43" spans="2:15">
      <c r="B43" s="76" t="s">
        <v>913</v>
      </c>
      <c r="C43" s="70" t="s">
        <v>914</v>
      </c>
      <c r="D43" s="83" t="s">
        <v>114</v>
      </c>
      <c r="E43" s="83" t="s">
        <v>281</v>
      </c>
      <c r="F43" s="70" t="s">
        <v>915</v>
      </c>
      <c r="G43" s="83" t="s">
        <v>576</v>
      </c>
      <c r="H43" s="83" t="s">
        <v>158</v>
      </c>
      <c r="I43" s="77">
        <v>316.12755900000008</v>
      </c>
      <c r="J43" s="79">
        <v>1540</v>
      </c>
      <c r="K43" s="70"/>
      <c r="L43" s="77">
        <v>4.8683644150000012</v>
      </c>
      <c r="M43" s="78">
        <v>7.7794740797195381E-7</v>
      </c>
      <c r="N43" s="78">
        <f t="shared" si="0"/>
        <v>6.1372041884763884E-3</v>
      </c>
      <c r="O43" s="78">
        <f>L43/'סכום נכסי הקרן'!$C$42</f>
        <v>6.0967515859778099E-5</v>
      </c>
    </row>
    <row r="44" spans="2:15">
      <c r="B44" s="76" t="s">
        <v>916</v>
      </c>
      <c r="C44" s="70" t="s">
        <v>917</v>
      </c>
      <c r="D44" s="83" t="s">
        <v>114</v>
      </c>
      <c r="E44" s="83" t="s">
        <v>281</v>
      </c>
      <c r="F44" s="70" t="s">
        <v>755</v>
      </c>
      <c r="G44" s="83" t="s">
        <v>756</v>
      </c>
      <c r="H44" s="83" t="s">
        <v>158</v>
      </c>
      <c r="I44" s="77">
        <v>545.72814800000015</v>
      </c>
      <c r="J44" s="79">
        <v>2299</v>
      </c>
      <c r="K44" s="70"/>
      <c r="L44" s="77">
        <v>12.546290133000003</v>
      </c>
      <c r="M44" s="78">
        <v>1.5316652567438011E-6</v>
      </c>
      <c r="N44" s="78">
        <f t="shared" si="0"/>
        <v>1.5816224462746508E-2</v>
      </c>
      <c r="O44" s="78">
        <f>L44/'סכום נכסי הקרן'!$C$42</f>
        <v>1.5711973826533176E-4</v>
      </c>
    </row>
    <row r="45" spans="2:15">
      <c r="B45" s="73"/>
      <c r="C45" s="70"/>
      <c r="D45" s="70"/>
      <c r="E45" s="70"/>
      <c r="F45" s="70"/>
      <c r="G45" s="70"/>
      <c r="H45" s="70"/>
      <c r="I45" s="77"/>
      <c r="J45" s="79"/>
      <c r="K45" s="70"/>
      <c r="L45" s="70"/>
      <c r="M45" s="70"/>
      <c r="N45" s="78"/>
      <c r="O45" s="70"/>
    </row>
    <row r="46" spans="2:15">
      <c r="B46" s="89" t="s">
        <v>918</v>
      </c>
      <c r="C46" s="72"/>
      <c r="D46" s="72"/>
      <c r="E46" s="72"/>
      <c r="F46" s="72"/>
      <c r="G46" s="72"/>
      <c r="H46" s="72"/>
      <c r="I46" s="80"/>
      <c r="J46" s="82"/>
      <c r="K46" s="72"/>
      <c r="L46" s="80">
        <f>SUM(L47:L92)</f>
        <v>147.42994813200002</v>
      </c>
      <c r="M46" s="72"/>
      <c r="N46" s="81">
        <f t="shared" ref="N46:N92" si="1">L46/$L$11</f>
        <v>0.18585455361450526</v>
      </c>
      <c r="O46" s="81">
        <f>L46/'סכום נכסי הקרן'!$C$42</f>
        <v>1.8462951691228257E-3</v>
      </c>
    </row>
    <row r="47" spans="2:15">
      <c r="B47" s="76" t="s">
        <v>919</v>
      </c>
      <c r="C47" s="70" t="s">
        <v>920</v>
      </c>
      <c r="D47" s="83" t="s">
        <v>114</v>
      </c>
      <c r="E47" s="83" t="s">
        <v>281</v>
      </c>
      <c r="F47" s="70" t="s">
        <v>921</v>
      </c>
      <c r="G47" s="83" t="s">
        <v>922</v>
      </c>
      <c r="H47" s="83" t="s">
        <v>158</v>
      </c>
      <c r="I47" s="77">
        <v>593.98977400000012</v>
      </c>
      <c r="J47" s="79">
        <v>386.7</v>
      </c>
      <c r="K47" s="70"/>
      <c r="L47" s="77">
        <v>2.2969584570000006</v>
      </c>
      <c r="M47" s="78">
        <v>2.0009552873217964E-6</v>
      </c>
      <c r="N47" s="78">
        <f t="shared" si="1"/>
        <v>2.8956137752593984E-3</v>
      </c>
      <c r="O47" s="78">
        <f>L47/'סכום נכסי הקרן'!$C$42</f>
        <v>2.8765277045596625E-5</v>
      </c>
    </row>
    <row r="48" spans="2:15">
      <c r="B48" s="76" t="s">
        <v>923</v>
      </c>
      <c r="C48" s="70" t="s">
        <v>924</v>
      </c>
      <c r="D48" s="83" t="s">
        <v>114</v>
      </c>
      <c r="E48" s="83" t="s">
        <v>281</v>
      </c>
      <c r="F48" s="70" t="s">
        <v>607</v>
      </c>
      <c r="G48" s="83" t="s">
        <v>401</v>
      </c>
      <c r="H48" s="83" t="s">
        <v>158</v>
      </c>
      <c r="I48" s="77">
        <v>349.17875700000002</v>
      </c>
      <c r="J48" s="79">
        <v>3117</v>
      </c>
      <c r="K48" s="70"/>
      <c r="L48" s="77">
        <v>10.883901848000001</v>
      </c>
      <c r="M48" s="78">
        <v>2.4349224051384175E-6</v>
      </c>
      <c r="N48" s="78">
        <f t="shared" si="1"/>
        <v>1.3720568616988277E-2</v>
      </c>
      <c r="O48" s="78">
        <f>L48/'סכום נכסי הקרן'!$C$42</f>
        <v>1.3630131230309882E-4</v>
      </c>
    </row>
    <row r="49" spans="2:15">
      <c r="B49" s="76" t="s">
        <v>925</v>
      </c>
      <c r="C49" s="70" t="s">
        <v>926</v>
      </c>
      <c r="D49" s="83" t="s">
        <v>114</v>
      </c>
      <c r="E49" s="83" t="s">
        <v>281</v>
      </c>
      <c r="F49" s="70" t="s">
        <v>575</v>
      </c>
      <c r="G49" s="83" t="s">
        <v>576</v>
      </c>
      <c r="H49" s="83" t="s">
        <v>158</v>
      </c>
      <c r="I49" s="77">
        <v>255.23421500000003</v>
      </c>
      <c r="J49" s="79">
        <v>611.6</v>
      </c>
      <c r="K49" s="70"/>
      <c r="L49" s="77">
        <v>1.5610124600000002</v>
      </c>
      <c r="M49" s="78">
        <v>1.2111313417483691E-6</v>
      </c>
      <c r="N49" s="78">
        <f t="shared" si="1"/>
        <v>1.9678584820515804E-3</v>
      </c>
      <c r="O49" s="78">
        <f>L49/'סכום נכסי הקרן'!$C$42</f>
        <v>1.9548875926199787E-5</v>
      </c>
    </row>
    <row r="50" spans="2:15">
      <c r="B50" s="76" t="s">
        <v>927</v>
      </c>
      <c r="C50" s="70" t="s">
        <v>928</v>
      </c>
      <c r="D50" s="83" t="s">
        <v>114</v>
      </c>
      <c r="E50" s="83" t="s">
        <v>281</v>
      </c>
      <c r="F50" s="70" t="s">
        <v>929</v>
      </c>
      <c r="G50" s="83" t="s">
        <v>397</v>
      </c>
      <c r="H50" s="83" t="s">
        <v>158</v>
      </c>
      <c r="I50" s="77">
        <v>15.720186000000004</v>
      </c>
      <c r="J50" s="79">
        <v>8429</v>
      </c>
      <c r="K50" s="70"/>
      <c r="L50" s="77">
        <v>1.325054513</v>
      </c>
      <c r="M50" s="78">
        <v>1.0712285653754814E-6</v>
      </c>
      <c r="N50" s="78">
        <f t="shared" si="1"/>
        <v>1.6704029143929933E-3</v>
      </c>
      <c r="O50" s="78">
        <f>L50/'סכום נכסי הקרן'!$C$42</f>
        <v>1.659392665583725E-5</v>
      </c>
    </row>
    <row r="51" spans="2:15">
      <c r="B51" s="76" t="s">
        <v>930</v>
      </c>
      <c r="C51" s="70" t="s">
        <v>931</v>
      </c>
      <c r="D51" s="83" t="s">
        <v>114</v>
      </c>
      <c r="E51" s="83" t="s">
        <v>281</v>
      </c>
      <c r="F51" s="70" t="s">
        <v>932</v>
      </c>
      <c r="G51" s="83" t="s">
        <v>145</v>
      </c>
      <c r="H51" s="83" t="s">
        <v>158</v>
      </c>
      <c r="I51" s="77">
        <v>9.3739450000000026</v>
      </c>
      <c r="J51" s="79">
        <v>12880</v>
      </c>
      <c r="K51" s="70"/>
      <c r="L51" s="77">
        <v>1.2073640729999999</v>
      </c>
      <c r="M51" s="78">
        <v>8.3097767126670872E-7</v>
      </c>
      <c r="N51" s="78">
        <f t="shared" si="1"/>
        <v>1.5220388644286626E-3</v>
      </c>
      <c r="O51" s="78">
        <f>L51/'סכום נכסי הקרן'!$C$42</f>
        <v>1.5120065384249539E-5</v>
      </c>
    </row>
    <row r="52" spans="2:15">
      <c r="B52" s="76" t="s">
        <v>933</v>
      </c>
      <c r="C52" s="70" t="s">
        <v>934</v>
      </c>
      <c r="D52" s="83" t="s">
        <v>114</v>
      </c>
      <c r="E52" s="83" t="s">
        <v>281</v>
      </c>
      <c r="F52" s="70" t="s">
        <v>935</v>
      </c>
      <c r="G52" s="83" t="s">
        <v>756</v>
      </c>
      <c r="H52" s="83" t="s">
        <v>158</v>
      </c>
      <c r="I52" s="77">
        <v>323.13945200000006</v>
      </c>
      <c r="J52" s="79">
        <v>1385</v>
      </c>
      <c r="K52" s="70"/>
      <c r="L52" s="77">
        <v>4.4754814040000008</v>
      </c>
      <c r="M52" s="78">
        <v>2.9696261337835666E-6</v>
      </c>
      <c r="N52" s="78">
        <f t="shared" si="1"/>
        <v>5.6419242432731876E-3</v>
      </c>
      <c r="O52" s="78">
        <f>L52/'סכום נכסי הקרן'!$C$42</f>
        <v>5.6047362156744373E-5</v>
      </c>
    </row>
    <row r="53" spans="2:15">
      <c r="B53" s="76" t="s">
        <v>936</v>
      </c>
      <c r="C53" s="70" t="s">
        <v>937</v>
      </c>
      <c r="D53" s="83" t="s">
        <v>114</v>
      </c>
      <c r="E53" s="83" t="s">
        <v>281</v>
      </c>
      <c r="F53" s="70" t="s">
        <v>938</v>
      </c>
      <c r="G53" s="83" t="s">
        <v>939</v>
      </c>
      <c r="H53" s="83" t="s">
        <v>158</v>
      </c>
      <c r="I53" s="77">
        <v>503.29088700000005</v>
      </c>
      <c r="J53" s="79">
        <v>231.2</v>
      </c>
      <c r="K53" s="70"/>
      <c r="L53" s="77">
        <v>1.1636085300000003</v>
      </c>
      <c r="M53" s="78">
        <v>1.1885855842069697E-6</v>
      </c>
      <c r="N53" s="78">
        <f t="shared" si="1"/>
        <v>1.4668793326275379E-3</v>
      </c>
      <c r="O53" s="78">
        <f>L53/'סכום נכסי הקרן'!$C$42</f>
        <v>1.4572105836770661E-5</v>
      </c>
    </row>
    <row r="54" spans="2:15">
      <c r="B54" s="76" t="s">
        <v>940</v>
      </c>
      <c r="C54" s="70" t="s">
        <v>941</v>
      </c>
      <c r="D54" s="83" t="s">
        <v>114</v>
      </c>
      <c r="E54" s="83" t="s">
        <v>281</v>
      </c>
      <c r="F54" s="70" t="s">
        <v>942</v>
      </c>
      <c r="G54" s="83" t="s">
        <v>186</v>
      </c>
      <c r="H54" s="83" t="s">
        <v>158</v>
      </c>
      <c r="I54" s="77">
        <v>3.4787260000000004</v>
      </c>
      <c r="J54" s="79">
        <v>3108</v>
      </c>
      <c r="K54" s="70"/>
      <c r="L54" s="77">
        <v>0.10811879600000002</v>
      </c>
      <c r="M54" s="78">
        <v>9.9087533883328144E-8</v>
      </c>
      <c r="N54" s="78">
        <f t="shared" si="1"/>
        <v>1.362977524073091E-4</v>
      </c>
      <c r="O54" s="78">
        <f>L54/'סכום נכסי הקרן'!$C$42</f>
        <v>1.3539936307068978E-6</v>
      </c>
    </row>
    <row r="55" spans="2:15">
      <c r="B55" s="76" t="s">
        <v>943</v>
      </c>
      <c r="C55" s="70" t="s">
        <v>944</v>
      </c>
      <c r="D55" s="83" t="s">
        <v>114</v>
      </c>
      <c r="E55" s="83" t="s">
        <v>281</v>
      </c>
      <c r="F55" s="70" t="s">
        <v>945</v>
      </c>
      <c r="G55" s="83" t="s">
        <v>145</v>
      </c>
      <c r="H55" s="83" t="s">
        <v>158</v>
      </c>
      <c r="I55" s="77">
        <v>12.572672000000003</v>
      </c>
      <c r="J55" s="79">
        <v>9400</v>
      </c>
      <c r="K55" s="70"/>
      <c r="L55" s="77">
        <v>1.181831168</v>
      </c>
      <c r="M55" s="78">
        <v>5.734890964211624E-7</v>
      </c>
      <c r="N55" s="78">
        <f t="shared" si="1"/>
        <v>1.4898513291186197E-3</v>
      </c>
      <c r="O55" s="78">
        <f>L55/'סכום נכסי הקרן'!$C$42</f>
        <v>1.480031163168792E-5</v>
      </c>
    </row>
    <row r="56" spans="2:15">
      <c r="B56" s="76" t="s">
        <v>946</v>
      </c>
      <c r="C56" s="70" t="s">
        <v>947</v>
      </c>
      <c r="D56" s="83" t="s">
        <v>114</v>
      </c>
      <c r="E56" s="83" t="s">
        <v>281</v>
      </c>
      <c r="F56" s="70" t="s">
        <v>948</v>
      </c>
      <c r="G56" s="83" t="s">
        <v>184</v>
      </c>
      <c r="H56" s="83" t="s">
        <v>158</v>
      </c>
      <c r="I56" s="77">
        <v>6.2617800000000008</v>
      </c>
      <c r="J56" s="79">
        <v>25900</v>
      </c>
      <c r="K56" s="70"/>
      <c r="L56" s="77">
        <v>1.6218010200000004</v>
      </c>
      <c r="M56" s="78">
        <v>6.4926629915783211E-7</v>
      </c>
      <c r="N56" s="78">
        <f t="shared" si="1"/>
        <v>2.0444903389220258E-3</v>
      </c>
      <c r="O56" s="78">
        <f>L56/'סכום נכסי הקרן'!$C$42</f>
        <v>2.0310143403316759E-5</v>
      </c>
    </row>
    <row r="57" spans="2:15">
      <c r="B57" s="76" t="s">
        <v>949</v>
      </c>
      <c r="C57" s="70" t="s">
        <v>950</v>
      </c>
      <c r="D57" s="83" t="s">
        <v>114</v>
      </c>
      <c r="E57" s="83" t="s">
        <v>281</v>
      </c>
      <c r="F57" s="70" t="s">
        <v>798</v>
      </c>
      <c r="G57" s="83" t="s">
        <v>184</v>
      </c>
      <c r="H57" s="83" t="s">
        <v>158</v>
      </c>
      <c r="I57" s="77">
        <v>2224.5907310000002</v>
      </c>
      <c r="J57" s="79">
        <v>611.4</v>
      </c>
      <c r="K57" s="70"/>
      <c r="L57" s="77">
        <v>13.601147732000001</v>
      </c>
      <c r="M57" s="78">
        <v>2.7106858872960205E-6</v>
      </c>
      <c r="N57" s="78">
        <f t="shared" si="1"/>
        <v>1.714600915488709E-2</v>
      </c>
      <c r="O57" s="78">
        <f>L57/'סכום נכסי הקרן'!$C$42</f>
        <v>1.7032993411646545E-4</v>
      </c>
    </row>
    <row r="58" spans="2:15">
      <c r="B58" s="76" t="s">
        <v>951</v>
      </c>
      <c r="C58" s="70" t="s">
        <v>952</v>
      </c>
      <c r="D58" s="83" t="s">
        <v>114</v>
      </c>
      <c r="E58" s="83" t="s">
        <v>281</v>
      </c>
      <c r="F58" s="70" t="s">
        <v>779</v>
      </c>
      <c r="G58" s="83" t="s">
        <v>576</v>
      </c>
      <c r="H58" s="83" t="s">
        <v>158</v>
      </c>
      <c r="I58" s="77">
        <v>20.804997000000004</v>
      </c>
      <c r="J58" s="79">
        <v>9483</v>
      </c>
      <c r="K58" s="70"/>
      <c r="L58" s="77">
        <v>1.9729378970000002</v>
      </c>
      <c r="M58" s="78">
        <v>1.6455046278193065E-6</v>
      </c>
      <c r="N58" s="78">
        <f t="shared" si="1"/>
        <v>2.4871438727481119E-3</v>
      </c>
      <c r="O58" s="78">
        <f>L58/'סכום נכסי הקרן'!$C$42</f>
        <v>2.470750179569389E-5</v>
      </c>
    </row>
    <row r="59" spans="2:15">
      <c r="B59" s="76" t="s">
        <v>953</v>
      </c>
      <c r="C59" s="70" t="s">
        <v>954</v>
      </c>
      <c r="D59" s="83" t="s">
        <v>114</v>
      </c>
      <c r="E59" s="83" t="s">
        <v>281</v>
      </c>
      <c r="F59" s="70" t="s">
        <v>955</v>
      </c>
      <c r="G59" s="83" t="s">
        <v>629</v>
      </c>
      <c r="H59" s="83" t="s">
        <v>158</v>
      </c>
      <c r="I59" s="77">
        <v>15.546926000000001</v>
      </c>
      <c r="J59" s="79">
        <v>6179</v>
      </c>
      <c r="K59" s="70"/>
      <c r="L59" s="77">
        <v>0.9606445520000001</v>
      </c>
      <c r="M59" s="78">
        <v>4.2792409145932172E-7</v>
      </c>
      <c r="N59" s="78">
        <f t="shared" si="1"/>
        <v>1.2110169382567519E-3</v>
      </c>
      <c r="O59" s="78">
        <f>L59/'סכום נכסי הקרן'!$C$42</f>
        <v>1.2030346738057286E-5</v>
      </c>
    </row>
    <row r="60" spans="2:15">
      <c r="B60" s="76" t="s">
        <v>956</v>
      </c>
      <c r="C60" s="70" t="s">
        <v>957</v>
      </c>
      <c r="D60" s="83" t="s">
        <v>114</v>
      </c>
      <c r="E60" s="83" t="s">
        <v>281</v>
      </c>
      <c r="F60" s="70" t="s">
        <v>958</v>
      </c>
      <c r="G60" s="83" t="s">
        <v>892</v>
      </c>
      <c r="H60" s="83" t="s">
        <v>158</v>
      </c>
      <c r="I60" s="77">
        <v>54.036902000000012</v>
      </c>
      <c r="J60" s="79">
        <v>4059</v>
      </c>
      <c r="K60" s="70"/>
      <c r="L60" s="77">
        <v>2.193357862</v>
      </c>
      <c r="M60" s="78">
        <v>2.1850105666117071E-6</v>
      </c>
      <c r="N60" s="78">
        <f t="shared" si="1"/>
        <v>2.7650118006817314E-3</v>
      </c>
      <c r="O60" s="78">
        <f>L60/'סכום נכסי הקרן'!$C$42</f>
        <v>2.7467865763219362E-5</v>
      </c>
    </row>
    <row r="61" spans="2:15">
      <c r="B61" s="76" t="s">
        <v>959</v>
      </c>
      <c r="C61" s="70" t="s">
        <v>960</v>
      </c>
      <c r="D61" s="83" t="s">
        <v>114</v>
      </c>
      <c r="E61" s="83" t="s">
        <v>281</v>
      </c>
      <c r="F61" s="70" t="s">
        <v>801</v>
      </c>
      <c r="G61" s="83" t="s">
        <v>401</v>
      </c>
      <c r="H61" s="83" t="s">
        <v>158</v>
      </c>
      <c r="I61" s="77">
        <v>1720.771436</v>
      </c>
      <c r="J61" s="79">
        <v>61.2</v>
      </c>
      <c r="K61" s="70"/>
      <c r="L61" s="77">
        <v>1.0531121190000001</v>
      </c>
      <c r="M61" s="78">
        <v>5.3678272301215386E-7</v>
      </c>
      <c r="N61" s="78">
        <f t="shared" si="1"/>
        <v>1.3275842884210311E-3</v>
      </c>
      <c r="O61" s="78">
        <f>L61/'סכום נכסי הקרן'!$C$42</f>
        <v>1.3188336850756686E-5</v>
      </c>
    </row>
    <row r="62" spans="2:15">
      <c r="B62" s="76" t="s">
        <v>961</v>
      </c>
      <c r="C62" s="70" t="s">
        <v>962</v>
      </c>
      <c r="D62" s="83" t="s">
        <v>114</v>
      </c>
      <c r="E62" s="83" t="s">
        <v>281</v>
      </c>
      <c r="F62" s="70" t="s">
        <v>391</v>
      </c>
      <c r="G62" s="83" t="s">
        <v>337</v>
      </c>
      <c r="H62" s="83" t="s">
        <v>158</v>
      </c>
      <c r="I62" s="77">
        <v>7.9234850000000021</v>
      </c>
      <c r="J62" s="79">
        <v>198000</v>
      </c>
      <c r="K62" s="70"/>
      <c r="L62" s="77">
        <v>15.688499350000004</v>
      </c>
      <c r="M62" s="78">
        <v>3.7070288412863731E-6</v>
      </c>
      <c r="N62" s="78">
        <f t="shared" si="1"/>
        <v>1.9777386348702311E-2</v>
      </c>
      <c r="O62" s="78">
        <f>L62/'סכום נכסי הקרן'!$C$42</f>
        <v>1.9647026216652755E-4</v>
      </c>
    </row>
    <row r="63" spans="2:15">
      <c r="B63" s="76" t="s">
        <v>963</v>
      </c>
      <c r="C63" s="70" t="s">
        <v>964</v>
      </c>
      <c r="D63" s="83" t="s">
        <v>114</v>
      </c>
      <c r="E63" s="83" t="s">
        <v>281</v>
      </c>
      <c r="F63" s="70" t="s">
        <v>831</v>
      </c>
      <c r="G63" s="83" t="s">
        <v>140</v>
      </c>
      <c r="H63" s="83" t="s">
        <v>158</v>
      </c>
      <c r="I63" s="77">
        <v>1550.0210100000002</v>
      </c>
      <c r="J63" s="79">
        <v>303.89999999999998</v>
      </c>
      <c r="K63" s="70"/>
      <c r="L63" s="77">
        <v>4.7105138490000007</v>
      </c>
      <c r="M63" s="78">
        <v>1.3204989014743897E-6</v>
      </c>
      <c r="N63" s="78">
        <f t="shared" si="1"/>
        <v>5.9382130957340903E-3</v>
      </c>
      <c r="O63" s="78">
        <f>L63/'סכום נכסי הקרן'!$C$42</f>
        <v>5.8990721177681574E-5</v>
      </c>
    </row>
    <row r="64" spans="2:15">
      <c r="B64" s="76" t="s">
        <v>965</v>
      </c>
      <c r="C64" s="70" t="s">
        <v>966</v>
      </c>
      <c r="D64" s="83" t="s">
        <v>114</v>
      </c>
      <c r="E64" s="83" t="s">
        <v>281</v>
      </c>
      <c r="F64" s="70" t="s">
        <v>729</v>
      </c>
      <c r="G64" s="83" t="s">
        <v>576</v>
      </c>
      <c r="H64" s="83" t="s">
        <v>158</v>
      </c>
      <c r="I64" s="77">
        <v>18.778513000000004</v>
      </c>
      <c r="J64" s="79">
        <v>10060</v>
      </c>
      <c r="K64" s="70"/>
      <c r="L64" s="77">
        <v>1.8891184510000003</v>
      </c>
      <c r="M64" s="78">
        <v>1.0037760576818176E-6</v>
      </c>
      <c r="N64" s="78">
        <f t="shared" si="1"/>
        <v>2.3814785997291099E-3</v>
      </c>
      <c r="O64" s="78">
        <f>L64/'סכום נכסי הקרן'!$C$42</f>
        <v>2.3657813857868716E-5</v>
      </c>
    </row>
    <row r="65" spans="2:15">
      <c r="B65" s="76" t="s">
        <v>967</v>
      </c>
      <c r="C65" s="70" t="s">
        <v>968</v>
      </c>
      <c r="D65" s="83" t="s">
        <v>114</v>
      </c>
      <c r="E65" s="83" t="s">
        <v>281</v>
      </c>
      <c r="F65" s="70" t="s">
        <v>969</v>
      </c>
      <c r="G65" s="83" t="s">
        <v>150</v>
      </c>
      <c r="H65" s="83" t="s">
        <v>158</v>
      </c>
      <c r="I65" s="77">
        <v>19.478630000000003</v>
      </c>
      <c r="J65" s="79">
        <v>39700</v>
      </c>
      <c r="K65" s="70"/>
      <c r="L65" s="77">
        <v>7.7330159310000006</v>
      </c>
      <c r="M65" s="78">
        <v>3.6583111199257324E-6</v>
      </c>
      <c r="N65" s="78">
        <f t="shared" si="1"/>
        <v>9.7484686263544298E-3</v>
      </c>
      <c r="O65" s="78">
        <f>L65/'סכום נכסי הקרן'!$C$42</f>
        <v>9.684212832641024E-5</v>
      </c>
    </row>
    <row r="66" spans="2:15">
      <c r="B66" s="76" t="s">
        <v>970</v>
      </c>
      <c r="C66" s="70" t="s">
        <v>971</v>
      </c>
      <c r="D66" s="83" t="s">
        <v>114</v>
      </c>
      <c r="E66" s="83" t="s">
        <v>281</v>
      </c>
      <c r="F66" s="70" t="s">
        <v>972</v>
      </c>
      <c r="G66" s="83" t="s">
        <v>756</v>
      </c>
      <c r="H66" s="83" t="s">
        <v>158</v>
      </c>
      <c r="I66" s="77">
        <v>36.595340000000007</v>
      </c>
      <c r="J66" s="79">
        <v>4955</v>
      </c>
      <c r="K66" s="70"/>
      <c r="L66" s="77">
        <v>1.8132991090000004</v>
      </c>
      <c r="M66" s="78">
        <v>2.6043743403724451E-6</v>
      </c>
      <c r="N66" s="78">
        <f t="shared" si="1"/>
        <v>2.2858984944567474E-3</v>
      </c>
      <c r="O66" s="78">
        <f>L66/'סכום נכסי הקרן'!$C$42</f>
        <v>2.2708312846477619E-5</v>
      </c>
    </row>
    <row r="67" spans="2:15">
      <c r="B67" s="76" t="s">
        <v>973</v>
      </c>
      <c r="C67" s="70" t="s">
        <v>974</v>
      </c>
      <c r="D67" s="83" t="s">
        <v>114</v>
      </c>
      <c r="E67" s="83" t="s">
        <v>281</v>
      </c>
      <c r="F67" s="70" t="s">
        <v>975</v>
      </c>
      <c r="G67" s="83" t="s">
        <v>888</v>
      </c>
      <c r="H67" s="83" t="s">
        <v>158</v>
      </c>
      <c r="I67" s="77">
        <v>19.572851000000004</v>
      </c>
      <c r="J67" s="79">
        <v>27180</v>
      </c>
      <c r="K67" s="70"/>
      <c r="L67" s="77">
        <v>5.3199008800000014</v>
      </c>
      <c r="M67" s="78">
        <v>2.877213786858473E-6</v>
      </c>
      <c r="N67" s="78">
        <f t="shared" si="1"/>
        <v>6.706424412769689E-3</v>
      </c>
      <c r="O67" s="78">
        <f>L67/'סכום נכסי הקרן'!$C$42</f>
        <v>6.6622198674058691E-5</v>
      </c>
    </row>
    <row r="68" spans="2:15">
      <c r="B68" s="76" t="s">
        <v>976</v>
      </c>
      <c r="C68" s="70" t="s">
        <v>977</v>
      </c>
      <c r="D68" s="83" t="s">
        <v>114</v>
      </c>
      <c r="E68" s="83" t="s">
        <v>281</v>
      </c>
      <c r="F68" s="70" t="s">
        <v>978</v>
      </c>
      <c r="G68" s="83" t="s">
        <v>888</v>
      </c>
      <c r="H68" s="83" t="s">
        <v>158</v>
      </c>
      <c r="I68" s="77">
        <v>54.708116000000011</v>
      </c>
      <c r="J68" s="79">
        <v>14970</v>
      </c>
      <c r="K68" s="70"/>
      <c r="L68" s="77">
        <v>8.1898049579999999</v>
      </c>
      <c r="M68" s="78">
        <v>2.429023690212314E-6</v>
      </c>
      <c r="N68" s="78">
        <f t="shared" si="1"/>
        <v>1.0324310385676477E-2</v>
      </c>
      <c r="O68" s="78">
        <f>L68/'סכום נכסי הקרן'!$C$42</f>
        <v>1.0256259004090067E-4</v>
      </c>
    </row>
    <row r="69" spans="2:15">
      <c r="B69" s="76" t="s">
        <v>979</v>
      </c>
      <c r="C69" s="70" t="s">
        <v>980</v>
      </c>
      <c r="D69" s="83" t="s">
        <v>114</v>
      </c>
      <c r="E69" s="83" t="s">
        <v>281</v>
      </c>
      <c r="F69" s="70" t="s">
        <v>663</v>
      </c>
      <c r="G69" s="83" t="s">
        <v>151</v>
      </c>
      <c r="H69" s="83" t="s">
        <v>158</v>
      </c>
      <c r="I69" s="77">
        <v>201.11082500000003</v>
      </c>
      <c r="J69" s="79">
        <v>850</v>
      </c>
      <c r="K69" s="70"/>
      <c r="L69" s="77">
        <v>1.7094420120000002</v>
      </c>
      <c r="M69" s="78">
        <v>1.0055541250000001E-6</v>
      </c>
      <c r="N69" s="78">
        <f t="shared" si="1"/>
        <v>2.1549731658705141E-3</v>
      </c>
      <c r="O69" s="78">
        <f>L69/'סכום נכסי הקרן'!$C$42</f>
        <v>2.1407689337483783E-5</v>
      </c>
    </row>
    <row r="70" spans="2:15">
      <c r="B70" s="76" t="s">
        <v>981</v>
      </c>
      <c r="C70" s="70" t="s">
        <v>982</v>
      </c>
      <c r="D70" s="83" t="s">
        <v>114</v>
      </c>
      <c r="E70" s="83" t="s">
        <v>281</v>
      </c>
      <c r="F70" s="70" t="s">
        <v>823</v>
      </c>
      <c r="G70" s="83" t="s">
        <v>140</v>
      </c>
      <c r="H70" s="83" t="s">
        <v>158</v>
      </c>
      <c r="I70" s="77">
        <v>10179.934756000002</v>
      </c>
      <c r="J70" s="79">
        <v>56.8</v>
      </c>
      <c r="K70" s="70"/>
      <c r="L70" s="77">
        <v>5.7822029420000005</v>
      </c>
      <c r="M70" s="78">
        <v>3.9297832938498056E-6</v>
      </c>
      <c r="N70" s="78">
        <f t="shared" si="1"/>
        <v>7.2892160670891132E-3</v>
      </c>
      <c r="O70" s="78">
        <f>L70/'סכום נכסי הקרן'!$C$42</f>
        <v>7.2411701245014661E-5</v>
      </c>
    </row>
    <row r="71" spans="2:15">
      <c r="B71" s="76" t="s">
        <v>983</v>
      </c>
      <c r="C71" s="70" t="s">
        <v>984</v>
      </c>
      <c r="D71" s="83" t="s">
        <v>114</v>
      </c>
      <c r="E71" s="83" t="s">
        <v>281</v>
      </c>
      <c r="F71" s="70" t="s">
        <v>408</v>
      </c>
      <c r="G71" s="83" t="s">
        <v>337</v>
      </c>
      <c r="H71" s="83" t="s">
        <v>158</v>
      </c>
      <c r="I71" s="77">
        <v>3.4997460000000005</v>
      </c>
      <c r="J71" s="79">
        <v>52480</v>
      </c>
      <c r="K71" s="70"/>
      <c r="L71" s="77">
        <v>1.8366665310000003</v>
      </c>
      <c r="M71" s="78">
        <v>6.7017121436369237E-7</v>
      </c>
      <c r="N71" s="78">
        <f t="shared" si="1"/>
        <v>2.3153561578416883E-3</v>
      </c>
      <c r="O71" s="78">
        <f>L71/'סכום נכסי הקרן'!$C$42</f>
        <v>2.3000947815831513E-5</v>
      </c>
    </row>
    <row r="72" spans="2:15">
      <c r="B72" s="76" t="s">
        <v>985</v>
      </c>
      <c r="C72" s="70" t="s">
        <v>986</v>
      </c>
      <c r="D72" s="83" t="s">
        <v>114</v>
      </c>
      <c r="E72" s="83" t="s">
        <v>281</v>
      </c>
      <c r="F72" s="70" t="s">
        <v>987</v>
      </c>
      <c r="G72" s="83" t="s">
        <v>397</v>
      </c>
      <c r="H72" s="83" t="s">
        <v>158</v>
      </c>
      <c r="I72" s="77">
        <v>59.769525000000016</v>
      </c>
      <c r="J72" s="79">
        <v>3225</v>
      </c>
      <c r="K72" s="70"/>
      <c r="L72" s="77">
        <v>1.9275671660000004</v>
      </c>
      <c r="M72" s="78">
        <v>8.8357812869969894E-7</v>
      </c>
      <c r="N72" s="78">
        <f t="shared" si="1"/>
        <v>2.4299481871766912E-3</v>
      </c>
      <c r="O72" s="78">
        <f>L72/'סכום נכסי הקרן'!$C$42</f>
        <v>2.4139314921003612E-5</v>
      </c>
    </row>
    <row r="73" spans="2:15">
      <c r="B73" s="76" t="s">
        <v>988</v>
      </c>
      <c r="C73" s="70" t="s">
        <v>989</v>
      </c>
      <c r="D73" s="83" t="s">
        <v>114</v>
      </c>
      <c r="E73" s="83" t="s">
        <v>281</v>
      </c>
      <c r="F73" s="70" t="s">
        <v>990</v>
      </c>
      <c r="G73" s="83" t="s">
        <v>145</v>
      </c>
      <c r="H73" s="83" t="s">
        <v>158</v>
      </c>
      <c r="I73" s="77">
        <v>8.6577090000000023</v>
      </c>
      <c r="J73" s="79">
        <v>19000</v>
      </c>
      <c r="K73" s="70"/>
      <c r="L73" s="77">
        <v>1.6449646950000001</v>
      </c>
      <c r="M73" s="78">
        <v>6.8220308098561745E-7</v>
      </c>
      <c r="N73" s="78">
        <f t="shared" si="1"/>
        <v>2.0736911528119006E-3</v>
      </c>
      <c r="O73" s="78">
        <f>L73/'סכום נכסי הקרן'!$C$42</f>
        <v>2.0600226807628477E-5</v>
      </c>
    </row>
    <row r="74" spans="2:15">
      <c r="B74" s="76" t="s">
        <v>991</v>
      </c>
      <c r="C74" s="70" t="s">
        <v>992</v>
      </c>
      <c r="D74" s="83" t="s">
        <v>114</v>
      </c>
      <c r="E74" s="83" t="s">
        <v>281</v>
      </c>
      <c r="F74" s="70" t="s">
        <v>516</v>
      </c>
      <c r="G74" s="83" t="s">
        <v>337</v>
      </c>
      <c r="H74" s="83" t="s">
        <v>158</v>
      </c>
      <c r="I74" s="77">
        <v>31.325475000000004</v>
      </c>
      <c r="J74" s="79">
        <v>8287</v>
      </c>
      <c r="K74" s="70"/>
      <c r="L74" s="77">
        <v>2.5959421380000003</v>
      </c>
      <c r="M74" s="78">
        <v>8.6178709898002278E-7</v>
      </c>
      <c r="N74" s="78">
        <f t="shared" si="1"/>
        <v>3.2725214475087623E-3</v>
      </c>
      <c r="O74" s="78">
        <f>L74/'סכום נכסי הקרן'!$C$42</f>
        <v>3.2509510377230309E-5</v>
      </c>
    </row>
    <row r="75" spans="2:15">
      <c r="B75" s="76" t="s">
        <v>993</v>
      </c>
      <c r="C75" s="70" t="s">
        <v>994</v>
      </c>
      <c r="D75" s="83" t="s">
        <v>114</v>
      </c>
      <c r="E75" s="83" t="s">
        <v>281</v>
      </c>
      <c r="F75" s="70" t="s">
        <v>995</v>
      </c>
      <c r="G75" s="83" t="s">
        <v>397</v>
      </c>
      <c r="H75" s="83" t="s">
        <v>158</v>
      </c>
      <c r="I75" s="77">
        <v>55.114518000000004</v>
      </c>
      <c r="J75" s="79">
        <v>4147</v>
      </c>
      <c r="K75" s="70"/>
      <c r="L75" s="77">
        <v>2.2855990510000002</v>
      </c>
      <c r="M75" s="78">
        <v>8.7107374674561469E-7</v>
      </c>
      <c r="N75" s="78">
        <f t="shared" si="1"/>
        <v>2.8812937720429166E-3</v>
      </c>
      <c r="O75" s="78">
        <f>L75/'סכום נכסי הקרן'!$C$42</f>
        <v>2.8623020898269437E-5</v>
      </c>
    </row>
    <row r="76" spans="2:15">
      <c r="B76" s="76" t="s">
        <v>996</v>
      </c>
      <c r="C76" s="70" t="s">
        <v>997</v>
      </c>
      <c r="D76" s="83" t="s">
        <v>114</v>
      </c>
      <c r="E76" s="83" t="s">
        <v>281</v>
      </c>
      <c r="F76" s="70" t="s">
        <v>998</v>
      </c>
      <c r="G76" s="83" t="s">
        <v>150</v>
      </c>
      <c r="H76" s="83" t="s">
        <v>158</v>
      </c>
      <c r="I76" s="77">
        <v>1206.9386469999999</v>
      </c>
      <c r="J76" s="79">
        <v>284.89999999999998</v>
      </c>
      <c r="K76" s="70"/>
      <c r="L76" s="77">
        <v>3.438568204000001</v>
      </c>
      <c r="M76" s="78">
        <v>2.6040460704064907E-6</v>
      </c>
      <c r="N76" s="78">
        <f t="shared" si="1"/>
        <v>4.334760791309936E-3</v>
      </c>
      <c r="O76" s="78">
        <f>L76/'סכום נכסי הקרן'!$C$42</f>
        <v>4.3061887657047692E-5</v>
      </c>
    </row>
    <row r="77" spans="2:15">
      <c r="B77" s="76" t="s">
        <v>999</v>
      </c>
      <c r="C77" s="70" t="s">
        <v>1000</v>
      </c>
      <c r="D77" s="83" t="s">
        <v>114</v>
      </c>
      <c r="E77" s="83" t="s">
        <v>281</v>
      </c>
      <c r="F77" s="70" t="s">
        <v>1001</v>
      </c>
      <c r="G77" s="83" t="s">
        <v>140</v>
      </c>
      <c r="H77" s="83" t="s">
        <v>158</v>
      </c>
      <c r="I77" s="77">
        <v>160.38650900000002</v>
      </c>
      <c r="J77" s="79">
        <v>1304</v>
      </c>
      <c r="K77" s="70"/>
      <c r="L77" s="77">
        <v>2.0914400790000003</v>
      </c>
      <c r="M77" s="78">
        <v>1.6895293649734222E-6</v>
      </c>
      <c r="N77" s="78">
        <f t="shared" si="1"/>
        <v>2.6365312286890891E-3</v>
      </c>
      <c r="O77" s="78">
        <f>L77/'סכום נכסי הקרן'!$C$42</f>
        <v>2.6191528677133356E-5</v>
      </c>
    </row>
    <row r="78" spans="2:15">
      <c r="B78" s="76" t="s">
        <v>1002</v>
      </c>
      <c r="C78" s="70" t="s">
        <v>1003</v>
      </c>
      <c r="D78" s="83" t="s">
        <v>114</v>
      </c>
      <c r="E78" s="83" t="s">
        <v>281</v>
      </c>
      <c r="F78" s="70" t="s">
        <v>1004</v>
      </c>
      <c r="G78" s="83" t="s">
        <v>401</v>
      </c>
      <c r="H78" s="83" t="s">
        <v>158</v>
      </c>
      <c r="I78" s="77">
        <v>19.223738000000004</v>
      </c>
      <c r="J78" s="79">
        <v>8065</v>
      </c>
      <c r="K78" s="70"/>
      <c r="L78" s="77">
        <v>1.5503944910000003</v>
      </c>
      <c r="M78" s="78">
        <v>1.3033042711864411E-6</v>
      </c>
      <c r="N78" s="78">
        <f t="shared" si="1"/>
        <v>1.9544731562491134E-3</v>
      </c>
      <c r="O78" s="78">
        <f>L78/'סכום נכסי הקרן'!$C$42</f>
        <v>1.941590494493726E-5</v>
      </c>
    </row>
    <row r="79" spans="2:15">
      <c r="B79" s="76" t="s">
        <v>1005</v>
      </c>
      <c r="C79" s="70" t="s">
        <v>1006</v>
      </c>
      <c r="D79" s="83" t="s">
        <v>114</v>
      </c>
      <c r="E79" s="83" t="s">
        <v>281</v>
      </c>
      <c r="F79" s="70" t="s">
        <v>600</v>
      </c>
      <c r="G79" s="83" t="s">
        <v>185</v>
      </c>
      <c r="H79" s="83" t="s">
        <v>158</v>
      </c>
      <c r="I79" s="77">
        <v>300.12470900000005</v>
      </c>
      <c r="J79" s="79">
        <v>1400</v>
      </c>
      <c r="K79" s="70"/>
      <c r="L79" s="77">
        <v>4.2017459250000009</v>
      </c>
      <c r="M79" s="78">
        <v>1.894016884316265E-6</v>
      </c>
      <c r="N79" s="78">
        <f t="shared" si="1"/>
        <v>5.2968452013105096E-3</v>
      </c>
      <c r="O79" s="78">
        <f>L79/'סכום נכסי הקרן'!$C$42</f>
        <v>5.2619317184207853E-5</v>
      </c>
    </row>
    <row r="80" spans="2:15">
      <c r="B80" s="76" t="s">
        <v>1007</v>
      </c>
      <c r="C80" s="70" t="s">
        <v>1008</v>
      </c>
      <c r="D80" s="83" t="s">
        <v>114</v>
      </c>
      <c r="E80" s="83" t="s">
        <v>281</v>
      </c>
      <c r="F80" s="70" t="s">
        <v>1009</v>
      </c>
      <c r="G80" s="83" t="s">
        <v>629</v>
      </c>
      <c r="H80" s="83" t="s">
        <v>158</v>
      </c>
      <c r="I80" s="77">
        <v>9.0488860000000013</v>
      </c>
      <c r="J80" s="79">
        <v>24890</v>
      </c>
      <c r="K80" s="70"/>
      <c r="L80" s="77">
        <v>2.2522677250000007</v>
      </c>
      <c r="M80" s="78">
        <v>1.2433467264902283E-6</v>
      </c>
      <c r="N80" s="78">
        <f t="shared" si="1"/>
        <v>2.839275316541847E-3</v>
      </c>
      <c r="O80" s="78">
        <f>L80/'סכום נכסי הקרן'!$C$42</f>
        <v>2.8205605936424925E-5</v>
      </c>
    </row>
    <row r="81" spans="2:15">
      <c r="B81" s="76" t="s">
        <v>1010</v>
      </c>
      <c r="C81" s="70" t="s">
        <v>1011</v>
      </c>
      <c r="D81" s="83" t="s">
        <v>114</v>
      </c>
      <c r="E81" s="83" t="s">
        <v>281</v>
      </c>
      <c r="F81" s="70" t="s">
        <v>1012</v>
      </c>
      <c r="G81" s="83" t="s">
        <v>181</v>
      </c>
      <c r="H81" s="83" t="s">
        <v>158</v>
      </c>
      <c r="I81" s="77">
        <v>3.1483980000000003</v>
      </c>
      <c r="J81" s="79">
        <v>22620</v>
      </c>
      <c r="K81" s="70"/>
      <c r="L81" s="77">
        <v>0.71216772400000017</v>
      </c>
      <c r="M81" s="78">
        <v>2.3216029777652029E-7</v>
      </c>
      <c r="N81" s="78">
        <f t="shared" si="1"/>
        <v>8.977796988992446E-4</v>
      </c>
      <c r="O81" s="78">
        <f>L81/'סכום נכסי הקרן'!$C$42</f>
        <v>8.9186209795661064E-6</v>
      </c>
    </row>
    <row r="82" spans="2:15">
      <c r="B82" s="76" t="s">
        <v>1013</v>
      </c>
      <c r="C82" s="70" t="s">
        <v>1014</v>
      </c>
      <c r="D82" s="83" t="s">
        <v>114</v>
      </c>
      <c r="E82" s="83" t="s">
        <v>281</v>
      </c>
      <c r="F82" s="70" t="s">
        <v>550</v>
      </c>
      <c r="G82" s="83" t="s">
        <v>401</v>
      </c>
      <c r="H82" s="83" t="s">
        <v>158</v>
      </c>
      <c r="I82" s="77">
        <v>21.847940000000005</v>
      </c>
      <c r="J82" s="79">
        <v>26940</v>
      </c>
      <c r="K82" s="70"/>
      <c r="L82" s="77">
        <v>5.8858349720000005</v>
      </c>
      <c r="M82" s="78">
        <v>2.2167101933640564E-6</v>
      </c>
      <c r="N82" s="78">
        <f t="shared" si="1"/>
        <v>7.4198576695576317E-3</v>
      </c>
      <c r="O82" s="78">
        <f>L82/'סכום נכסי הקרן'!$C$42</f>
        <v>7.3709506194278302E-5</v>
      </c>
    </row>
    <row r="83" spans="2:15">
      <c r="B83" s="76" t="s">
        <v>1015</v>
      </c>
      <c r="C83" s="70" t="s">
        <v>1016</v>
      </c>
      <c r="D83" s="83" t="s">
        <v>114</v>
      </c>
      <c r="E83" s="83" t="s">
        <v>281</v>
      </c>
      <c r="F83" s="70" t="s">
        <v>1017</v>
      </c>
      <c r="G83" s="83" t="s">
        <v>453</v>
      </c>
      <c r="H83" s="83" t="s">
        <v>158</v>
      </c>
      <c r="I83" s="77">
        <v>13.138835000000002</v>
      </c>
      <c r="J83" s="79">
        <v>14350</v>
      </c>
      <c r="K83" s="70"/>
      <c r="L83" s="77">
        <v>1.8854228420000001</v>
      </c>
      <c r="M83" s="78">
        <v>1.3760889111856939E-6</v>
      </c>
      <c r="N83" s="78">
        <f t="shared" si="1"/>
        <v>2.376819805707058E-3</v>
      </c>
      <c r="O83" s="78">
        <f>L83/'סכום נכסי הקרן'!$C$42</f>
        <v>2.3611532996143404E-5</v>
      </c>
    </row>
    <row r="84" spans="2:15">
      <c r="B84" s="76" t="s">
        <v>1018</v>
      </c>
      <c r="C84" s="70" t="s">
        <v>1019</v>
      </c>
      <c r="D84" s="83" t="s">
        <v>114</v>
      </c>
      <c r="E84" s="83" t="s">
        <v>281</v>
      </c>
      <c r="F84" s="70" t="s">
        <v>743</v>
      </c>
      <c r="G84" s="83" t="s">
        <v>185</v>
      </c>
      <c r="H84" s="83" t="s">
        <v>158</v>
      </c>
      <c r="I84" s="77">
        <v>186.081513</v>
      </c>
      <c r="J84" s="79">
        <v>1341</v>
      </c>
      <c r="K84" s="70"/>
      <c r="L84" s="77">
        <v>2.4953530850000005</v>
      </c>
      <c r="M84" s="78">
        <v>1.0135093245721698E-6</v>
      </c>
      <c r="N84" s="78">
        <f t="shared" si="1"/>
        <v>3.1457159118581466E-3</v>
      </c>
      <c r="O84" s="78">
        <f>L84/'סכום נכסי הקרן'!$C$42</f>
        <v>3.1249813246669969E-5</v>
      </c>
    </row>
    <row r="85" spans="2:15">
      <c r="B85" s="76" t="s">
        <v>1020</v>
      </c>
      <c r="C85" s="70" t="s">
        <v>1021</v>
      </c>
      <c r="D85" s="83" t="s">
        <v>114</v>
      </c>
      <c r="E85" s="83" t="s">
        <v>281</v>
      </c>
      <c r="F85" s="70" t="s">
        <v>809</v>
      </c>
      <c r="G85" s="83" t="s">
        <v>810</v>
      </c>
      <c r="H85" s="83" t="s">
        <v>158</v>
      </c>
      <c r="I85" s="77">
        <v>2.6841670000000004</v>
      </c>
      <c r="J85" s="79">
        <v>19340</v>
      </c>
      <c r="K85" s="70"/>
      <c r="L85" s="77">
        <v>0.51911794599999994</v>
      </c>
      <c r="M85" s="78">
        <v>1.7635161588540121E-7</v>
      </c>
      <c r="N85" s="78">
        <f t="shared" si="1"/>
        <v>6.5441543831193632E-4</v>
      </c>
      <c r="O85" s="78">
        <f>L85/'סכום נכסי הקרן'!$C$42</f>
        <v>6.5010194200613106E-6</v>
      </c>
    </row>
    <row r="86" spans="2:15">
      <c r="B86" s="76" t="s">
        <v>1022</v>
      </c>
      <c r="C86" s="70" t="s">
        <v>1023</v>
      </c>
      <c r="D86" s="83" t="s">
        <v>114</v>
      </c>
      <c r="E86" s="83" t="s">
        <v>281</v>
      </c>
      <c r="F86" s="70" t="s">
        <v>1024</v>
      </c>
      <c r="G86" s="83" t="s">
        <v>1025</v>
      </c>
      <c r="H86" s="83" t="s">
        <v>158</v>
      </c>
      <c r="I86" s="77">
        <v>16.297203000000003</v>
      </c>
      <c r="J86" s="79">
        <v>2925</v>
      </c>
      <c r="K86" s="70"/>
      <c r="L86" s="77">
        <v>0.47669319700000007</v>
      </c>
      <c r="M86" s="78">
        <v>3.6606666503742792E-7</v>
      </c>
      <c r="N86" s="78">
        <f t="shared" si="1"/>
        <v>6.0093354479229136E-4</v>
      </c>
      <c r="O86" s="78">
        <f>L86/'סכום נכסי הקרן'!$C$42</f>
        <v>5.9697256759990972E-6</v>
      </c>
    </row>
    <row r="87" spans="2:15">
      <c r="B87" s="76" t="s">
        <v>1026</v>
      </c>
      <c r="C87" s="70" t="s">
        <v>1027</v>
      </c>
      <c r="D87" s="83" t="s">
        <v>114</v>
      </c>
      <c r="E87" s="83" t="s">
        <v>281</v>
      </c>
      <c r="F87" s="70" t="s">
        <v>1028</v>
      </c>
      <c r="G87" s="83" t="s">
        <v>874</v>
      </c>
      <c r="H87" s="83" t="s">
        <v>158</v>
      </c>
      <c r="I87" s="77">
        <v>29.031012000000004</v>
      </c>
      <c r="J87" s="79">
        <v>5312</v>
      </c>
      <c r="K87" s="70"/>
      <c r="L87" s="77">
        <v>1.5421273450000001</v>
      </c>
      <c r="M87" s="78">
        <v>7.4972637748897324E-7</v>
      </c>
      <c r="N87" s="78">
        <f t="shared" si="1"/>
        <v>1.9440513474581322E-3</v>
      </c>
      <c r="O87" s="78">
        <f>L87/'סכום נכסי הקרן'!$C$42</f>
        <v>1.9312373797326958E-5</v>
      </c>
    </row>
    <row r="88" spans="2:15">
      <c r="B88" s="76" t="s">
        <v>1029</v>
      </c>
      <c r="C88" s="70" t="s">
        <v>1030</v>
      </c>
      <c r="D88" s="83" t="s">
        <v>114</v>
      </c>
      <c r="E88" s="83" t="s">
        <v>281</v>
      </c>
      <c r="F88" s="70" t="s">
        <v>1031</v>
      </c>
      <c r="G88" s="83" t="s">
        <v>640</v>
      </c>
      <c r="H88" s="83" t="s">
        <v>158</v>
      </c>
      <c r="I88" s="77">
        <v>21.265938000000002</v>
      </c>
      <c r="J88" s="79">
        <v>9780</v>
      </c>
      <c r="K88" s="70"/>
      <c r="L88" s="77">
        <v>2.0798087370000005</v>
      </c>
      <c r="M88" s="78">
        <v>1.6907875581970204E-6</v>
      </c>
      <c r="N88" s="78">
        <f t="shared" si="1"/>
        <v>2.6218684149071016E-3</v>
      </c>
      <c r="O88" s="78">
        <f>L88/'סכום נכסי הקרן'!$C$42</f>
        <v>2.6045867020074454E-5</v>
      </c>
    </row>
    <row r="89" spans="2:15">
      <c r="B89" s="76" t="s">
        <v>1032</v>
      </c>
      <c r="C89" s="70" t="s">
        <v>1033</v>
      </c>
      <c r="D89" s="83" t="s">
        <v>114</v>
      </c>
      <c r="E89" s="83" t="s">
        <v>281</v>
      </c>
      <c r="F89" s="70" t="s">
        <v>442</v>
      </c>
      <c r="G89" s="83" t="s">
        <v>337</v>
      </c>
      <c r="H89" s="83" t="s">
        <v>158</v>
      </c>
      <c r="I89" s="77">
        <v>291.87183000000005</v>
      </c>
      <c r="J89" s="79">
        <v>1259</v>
      </c>
      <c r="K89" s="70"/>
      <c r="L89" s="77">
        <v>3.6746663420000005</v>
      </c>
      <c r="M89" s="78">
        <v>1.6346487650926838E-6</v>
      </c>
      <c r="N89" s="78">
        <f t="shared" si="1"/>
        <v>4.6323930878899924E-3</v>
      </c>
      <c r="O89" s="78">
        <f>L89/'סכום נכסי הקרן'!$C$42</f>
        <v>4.6018592567762361E-5</v>
      </c>
    </row>
    <row r="90" spans="2:15">
      <c r="B90" s="76" t="s">
        <v>1034</v>
      </c>
      <c r="C90" s="70" t="s">
        <v>1035</v>
      </c>
      <c r="D90" s="83" t="s">
        <v>114</v>
      </c>
      <c r="E90" s="83" t="s">
        <v>281</v>
      </c>
      <c r="F90" s="70" t="s">
        <v>1036</v>
      </c>
      <c r="G90" s="83" t="s">
        <v>145</v>
      </c>
      <c r="H90" s="83" t="s">
        <v>158</v>
      </c>
      <c r="I90" s="77">
        <v>12.085628000000002</v>
      </c>
      <c r="J90" s="79">
        <v>23590</v>
      </c>
      <c r="K90" s="70"/>
      <c r="L90" s="77">
        <v>2.8509997150000004</v>
      </c>
      <c r="M90" s="78">
        <v>8.7732243346797025E-7</v>
      </c>
      <c r="N90" s="78">
        <f t="shared" si="1"/>
        <v>3.5940545737151823E-3</v>
      </c>
      <c r="O90" s="78">
        <f>L90/'סכום נכסי הקרן'!$C$42</f>
        <v>3.570364819135778E-5</v>
      </c>
    </row>
    <row r="91" spans="2:15">
      <c r="B91" s="76" t="s">
        <v>1037</v>
      </c>
      <c r="C91" s="70" t="s">
        <v>1038</v>
      </c>
      <c r="D91" s="83" t="s">
        <v>114</v>
      </c>
      <c r="E91" s="83" t="s">
        <v>281</v>
      </c>
      <c r="F91" s="70" t="s">
        <v>1039</v>
      </c>
      <c r="G91" s="83" t="s">
        <v>140</v>
      </c>
      <c r="H91" s="83" t="s">
        <v>158</v>
      </c>
      <c r="I91" s="77">
        <v>1405.6400780000001</v>
      </c>
      <c r="J91" s="79">
        <v>97</v>
      </c>
      <c r="K91" s="70"/>
      <c r="L91" s="77">
        <v>1.3634708760000003</v>
      </c>
      <c r="M91" s="78">
        <v>1.2507719481445342E-6</v>
      </c>
      <c r="N91" s="78">
        <f t="shared" si="1"/>
        <v>1.7188317179523979E-3</v>
      </c>
      <c r="O91" s="78">
        <f>L91/'סכום נכסי הקרן'!$C$42</f>
        <v>1.7075022568308609E-5</v>
      </c>
    </row>
    <row r="92" spans="2:15">
      <c r="B92" s="76" t="s">
        <v>1040</v>
      </c>
      <c r="C92" s="70" t="s">
        <v>1041</v>
      </c>
      <c r="D92" s="83" t="s">
        <v>114</v>
      </c>
      <c r="E92" s="83" t="s">
        <v>281</v>
      </c>
      <c r="F92" s="70" t="s">
        <v>1042</v>
      </c>
      <c r="G92" s="83" t="s">
        <v>145</v>
      </c>
      <c r="H92" s="83" t="s">
        <v>158</v>
      </c>
      <c r="I92" s="77">
        <v>7.4899480000000009</v>
      </c>
      <c r="J92" s="79">
        <v>22390</v>
      </c>
      <c r="K92" s="70"/>
      <c r="L92" s="77">
        <v>1.6769994330000002</v>
      </c>
      <c r="M92" s="78">
        <v>8.7860359007661396E-7</v>
      </c>
      <c r="N92" s="78">
        <f t="shared" si="1"/>
        <v>2.1140750911269094E-3</v>
      </c>
      <c r="O92" s="78">
        <f>L92/'סכום נכסי הקרן'!$C$42</f>
        <v>2.1001404334738235E-5</v>
      </c>
    </row>
    <row r="93" spans="2:15">
      <c r="B93" s="73"/>
      <c r="C93" s="70"/>
      <c r="D93" s="70"/>
      <c r="E93" s="70"/>
      <c r="F93" s="70"/>
      <c r="G93" s="70"/>
      <c r="H93" s="70"/>
      <c r="I93" s="77"/>
      <c r="J93" s="79"/>
      <c r="K93" s="70"/>
      <c r="L93" s="70"/>
      <c r="M93" s="70"/>
      <c r="N93" s="78"/>
      <c r="O93" s="70"/>
    </row>
    <row r="94" spans="2:15">
      <c r="B94" s="89" t="s">
        <v>27</v>
      </c>
      <c r="C94" s="72"/>
      <c r="D94" s="72"/>
      <c r="E94" s="72"/>
      <c r="F94" s="72"/>
      <c r="G94" s="72"/>
      <c r="H94" s="72"/>
      <c r="I94" s="80"/>
      <c r="J94" s="82"/>
      <c r="K94" s="72"/>
      <c r="L94" s="80">
        <f>SUM(L95:L134)</f>
        <v>27.762135364000006</v>
      </c>
      <c r="M94" s="72"/>
      <c r="N94" s="81">
        <f t="shared" ref="N94:N134" si="2">L94/$L$11</f>
        <v>3.4997769047859839E-2</v>
      </c>
      <c r="O94" s="81">
        <f>L94/'סכום נכסי הקרן'!$C$42</f>
        <v>3.4767085694959761E-4</v>
      </c>
    </row>
    <row r="95" spans="2:15">
      <c r="B95" s="76" t="s">
        <v>1043</v>
      </c>
      <c r="C95" s="70" t="s">
        <v>1044</v>
      </c>
      <c r="D95" s="83" t="s">
        <v>114</v>
      </c>
      <c r="E95" s="83" t="s">
        <v>281</v>
      </c>
      <c r="F95" s="70" t="s">
        <v>1045</v>
      </c>
      <c r="G95" s="83" t="s">
        <v>2200</v>
      </c>
      <c r="H95" s="83" t="s">
        <v>158</v>
      </c>
      <c r="I95" s="77">
        <v>8.2004760000000019</v>
      </c>
      <c r="J95" s="79">
        <v>2477</v>
      </c>
      <c r="K95" s="70"/>
      <c r="L95" s="77">
        <v>0.20312579500000003</v>
      </c>
      <c r="M95" s="78">
        <v>1.7756201155688381E-6</v>
      </c>
      <c r="N95" s="78">
        <f t="shared" si="2"/>
        <v>2.560663856675561E-4</v>
      </c>
      <c r="O95" s="78">
        <f>L95/'סכום נכסי הקרן'!$C$42</f>
        <v>2.5437855658536472E-6</v>
      </c>
    </row>
    <row r="96" spans="2:15">
      <c r="B96" s="76" t="s">
        <v>1046</v>
      </c>
      <c r="C96" s="70" t="s">
        <v>1047</v>
      </c>
      <c r="D96" s="83" t="s">
        <v>114</v>
      </c>
      <c r="E96" s="83" t="s">
        <v>281</v>
      </c>
      <c r="F96" s="70" t="s">
        <v>1048</v>
      </c>
      <c r="G96" s="83" t="s">
        <v>150</v>
      </c>
      <c r="H96" s="83" t="s">
        <v>158</v>
      </c>
      <c r="I96" s="77">
        <v>107.18900300000001</v>
      </c>
      <c r="J96" s="79">
        <v>300.8</v>
      </c>
      <c r="K96" s="70"/>
      <c r="L96" s="77">
        <v>0.32242452000000005</v>
      </c>
      <c r="M96" s="78">
        <v>1.954716516419498E-6</v>
      </c>
      <c r="N96" s="78">
        <f t="shared" si="2"/>
        <v>4.0645788727619088E-4</v>
      </c>
      <c r="O96" s="78">
        <f>L96/'סכום נכסי הקרן'!$C$42</f>
        <v>4.0377877169824274E-6</v>
      </c>
    </row>
    <row r="97" spans="2:15">
      <c r="B97" s="76" t="s">
        <v>1049</v>
      </c>
      <c r="C97" s="70" t="s">
        <v>1050</v>
      </c>
      <c r="D97" s="83" t="s">
        <v>114</v>
      </c>
      <c r="E97" s="83" t="s">
        <v>281</v>
      </c>
      <c r="F97" s="70" t="s">
        <v>1051</v>
      </c>
      <c r="G97" s="83" t="s">
        <v>150</v>
      </c>
      <c r="H97" s="83" t="s">
        <v>158</v>
      </c>
      <c r="I97" s="77">
        <v>34.11962900000001</v>
      </c>
      <c r="J97" s="79">
        <v>2698</v>
      </c>
      <c r="K97" s="70"/>
      <c r="L97" s="77">
        <v>0.92054758700000028</v>
      </c>
      <c r="M97" s="78">
        <v>2.5702656653067924E-6</v>
      </c>
      <c r="N97" s="78">
        <f t="shared" si="2"/>
        <v>1.1604695181036964E-3</v>
      </c>
      <c r="O97" s="78">
        <f>L97/'סכום נכסי הקרן'!$C$42</f>
        <v>1.1528204305573326E-5</v>
      </c>
    </row>
    <row r="98" spans="2:15">
      <c r="B98" s="76" t="s">
        <v>1052</v>
      </c>
      <c r="C98" s="70" t="s">
        <v>1053</v>
      </c>
      <c r="D98" s="83" t="s">
        <v>114</v>
      </c>
      <c r="E98" s="83" t="s">
        <v>281</v>
      </c>
      <c r="F98" s="70" t="s">
        <v>1054</v>
      </c>
      <c r="G98" s="83" t="s">
        <v>1055</v>
      </c>
      <c r="H98" s="83" t="s">
        <v>158</v>
      </c>
      <c r="I98" s="77">
        <v>53.705126000000007</v>
      </c>
      <c r="J98" s="79">
        <v>348.5</v>
      </c>
      <c r="K98" s="70"/>
      <c r="L98" s="77">
        <v>0.18716236500000002</v>
      </c>
      <c r="M98" s="78">
        <v>2.764979507124832E-6</v>
      </c>
      <c r="N98" s="78">
        <f t="shared" si="2"/>
        <v>2.3594241360897519E-4</v>
      </c>
      <c r="O98" s="78">
        <f>L98/'סכום נכסי הקרן'!$C$42</f>
        <v>2.3438722913455273E-6</v>
      </c>
    </row>
    <row r="99" spans="2:15">
      <c r="B99" s="76" t="s">
        <v>1056</v>
      </c>
      <c r="C99" s="70" t="s">
        <v>1057</v>
      </c>
      <c r="D99" s="83" t="s">
        <v>114</v>
      </c>
      <c r="E99" s="83" t="s">
        <v>281</v>
      </c>
      <c r="F99" s="70" t="s">
        <v>1058</v>
      </c>
      <c r="G99" s="83" t="s">
        <v>183</v>
      </c>
      <c r="H99" s="83" t="s">
        <v>158</v>
      </c>
      <c r="I99" s="77">
        <v>32.233671000000001</v>
      </c>
      <c r="J99" s="79">
        <v>900.8</v>
      </c>
      <c r="K99" s="70"/>
      <c r="L99" s="77">
        <v>0.29036090900000006</v>
      </c>
      <c r="M99" s="78">
        <v>7.4848070264743683E-7</v>
      </c>
      <c r="N99" s="78">
        <f t="shared" si="2"/>
        <v>3.6603755080331463E-4</v>
      </c>
      <c r="O99" s="78">
        <f>L99/'סכום נכסי הקרן'!$C$42</f>
        <v>3.6362486074323763E-6</v>
      </c>
    </row>
    <row r="100" spans="2:15">
      <c r="B100" s="76" t="s">
        <v>1059</v>
      </c>
      <c r="C100" s="70" t="s">
        <v>1060</v>
      </c>
      <c r="D100" s="83" t="s">
        <v>114</v>
      </c>
      <c r="E100" s="83" t="s">
        <v>281</v>
      </c>
      <c r="F100" s="70" t="s">
        <v>1061</v>
      </c>
      <c r="G100" s="83" t="s">
        <v>629</v>
      </c>
      <c r="H100" s="83" t="s">
        <v>158</v>
      </c>
      <c r="I100" s="77">
        <v>33.79050500000001</v>
      </c>
      <c r="J100" s="79">
        <v>1618</v>
      </c>
      <c r="K100" s="70"/>
      <c r="L100" s="77">
        <v>0.54673036800000008</v>
      </c>
      <c r="M100" s="78">
        <v>1.2070721511147447E-6</v>
      </c>
      <c r="N100" s="78">
        <f t="shared" si="2"/>
        <v>6.8922447426459494E-4</v>
      </c>
      <c r="O100" s="78">
        <f>L100/'סכום נכסי הקרן'!$C$42</f>
        <v>6.8468153861613326E-6</v>
      </c>
    </row>
    <row r="101" spans="2:15">
      <c r="B101" s="76" t="s">
        <v>1062</v>
      </c>
      <c r="C101" s="70" t="s">
        <v>1063</v>
      </c>
      <c r="D101" s="83" t="s">
        <v>114</v>
      </c>
      <c r="E101" s="83" t="s">
        <v>281</v>
      </c>
      <c r="F101" s="70" t="s">
        <v>1064</v>
      </c>
      <c r="G101" s="83" t="s">
        <v>150</v>
      </c>
      <c r="H101" s="83" t="s">
        <v>158</v>
      </c>
      <c r="I101" s="77">
        <v>18.038739000000003</v>
      </c>
      <c r="J101" s="79">
        <v>1580</v>
      </c>
      <c r="K101" s="70"/>
      <c r="L101" s="77">
        <v>0.285012082</v>
      </c>
      <c r="M101" s="78">
        <v>2.7249521400602467E-6</v>
      </c>
      <c r="N101" s="78">
        <f t="shared" si="2"/>
        <v>3.59294661268034E-4</v>
      </c>
      <c r="O101" s="78">
        <f>L101/'סכום נכסי הקרן'!$C$42</f>
        <v>3.5692641610854789E-6</v>
      </c>
    </row>
    <row r="102" spans="2:15">
      <c r="B102" s="76" t="s">
        <v>1065</v>
      </c>
      <c r="C102" s="70" t="s">
        <v>1066</v>
      </c>
      <c r="D102" s="83" t="s">
        <v>114</v>
      </c>
      <c r="E102" s="83" t="s">
        <v>281</v>
      </c>
      <c r="F102" s="70" t="s">
        <v>1067</v>
      </c>
      <c r="G102" s="83" t="s">
        <v>1055</v>
      </c>
      <c r="H102" s="83" t="s">
        <v>158</v>
      </c>
      <c r="I102" s="77">
        <v>7.8642570000000012</v>
      </c>
      <c r="J102" s="79">
        <v>9371</v>
      </c>
      <c r="K102" s="70"/>
      <c r="L102" s="77">
        <v>0.73695951600000009</v>
      </c>
      <c r="M102" s="78">
        <v>1.5550006149407267E-6</v>
      </c>
      <c r="N102" s="78">
        <f t="shared" si="2"/>
        <v>9.2903296523925722E-4</v>
      </c>
      <c r="O102" s="78">
        <f>L102/'סכום נכסי הקרן'!$C$42</f>
        <v>9.2290936235808449E-6</v>
      </c>
    </row>
    <row r="103" spans="2:15">
      <c r="B103" s="76" t="s">
        <v>1068</v>
      </c>
      <c r="C103" s="70" t="s">
        <v>1069</v>
      </c>
      <c r="D103" s="83" t="s">
        <v>114</v>
      </c>
      <c r="E103" s="83" t="s">
        <v>281</v>
      </c>
      <c r="F103" s="70" t="s">
        <v>1070</v>
      </c>
      <c r="G103" s="83" t="s">
        <v>756</v>
      </c>
      <c r="H103" s="83" t="s">
        <v>158</v>
      </c>
      <c r="I103" s="77">
        <v>2.9980670000000003</v>
      </c>
      <c r="J103" s="79">
        <v>9.9999999999999995E-7</v>
      </c>
      <c r="K103" s="70"/>
      <c r="L103" s="77">
        <v>3E-9</v>
      </c>
      <c r="M103" s="78">
        <v>1.8963933277290408E-6</v>
      </c>
      <c r="N103" s="78">
        <f t="shared" si="2"/>
        <v>3.781888740436281E-12</v>
      </c>
      <c r="O103" s="78">
        <f>L103/'סכום נכסי הקרן'!$C$42</f>
        <v>3.7569609007861061E-14</v>
      </c>
    </row>
    <row r="104" spans="2:15">
      <c r="B104" s="76" t="s">
        <v>1071</v>
      </c>
      <c r="C104" s="70" t="s">
        <v>1072</v>
      </c>
      <c r="D104" s="83" t="s">
        <v>114</v>
      </c>
      <c r="E104" s="83" t="s">
        <v>281</v>
      </c>
      <c r="F104" s="70" t="s">
        <v>1073</v>
      </c>
      <c r="G104" s="83" t="s">
        <v>181</v>
      </c>
      <c r="H104" s="83" t="s">
        <v>158</v>
      </c>
      <c r="I104" s="77">
        <v>20.778182000000005</v>
      </c>
      <c r="J104" s="79">
        <v>492.1</v>
      </c>
      <c r="K104" s="70"/>
      <c r="L104" s="77">
        <v>0.102249435</v>
      </c>
      <c r="M104" s="78">
        <v>3.4443481887575135E-6</v>
      </c>
      <c r="N104" s="78">
        <f t="shared" si="2"/>
        <v>1.2889866231415712E-4</v>
      </c>
      <c r="O104" s="78">
        <f>L104/'סכום נכסי הקרן'!$C$42</f>
        <v>1.2804904314082347E-6</v>
      </c>
    </row>
    <row r="105" spans="2:15">
      <c r="B105" s="76" t="s">
        <v>1074</v>
      </c>
      <c r="C105" s="70" t="s">
        <v>1075</v>
      </c>
      <c r="D105" s="83" t="s">
        <v>114</v>
      </c>
      <c r="E105" s="83" t="s">
        <v>281</v>
      </c>
      <c r="F105" s="70" t="s">
        <v>1076</v>
      </c>
      <c r="G105" s="83" t="s">
        <v>184</v>
      </c>
      <c r="H105" s="83" t="s">
        <v>158</v>
      </c>
      <c r="I105" s="77">
        <v>47.477806000000008</v>
      </c>
      <c r="J105" s="79">
        <v>1637</v>
      </c>
      <c r="K105" s="70"/>
      <c r="L105" s="77">
        <v>0.77721168500000015</v>
      </c>
      <c r="M105" s="78">
        <v>2.1424416823258356E-6</v>
      </c>
      <c r="N105" s="78">
        <f t="shared" si="2"/>
        <v>9.7977604014567012E-4</v>
      </c>
      <c r="O105" s="78">
        <f>L105/'סכום נכסי הקרן'!$C$42</f>
        <v>9.7331797072636267E-6</v>
      </c>
    </row>
    <row r="106" spans="2:15">
      <c r="B106" s="76" t="s">
        <v>1077</v>
      </c>
      <c r="C106" s="70" t="s">
        <v>1078</v>
      </c>
      <c r="D106" s="83" t="s">
        <v>114</v>
      </c>
      <c r="E106" s="83" t="s">
        <v>281</v>
      </c>
      <c r="F106" s="70" t="s">
        <v>1079</v>
      </c>
      <c r="G106" s="83" t="s">
        <v>453</v>
      </c>
      <c r="H106" s="83" t="s">
        <v>158</v>
      </c>
      <c r="I106" s="77">
        <v>66.465350000000001</v>
      </c>
      <c r="J106" s="79">
        <v>660</v>
      </c>
      <c r="K106" s="70"/>
      <c r="L106" s="77">
        <v>0.43867131400000003</v>
      </c>
      <c r="M106" s="78">
        <v>1.9416237597291739E-6</v>
      </c>
      <c r="N106" s="78">
        <f t="shared" si="2"/>
        <v>5.530020343896628E-4</v>
      </c>
      <c r="O106" s="78">
        <f>L106/'סכום נכסי הקרן'!$C$42</f>
        <v>5.4935699166482165E-6</v>
      </c>
    </row>
    <row r="107" spans="2:15">
      <c r="B107" s="76" t="s">
        <v>1080</v>
      </c>
      <c r="C107" s="70" t="s">
        <v>1081</v>
      </c>
      <c r="D107" s="83" t="s">
        <v>114</v>
      </c>
      <c r="E107" s="83" t="s">
        <v>281</v>
      </c>
      <c r="F107" s="70" t="s">
        <v>1082</v>
      </c>
      <c r="G107" s="83" t="s">
        <v>453</v>
      </c>
      <c r="H107" s="83" t="s">
        <v>158</v>
      </c>
      <c r="I107" s="77">
        <v>41.49593200000001</v>
      </c>
      <c r="J107" s="79">
        <v>1476</v>
      </c>
      <c r="K107" s="70"/>
      <c r="L107" s="77">
        <v>0.61247995700000002</v>
      </c>
      <c r="M107" s="78">
        <v>2.7336343173119858E-6</v>
      </c>
      <c r="N107" s="78">
        <f t="shared" si="2"/>
        <v>7.7211035104039923E-4</v>
      </c>
      <c r="O107" s="78">
        <f>L107/'סכום נכסי הקרן'!$C$42</f>
        <v>7.6702108365471864E-6</v>
      </c>
    </row>
    <row r="108" spans="2:15">
      <c r="B108" s="76" t="s">
        <v>1083</v>
      </c>
      <c r="C108" s="70" t="s">
        <v>1084</v>
      </c>
      <c r="D108" s="83" t="s">
        <v>114</v>
      </c>
      <c r="E108" s="83" t="s">
        <v>281</v>
      </c>
      <c r="F108" s="70" t="s">
        <v>1085</v>
      </c>
      <c r="G108" s="83" t="s">
        <v>401</v>
      </c>
      <c r="H108" s="83" t="s">
        <v>158</v>
      </c>
      <c r="I108" s="77">
        <v>3302.9953430000005</v>
      </c>
      <c r="J108" s="79">
        <v>81.7</v>
      </c>
      <c r="K108" s="70"/>
      <c r="L108" s="77">
        <v>2.6985471950000006</v>
      </c>
      <c r="M108" s="78">
        <v>2.9977739840429132E-6</v>
      </c>
      <c r="N108" s="78">
        <f t="shared" si="2"/>
        <v>3.4018684174354705E-3</v>
      </c>
      <c r="O108" s="78">
        <f>L108/'סכום נכסי הקרן'!$C$42</f>
        <v>3.3794454335136741E-5</v>
      </c>
    </row>
    <row r="109" spans="2:15">
      <c r="B109" s="76" t="s">
        <v>1086</v>
      </c>
      <c r="C109" s="70" t="s">
        <v>1087</v>
      </c>
      <c r="D109" s="83" t="s">
        <v>114</v>
      </c>
      <c r="E109" s="83" t="s">
        <v>281</v>
      </c>
      <c r="F109" s="70" t="s">
        <v>1088</v>
      </c>
      <c r="G109" s="83" t="s">
        <v>140</v>
      </c>
      <c r="H109" s="83" t="s">
        <v>158</v>
      </c>
      <c r="I109" s="77">
        <v>39.056318000000005</v>
      </c>
      <c r="J109" s="79">
        <v>551.70000000000005</v>
      </c>
      <c r="K109" s="70"/>
      <c r="L109" s="77">
        <v>0.21547370600000001</v>
      </c>
      <c r="M109" s="78">
        <v>1.952718264086796E-6</v>
      </c>
      <c r="N109" s="78">
        <f t="shared" si="2"/>
        <v>2.7163252752715917E-4</v>
      </c>
      <c r="O109" s="78">
        <f>L109/'סכום נכסי הקרן'!$C$42</f>
        <v>2.6984209619649357E-6</v>
      </c>
    </row>
    <row r="110" spans="2:15">
      <c r="B110" s="76" t="s">
        <v>1089</v>
      </c>
      <c r="C110" s="70" t="s">
        <v>1090</v>
      </c>
      <c r="D110" s="83" t="s">
        <v>114</v>
      </c>
      <c r="E110" s="83" t="s">
        <v>281</v>
      </c>
      <c r="F110" s="70" t="s">
        <v>1091</v>
      </c>
      <c r="G110" s="83" t="s">
        <v>640</v>
      </c>
      <c r="H110" s="83" t="s">
        <v>158</v>
      </c>
      <c r="I110" s="77">
        <v>28.785648000000002</v>
      </c>
      <c r="J110" s="79">
        <v>2390</v>
      </c>
      <c r="K110" s="70"/>
      <c r="L110" s="77">
        <v>0.68797699199999995</v>
      </c>
      <c r="M110" s="78">
        <v>1.9843337328106696E-6</v>
      </c>
      <c r="N110" s="78">
        <f t="shared" si="2"/>
        <v>8.6728414657467369E-4</v>
      </c>
      <c r="O110" s="78">
        <f>L110/'סכום נכסי הקרן'!$C$42</f>
        <v>8.6156755319481185E-6</v>
      </c>
    </row>
    <row r="111" spans="2:15">
      <c r="B111" s="76" t="s">
        <v>1092</v>
      </c>
      <c r="C111" s="70" t="s">
        <v>1093</v>
      </c>
      <c r="D111" s="83" t="s">
        <v>114</v>
      </c>
      <c r="E111" s="83" t="s">
        <v>281</v>
      </c>
      <c r="F111" s="70" t="s">
        <v>1094</v>
      </c>
      <c r="G111" s="83" t="s">
        <v>150</v>
      </c>
      <c r="H111" s="83" t="s">
        <v>158</v>
      </c>
      <c r="I111" s="77">
        <v>28.809517000000007</v>
      </c>
      <c r="J111" s="79">
        <v>591</v>
      </c>
      <c r="K111" s="70"/>
      <c r="L111" s="77">
        <v>0.17026424300000001</v>
      </c>
      <c r="M111" s="78">
        <v>2.4998114480615338E-6</v>
      </c>
      <c r="N111" s="78">
        <f t="shared" si="2"/>
        <v>2.1464014116686896E-4</v>
      </c>
      <c r="O111" s="78">
        <f>L111/'סכום נכסי הקרן'!$C$42</f>
        <v>2.132253679176482E-6</v>
      </c>
    </row>
    <row r="112" spans="2:15">
      <c r="B112" s="76" t="s">
        <v>1095</v>
      </c>
      <c r="C112" s="70" t="s">
        <v>1096</v>
      </c>
      <c r="D112" s="83" t="s">
        <v>114</v>
      </c>
      <c r="E112" s="83" t="s">
        <v>281</v>
      </c>
      <c r="F112" s="70" t="s">
        <v>1097</v>
      </c>
      <c r="G112" s="83" t="s">
        <v>576</v>
      </c>
      <c r="H112" s="83" t="s">
        <v>158</v>
      </c>
      <c r="I112" s="77">
        <v>12.084744000000002</v>
      </c>
      <c r="J112" s="79">
        <v>14620</v>
      </c>
      <c r="K112" s="70"/>
      <c r="L112" s="77">
        <v>1.7667896140000003</v>
      </c>
      <c r="M112" s="78">
        <v>3.3107146144641167E-6</v>
      </c>
      <c r="N112" s="78">
        <f t="shared" si="2"/>
        <v>2.2272672493021213E-3</v>
      </c>
      <c r="O112" s="78">
        <f>L112/'סכום נכסי הקרן'!$C$42</f>
        <v>2.2125864999043261E-5</v>
      </c>
    </row>
    <row r="113" spans="2:15">
      <c r="B113" s="76" t="s">
        <v>1098</v>
      </c>
      <c r="C113" s="70" t="s">
        <v>1099</v>
      </c>
      <c r="D113" s="83" t="s">
        <v>114</v>
      </c>
      <c r="E113" s="83" t="s">
        <v>281</v>
      </c>
      <c r="F113" s="70" t="s">
        <v>1100</v>
      </c>
      <c r="G113" s="83" t="s">
        <v>640</v>
      </c>
      <c r="H113" s="83" t="s">
        <v>158</v>
      </c>
      <c r="I113" s="77">
        <v>1.2139550000000001</v>
      </c>
      <c r="J113" s="79">
        <v>14620</v>
      </c>
      <c r="K113" s="70"/>
      <c r="L113" s="77">
        <v>0.17748016100000003</v>
      </c>
      <c r="M113" s="78">
        <v>3.6511857469748779E-7</v>
      </c>
      <c r="N113" s="78">
        <f t="shared" si="2"/>
        <v>2.2373674084557281E-4</v>
      </c>
      <c r="O113" s="78">
        <f>L113/'סכום נכסי הקרן'!$C$42</f>
        <v>2.2226200851407443E-6</v>
      </c>
    </row>
    <row r="114" spans="2:15">
      <c r="B114" s="76" t="s">
        <v>1101</v>
      </c>
      <c r="C114" s="70" t="s">
        <v>1102</v>
      </c>
      <c r="D114" s="83" t="s">
        <v>114</v>
      </c>
      <c r="E114" s="83" t="s">
        <v>281</v>
      </c>
      <c r="F114" s="70" t="s">
        <v>1103</v>
      </c>
      <c r="G114" s="83" t="s">
        <v>145</v>
      </c>
      <c r="H114" s="83" t="s">
        <v>158</v>
      </c>
      <c r="I114" s="77">
        <v>78.06998200000001</v>
      </c>
      <c r="J114" s="79">
        <v>712.2</v>
      </c>
      <c r="K114" s="70"/>
      <c r="L114" s="77">
        <v>0.55601441399999996</v>
      </c>
      <c r="M114" s="78">
        <v>1.970463684007719E-6</v>
      </c>
      <c r="N114" s="78">
        <f t="shared" si="2"/>
        <v>7.0092821727562552E-4</v>
      </c>
      <c r="O114" s="78">
        <f>L114/'סכום נכסי הקרן'!$C$42</f>
        <v>6.9630813789049966E-6</v>
      </c>
    </row>
    <row r="115" spans="2:15">
      <c r="B115" s="76" t="s">
        <v>1104</v>
      </c>
      <c r="C115" s="70" t="s">
        <v>1105</v>
      </c>
      <c r="D115" s="83" t="s">
        <v>114</v>
      </c>
      <c r="E115" s="83" t="s">
        <v>281</v>
      </c>
      <c r="F115" s="70" t="s">
        <v>1106</v>
      </c>
      <c r="G115" s="83" t="s">
        <v>756</v>
      </c>
      <c r="H115" s="83" t="s">
        <v>158</v>
      </c>
      <c r="I115" s="77">
        <v>14.933240000000001</v>
      </c>
      <c r="J115" s="79">
        <v>5694</v>
      </c>
      <c r="K115" s="70"/>
      <c r="L115" s="77">
        <v>0.85029870200000013</v>
      </c>
      <c r="M115" s="78">
        <v>1.6876421555453745E-6</v>
      </c>
      <c r="N115" s="78">
        <f t="shared" si="2"/>
        <v>1.0719116957004617E-3</v>
      </c>
      <c r="O115" s="78">
        <f>L115/'סכום נכסי הקרן'!$C$42</f>
        <v>1.0648463258010591E-5</v>
      </c>
    </row>
    <row r="116" spans="2:15">
      <c r="B116" s="76" t="s">
        <v>1107</v>
      </c>
      <c r="C116" s="70" t="s">
        <v>1108</v>
      </c>
      <c r="D116" s="83" t="s">
        <v>114</v>
      </c>
      <c r="E116" s="83" t="s">
        <v>281</v>
      </c>
      <c r="F116" s="70" t="s">
        <v>623</v>
      </c>
      <c r="G116" s="83" t="s">
        <v>337</v>
      </c>
      <c r="H116" s="83" t="s">
        <v>158</v>
      </c>
      <c r="I116" s="77">
        <v>409.26503000000014</v>
      </c>
      <c r="J116" s="79">
        <v>154.80000000000001</v>
      </c>
      <c r="K116" s="70"/>
      <c r="L116" s="77">
        <v>0.63354226600000019</v>
      </c>
      <c r="M116" s="78">
        <v>7.8435693207089264E-7</v>
      </c>
      <c r="N116" s="78">
        <f t="shared" si="2"/>
        <v>7.986621207919627E-4</v>
      </c>
      <c r="O116" s="78">
        <f>L116/'סכום נכסי הקרן'!$C$42</f>
        <v>7.9339784078581061E-6</v>
      </c>
    </row>
    <row r="117" spans="2:15">
      <c r="B117" s="76" t="s">
        <v>1111</v>
      </c>
      <c r="C117" s="70" t="s">
        <v>1112</v>
      </c>
      <c r="D117" s="83" t="s">
        <v>114</v>
      </c>
      <c r="E117" s="83" t="s">
        <v>281</v>
      </c>
      <c r="F117" s="70" t="s">
        <v>1113</v>
      </c>
      <c r="G117" s="83" t="s">
        <v>629</v>
      </c>
      <c r="H117" s="83" t="s">
        <v>158</v>
      </c>
      <c r="I117" s="77">
        <v>32.740515000000002</v>
      </c>
      <c r="J117" s="79">
        <v>6851</v>
      </c>
      <c r="K117" s="70"/>
      <c r="L117" s="77">
        <v>2.2430526690000008</v>
      </c>
      <c r="M117" s="78">
        <v>1.3096206000000001E-6</v>
      </c>
      <c r="N117" s="78">
        <f t="shared" si="2"/>
        <v>2.8276585443655503E-3</v>
      </c>
      <c r="O117" s="78">
        <f>L117/'סכום נכסי הקרן'!$C$42</f>
        <v>2.8090203919456411E-5</v>
      </c>
    </row>
    <row r="118" spans="2:15">
      <c r="B118" s="76" t="s">
        <v>1114</v>
      </c>
      <c r="C118" s="70" t="s">
        <v>1115</v>
      </c>
      <c r="D118" s="83" t="s">
        <v>114</v>
      </c>
      <c r="E118" s="83" t="s">
        <v>281</v>
      </c>
      <c r="F118" s="70" t="s">
        <v>1116</v>
      </c>
      <c r="G118" s="83" t="s">
        <v>145</v>
      </c>
      <c r="H118" s="83" t="s">
        <v>158</v>
      </c>
      <c r="I118" s="77">
        <v>54.023200000000003</v>
      </c>
      <c r="J118" s="79">
        <v>1195</v>
      </c>
      <c r="K118" s="70"/>
      <c r="L118" s="77">
        <v>0.64557724000000005</v>
      </c>
      <c r="M118" s="78">
        <v>3.7952384311096139E-7</v>
      </c>
      <c r="N118" s="78">
        <f t="shared" si="2"/>
        <v>8.1383376501264365E-4</v>
      </c>
      <c r="O118" s="78">
        <f>L118/'סכום נכסי הקרן'!$C$42</f>
        <v>8.0846948303913614E-6</v>
      </c>
    </row>
    <row r="119" spans="2:15">
      <c r="B119" s="76" t="s">
        <v>1117</v>
      </c>
      <c r="C119" s="70" t="s">
        <v>1118</v>
      </c>
      <c r="D119" s="83" t="s">
        <v>114</v>
      </c>
      <c r="E119" s="83" t="s">
        <v>281</v>
      </c>
      <c r="F119" s="70" t="s">
        <v>1119</v>
      </c>
      <c r="G119" s="83" t="s">
        <v>145</v>
      </c>
      <c r="H119" s="83" t="s">
        <v>158</v>
      </c>
      <c r="I119" s="77">
        <v>127.70991200000002</v>
      </c>
      <c r="J119" s="79">
        <v>38.1</v>
      </c>
      <c r="K119" s="70"/>
      <c r="L119" s="77">
        <v>4.8657476000000005E-2</v>
      </c>
      <c r="M119" s="78">
        <v>7.3041879048616039E-7</v>
      </c>
      <c r="N119" s="78">
        <f t="shared" si="2"/>
        <v>6.1339053540816193E-5</v>
      </c>
      <c r="O119" s="78">
        <f>L119/'סכום נכסי הקרן'!$C$42</f>
        <v>6.093474495431279E-7</v>
      </c>
    </row>
    <row r="120" spans="2:15">
      <c r="B120" s="76" t="s">
        <v>1120</v>
      </c>
      <c r="C120" s="70" t="s">
        <v>1121</v>
      </c>
      <c r="D120" s="83" t="s">
        <v>114</v>
      </c>
      <c r="E120" s="83" t="s">
        <v>281</v>
      </c>
      <c r="F120" s="70" t="s">
        <v>1122</v>
      </c>
      <c r="G120" s="83" t="s">
        <v>184</v>
      </c>
      <c r="H120" s="83" t="s">
        <v>158</v>
      </c>
      <c r="I120" s="77">
        <v>158.69806100000002</v>
      </c>
      <c r="J120" s="79">
        <v>309</v>
      </c>
      <c r="K120" s="70"/>
      <c r="L120" s="77">
        <v>0.49037700900000003</v>
      </c>
      <c r="M120" s="78">
        <v>1.2398286015625002E-6</v>
      </c>
      <c r="N120" s="78">
        <f t="shared" si="2"/>
        <v>6.1818376296864032E-4</v>
      </c>
      <c r="O120" s="78">
        <f>L120/'סכום נכסי הקרן'!$C$42</f>
        <v>6.1410908315247893E-6</v>
      </c>
    </row>
    <row r="121" spans="2:15">
      <c r="B121" s="76" t="s">
        <v>1123</v>
      </c>
      <c r="C121" s="70" t="s">
        <v>1124</v>
      </c>
      <c r="D121" s="83" t="s">
        <v>114</v>
      </c>
      <c r="E121" s="83" t="s">
        <v>281</v>
      </c>
      <c r="F121" s="70" t="s">
        <v>1125</v>
      </c>
      <c r="G121" s="83" t="s">
        <v>184</v>
      </c>
      <c r="H121" s="83" t="s">
        <v>158</v>
      </c>
      <c r="I121" s="77">
        <v>25.690635</v>
      </c>
      <c r="J121" s="79">
        <v>3056</v>
      </c>
      <c r="K121" s="70"/>
      <c r="L121" s="77">
        <v>0.78510579100000011</v>
      </c>
      <c r="M121" s="78">
        <v>1.4999963216258275E-6</v>
      </c>
      <c r="N121" s="78">
        <f t="shared" si="2"/>
        <v>9.8972758367807346E-4</v>
      </c>
      <c r="O121" s="78">
        <f>L121/'סכום נכסי הקרן'!$C$42</f>
        <v>9.8320391992258305E-6</v>
      </c>
    </row>
    <row r="122" spans="2:15">
      <c r="B122" s="76" t="s">
        <v>1126</v>
      </c>
      <c r="C122" s="70" t="s">
        <v>1127</v>
      </c>
      <c r="D122" s="83" t="s">
        <v>114</v>
      </c>
      <c r="E122" s="83" t="s">
        <v>281</v>
      </c>
      <c r="F122" s="70" t="s">
        <v>1128</v>
      </c>
      <c r="G122" s="83" t="s">
        <v>145</v>
      </c>
      <c r="H122" s="83" t="s">
        <v>158</v>
      </c>
      <c r="I122" s="77">
        <v>21.699130000000004</v>
      </c>
      <c r="J122" s="79">
        <v>6020</v>
      </c>
      <c r="K122" s="70"/>
      <c r="L122" s="77">
        <v>1.3062876500000002</v>
      </c>
      <c r="M122" s="78">
        <v>1.9918657021121601E-6</v>
      </c>
      <c r="N122" s="78">
        <f t="shared" si="2"/>
        <v>1.6467448517686568E-3</v>
      </c>
      <c r="O122" s="78">
        <f>L122/'סכום נכסי הקרן'!$C$42</f>
        <v>1.6358905420765891E-5</v>
      </c>
    </row>
    <row r="123" spans="2:15">
      <c r="B123" s="76" t="s">
        <v>1129</v>
      </c>
      <c r="C123" s="70" t="s">
        <v>1130</v>
      </c>
      <c r="D123" s="83" t="s">
        <v>114</v>
      </c>
      <c r="E123" s="83" t="s">
        <v>281</v>
      </c>
      <c r="F123" s="70" t="s">
        <v>1131</v>
      </c>
      <c r="G123" s="83" t="s">
        <v>922</v>
      </c>
      <c r="H123" s="83" t="s">
        <v>158</v>
      </c>
      <c r="I123" s="77">
        <v>14.340033000000004</v>
      </c>
      <c r="J123" s="79">
        <v>8000</v>
      </c>
      <c r="K123" s="70"/>
      <c r="L123" s="77">
        <v>1.147202611</v>
      </c>
      <c r="M123" s="78">
        <v>1.3617302823048404E-6</v>
      </c>
      <c r="N123" s="78">
        <f t="shared" si="2"/>
        <v>1.4461975458466675E-3</v>
      </c>
      <c r="O123" s="78">
        <f>L123/'סכום נכסי הקרן'!$C$42</f>
        <v>1.436665118268911E-5</v>
      </c>
    </row>
    <row r="124" spans="2:15">
      <c r="B124" s="76" t="s">
        <v>1132</v>
      </c>
      <c r="C124" s="70" t="s">
        <v>1133</v>
      </c>
      <c r="D124" s="83" t="s">
        <v>114</v>
      </c>
      <c r="E124" s="83" t="s">
        <v>281</v>
      </c>
      <c r="F124" s="70" t="s">
        <v>1134</v>
      </c>
      <c r="G124" s="83" t="s">
        <v>576</v>
      </c>
      <c r="H124" s="83" t="s">
        <v>158</v>
      </c>
      <c r="I124" s="77">
        <v>0.37553600000000004</v>
      </c>
      <c r="J124" s="79">
        <v>162</v>
      </c>
      <c r="K124" s="70"/>
      <c r="L124" s="77">
        <v>6.0836800000000008E-4</v>
      </c>
      <c r="M124" s="78">
        <v>5.4777967744048195E-8</v>
      </c>
      <c r="N124" s="78">
        <f t="shared" si="2"/>
        <v>7.6692669641391322E-7</v>
      </c>
      <c r="O124" s="78">
        <f>L124/'סכום נכסי הקרן'!$C$42</f>
        <v>7.618715964298141E-9</v>
      </c>
    </row>
    <row r="125" spans="2:15">
      <c r="B125" s="76" t="s">
        <v>1135</v>
      </c>
      <c r="C125" s="70" t="s">
        <v>1136</v>
      </c>
      <c r="D125" s="83" t="s">
        <v>114</v>
      </c>
      <c r="E125" s="83" t="s">
        <v>281</v>
      </c>
      <c r="F125" s="70" t="s">
        <v>1137</v>
      </c>
      <c r="G125" s="83" t="s">
        <v>453</v>
      </c>
      <c r="H125" s="83" t="s">
        <v>158</v>
      </c>
      <c r="I125" s="77">
        <v>18.129867000000004</v>
      </c>
      <c r="J125" s="79">
        <v>450</v>
      </c>
      <c r="K125" s="70"/>
      <c r="L125" s="77">
        <v>8.1584400000000015E-2</v>
      </c>
      <c r="M125" s="78">
        <v>1.3812839452257856E-6</v>
      </c>
      <c r="N125" s="78">
        <f t="shared" si="2"/>
        <v>1.028477079184166E-4</v>
      </c>
      <c r="O125" s="78">
        <f>L125/'סכום נכסי הקרן'!$C$42</f>
        <v>1.0216980030469802E-6</v>
      </c>
    </row>
    <row r="126" spans="2:15">
      <c r="B126" s="76" t="s">
        <v>1138</v>
      </c>
      <c r="C126" s="70" t="s">
        <v>1139</v>
      </c>
      <c r="D126" s="83" t="s">
        <v>114</v>
      </c>
      <c r="E126" s="83" t="s">
        <v>281</v>
      </c>
      <c r="F126" s="70" t="s">
        <v>1140</v>
      </c>
      <c r="G126" s="83" t="s">
        <v>453</v>
      </c>
      <c r="H126" s="83" t="s">
        <v>158</v>
      </c>
      <c r="I126" s="77">
        <v>39.776226000000008</v>
      </c>
      <c r="J126" s="79">
        <v>2862</v>
      </c>
      <c r="K126" s="70"/>
      <c r="L126" s="77">
        <v>1.1383955950000002</v>
      </c>
      <c r="M126" s="78">
        <v>1.546179708862266E-6</v>
      </c>
      <c r="N126" s="78">
        <f t="shared" si="2"/>
        <v>1.4350951609642538E-3</v>
      </c>
      <c r="O126" s="78">
        <f>L126/'סכום נכסי הקרן'!$C$42</f>
        <v>1.4256359133473787E-5</v>
      </c>
    </row>
    <row r="127" spans="2:15">
      <c r="B127" s="76" t="s">
        <v>1141</v>
      </c>
      <c r="C127" s="70" t="s">
        <v>1142</v>
      </c>
      <c r="D127" s="83" t="s">
        <v>114</v>
      </c>
      <c r="E127" s="83" t="s">
        <v>281</v>
      </c>
      <c r="F127" s="70" t="s">
        <v>1143</v>
      </c>
      <c r="G127" s="83" t="s">
        <v>151</v>
      </c>
      <c r="H127" s="83" t="s">
        <v>158</v>
      </c>
      <c r="I127" s="77">
        <v>555.28225000000009</v>
      </c>
      <c r="J127" s="79">
        <v>217.2</v>
      </c>
      <c r="K127" s="70"/>
      <c r="L127" s="77">
        <v>1.2060730460000002</v>
      </c>
      <c r="M127" s="78">
        <v>2.3717846773190588E-6</v>
      </c>
      <c r="N127" s="78">
        <f t="shared" si="2"/>
        <v>1.5204113576036966E-3</v>
      </c>
      <c r="O127" s="78">
        <f>L127/'סכום נכסי הקרן'!$C$42</f>
        <v>1.510389759104668E-5</v>
      </c>
    </row>
    <row r="128" spans="2:15">
      <c r="B128" s="76" t="s">
        <v>1144</v>
      </c>
      <c r="C128" s="70" t="s">
        <v>1145</v>
      </c>
      <c r="D128" s="83" t="s">
        <v>114</v>
      </c>
      <c r="E128" s="83" t="s">
        <v>281</v>
      </c>
      <c r="F128" s="70" t="s">
        <v>1146</v>
      </c>
      <c r="G128" s="83" t="s">
        <v>756</v>
      </c>
      <c r="H128" s="83" t="s">
        <v>158</v>
      </c>
      <c r="I128" s="77">
        <v>3.3766960000000008</v>
      </c>
      <c r="J128" s="79">
        <v>24240</v>
      </c>
      <c r="K128" s="70"/>
      <c r="L128" s="77">
        <v>0.8185110040000001</v>
      </c>
      <c r="M128" s="78">
        <v>1.4692824017467632E-6</v>
      </c>
      <c r="N128" s="78">
        <f t="shared" si="2"/>
        <v>1.0318391833169321E-3</v>
      </c>
      <c r="O128" s="78">
        <f>L128/'סכום נכסי הקרן'!$C$42</f>
        <v>1.0250379462970603E-5</v>
      </c>
    </row>
    <row r="129" spans="2:15">
      <c r="B129" s="76" t="s">
        <v>1147</v>
      </c>
      <c r="C129" s="70" t="s">
        <v>1148</v>
      </c>
      <c r="D129" s="83" t="s">
        <v>114</v>
      </c>
      <c r="E129" s="83" t="s">
        <v>281</v>
      </c>
      <c r="F129" s="70" t="s">
        <v>1149</v>
      </c>
      <c r="G129" s="83" t="s">
        <v>181</v>
      </c>
      <c r="H129" s="83" t="s">
        <v>158</v>
      </c>
      <c r="I129" s="77">
        <v>9.2334980000000026</v>
      </c>
      <c r="J129" s="79">
        <v>2449</v>
      </c>
      <c r="K129" s="70"/>
      <c r="L129" s="77">
        <v>0.22612835400000003</v>
      </c>
      <c r="M129" s="78">
        <v>1.1195334902268898E-6</v>
      </c>
      <c r="N129" s="78">
        <f t="shared" si="2"/>
        <v>2.8506409196199652E-4</v>
      </c>
      <c r="O129" s="78">
        <f>L129/'סכום נכסי הקרן'!$C$42</f>
        <v>2.8318512817903988E-6</v>
      </c>
    </row>
    <row r="130" spans="2:15">
      <c r="B130" s="76" t="s">
        <v>1150</v>
      </c>
      <c r="C130" s="70" t="s">
        <v>1151</v>
      </c>
      <c r="D130" s="83" t="s">
        <v>114</v>
      </c>
      <c r="E130" s="83" t="s">
        <v>281</v>
      </c>
      <c r="F130" s="70" t="s">
        <v>1152</v>
      </c>
      <c r="G130" s="83" t="s">
        <v>453</v>
      </c>
      <c r="H130" s="83" t="s">
        <v>158</v>
      </c>
      <c r="I130" s="77">
        <v>203.31734500000002</v>
      </c>
      <c r="J130" s="79">
        <v>655.7</v>
      </c>
      <c r="K130" s="70"/>
      <c r="L130" s="77">
        <v>1.3331518280000001</v>
      </c>
      <c r="M130" s="78">
        <v>2.3953433526015377E-6</v>
      </c>
      <c r="N130" s="78">
        <f t="shared" si="2"/>
        <v>1.6806106292017486E-3</v>
      </c>
      <c r="O130" s="78">
        <f>L130/'סכום נכסי הקרן'!$C$42</f>
        <v>1.6695330975358416E-5</v>
      </c>
    </row>
    <row r="131" spans="2:15">
      <c r="B131" s="76" t="s">
        <v>1153</v>
      </c>
      <c r="C131" s="70" t="s">
        <v>1154</v>
      </c>
      <c r="D131" s="83" t="s">
        <v>114</v>
      </c>
      <c r="E131" s="83" t="s">
        <v>281</v>
      </c>
      <c r="F131" s="70" t="s">
        <v>1155</v>
      </c>
      <c r="G131" s="83" t="s">
        <v>337</v>
      </c>
      <c r="H131" s="83" t="s">
        <v>158</v>
      </c>
      <c r="I131" s="77">
        <v>208.72600000000003</v>
      </c>
      <c r="J131" s="79">
        <v>1047</v>
      </c>
      <c r="K131" s="70"/>
      <c r="L131" s="77">
        <v>2.1853612200000003</v>
      </c>
      <c r="M131" s="78">
        <v>3.3611272141706929E-6</v>
      </c>
      <c r="N131" s="78">
        <f t="shared" si="2"/>
        <v>2.7549309972346985E-3</v>
      </c>
      <c r="O131" s="78">
        <f>L131/'סכום נכסי הקרן'!$C$42</f>
        <v>2.7367722192114085E-5</v>
      </c>
    </row>
    <row r="132" spans="2:15">
      <c r="B132" s="76" t="s">
        <v>1156</v>
      </c>
      <c r="C132" s="70" t="s">
        <v>1157</v>
      </c>
      <c r="D132" s="83" t="s">
        <v>114</v>
      </c>
      <c r="E132" s="83" t="s">
        <v>281</v>
      </c>
      <c r="F132" s="70" t="s">
        <v>1158</v>
      </c>
      <c r="G132" s="83" t="s">
        <v>453</v>
      </c>
      <c r="H132" s="83" t="s">
        <v>158</v>
      </c>
      <c r="I132" s="77">
        <v>48.144297000000009</v>
      </c>
      <c r="J132" s="79">
        <v>1149</v>
      </c>
      <c r="K132" s="70"/>
      <c r="L132" s="77">
        <v>0.55317797400000002</v>
      </c>
      <c r="M132" s="78">
        <v>2.8979858568761133E-6</v>
      </c>
      <c r="N132" s="78">
        <f t="shared" si="2"/>
        <v>6.9735251710931797E-4</v>
      </c>
      <c r="O132" s="78">
        <f>L132/'סכום נכסי הקרן'!$C$42</f>
        <v>6.9275600649802445E-6</v>
      </c>
    </row>
    <row r="133" spans="2:15">
      <c r="B133" s="76" t="s">
        <v>1159</v>
      </c>
      <c r="C133" s="70" t="s">
        <v>1160</v>
      </c>
      <c r="D133" s="83" t="s">
        <v>114</v>
      </c>
      <c r="E133" s="83" t="s">
        <v>281</v>
      </c>
      <c r="F133" s="70" t="s">
        <v>1161</v>
      </c>
      <c r="G133" s="83" t="s">
        <v>756</v>
      </c>
      <c r="H133" s="83" t="s">
        <v>158</v>
      </c>
      <c r="I133" s="77">
        <v>248.83682600000003</v>
      </c>
      <c r="J133" s="79">
        <v>9.1</v>
      </c>
      <c r="K133" s="70"/>
      <c r="L133" s="77">
        <v>2.2644151000000008E-2</v>
      </c>
      <c r="M133" s="78">
        <v>6.0433311985332783E-7</v>
      </c>
      <c r="N133" s="78">
        <f t="shared" si="2"/>
        <v>2.8545886567879662E-5</v>
      </c>
      <c r="O133" s="78">
        <f>L133/'סכום נכסי הקרן'!$C$42</f>
        <v>2.8357729979498881E-7</v>
      </c>
    </row>
    <row r="134" spans="2:15">
      <c r="B134" s="76" t="s">
        <v>1162</v>
      </c>
      <c r="C134" s="70" t="s">
        <v>1163</v>
      </c>
      <c r="D134" s="83" t="s">
        <v>114</v>
      </c>
      <c r="E134" s="83" t="s">
        <v>281</v>
      </c>
      <c r="F134" s="70" t="s">
        <v>826</v>
      </c>
      <c r="G134" s="83" t="s">
        <v>140</v>
      </c>
      <c r="H134" s="83" t="s">
        <v>158</v>
      </c>
      <c r="I134" s="77">
        <v>163.06512500000002</v>
      </c>
      <c r="J134" s="79">
        <v>215.2</v>
      </c>
      <c r="K134" s="70"/>
      <c r="L134" s="77">
        <v>0.35091614900000007</v>
      </c>
      <c r="M134" s="78">
        <v>1.8426358962848044E-6</v>
      </c>
      <c r="N134" s="78">
        <f t="shared" si="2"/>
        <v>4.4237527758012019E-4</v>
      </c>
      <c r="O134" s="78">
        <f>L134/'סכום נכסי הקרן'!$C$42</f>
        <v>4.394594170824773E-6</v>
      </c>
    </row>
    <row r="135" spans="2:15">
      <c r="B135" s="73"/>
      <c r="C135" s="70"/>
      <c r="D135" s="70"/>
      <c r="E135" s="70"/>
      <c r="F135" s="70"/>
      <c r="G135" s="70"/>
      <c r="H135" s="70"/>
      <c r="I135" s="77"/>
      <c r="J135" s="79"/>
      <c r="K135" s="70"/>
      <c r="L135" s="70"/>
      <c r="M135" s="70"/>
      <c r="N135" s="78"/>
      <c r="O135" s="70"/>
    </row>
    <row r="136" spans="2:15">
      <c r="B136" s="71" t="s">
        <v>223</v>
      </c>
      <c r="C136" s="72"/>
      <c r="D136" s="72"/>
      <c r="E136" s="72"/>
      <c r="F136" s="72"/>
      <c r="G136" s="72"/>
      <c r="H136" s="72"/>
      <c r="I136" s="80"/>
      <c r="J136" s="82"/>
      <c r="K136" s="80">
        <f>K137+K165</f>
        <v>4.4139024999999998E-2</v>
      </c>
      <c r="L136" s="80">
        <f>L137+L165</f>
        <v>301.62332330300006</v>
      </c>
      <c r="M136" s="72"/>
      <c r="N136" s="81">
        <f t="shared" ref="N136:N163" si="3">L136/$L$11</f>
        <v>0.38023528341752938</v>
      </c>
      <c r="O136" s="81">
        <f>L136/'סכום נכסי הקרן'!$C$42</f>
        <v>3.7772901080484604E-3</v>
      </c>
    </row>
    <row r="137" spans="2:15">
      <c r="B137" s="89" t="s">
        <v>61</v>
      </c>
      <c r="C137" s="72"/>
      <c r="D137" s="72"/>
      <c r="E137" s="72"/>
      <c r="F137" s="72"/>
      <c r="G137" s="72"/>
      <c r="H137" s="72"/>
      <c r="I137" s="80"/>
      <c r="J137" s="82"/>
      <c r="K137" s="80">
        <f>SUM(K138:K163)</f>
        <v>0</v>
      </c>
      <c r="L137" s="80">
        <f>SUM(L138:L163)</f>
        <v>105.85350192400003</v>
      </c>
      <c r="M137" s="72"/>
      <c r="N137" s="81">
        <f t="shared" si="3"/>
        <v>0.1334420556873753</v>
      </c>
      <c r="O137" s="81">
        <f>L137/'סכום נכסי הקרן'!$C$42</f>
        <v>1.3256248931325166E-3</v>
      </c>
    </row>
    <row r="138" spans="2:15">
      <c r="B138" s="76" t="s">
        <v>1164</v>
      </c>
      <c r="C138" s="70" t="s">
        <v>1165</v>
      </c>
      <c r="D138" s="83" t="s">
        <v>1166</v>
      </c>
      <c r="E138" s="83" t="s">
        <v>1167</v>
      </c>
      <c r="F138" s="70" t="s">
        <v>942</v>
      </c>
      <c r="G138" s="83" t="s">
        <v>186</v>
      </c>
      <c r="H138" s="83" t="s">
        <v>157</v>
      </c>
      <c r="I138" s="77">
        <v>49.490727000000007</v>
      </c>
      <c r="J138" s="79">
        <v>910</v>
      </c>
      <c r="K138" s="70"/>
      <c r="L138" s="77">
        <v>1.5497080890000003</v>
      </c>
      <c r="M138" s="78">
        <v>1.4096867900843708E-6</v>
      </c>
      <c r="N138" s="78">
        <f t="shared" si="3"/>
        <v>1.9536078575840424E-3</v>
      </c>
      <c r="O138" s="78">
        <f>L138/'סכום נכסי הקרן'!$C$42</f>
        <v>1.9407308993349857E-5</v>
      </c>
    </row>
    <row r="139" spans="2:15">
      <c r="B139" s="76" t="s">
        <v>1168</v>
      </c>
      <c r="C139" s="70" t="s">
        <v>1169</v>
      </c>
      <c r="D139" s="83" t="s">
        <v>1170</v>
      </c>
      <c r="E139" s="83" t="s">
        <v>1167</v>
      </c>
      <c r="F139" s="70" t="s">
        <v>1171</v>
      </c>
      <c r="G139" s="83" t="s">
        <v>1172</v>
      </c>
      <c r="H139" s="83" t="s">
        <v>157</v>
      </c>
      <c r="I139" s="77">
        <v>4.525671</v>
      </c>
      <c r="J139" s="79">
        <v>3146</v>
      </c>
      <c r="K139" s="70"/>
      <c r="L139" s="77">
        <v>0.48992133300000007</v>
      </c>
      <c r="M139" s="78">
        <v>1.3846271472000536E-7</v>
      </c>
      <c r="N139" s="78">
        <f t="shared" si="3"/>
        <v>6.1760932432407799E-4</v>
      </c>
      <c r="O139" s="78">
        <f>L139/'סכום נכסי הקרן'!$C$42</f>
        <v>6.1353843084733677E-6</v>
      </c>
    </row>
    <row r="140" spans="2:15">
      <c r="B140" s="76" t="s">
        <v>1173</v>
      </c>
      <c r="C140" s="70" t="s">
        <v>1174</v>
      </c>
      <c r="D140" s="83" t="s">
        <v>1166</v>
      </c>
      <c r="E140" s="83" t="s">
        <v>1167</v>
      </c>
      <c r="F140" s="70" t="s">
        <v>1175</v>
      </c>
      <c r="G140" s="83" t="s">
        <v>1176</v>
      </c>
      <c r="H140" s="83" t="s">
        <v>157</v>
      </c>
      <c r="I140" s="77">
        <v>27.971175000000002</v>
      </c>
      <c r="J140" s="79">
        <v>980</v>
      </c>
      <c r="K140" s="70"/>
      <c r="L140" s="77">
        <v>0.9432383630000003</v>
      </c>
      <c r="M140" s="78">
        <v>8.1308922147114192E-7</v>
      </c>
      <c r="N140" s="78">
        <f t="shared" si="3"/>
        <v>1.1890741815257502E-3</v>
      </c>
      <c r="O140" s="78">
        <f>L140/'סכום נכסי הקרן'!$C$42</f>
        <v>1.1812365499708312E-5</v>
      </c>
    </row>
    <row r="141" spans="2:15">
      <c r="B141" s="76" t="s">
        <v>1177</v>
      </c>
      <c r="C141" s="70" t="s">
        <v>1178</v>
      </c>
      <c r="D141" s="83" t="s">
        <v>1166</v>
      </c>
      <c r="E141" s="83" t="s">
        <v>1167</v>
      </c>
      <c r="F141" s="70" t="s">
        <v>1028</v>
      </c>
      <c r="G141" s="83" t="s">
        <v>874</v>
      </c>
      <c r="H141" s="83" t="s">
        <v>157</v>
      </c>
      <c r="I141" s="77">
        <v>33.99790500000001</v>
      </c>
      <c r="J141" s="79">
        <v>1538</v>
      </c>
      <c r="K141" s="70"/>
      <c r="L141" s="77">
        <v>1.7992568360000003</v>
      </c>
      <c r="M141" s="78">
        <v>8.684145693694631E-7</v>
      </c>
      <c r="N141" s="78">
        <f t="shared" si="3"/>
        <v>2.2681963897404696E-3</v>
      </c>
      <c r="O141" s="78">
        <f>L141/'סכום נכסי הקרן'!$C$42</f>
        <v>2.2532458611080403E-5</v>
      </c>
    </row>
    <row r="142" spans="2:15">
      <c r="B142" s="76" t="s">
        <v>1179</v>
      </c>
      <c r="C142" s="70" t="s">
        <v>1180</v>
      </c>
      <c r="D142" s="83" t="s">
        <v>1166</v>
      </c>
      <c r="E142" s="83" t="s">
        <v>1167</v>
      </c>
      <c r="F142" s="70" t="s">
        <v>1181</v>
      </c>
      <c r="G142" s="83" t="s">
        <v>1182</v>
      </c>
      <c r="H142" s="83" t="s">
        <v>157</v>
      </c>
      <c r="I142" s="77">
        <v>7.6039860000000008</v>
      </c>
      <c r="J142" s="79">
        <v>12034</v>
      </c>
      <c r="K142" s="70"/>
      <c r="L142" s="77">
        <v>3.1487342740000002</v>
      </c>
      <c r="M142" s="78">
        <v>5.4236669117164352E-8</v>
      </c>
      <c r="N142" s="78">
        <f t="shared" si="3"/>
        <v>3.9693875658221361E-3</v>
      </c>
      <c r="O142" s="78">
        <f>L142/'סכום נכסי הקרן'!$C$42</f>
        <v>3.9432238514610424E-5</v>
      </c>
    </row>
    <row r="143" spans="2:15">
      <c r="B143" s="76" t="s">
        <v>1183</v>
      </c>
      <c r="C143" s="70" t="s">
        <v>1184</v>
      </c>
      <c r="D143" s="83" t="s">
        <v>1166</v>
      </c>
      <c r="E143" s="83" t="s">
        <v>1167</v>
      </c>
      <c r="F143" s="70" t="s">
        <v>1185</v>
      </c>
      <c r="G143" s="83" t="s">
        <v>1182</v>
      </c>
      <c r="H143" s="83" t="s">
        <v>157</v>
      </c>
      <c r="I143" s="77">
        <v>10.559080000000002</v>
      </c>
      <c r="J143" s="79">
        <v>10342</v>
      </c>
      <c r="K143" s="70"/>
      <c r="L143" s="77">
        <v>3.7576410040000003</v>
      </c>
      <c r="M143" s="78">
        <v>2.7262349261380283E-7</v>
      </c>
      <c r="N143" s="78">
        <f t="shared" si="3"/>
        <v>4.7369934012097608E-3</v>
      </c>
      <c r="O143" s="78">
        <f>L143/'סכום נכסי הקרן'!$C$42</f>
        <v>4.705770110406217E-5</v>
      </c>
    </row>
    <row r="144" spans="2:15">
      <c r="B144" s="76" t="s">
        <v>1186</v>
      </c>
      <c r="C144" s="70" t="s">
        <v>1187</v>
      </c>
      <c r="D144" s="83" t="s">
        <v>1166</v>
      </c>
      <c r="E144" s="83" t="s">
        <v>1167</v>
      </c>
      <c r="F144" s="70" t="s">
        <v>848</v>
      </c>
      <c r="G144" s="83" t="s">
        <v>676</v>
      </c>
      <c r="H144" s="83" t="s">
        <v>157</v>
      </c>
      <c r="I144" s="77">
        <v>0.17189200000000004</v>
      </c>
      <c r="J144" s="79">
        <v>12030</v>
      </c>
      <c r="K144" s="70"/>
      <c r="L144" s="77">
        <v>7.1155089000000019E-2</v>
      </c>
      <c r="M144" s="78">
        <v>3.8891062173616071E-9</v>
      </c>
      <c r="N144" s="78">
        <f t="shared" si="3"/>
        <v>8.9700209971280514E-5</v>
      </c>
      <c r="O144" s="78">
        <f>L144/'סכום נכסי הקרן'!$C$42</f>
        <v>8.9108962421651875E-7</v>
      </c>
    </row>
    <row r="145" spans="2:15">
      <c r="B145" s="76" t="s">
        <v>1190</v>
      </c>
      <c r="C145" s="70" t="s">
        <v>1191</v>
      </c>
      <c r="D145" s="83" t="s">
        <v>1170</v>
      </c>
      <c r="E145" s="83" t="s">
        <v>1167</v>
      </c>
      <c r="F145" s="70" t="s">
        <v>1192</v>
      </c>
      <c r="G145" s="83" t="s">
        <v>1193</v>
      </c>
      <c r="H145" s="83" t="s">
        <v>157</v>
      </c>
      <c r="I145" s="77">
        <v>10.498991</v>
      </c>
      <c r="J145" s="79">
        <v>13898</v>
      </c>
      <c r="K145" s="70"/>
      <c r="L145" s="77">
        <v>5.0209345790000004</v>
      </c>
      <c r="M145" s="78">
        <v>2.9896973386602143E-7</v>
      </c>
      <c r="N145" s="78">
        <f t="shared" si="3"/>
        <v>6.3295386502624264E-3</v>
      </c>
      <c r="O145" s="78">
        <f>L145/'סכום נכסי הקרן'!$C$42</f>
        <v>6.2878182995693174E-5</v>
      </c>
    </row>
    <row r="146" spans="2:15">
      <c r="B146" s="76" t="s">
        <v>1196</v>
      </c>
      <c r="C146" s="70" t="s">
        <v>1197</v>
      </c>
      <c r="D146" s="83" t="s">
        <v>1166</v>
      </c>
      <c r="E146" s="83" t="s">
        <v>1167</v>
      </c>
      <c r="F146" s="70" t="s">
        <v>1198</v>
      </c>
      <c r="G146" s="83" t="s">
        <v>1199</v>
      </c>
      <c r="H146" s="83" t="s">
        <v>157</v>
      </c>
      <c r="I146" s="77">
        <v>4.8167090000000012</v>
      </c>
      <c r="J146" s="79">
        <v>1392</v>
      </c>
      <c r="K146" s="70"/>
      <c r="L146" s="77">
        <v>0.23071417200000005</v>
      </c>
      <c r="M146" s="78">
        <v>2.3142450315197409E-7</v>
      </c>
      <c r="N146" s="78">
        <f t="shared" si="3"/>
        <v>2.9084510978195991E-4</v>
      </c>
      <c r="O146" s="78">
        <f>L146/'סכום נכסי הקרן'!$C$42</f>
        <v>2.8892804115374697E-6</v>
      </c>
    </row>
    <row r="147" spans="2:15">
      <c r="B147" s="76" t="s">
        <v>1200</v>
      </c>
      <c r="C147" s="70" t="s">
        <v>1201</v>
      </c>
      <c r="D147" s="83" t="s">
        <v>1166</v>
      </c>
      <c r="E147" s="83" t="s">
        <v>1167</v>
      </c>
      <c r="F147" s="70" t="s">
        <v>1202</v>
      </c>
      <c r="G147" s="83" t="s">
        <v>1182</v>
      </c>
      <c r="H147" s="83" t="s">
        <v>157</v>
      </c>
      <c r="I147" s="77">
        <v>0.49112000000000011</v>
      </c>
      <c r="J147" s="79">
        <v>8465</v>
      </c>
      <c r="K147" s="70"/>
      <c r="L147" s="77">
        <v>0.14305375300000003</v>
      </c>
      <c r="M147" s="78">
        <v>5.4321180082730972E-9</v>
      </c>
      <c r="N147" s="78">
        <f t="shared" si="3"/>
        <v>1.8033779258261765E-4</v>
      </c>
      <c r="O147" s="78">
        <f>L147/'סכום נכסי הקרן'!$C$42</f>
        <v>1.791491189105711E-6</v>
      </c>
    </row>
    <row r="148" spans="2:15">
      <c r="B148" s="76" t="s">
        <v>1203</v>
      </c>
      <c r="C148" s="70" t="s">
        <v>1204</v>
      </c>
      <c r="D148" s="83" t="s">
        <v>1166</v>
      </c>
      <c r="E148" s="83" t="s">
        <v>1167</v>
      </c>
      <c r="F148" s="70" t="s">
        <v>1024</v>
      </c>
      <c r="G148" s="83" t="s">
        <v>1025</v>
      </c>
      <c r="H148" s="83" t="s">
        <v>157</v>
      </c>
      <c r="I148" s="77">
        <v>11.336867000000002</v>
      </c>
      <c r="J148" s="79">
        <v>836</v>
      </c>
      <c r="K148" s="70"/>
      <c r="L148" s="77">
        <v>0.32612492500000007</v>
      </c>
      <c r="M148" s="78">
        <v>2.5464793527225931E-7</v>
      </c>
      <c r="N148" s="78">
        <f t="shared" si="3"/>
        <v>4.1112272727770896E-4</v>
      </c>
      <c r="O148" s="78">
        <f>L148/'סכום נכסי הקרן'!$C$42</f>
        <v>4.0841286399893385E-6</v>
      </c>
    </row>
    <row r="149" spans="2:15">
      <c r="B149" s="76" t="s">
        <v>1205</v>
      </c>
      <c r="C149" s="70" t="s">
        <v>1206</v>
      </c>
      <c r="D149" s="83" t="s">
        <v>1166</v>
      </c>
      <c r="E149" s="83" t="s">
        <v>1167</v>
      </c>
      <c r="F149" s="70" t="s">
        <v>1207</v>
      </c>
      <c r="G149" s="83" t="s">
        <v>1176</v>
      </c>
      <c r="H149" s="83" t="s">
        <v>157</v>
      </c>
      <c r="I149" s="77">
        <v>38.658044000000004</v>
      </c>
      <c r="J149" s="79">
        <v>6487</v>
      </c>
      <c r="K149" s="70"/>
      <c r="L149" s="77">
        <v>8.6291585610000006</v>
      </c>
      <c r="M149" s="78">
        <v>8.5869010702738811E-7</v>
      </c>
      <c r="N149" s="78">
        <f t="shared" si="3"/>
        <v>1.0878172533761749E-2</v>
      </c>
      <c r="O149" s="78">
        <f>L149/'סכום נכסי הקרן'!$C$42</f>
        <v>1.0806470440120235E-4</v>
      </c>
    </row>
    <row r="150" spans="2:15">
      <c r="B150" s="76" t="s">
        <v>1210</v>
      </c>
      <c r="C150" s="70" t="s">
        <v>1211</v>
      </c>
      <c r="D150" s="83" t="s">
        <v>1166</v>
      </c>
      <c r="E150" s="83" t="s">
        <v>1167</v>
      </c>
      <c r="F150" s="70" t="s">
        <v>1212</v>
      </c>
      <c r="G150" s="83" t="s">
        <v>1213</v>
      </c>
      <c r="H150" s="83" t="s">
        <v>157</v>
      </c>
      <c r="I150" s="77">
        <v>46.880154000000005</v>
      </c>
      <c r="J150" s="79">
        <v>376</v>
      </c>
      <c r="K150" s="70"/>
      <c r="L150" s="77">
        <v>0.60654293700000017</v>
      </c>
      <c r="M150" s="78">
        <v>1.7228302332780914E-6</v>
      </c>
      <c r="N150" s="78">
        <f t="shared" si="3"/>
        <v>7.6462596801048438E-4</v>
      </c>
      <c r="O150" s="78">
        <f>L150/'סכום נכסי הקרן'!$C$42</f>
        <v>7.5958603298565705E-6</v>
      </c>
    </row>
    <row r="151" spans="2:15">
      <c r="B151" s="76" t="s">
        <v>1214</v>
      </c>
      <c r="C151" s="70" t="s">
        <v>1215</v>
      </c>
      <c r="D151" s="83" t="s">
        <v>1166</v>
      </c>
      <c r="E151" s="83" t="s">
        <v>1167</v>
      </c>
      <c r="F151" s="70" t="s">
        <v>900</v>
      </c>
      <c r="G151" s="83" t="s">
        <v>186</v>
      </c>
      <c r="H151" s="83" t="s">
        <v>157</v>
      </c>
      <c r="I151" s="77">
        <v>32.486851000000009</v>
      </c>
      <c r="J151" s="79">
        <v>22703</v>
      </c>
      <c r="K151" s="70"/>
      <c r="L151" s="77">
        <v>25.379060592000005</v>
      </c>
      <c r="M151" s="78">
        <v>5.1786483256200833E-7</v>
      </c>
      <c r="N151" s="78">
        <f t="shared" si="3"/>
        <v>3.1993594498578318E-2</v>
      </c>
      <c r="O151" s="78">
        <f>L151/'סכום נכסי הקרן'!$C$42</f>
        <v>3.1782712780941839E-4</v>
      </c>
    </row>
    <row r="152" spans="2:15">
      <c r="B152" s="76" t="s">
        <v>1216</v>
      </c>
      <c r="C152" s="70" t="s">
        <v>1217</v>
      </c>
      <c r="D152" s="83" t="s">
        <v>1166</v>
      </c>
      <c r="E152" s="83" t="s">
        <v>1167</v>
      </c>
      <c r="F152" s="70" t="s">
        <v>897</v>
      </c>
      <c r="G152" s="83" t="s">
        <v>874</v>
      </c>
      <c r="H152" s="83" t="s">
        <v>157</v>
      </c>
      <c r="I152" s="77">
        <v>26.005123000000005</v>
      </c>
      <c r="J152" s="79">
        <v>5214</v>
      </c>
      <c r="K152" s="70"/>
      <c r="L152" s="77">
        <v>4.6656764180000003</v>
      </c>
      <c r="M152" s="78">
        <v>9.2572693516239937E-7</v>
      </c>
      <c r="N152" s="78">
        <f t="shared" si="3"/>
        <v>5.8816897039177599E-3</v>
      </c>
      <c r="O152" s="78">
        <f>L152/'סכום נכסי הקרן'!$C$42</f>
        <v>5.8429212927152587E-5</v>
      </c>
    </row>
    <row r="153" spans="2:15">
      <c r="B153" s="76" t="s">
        <v>1220</v>
      </c>
      <c r="C153" s="70" t="s">
        <v>1221</v>
      </c>
      <c r="D153" s="83" t="s">
        <v>1166</v>
      </c>
      <c r="E153" s="83" t="s">
        <v>1167</v>
      </c>
      <c r="F153" s="70" t="s">
        <v>743</v>
      </c>
      <c r="G153" s="83" t="s">
        <v>185</v>
      </c>
      <c r="H153" s="83" t="s">
        <v>157</v>
      </c>
      <c r="I153" s="77">
        <v>1.8160880000000004</v>
      </c>
      <c r="J153" s="79">
        <v>391</v>
      </c>
      <c r="K153" s="70"/>
      <c r="L153" s="77">
        <v>2.4434212000000004E-2</v>
      </c>
      <c r="M153" s="78">
        <v>9.8914829988706246E-9</v>
      </c>
      <c r="N153" s="78">
        <f t="shared" si="3"/>
        <v>3.0802490414744358E-5</v>
      </c>
      <c r="O153" s="78">
        <f>L153/'סכום נכסי הקרן'!$C$42</f>
        <v>3.0599459708506233E-7</v>
      </c>
    </row>
    <row r="154" spans="2:15">
      <c r="B154" s="76" t="s">
        <v>1224</v>
      </c>
      <c r="C154" s="70" t="s">
        <v>1225</v>
      </c>
      <c r="D154" s="83" t="s">
        <v>1166</v>
      </c>
      <c r="E154" s="83" t="s">
        <v>1167</v>
      </c>
      <c r="F154" s="70" t="s">
        <v>1226</v>
      </c>
      <c r="G154" s="83" t="s">
        <v>1213</v>
      </c>
      <c r="H154" s="83" t="s">
        <v>157</v>
      </c>
      <c r="I154" s="77">
        <v>21.863152000000003</v>
      </c>
      <c r="J154" s="79">
        <v>1022</v>
      </c>
      <c r="K154" s="70"/>
      <c r="L154" s="77">
        <v>0.76886191100000012</v>
      </c>
      <c r="M154" s="78">
        <v>5.8444178819285038E-7</v>
      </c>
      <c r="N154" s="78">
        <f t="shared" si="3"/>
        <v>9.6925006805374076E-4</v>
      </c>
      <c r="O154" s="78">
        <f>L154/'סכום נכסי הקרן'!$C$42</f>
        <v>9.6286137924356262E-6</v>
      </c>
    </row>
    <row r="155" spans="2:15">
      <c r="B155" s="76" t="s">
        <v>1227</v>
      </c>
      <c r="C155" s="70" t="s">
        <v>1228</v>
      </c>
      <c r="D155" s="83" t="s">
        <v>1166</v>
      </c>
      <c r="E155" s="83" t="s">
        <v>1167</v>
      </c>
      <c r="F155" s="70" t="s">
        <v>1229</v>
      </c>
      <c r="G155" s="83" t="s">
        <v>186</v>
      </c>
      <c r="H155" s="83" t="s">
        <v>157</v>
      </c>
      <c r="I155" s="77">
        <v>8.180709000000002</v>
      </c>
      <c r="J155" s="79">
        <v>3058</v>
      </c>
      <c r="K155" s="70"/>
      <c r="L155" s="77">
        <v>0.86082144500000002</v>
      </c>
      <c r="M155" s="78">
        <v>1.6309268786868615E-7</v>
      </c>
      <c r="N155" s="78">
        <f t="shared" si="3"/>
        <v>1.0851769767905297E-3</v>
      </c>
      <c r="O155" s="78">
        <f>L155/'סכום נכסי הקרן'!$C$42</f>
        <v>1.0780241704743993E-5</v>
      </c>
    </row>
    <row r="156" spans="2:15">
      <c r="B156" s="76" t="s">
        <v>1230</v>
      </c>
      <c r="C156" s="70" t="s">
        <v>1231</v>
      </c>
      <c r="D156" s="83" t="s">
        <v>1166</v>
      </c>
      <c r="E156" s="83" t="s">
        <v>1167</v>
      </c>
      <c r="F156" s="70" t="s">
        <v>1232</v>
      </c>
      <c r="G156" s="83" t="s">
        <v>1213</v>
      </c>
      <c r="H156" s="83" t="s">
        <v>157</v>
      </c>
      <c r="I156" s="77">
        <v>30.415946000000009</v>
      </c>
      <c r="J156" s="79">
        <v>724</v>
      </c>
      <c r="K156" s="70"/>
      <c r="L156" s="77">
        <v>0.75774758700000011</v>
      </c>
      <c r="M156" s="78">
        <v>1.322607939105659E-6</v>
      </c>
      <c r="N156" s="78">
        <f t="shared" si="3"/>
        <v>9.5523902245602053E-4</v>
      </c>
      <c r="O156" s="78">
        <f>L156/'סכום נכסי הקרן'!$C$42</f>
        <v>9.48942685674673E-6</v>
      </c>
    </row>
    <row r="157" spans="2:15">
      <c r="B157" s="76" t="s">
        <v>1233</v>
      </c>
      <c r="C157" s="70" t="s">
        <v>1234</v>
      </c>
      <c r="D157" s="83" t="s">
        <v>1166</v>
      </c>
      <c r="E157" s="83" t="s">
        <v>1167</v>
      </c>
      <c r="F157" s="70" t="s">
        <v>1235</v>
      </c>
      <c r="G157" s="83" t="s">
        <v>1236</v>
      </c>
      <c r="H157" s="83" t="s">
        <v>157</v>
      </c>
      <c r="I157" s="77">
        <v>24.324707000000004</v>
      </c>
      <c r="J157" s="79">
        <v>23835</v>
      </c>
      <c r="K157" s="70"/>
      <c r="L157" s="77">
        <v>19.950208886000006</v>
      </c>
      <c r="M157" s="78">
        <v>4.8534341018818029E-7</v>
      </c>
      <c r="N157" s="78">
        <f t="shared" si="3"/>
        <v>2.5149823451771754E-2</v>
      </c>
      <c r="O157" s="78">
        <f>L157/'סכום נכסי הקרן'!$C$42</f>
        <v>2.4984051582405858E-4</v>
      </c>
    </row>
    <row r="158" spans="2:15">
      <c r="B158" s="76" t="s">
        <v>1237</v>
      </c>
      <c r="C158" s="70" t="s">
        <v>1238</v>
      </c>
      <c r="D158" s="83" t="s">
        <v>1166</v>
      </c>
      <c r="E158" s="83" t="s">
        <v>1167</v>
      </c>
      <c r="F158" s="70" t="s">
        <v>877</v>
      </c>
      <c r="G158" s="83" t="s">
        <v>878</v>
      </c>
      <c r="H158" s="83" t="s">
        <v>157</v>
      </c>
      <c r="I158" s="77">
        <v>428.81651700000003</v>
      </c>
      <c r="J158" s="79">
        <v>901</v>
      </c>
      <c r="K158" s="70"/>
      <c r="L158" s="77">
        <v>13.294774285000001</v>
      </c>
      <c r="M158" s="78">
        <v>3.9150019764018454E-7</v>
      </c>
      <c r="N158" s="78">
        <f t="shared" si="3"/>
        <v>1.675978572502777E-2</v>
      </c>
      <c r="O158" s="78">
        <f>L158/'סכום נכסי הקרן'!$C$42</f>
        <v>1.664931572450719E-4</v>
      </c>
    </row>
    <row r="159" spans="2:15">
      <c r="B159" s="76" t="s">
        <v>1239</v>
      </c>
      <c r="C159" s="70" t="s">
        <v>1240</v>
      </c>
      <c r="D159" s="83" t="s">
        <v>1166</v>
      </c>
      <c r="E159" s="83" t="s">
        <v>1167</v>
      </c>
      <c r="F159" s="70" t="s">
        <v>873</v>
      </c>
      <c r="G159" s="83" t="s">
        <v>874</v>
      </c>
      <c r="H159" s="83" t="s">
        <v>157</v>
      </c>
      <c r="I159" s="77">
        <v>42.892186000000009</v>
      </c>
      <c r="J159" s="79">
        <v>1822</v>
      </c>
      <c r="K159" s="70"/>
      <c r="L159" s="77">
        <v>2.6891264719999999</v>
      </c>
      <c r="M159" s="78">
        <v>3.9988083431270716E-7</v>
      </c>
      <c r="N159" s="78">
        <f t="shared" si="3"/>
        <v>3.3899923753553133E-3</v>
      </c>
      <c r="O159" s="78">
        <f>L159/'סכום נכסי הקרן'!$C$42</f>
        <v>3.3676476708576281E-5</v>
      </c>
    </row>
    <row r="160" spans="2:15">
      <c r="B160" s="76" t="s">
        <v>1241</v>
      </c>
      <c r="C160" s="70" t="s">
        <v>1242</v>
      </c>
      <c r="D160" s="83" t="s">
        <v>1170</v>
      </c>
      <c r="E160" s="83" t="s">
        <v>1167</v>
      </c>
      <c r="F160" s="70" t="s">
        <v>1243</v>
      </c>
      <c r="G160" s="83" t="s">
        <v>1182</v>
      </c>
      <c r="H160" s="83" t="s">
        <v>157</v>
      </c>
      <c r="I160" s="77">
        <v>14.096175000000002</v>
      </c>
      <c r="J160" s="79">
        <v>825</v>
      </c>
      <c r="K160" s="70"/>
      <c r="L160" s="77">
        <v>0.40016575000000004</v>
      </c>
      <c r="M160" s="78">
        <v>3.9469164803809249E-7</v>
      </c>
      <c r="N160" s="78">
        <f t="shared" si="3"/>
        <v>5.0446078141107992E-4</v>
      </c>
      <c r="O160" s="78">
        <f>L160/'סכום נכסי הקרן'!$C$42</f>
        <v>5.0113569219458265E-6</v>
      </c>
    </row>
    <row r="161" spans="2:15">
      <c r="B161" s="76" t="s">
        <v>1244</v>
      </c>
      <c r="C161" s="70" t="s">
        <v>1245</v>
      </c>
      <c r="D161" s="83" t="s">
        <v>1166</v>
      </c>
      <c r="E161" s="83" t="s">
        <v>1167</v>
      </c>
      <c r="F161" s="70" t="s">
        <v>1246</v>
      </c>
      <c r="G161" s="83" t="s">
        <v>1213</v>
      </c>
      <c r="H161" s="83" t="s">
        <v>157</v>
      </c>
      <c r="I161" s="77">
        <v>18.129744000000002</v>
      </c>
      <c r="J161" s="79">
        <v>1929</v>
      </c>
      <c r="K161" s="70"/>
      <c r="L161" s="77">
        <v>1.203396017</v>
      </c>
      <c r="M161" s="78">
        <v>8.2318876956695815E-7</v>
      </c>
      <c r="N161" s="78">
        <f t="shared" si="3"/>
        <v>1.5170366156593892E-3</v>
      </c>
      <c r="O161" s="78">
        <f>L161/'סכום נכסי הקרן'!$C$42</f>
        <v>1.5070372613435776E-5</v>
      </c>
    </row>
    <row r="162" spans="2:15">
      <c r="B162" s="76" t="s">
        <v>1247</v>
      </c>
      <c r="C162" s="70" t="s">
        <v>1248</v>
      </c>
      <c r="D162" s="83" t="s">
        <v>1166</v>
      </c>
      <c r="E162" s="83" t="s">
        <v>1167</v>
      </c>
      <c r="F162" s="70" t="s">
        <v>1249</v>
      </c>
      <c r="G162" s="83" t="s">
        <v>1182</v>
      </c>
      <c r="H162" s="83" t="s">
        <v>157</v>
      </c>
      <c r="I162" s="77">
        <v>25.906580000000005</v>
      </c>
      <c r="J162" s="79">
        <v>4818</v>
      </c>
      <c r="K162" s="70"/>
      <c r="L162" s="77">
        <v>4.2949840230000005</v>
      </c>
      <c r="M162" s="78">
        <v>3.961240286015758E-7</v>
      </c>
      <c r="N162" s="78">
        <f t="shared" si="3"/>
        <v>5.4143839056458075E-3</v>
      </c>
      <c r="O162" s="78">
        <f>L162/'סכום נכסי הקרן'!$C$42</f>
        <v>5.3786956813040056E-5</v>
      </c>
    </row>
    <row r="163" spans="2:15">
      <c r="B163" s="76" t="s">
        <v>1250</v>
      </c>
      <c r="C163" s="70" t="s">
        <v>1251</v>
      </c>
      <c r="D163" s="83" t="s">
        <v>1166</v>
      </c>
      <c r="E163" s="83" t="s">
        <v>1167</v>
      </c>
      <c r="F163" s="70" t="s">
        <v>1252</v>
      </c>
      <c r="G163" s="83" t="s">
        <v>1182</v>
      </c>
      <c r="H163" s="83" t="s">
        <v>157</v>
      </c>
      <c r="I163" s="77">
        <v>5.5283910000000001</v>
      </c>
      <c r="J163" s="79">
        <v>25485</v>
      </c>
      <c r="K163" s="70"/>
      <c r="L163" s="77">
        <v>4.8480604110000014</v>
      </c>
      <c r="M163" s="78">
        <v>1.0030264472726895E-7</v>
      </c>
      <c r="N163" s="78">
        <f t="shared" si="3"/>
        <v>6.1116083604385984E-3</v>
      </c>
      <c r="O163" s="78">
        <f>L163/'סכום נכסי הקרן'!$C$42</f>
        <v>6.0713244695920088E-5</v>
      </c>
    </row>
    <row r="164" spans="2:15">
      <c r="B164" s="73"/>
      <c r="C164" s="70"/>
      <c r="D164" s="70"/>
      <c r="E164" s="70"/>
      <c r="F164" s="70"/>
      <c r="G164" s="70"/>
      <c r="H164" s="70"/>
      <c r="I164" s="77"/>
      <c r="J164" s="79"/>
      <c r="K164" s="70"/>
      <c r="L164" s="70"/>
      <c r="M164" s="70"/>
      <c r="N164" s="78"/>
      <c r="O164" s="70"/>
    </row>
    <row r="165" spans="2:15">
      <c r="B165" s="89" t="s">
        <v>60</v>
      </c>
      <c r="C165" s="72"/>
      <c r="D165" s="72"/>
      <c r="E165" s="72"/>
      <c r="F165" s="72"/>
      <c r="G165" s="72"/>
      <c r="H165" s="72"/>
      <c r="I165" s="80"/>
      <c r="J165" s="82"/>
      <c r="K165" s="80">
        <f>SUM(K166:K259)</f>
        <v>4.4139024999999998E-2</v>
      </c>
      <c r="L165" s="80">
        <f>SUM(L166:L259)</f>
        <v>195.76982137900004</v>
      </c>
      <c r="M165" s="72"/>
      <c r="N165" s="81">
        <f t="shared" ref="N165:N233" si="4">L165/$L$11</f>
        <v>0.24679322773015405</v>
      </c>
      <c r="O165" s="81">
        <f>L165/'סכום נכסי הקרן'!$C$42</f>
        <v>2.4516652149159436E-3</v>
      </c>
    </row>
    <row r="166" spans="2:15">
      <c r="B166" s="76" t="s">
        <v>1253</v>
      </c>
      <c r="C166" s="70" t="s">
        <v>1254</v>
      </c>
      <c r="D166" s="83" t="s">
        <v>133</v>
      </c>
      <c r="E166" s="83" t="s">
        <v>1167</v>
      </c>
      <c r="F166" s="70"/>
      <c r="G166" s="83" t="s">
        <v>1176</v>
      </c>
      <c r="H166" s="83" t="s">
        <v>1255</v>
      </c>
      <c r="I166" s="77">
        <v>20.927952000000005</v>
      </c>
      <c r="J166" s="79">
        <v>2345</v>
      </c>
      <c r="K166" s="70"/>
      <c r="L166" s="77">
        <v>1.8285735380000003</v>
      </c>
      <c r="M166" s="78">
        <v>9.6524542843717659E-9</v>
      </c>
      <c r="N166" s="78">
        <f t="shared" si="4"/>
        <v>2.3051538914739783E-3</v>
      </c>
      <c r="O166" s="78">
        <f>L166/'סכום נכסי הקרן'!$C$42</f>
        <v>2.2899597621593731E-5</v>
      </c>
    </row>
    <row r="167" spans="2:15">
      <c r="B167" s="76" t="s">
        <v>1256</v>
      </c>
      <c r="C167" s="70" t="s">
        <v>1257</v>
      </c>
      <c r="D167" s="83" t="s">
        <v>26</v>
      </c>
      <c r="E167" s="83" t="s">
        <v>1167</v>
      </c>
      <c r="F167" s="70"/>
      <c r="G167" s="83" t="s">
        <v>1258</v>
      </c>
      <c r="H167" s="83" t="s">
        <v>159</v>
      </c>
      <c r="I167" s="77">
        <v>2.1227239999999998</v>
      </c>
      <c r="J167" s="79">
        <v>27740</v>
      </c>
      <c r="K167" s="70"/>
      <c r="L167" s="77">
        <v>2.3705667159999999</v>
      </c>
      <c r="M167" s="78">
        <v>1.0591579664129523E-8</v>
      </c>
      <c r="N167" s="78">
        <f t="shared" si="4"/>
        <v>2.9884065238978035E-3</v>
      </c>
      <c r="O167" s="78">
        <f>L167/'סכום נכסי הקרן'!$C$42</f>
        <v>2.9687088215723072E-5</v>
      </c>
    </row>
    <row r="168" spans="2:15">
      <c r="B168" s="76" t="s">
        <v>1259</v>
      </c>
      <c r="C168" s="70" t="s">
        <v>1260</v>
      </c>
      <c r="D168" s="83" t="s">
        <v>26</v>
      </c>
      <c r="E168" s="83" t="s">
        <v>1167</v>
      </c>
      <c r="F168" s="70"/>
      <c r="G168" s="83" t="s">
        <v>1176</v>
      </c>
      <c r="H168" s="83" t="s">
        <v>159</v>
      </c>
      <c r="I168" s="77">
        <v>6.086303</v>
      </c>
      <c r="J168" s="79">
        <v>6207</v>
      </c>
      <c r="K168" s="70"/>
      <c r="L168" s="77">
        <v>1.5208540559999999</v>
      </c>
      <c r="M168" s="78">
        <v>7.7625005020631284E-9</v>
      </c>
      <c r="N168" s="78">
        <f t="shared" si="4"/>
        <v>1.9172336100777496E-3</v>
      </c>
      <c r="O168" s="78">
        <f>L168/'סכום נכסי הקרן'!$C$42</f>
        <v>1.9045964080646544E-5</v>
      </c>
    </row>
    <row r="169" spans="2:15">
      <c r="B169" s="76" t="s">
        <v>1261</v>
      </c>
      <c r="C169" s="70" t="s">
        <v>1262</v>
      </c>
      <c r="D169" s="83" t="s">
        <v>1170</v>
      </c>
      <c r="E169" s="83" t="s">
        <v>1167</v>
      </c>
      <c r="F169" s="70"/>
      <c r="G169" s="83" t="s">
        <v>1193</v>
      </c>
      <c r="H169" s="83" t="s">
        <v>157</v>
      </c>
      <c r="I169" s="77">
        <v>0.68165400000000009</v>
      </c>
      <c r="J169" s="79">
        <v>29398</v>
      </c>
      <c r="K169" s="70"/>
      <c r="L169" s="77">
        <v>0.68955074800000016</v>
      </c>
      <c r="M169" s="78">
        <v>2.5193849018748494E-10</v>
      </c>
      <c r="N169" s="78">
        <f t="shared" si="4"/>
        <v>8.6926806994020529E-4</v>
      </c>
      <c r="O169" s="78">
        <f>L169/'סכום נכסי הקרן'!$C$42</f>
        <v>8.6353839978127135E-6</v>
      </c>
    </row>
    <row r="170" spans="2:15">
      <c r="B170" s="76" t="s">
        <v>1263</v>
      </c>
      <c r="C170" s="70" t="s">
        <v>1264</v>
      </c>
      <c r="D170" s="83" t="s">
        <v>1166</v>
      </c>
      <c r="E170" s="83" t="s">
        <v>1167</v>
      </c>
      <c r="F170" s="70"/>
      <c r="G170" s="83" t="s">
        <v>1265</v>
      </c>
      <c r="H170" s="83" t="s">
        <v>157</v>
      </c>
      <c r="I170" s="77">
        <v>1.6508900000000002</v>
      </c>
      <c r="J170" s="79">
        <v>146960</v>
      </c>
      <c r="K170" s="70"/>
      <c r="L170" s="77">
        <v>8.348377193000001</v>
      </c>
      <c r="M170" s="78">
        <v>4.9482495357080205E-9</v>
      </c>
      <c r="N170" s="78">
        <f t="shared" si="4"/>
        <v>1.0524211235707249E-2</v>
      </c>
      <c r="O170" s="78">
        <f>L170/'סכום נכסי הקרן'!$C$42</f>
        <v>1.045484223303849E-4</v>
      </c>
    </row>
    <row r="171" spans="2:15">
      <c r="B171" s="76" t="s">
        <v>1266</v>
      </c>
      <c r="C171" s="70" t="s">
        <v>1267</v>
      </c>
      <c r="D171" s="83" t="s">
        <v>1268</v>
      </c>
      <c r="E171" s="83" t="s">
        <v>1167</v>
      </c>
      <c r="F171" s="70"/>
      <c r="G171" s="83" t="s">
        <v>1182</v>
      </c>
      <c r="H171" s="83" t="s">
        <v>159</v>
      </c>
      <c r="I171" s="77">
        <v>6.8056800000000006</v>
      </c>
      <c r="J171" s="79">
        <v>4759</v>
      </c>
      <c r="K171" s="70"/>
      <c r="L171" s="77">
        <v>1.3038854080000004</v>
      </c>
      <c r="M171" s="78">
        <v>1.5106974495104826E-8</v>
      </c>
      <c r="N171" s="78">
        <f t="shared" si="4"/>
        <v>1.6437165144447892E-3</v>
      </c>
      <c r="O171" s="78">
        <f>L171/'סכום נכסי הקרן'!$C$42</f>
        <v>1.6328821656538472E-5</v>
      </c>
    </row>
    <row r="172" spans="2:15">
      <c r="B172" s="76" t="s">
        <v>1269</v>
      </c>
      <c r="C172" s="70" t="s">
        <v>1270</v>
      </c>
      <c r="D172" s="83" t="s">
        <v>1166</v>
      </c>
      <c r="E172" s="83" t="s">
        <v>1167</v>
      </c>
      <c r="F172" s="70"/>
      <c r="G172" s="83" t="s">
        <v>1193</v>
      </c>
      <c r="H172" s="83" t="s">
        <v>157</v>
      </c>
      <c r="I172" s="77">
        <v>0.93244300000000013</v>
      </c>
      <c r="J172" s="79">
        <v>314873</v>
      </c>
      <c r="K172" s="70"/>
      <c r="L172" s="77">
        <v>10.102814442000003</v>
      </c>
      <c r="M172" s="78">
        <v>1.8615736981956533E-9</v>
      </c>
      <c r="N172" s="78">
        <f t="shared" si="4"/>
        <v>1.2735906728305621E-2</v>
      </c>
      <c r="O172" s="78">
        <f>L172/'סכום נכסי הקרן'!$C$42</f>
        <v>1.2651959615497073E-4</v>
      </c>
    </row>
    <row r="173" spans="2:15">
      <c r="B173" s="76" t="s">
        <v>1271</v>
      </c>
      <c r="C173" s="70" t="s">
        <v>1272</v>
      </c>
      <c r="D173" s="83" t="s">
        <v>1170</v>
      </c>
      <c r="E173" s="83" t="s">
        <v>1167</v>
      </c>
      <c r="F173" s="70"/>
      <c r="G173" s="83" t="s">
        <v>1273</v>
      </c>
      <c r="H173" s="83" t="s">
        <v>157</v>
      </c>
      <c r="I173" s="77">
        <v>10.538174000000001</v>
      </c>
      <c r="J173" s="79">
        <v>3492</v>
      </c>
      <c r="K173" s="70"/>
      <c r="L173" s="77">
        <v>1.2662640580000002</v>
      </c>
      <c r="M173" s="78">
        <v>7.656770977925491E-8</v>
      </c>
      <c r="N173" s="78">
        <f t="shared" si="4"/>
        <v>1.596289927789785E-3</v>
      </c>
      <c r="O173" s="78">
        <f>L173/'סכום נכסי הקרן'!$C$42</f>
        <v>1.5857681853255838E-5</v>
      </c>
    </row>
    <row r="174" spans="2:15">
      <c r="B174" s="76" t="s">
        <v>1274</v>
      </c>
      <c r="C174" s="70" t="s">
        <v>1275</v>
      </c>
      <c r="D174" s="83" t="s">
        <v>1170</v>
      </c>
      <c r="E174" s="83" t="s">
        <v>1167</v>
      </c>
      <c r="F174" s="70"/>
      <c r="G174" s="83" t="s">
        <v>1276</v>
      </c>
      <c r="H174" s="83" t="s">
        <v>157</v>
      </c>
      <c r="I174" s="77">
        <v>4.5695280000000009</v>
      </c>
      <c r="J174" s="79">
        <v>10025</v>
      </c>
      <c r="K174" s="70"/>
      <c r="L174" s="77">
        <v>1.5763055210000003</v>
      </c>
      <c r="M174" s="78">
        <v>5.675296385802514E-9</v>
      </c>
      <c r="N174" s="78">
        <f t="shared" si="4"/>
        <v>1.9871373671191488E-3</v>
      </c>
      <c r="O174" s="78">
        <f>L174/'סכום נכסי הקרן'!$C$42</f>
        <v>1.9740394033634247E-5</v>
      </c>
    </row>
    <row r="175" spans="2:15">
      <c r="B175" s="76" t="s">
        <v>1277</v>
      </c>
      <c r="C175" s="70" t="s">
        <v>1278</v>
      </c>
      <c r="D175" s="83" t="s">
        <v>1170</v>
      </c>
      <c r="E175" s="83" t="s">
        <v>1167</v>
      </c>
      <c r="F175" s="70"/>
      <c r="G175" s="83" t="s">
        <v>1273</v>
      </c>
      <c r="H175" s="83" t="s">
        <v>157</v>
      </c>
      <c r="I175" s="77">
        <v>1.3514140000000001</v>
      </c>
      <c r="J175" s="79">
        <v>24173</v>
      </c>
      <c r="K175" s="77">
        <v>5.3012440000000001E-3</v>
      </c>
      <c r="L175" s="77">
        <v>1.1293975220000001</v>
      </c>
      <c r="M175" s="78">
        <v>3.0466714800601523E-9</v>
      </c>
      <c r="N175" s="78">
        <f t="shared" si="4"/>
        <v>1.4237519239761458E-3</v>
      </c>
      <c r="O175" s="78">
        <f>L175/'סכום נכסי הקרן'!$C$42</f>
        <v>1.4143674438662389E-5</v>
      </c>
    </row>
    <row r="176" spans="2:15">
      <c r="B176" s="76" t="s">
        <v>1279</v>
      </c>
      <c r="C176" s="70" t="s">
        <v>1280</v>
      </c>
      <c r="D176" s="83" t="s">
        <v>1166</v>
      </c>
      <c r="E176" s="83" t="s">
        <v>1167</v>
      </c>
      <c r="F176" s="70"/>
      <c r="G176" s="83" t="s">
        <v>1199</v>
      </c>
      <c r="H176" s="83" t="s">
        <v>157</v>
      </c>
      <c r="I176" s="77">
        <v>23.090700000000002</v>
      </c>
      <c r="J176" s="79">
        <v>11581</v>
      </c>
      <c r="K176" s="70"/>
      <c r="L176" s="77">
        <v>9.2016949800000027</v>
      </c>
      <c r="M176" s="78">
        <v>1.350133103067288E-9</v>
      </c>
      <c r="N176" s="78">
        <f t="shared" si="4"/>
        <v>1.1599928879263687E-2</v>
      </c>
      <c r="O176" s="78">
        <f>L176/'סכום נכסי הקרן'!$C$42</f>
        <v>1.1523469420273268E-4</v>
      </c>
    </row>
    <row r="177" spans="2:15">
      <c r="B177" s="76" t="s">
        <v>1281</v>
      </c>
      <c r="C177" s="70" t="s">
        <v>1282</v>
      </c>
      <c r="D177" s="83" t="s">
        <v>26</v>
      </c>
      <c r="E177" s="83" t="s">
        <v>1167</v>
      </c>
      <c r="F177" s="70"/>
      <c r="G177" s="83" t="s">
        <v>1273</v>
      </c>
      <c r="H177" s="83" t="s">
        <v>159</v>
      </c>
      <c r="I177" s="77">
        <v>174.83872000000002</v>
      </c>
      <c r="J177" s="79">
        <v>428.3</v>
      </c>
      <c r="K177" s="70"/>
      <c r="L177" s="77">
        <v>3.0146568739999999</v>
      </c>
      <c r="M177" s="78">
        <v>1.1375133828365511E-7</v>
      </c>
      <c r="N177" s="78">
        <f t="shared" si="4"/>
        <v>3.8003656293531455E-3</v>
      </c>
      <c r="O177" s="78">
        <f>L177/'סכום נכסי הקרן'!$C$42</f>
        <v>3.7753160016346889E-5</v>
      </c>
    </row>
    <row r="178" spans="2:15">
      <c r="B178" s="76" t="s">
        <v>1283</v>
      </c>
      <c r="C178" s="70" t="s">
        <v>1284</v>
      </c>
      <c r="D178" s="83" t="s">
        <v>26</v>
      </c>
      <c r="E178" s="83" t="s">
        <v>1167</v>
      </c>
      <c r="F178" s="70"/>
      <c r="G178" s="83" t="s">
        <v>1236</v>
      </c>
      <c r="H178" s="83" t="s">
        <v>159</v>
      </c>
      <c r="I178" s="77">
        <v>2.4068450000000006</v>
      </c>
      <c r="J178" s="79">
        <v>31470</v>
      </c>
      <c r="K178" s="70"/>
      <c r="L178" s="77">
        <v>3.0492782050000007</v>
      </c>
      <c r="M178" s="78">
        <v>5.6543853612551299E-9</v>
      </c>
      <c r="N178" s="78">
        <f t="shared" si="4"/>
        <v>3.844010303315752E-3</v>
      </c>
      <c r="O178" s="78">
        <f>L178/'סכום נכסי הקרן'!$C$42</f>
        <v>3.8186729972680816E-5</v>
      </c>
    </row>
    <row r="179" spans="2:15">
      <c r="B179" s="76" t="s">
        <v>1285</v>
      </c>
      <c r="C179" s="70" t="s">
        <v>1286</v>
      </c>
      <c r="D179" s="83" t="s">
        <v>1170</v>
      </c>
      <c r="E179" s="83" t="s">
        <v>1167</v>
      </c>
      <c r="F179" s="70"/>
      <c r="G179" s="83" t="s">
        <v>1287</v>
      </c>
      <c r="H179" s="83" t="s">
        <v>157</v>
      </c>
      <c r="I179" s="77">
        <v>42.227624000000006</v>
      </c>
      <c r="J179" s="79">
        <v>2409</v>
      </c>
      <c r="K179" s="70"/>
      <c r="L179" s="77">
        <v>3.5004035730000007</v>
      </c>
      <c r="M179" s="78">
        <v>4.8738628222737302E-9</v>
      </c>
      <c r="N179" s="78">
        <f t="shared" si="4"/>
        <v>4.4127122865705434E-3</v>
      </c>
      <c r="O179" s="78">
        <f>L179/'סכום נכסי הקרן'!$C$42</f>
        <v>4.3836264535776624E-5</v>
      </c>
    </row>
    <row r="180" spans="2:15">
      <c r="B180" s="76" t="s">
        <v>1288</v>
      </c>
      <c r="C180" s="70" t="s">
        <v>1289</v>
      </c>
      <c r="D180" s="83" t="s">
        <v>26</v>
      </c>
      <c r="E180" s="83" t="s">
        <v>1167</v>
      </c>
      <c r="F180" s="70"/>
      <c r="G180" s="83" t="s">
        <v>1290</v>
      </c>
      <c r="H180" s="83" t="s">
        <v>159</v>
      </c>
      <c r="I180" s="77">
        <v>3.4838600000000004</v>
      </c>
      <c r="J180" s="79">
        <v>6187</v>
      </c>
      <c r="K180" s="70"/>
      <c r="L180" s="77">
        <v>0.86774677000000011</v>
      </c>
      <c r="M180" s="78">
        <v>5.7871890392959221E-9</v>
      </c>
      <c r="N180" s="78">
        <f t="shared" si="4"/>
        <v>1.0939072463376504E-3</v>
      </c>
      <c r="O180" s="78">
        <f>L180/'סכום נכסי הקרן'!$C$42</f>
        <v>1.0866968955578116E-5</v>
      </c>
    </row>
    <row r="181" spans="2:15">
      <c r="B181" s="76" t="s">
        <v>1291</v>
      </c>
      <c r="C181" s="70" t="s">
        <v>1292</v>
      </c>
      <c r="D181" s="83" t="s">
        <v>1170</v>
      </c>
      <c r="E181" s="83" t="s">
        <v>1167</v>
      </c>
      <c r="F181" s="70"/>
      <c r="G181" s="83" t="s">
        <v>1276</v>
      </c>
      <c r="H181" s="83" t="s">
        <v>157</v>
      </c>
      <c r="I181" s="77">
        <v>1.3273020000000002</v>
      </c>
      <c r="J181" s="79">
        <v>56355</v>
      </c>
      <c r="K181" s="70"/>
      <c r="L181" s="77">
        <v>2.5738716790000002</v>
      </c>
      <c r="M181" s="78">
        <v>8.7045581091139163E-9</v>
      </c>
      <c r="N181" s="78">
        <f t="shared" si="4"/>
        <v>3.2446987740459756E-3</v>
      </c>
      <c r="O181" s="78">
        <f>L181/'סכום נכסי הקרן'!$C$42</f>
        <v>3.2233117538812296E-5</v>
      </c>
    </row>
    <row r="182" spans="2:15">
      <c r="B182" s="76" t="s">
        <v>1293</v>
      </c>
      <c r="C182" s="70" t="s">
        <v>1294</v>
      </c>
      <c r="D182" s="83" t="s">
        <v>1170</v>
      </c>
      <c r="E182" s="83" t="s">
        <v>1167</v>
      </c>
      <c r="F182" s="70"/>
      <c r="G182" s="83" t="s">
        <v>1176</v>
      </c>
      <c r="H182" s="83" t="s">
        <v>157</v>
      </c>
      <c r="I182" s="77">
        <v>1.5231760000000003</v>
      </c>
      <c r="J182" s="79">
        <v>16526</v>
      </c>
      <c r="K182" s="70"/>
      <c r="L182" s="77">
        <v>0.86616874600000027</v>
      </c>
      <c r="M182" s="78">
        <v>2.6985196306701641E-9</v>
      </c>
      <c r="N182" s="78">
        <f t="shared" si="4"/>
        <v>1.0919179426050714E-3</v>
      </c>
      <c r="O182" s="78">
        <f>L182/'סכום נכסי הקרן'!$C$42</f>
        <v>1.084720704068311E-5</v>
      </c>
    </row>
    <row r="183" spans="2:15">
      <c r="B183" s="76" t="s">
        <v>1295</v>
      </c>
      <c r="C183" s="70" t="s">
        <v>1296</v>
      </c>
      <c r="D183" s="83" t="s">
        <v>1166</v>
      </c>
      <c r="E183" s="83" t="s">
        <v>1167</v>
      </c>
      <c r="F183" s="70"/>
      <c r="G183" s="83" t="s">
        <v>1193</v>
      </c>
      <c r="H183" s="83" t="s">
        <v>157</v>
      </c>
      <c r="I183" s="77">
        <v>0.25926400000000005</v>
      </c>
      <c r="J183" s="79">
        <v>171068</v>
      </c>
      <c r="K183" s="70"/>
      <c r="L183" s="77">
        <v>1.5261445419999999</v>
      </c>
      <c r="M183" s="78">
        <v>6.3314448778519613E-9</v>
      </c>
      <c r="N183" s="78">
        <f t="shared" si="4"/>
        <v>1.9239029532226949E-3</v>
      </c>
      <c r="O183" s="78">
        <f>L183/'סכום נכסי הקרן'!$C$42</f>
        <v>1.9112217910807064E-5</v>
      </c>
    </row>
    <row r="184" spans="2:15">
      <c r="B184" s="76" t="s">
        <v>1297</v>
      </c>
      <c r="C184" s="70" t="s">
        <v>1298</v>
      </c>
      <c r="D184" s="83" t="s">
        <v>1268</v>
      </c>
      <c r="E184" s="83" t="s">
        <v>1167</v>
      </c>
      <c r="F184" s="70"/>
      <c r="G184" s="83" t="s">
        <v>1299</v>
      </c>
      <c r="H184" s="83" t="s">
        <v>159</v>
      </c>
      <c r="I184" s="77">
        <v>9.4767470000000014</v>
      </c>
      <c r="J184" s="79">
        <v>5200</v>
      </c>
      <c r="K184" s="70"/>
      <c r="L184" s="77">
        <v>1.9838774550000002</v>
      </c>
      <c r="M184" s="78">
        <v>1.9471087333355061E-8</v>
      </c>
      <c r="N184" s="78">
        <f t="shared" si="4"/>
        <v>2.5009346031566286E-3</v>
      </c>
      <c r="O184" s="78">
        <f>L184/'סכום נכסי הקרן'!$C$42</f>
        <v>2.484450010128683E-5</v>
      </c>
    </row>
    <row r="185" spans="2:15">
      <c r="B185" s="76" t="s">
        <v>1300</v>
      </c>
      <c r="C185" s="70" t="s">
        <v>1301</v>
      </c>
      <c r="D185" s="83" t="s">
        <v>1170</v>
      </c>
      <c r="E185" s="83" t="s">
        <v>1167</v>
      </c>
      <c r="F185" s="70"/>
      <c r="G185" s="83" t="s">
        <v>1302</v>
      </c>
      <c r="H185" s="83" t="s">
        <v>157</v>
      </c>
      <c r="I185" s="77">
        <v>3.7269200000000002</v>
      </c>
      <c r="J185" s="79">
        <v>5833</v>
      </c>
      <c r="K185" s="70"/>
      <c r="L185" s="77">
        <v>0.74804326900000018</v>
      </c>
      <c r="M185" s="78">
        <v>6.4316064075285243E-9</v>
      </c>
      <c r="N185" s="78">
        <f t="shared" si="4"/>
        <v>9.4300547213008298E-4</v>
      </c>
      <c r="O185" s="78">
        <f>L185/'סכום נכסי הקרן'!$C$42</f>
        <v>9.3678977124307475E-6</v>
      </c>
    </row>
    <row r="186" spans="2:15">
      <c r="B186" s="76" t="s">
        <v>1303</v>
      </c>
      <c r="C186" s="70" t="s">
        <v>1304</v>
      </c>
      <c r="D186" s="83" t="s">
        <v>1170</v>
      </c>
      <c r="E186" s="83" t="s">
        <v>1167</v>
      </c>
      <c r="F186" s="70"/>
      <c r="G186" s="83" t="s">
        <v>1287</v>
      </c>
      <c r="H186" s="83" t="s">
        <v>157</v>
      </c>
      <c r="I186" s="77">
        <v>14.016460000000002</v>
      </c>
      <c r="J186" s="79">
        <v>4311</v>
      </c>
      <c r="K186" s="70"/>
      <c r="L186" s="77">
        <v>2.0792228410000004</v>
      </c>
      <c r="M186" s="78">
        <v>6.7326463116775159E-9</v>
      </c>
      <c r="N186" s="78">
        <f t="shared" si="4"/>
        <v>2.6211298170786125E-3</v>
      </c>
      <c r="O186" s="78">
        <f>L186/'סכום נכסי הקרן'!$C$42</f>
        <v>2.603852972552803E-5</v>
      </c>
    </row>
    <row r="187" spans="2:15">
      <c r="B187" s="76" t="s">
        <v>1305</v>
      </c>
      <c r="C187" s="70" t="s">
        <v>1306</v>
      </c>
      <c r="D187" s="83" t="s">
        <v>26</v>
      </c>
      <c r="E187" s="83" t="s">
        <v>1167</v>
      </c>
      <c r="F187" s="70"/>
      <c r="G187" s="83" t="s">
        <v>1176</v>
      </c>
      <c r="H187" s="83" t="s">
        <v>159</v>
      </c>
      <c r="I187" s="77">
        <v>15.393800000000004</v>
      </c>
      <c r="J187" s="79">
        <v>3601</v>
      </c>
      <c r="K187" s="70"/>
      <c r="L187" s="77">
        <v>2.2316246850000008</v>
      </c>
      <c r="M187" s="78">
        <v>2.8261906189950651E-8</v>
      </c>
      <c r="N187" s="78">
        <f t="shared" si="4"/>
        <v>2.8132520896937217E-3</v>
      </c>
      <c r="O187" s="78">
        <f>L187/'סכום נכסי הקרן'!$C$42</f>
        <v>2.7947088955913713E-5</v>
      </c>
    </row>
    <row r="188" spans="2:15">
      <c r="B188" s="76" t="s">
        <v>1307</v>
      </c>
      <c r="C188" s="70" t="s">
        <v>1308</v>
      </c>
      <c r="D188" s="83" t="s">
        <v>1170</v>
      </c>
      <c r="E188" s="83" t="s">
        <v>1167</v>
      </c>
      <c r="F188" s="70"/>
      <c r="G188" s="83" t="s">
        <v>1273</v>
      </c>
      <c r="H188" s="83" t="s">
        <v>157</v>
      </c>
      <c r="I188" s="77">
        <v>1.2963200000000001</v>
      </c>
      <c r="J188" s="79">
        <v>16650</v>
      </c>
      <c r="K188" s="70"/>
      <c r="L188" s="77">
        <v>0.7426960800000002</v>
      </c>
      <c r="M188" s="78">
        <v>3.0889157941066922E-9</v>
      </c>
      <c r="N188" s="78">
        <f t="shared" si="4"/>
        <v>9.3626464750605476E-4</v>
      </c>
      <c r="O188" s="78">
        <f>L188/'סכום נכסי הקרן'!$C$42</f>
        <v>9.3009337790903691E-6</v>
      </c>
    </row>
    <row r="189" spans="2:15">
      <c r="B189" s="76" t="s">
        <v>1309</v>
      </c>
      <c r="C189" s="70" t="s">
        <v>1310</v>
      </c>
      <c r="D189" s="83" t="s">
        <v>1170</v>
      </c>
      <c r="E189" s="83" t="s">
        <v>1167</v>
      </c>
      <c r="F189" s="70"/>
      <c r="G189" s="83" t="s">
        <v>1258</v>
      </c>
      <c r="H189" s="83" t="s">
        <v>157</v>
      </c>
      <c r="I189" s="77">
        <v>3.8176620000000003</v>
      </c>
      <c r="J189" s="79">
        <v>7563</v>
      </c>
      <c r="K189" s="70"/>
      <c r="L189" s="77">
        <v>0.99351926700000015</v>
      </c>
      <c r="M189" s="78">
        <v>1.0496659601488704E-8</v>
      </c>
      <c r="N189" s="78">
        <f t="shared" si="4"/>
        <v>1.2524597764246026E-3</v>
      </c>
      <c r="O189" s="78">
        <f>L189/'סכום נכסי הקרן'!$C$42</f>
        <v>1.2442043467655575E-5</v>
      </c>
    </row>
    <row r="190" spans="2:15">
      <c r="B190" s="76" t="s">
        <v>1311</v>
      </c>
      <c r="C190" s="70" t="s">
        <v>1312</v>
      </c>
      <c r="D190" s="83" t="s">
        <v>26</v>
      </c>
      <c r="E190" s="83" t="s">
        <v>1167</v>
      </c>
      <c r="F190" s="70"/>
      <c r="G190" s="83" t="s">
        <v>1313</v>
      </c>
      <c r="H190" s="83" t="s">
        <v>159</v>
      </c>
      <c r="I190" s="77">
        <v>10.406889000000001</v>
      </c>
      <c r="J190" s="79">
        <v>3892</v>
      </c>
      <c r="K190" s="70"/>
      <c r="L190" s="77">
        <v>1.630594469</v>
      </c>
      <c r="M190" s="78">
        <v>8.3990154253869187E-9</v>
      </c>
      <c r="N190" s="78">
        <f t="shared" si="4"/>
        <v>2.0555756208429257E-3</v>
      </c>
      <c r="O190" s="78">
        <f>L190/'סכום נכסי הקרן'!$C$42</f>
        <v>2.0420265550236942E-5</v>
      </c>
    </row>
    <row r="191" spans="2:15">
      <c r="B191" s="76" t="s">
        <v>1314</v>
      </c>
      <c r="C191" s="70" t="s">
        <v>1315</v>
      </c>
      <c r="D191" s="83" t="s">
        <v>1170</v>
      </c>
      <c r="E191" s="83" t="s">
        <v>1167</v>
      </c>
      <c r="F191" s="70"/>
      <c r="G191" s="83" t="s">
        <v>1193</v>
      </c>
      <c r="H191" s="83" t="s">
        <v>157</v>
      </c>
      <c r="I191" s="77">
        <v>0.72918000000000016</v>
      </c>
      <c r="J191" s="79">
        <v>20962</v>
      </c>
      <c r="K191" s="70"/>
      <c r="L191" s="77">
        <v>0.52595929899999994</v>
      </c>
      <c r="M191" s="78">
        <v>2.9280374738682963E-9</v>
      </c>
      <c r="N191" s="78">
        <f t="shared" si="4"/>
        <v>6.6303985027195303E-4</v>
      </c>
      <c r="O191" s="78">
        <f>L191/'סכום נכסי הקרן'!$C$42</f>
        <v>6.586695072492896E-6</v>
      </c>
    </row>
    <row r="192" spans="2:15">
      <c r="B192" s="76" t="s">
        <v>1316</v>
      </c>
      <c r="C192" s="70" t="s">
        <v>1317</v>
      </c>
      <c r="D192" s="83" t="s">
        <v>26</v>
      </c>
      <c r="E192" s="83" t="s">
        <v>1167</v>
      </c>
      <c r="F192" s="70"/>
      <c r="G192" s="83" t="s">
        <v>1176</v>
      </c>
      <c r="H192" s="83" t="s">
        <v>159</v>
      </c>
      <c r="I192" s="77">
        <v>5.1849560000000006</v>
      </c>
      <c r="J192" s="79">
        <v>6982</v>
      </c>
      <c r="K192" s="70"/>
      <c r="L192" s="77">
        <v>1.4573944410000002</v>
      </c>
      <c r="M192" s="78">
        <v>5.2056806475668681E-8</v>
      </c>
      <c r="N192" s="78">
        <f t="shared" si="4"/>
        <v>1.8372345422641096E-3</v>
      </c>
      <c r="O192" s="78">
        <f>L192/'סכום נכסי הקרן'!$C$42</f>
        <v>1.8251246439533414E-5</v>
      </c>
    </row>
    <row r="193" spans="2:15">
      <c r="B193" s="76" t="s">
        <v>1188</v>
      </c>
      <c r="C193" s="70" t="s">
        <v>1189</v>
      </c>
      <c r="D193" s="83" t="s">
        <v>117</v>
      </c>
      <c r="E193" s="83" t="s">
        <v>1167</v>
      </c>
      <c r="F193" s="70"/>
      <c r="G193" s="83" t="s">
        <v>140</v>
      </c>
      <c r="H193" s="83" t="s">
        <v>160</v>
      </c>
      <c r="I193" s="77">
        <v>93.762003000000021</v>
      </c>
      <c r="J193" s="79">
        <v>586</v>
      </c>
      <c r="K193" s="70"/>
      <c r="L193" s="77">
        <v>2.4234934930000005</v>
      </c>
      <c r="M193" s="78">
        <v>5.2946138968922858E-7</v>
      </c>
      <c r="N193" s="78">
        <f>L193/$L$11</f>
        <v>3.0551275845657651E-3</v>
      </c>
      <c r="O193" s="78">
        <f>L193/'סכום נכסי הקרן'!$C$42</f>
        <v>3.0349900988368498E-5</v>
      </c>
    </row>
    <row r="194" spans="2:15">
      <c r="B194" s="76" t="s">
        <v>1318</v>
      </c>
      <c r="C194" s="70" t="s">
        <v>1319</v>
      </c>
      <c r="D194" s="83" t="s">
        <v>1166</v>
      </c>
      <c r="E194" s="83" t="s">
        <v>1167</v>
      </c>
      <c r="F194" s="70"/>
      <c r="G194" s="83" t="s">
        <v>1273</v>
      </c>
      <c r="H194" s="83" t="s">
        <v>157</v>
      </c>
      <c r="I194" s="77">
        <v>0.76644900000000016</v>
      </c>
      <c r="J194" s="79">
        <v>76013</v>
      </c>
      <c r="K194" s="70"/>
      <c r="L194" s="77">
        <v>2.0047301460000004</v>
      </c>
      <c r="M194" s="78">
        <v>8.6548548248826272E-9</v>
      </c>
      <c r="N194" s="78">
        <f t="shared" si="4"/>
        <v>2.5272221222568613E-3</v>
      </c>
      <c r="O194" s="78">
        <f>L194/'סכום נכסי הקרן'!$C$42</f>
        <v>2.5105642583830748E-5</v>
      </c>
    </row>
    <row r="195" spans="2:15">
      <c r="B195" s="76" t="s">
        <v>1320</v>
      </c>
      <c r="C195" s="70" t="s">
        <v>1321</v>
      </c>
      <c r="D195" s="83" t="s">
        <v>26</v>
      </c>
      <c r="E195" s="83" t="s">
        <v>1167</v>
      </c>
      <c r="F195" s="70"/>
      <c r="G195" s="83" t="s">
        <v>1199</v>
      </c>
      <c r="H195" s="83" t="s">
        <v>164</v>
      </c>
      <c r="I195" s="77">
        <v>74.052620000000019</v>
      </c>
      <c r="J195" s="79">
        <v>9828</v>
      </c>
      <c r="K195" s="70"/>
      <c r="L195" s="77">
        <v>2.7714210910000006</v>
      </c>
      <c r="M195" s="78">
        <v>2.4102565547356616E-8</v>
      </c>
      <c r="N195" s="78">
        <f t="shared" si="4"/>
        <v>3.493735406353512E-3</v>
      </c>
      <c r="O195" s="78">
        <f>L195/'סכום נכסי הקרן'!$C$42</f>
        <v>3.4707068928336588E-5</v>
      </c>
    </row>
    <row r="196" spans="2:15">
      <c r="B196" s="76" t="s">
        <v>1322</v>
      </c>
      <c r="C196" s="70" t="s">
        <v>1323</v>
      </c>
      <c r="D196" s="83" t="s">
        <v>1170</v>
      </c>
      <c r="E196" s="83" t="s">
        <v>1167</v>
      </c>
      <c r="F196" s="70"/>
      <c r="G196" s="83" t="s">
        <v>1324</v>
      </c>
      <c r="H196" s="83" t="s">
        <v>157</v>
      </c>
      <c r="I196" s="77">
        <v>1.8634600000000001</v>
      </c>
      <c r="J196" s="79">
        <v>21825</v>
      </c>
      <c r="K196" s="70"/>
      <c r="L196" s="77">
        <v>1.3994551990000001</v>
      </c>
      <c r="M196" s="78">
        <v>8.2403188392174621E-9</v>
      </c>
      <c r="N196" s="78">
        <f t="shared" si="4"/>
        <v>1.7641946199477051E-3</v>
      </c>
      <c r="O196" s="78">
        <f>L196/'סכום נכסי הקרן'!$C$42</f>
        <v>1.7525661550149469E-5</v>
      </c>
    </row>
    <row r="197" spans="2:15">
      <c r="B197" s="76" t="s">
        <v>1325</v>
      </c>
      <c r="C197" s="70" t="s">
        <v>1326</v>
      </c>
      <c r="D197" s="83" t="s">
        <v>1166</v>
      </c>
      <c r="E197" s="83" t="s">
        <v>1167</v>
      </c>
      <c r="F197" s="70"/>
      <c r="G197" s="83" t="s">
        <v>1265</v>
      </c>
      <c r="H197" s="83" t="s">
        <v>157</v>
      </c>
      <c r="I197" s="77">
        <v>7.7357900000000006</v>
      </c>
      <c r="J197" s="79">
        <v>26190</v>
      </c>
      <c r="K197" s="70"/>
      <c r="L197" s="77">
        <v>6.9714773420000009</v>
      </c>
      <c r="M197" s="78">
        <v>3.2175051204785618E-9</v>
      </c>
      <c r="N197" s="78">
        <f t="shared" si="4"/>
        <v>8.788450554638819E-3</v>
      </c>
      <c r="O197" s="78">
        <f>L197/'סכום נכסי הקרן'!$C$42</f>
        <v>8.7305225982034184E-5</v>
      </c>
    </row>
    <row r="198" spans="2:15">
      <c r="B198" s="76" t="s">
        <v>1327</v>
      </c>
      <c r="C198" s="70" t="s">
        <v>1328</v>
      </c>
      <c r="D198" s="83" t="s">
        <v>1170</v>
      </c>
      <c r="E198" s="83" t="s">
        <v>1167</v>
      </c>
      <c r="F198" s="70"/>
      <c r="G198" s="83" t="s">
        <v>1313</v>
      </c>
      <c r="H198" s="83" t="s">
        <v>157</v>
      </c>
      <c r="I198" s="77">
        <v>1.6204000000000003</v>
      </c>
      <c r="J198" s="79">
        <v>25152</v>
      </c>
      <c r="K198" s="77">
        <v>3.6242680000000004E-3</v>
      </c>
      <c r="L198" s="77">
        <v>1.4060485779999998</v>
      </c>
      <c r="M198" s="78">
        <v>6.170789713097047E-9</v>
      </c>
      <c r="N198" s="78">
        <f t="shared" si="4"/>
        <v>1.7725064285482144E-3</v>
      </c>
      <c r="O198" s="78">
        <f>L198/'סכום נכסי הקרן'!$C$42</f>
        <v>1.7608231773839678E-5</v>
      </c>
    </row>
    <row r="199" spans="2:15">
      <c r="B199" s="76" t="s">
        <v>1329</v>
      </c>
      <c r="C199" s="70" t="s">
        <v>1330</v>
      </c>
      <c r="D199" s="83" t="s">
        <v>1170</v>
      </c>
      <c r="E199" s="83" t="s">
        <v>1167</v>
      </c>
      <c r="F199" s="70"/>
      <c r="G199" s="83" t="s">
        <v>1276</v>
      </c>
      <c r="H199" s="83" t="s">
        <v>157</v>
      </c>
      <c r="I199" s="77">
        <v>1.4648420000000002</v>
      </c>
      <c r="J199" s="79">
        <v>20097</v>
      </c>
      <c r="K199" s="70"/>
      <c r="L199" s="77">
        <v>1.0129932930000001</v>
      </c>
      <c r="M199" s="78">
        <v>4.2596659679566634E-9</v>
      </c>
      <c r="N199" s="78">
        <f t="shared" si="4"/>
        <v>1.2770093096447237E-3</v>
      </c>
      <c r="O199" s="78">
        <f>L199/'סכום נכסי הקרן'!$C$42</f>
        <v>1.2685920648531882E-5</v>
      </c>
    </row>
    <row r="200" spans="2:15">
      <c r="B200" s="76" t="s">
        <v>1331</v>
      </c>
      <c r="C200" s="70" t="s">
        <v>1332</v>
      </c>
      <c r="D200" s="83" t="s">
        <v>1166</v>
      </c>
      <c r="E200" s="83" t="s">
        <v>1167</v>
      </c>
      <c r="F200" s="70"/>
      <c r="G200" s="83" t="s">
        <v>1258</v>
      </c>
      <c r="H200" s="83" t="s">
        <v>157</v>
      </c>
      <c r="I200" s="77">
        <v>3.2408000000000006</v>
      </c>
      <c r="J200" s="79">
        <v>8272</v>
      </c>
      <c r="K200" s="70"/>
      <c r="L200" s="77">
        <v>0.92245975600000008</v>
      </c>
      <c r="M200" s="78">
        <v>2.3651553128629466E-8</v>
      </c>
      <c r="N200" s="78">
        <f t="shared" si="4"/>
        <v>1.1628800549073331E-3</v>
      </c>
      <c r="O200" s="78">
        <f>L200/'סכום נכסי הקרן'!$C$42</f>
        <v>1.1552150786135641E-5</v>
      </c>
    </row>
    <row r="201" spans="2:15">
      <c r="B201" s="76" t="s">
        <v>1333</v>
      </c>
      <c r="C201" s="70" t="s">
        <v>1334</v>
      </c>
      <c r="D201" s="83" t="s">
        <v>26</v>
      </c>
      <c r="E201" s="83" t="s">
        <v>1167</v>
      </c>
      <c r="F201" s="70"/>
      <c r="G201" s="83" t="s">
        <v>1193</v>
      </c>
      <c r="H201" s="83" t="s">
        <v>164</v>
      </c>
      <c r="I201" s="77">
        <v>24.306000000000004</v>
      </c>
      <c r="J201" s="79">
        <v>15475</v>
      </c>
      <c r="K201" s="70"/>
      <c r="L201" s="77">
        <v>1.4323234130000002</v>
      </c>
      <c r="M201" s="78">
        <v>1.6640286114884112E-8</v>
      </c>
      <c r="N201" s="78">
        <f t="shared" si="4"/>
        <v>1.8056292627626554E-3</v>
      </c>
      <c r="O201" s="78">
        <f>L201/'סכום נכסי הקרן'!$C$42</f>
        <v>1.7937276866405038E-5</v>
      </c>
    </row>
    <row r="202" spans="2:15">
      <c r="B202" s="76" t="s">
        <v>1335</v>
      </c>
      <c r="C202" s="70" t="s">
        <v>1336</v>
      </c>
      <c r="D202" s="83" t="s">
        <v>1170</v>
      </c>
      <c r="E202" s="83" t="s">
        <v>1167</v>
      </c>
      <c r="F202" s="70"/>
      <c r="G202" s="83" t="s">
        <v>1337</v>
      </c>
      <c r="H202" s="83" t="s">
        <v>157</v>
      </c>
      <c r="I202" s="77">
        <v>2.9167200000000006</v>
      </c>
      <c r="J202" s="79">
        <v>8532</v>
      </c>
      <c r="K202" s="70"/>
      <c r="L202" s="77">
        <v>0.85630850800000013</v>
      </c>
      <c r="M202" s="78">
        <v>1.0517928728202433E-8</v>
      </c>
      <c r="N202" s="78">
        <f t="shared" si="4"/>
        <v>1.0794878349149972E-3</v>
      </c>
      <c r="O202" s="78">
        <f>L202/'סכום נכסי הקרן'!$C$42</f>
        <v>1.0723725278554957E-5</v>
      </c>
    </row>
    <row r="203" spans="2:15">
      <c r="B203" s="76" t="s">
        <v>1338</v>
      </c>
      <c r="C203" s="70" t="s">
        <v>1339</v>
      </c>
      <c r="D203" s="83" t="s">
        <v>1170</v>
      </c>
      <c r="E203" s="83" t="s">
        <v>1167</v>
      </c>
      <c r="F203" s="70"/>
      <c r="G203" s="83" t="s">
        <v>1193</v>
      </c>
      <c r="H203" s="83" t="s">
        <v>157</v>
      </c>
      <c r="I203" s="77">
        <v>2.75468</v>
      </c>
      <c r="J203" s="79">
        <v>27771</v>
      </c>
      <c r="K203" s="70"/>
      <c r="L203" s="77">
        <v>2.6323725110000007</v>
      </c>
      <c r="M203" s="78">
        <v>2.5590281847912946E-9</v>
      </c>
      <c r="N203" s="78">
        <f t="shared" si="4"/>
        <v>3.3184466533282943E-3</v>
      </c>
      <c r="O203" s="78">
        <f>L203/'סכום נכסי הקרן'!$C$42</f>
        <v>3.2965735333770491E-5</v>
      </c>
    </row>
    <row r="204" spans="2:15">
      <c r="B204" s="76" t="s">
        <v>1340</v>
      </c>
      <c r="C204" s="70" t="s">
        <v>1341</v>
      </c>
      <c r="D204" s="83" t="s">
        <v>26</v>
      </c>
      <c r="E204" s="83" t="s">
        <v>1167</v>
      </c>
      <c r="F204" s="70"/>
      <c r="G204" s="83" t="s">
        <v>1236</v>
      </c>
      <c r="H204" s="83" t="s">
        <v>159</v>
      </c>
      <c r="I204" s="77">
        <v>9.7224000000000004</v>
      </c>
      <c r="J204" s="79">
        <v>2408</v>
      </c>
      <c r="K204" s="70"/>
      <c r="L204" s="77">
        <v>0.94250174500000028</v>
      </c>
      <c r="M204" s="78">
        <v>7.4448599724287945E-9</v>
      </c>
      <c r="N204" s="78">
        <f t="shared" si="4"/>
        <v>1.1881455790856827E-3</v>
      </c>
      <c r="O204" s="78">
        <f>L204/'סכום נכסי הקרן'!$C$42</f>
        <v>1.1803140682958927E-5</v>
      </c>
    </row>
    <row r="205" spans="2:15">
      <c r="B205" s="76" t="s">
        <v>1194</v>
      </c>
      <c r="C205" s="70" t="s">
        <v>1195</v>
      </c>
      <c r="D205" s="83" t="s">
        <v>1170</v>
      </c>
      <c r="E205" s="83" t="s">
        <v>1167</v>
      </c>
      <c r="F205" s="70"/>
      <c r="G205" s="83" t="s">
        <v>640</v>
      </c>
      <c r="H205" s="83" t="s">
        <v>157</v>
      </c>
      <c r="I205" s="77">
        <v>8.1771480000000025</v>
      </c>
      <c r="J205" s="79">
        <v>12245</v>
      </c>
      <c r="K205" s="77">
        <v>2.1665926000000002E-2</v>
      </c>
      <c r="L205" s="77">
        <v>3.4671109160000007</v>
      </c>
      <c r="M205" s="78">
        <v>7.6470143700014602E-8</v>
      </c>
      <c r="N205" s="78">
        <f>L205/$L$11</f>
        <v>4.3707425783547074E-3</v>
      </c>
      <c r="O205" s="78">
        <f>L205/'סכום נכסי הקרן'!$C$42</f>
        <v>4.3419333833669013E-5</v>
      </c>
    </row>
    <row r="206" spans="2:15">
      <c r="B206" s="76" t="s">
        <v>1342</v>
      </c>
      <c r="C206" s="70" t="s">
        <v>1343</v>
      </c>
      <c r="D206" s="83" t="s">
        <v>1170</v>
      </c>
      <c r="E206" s="83" t="s">
        <v>1167</v>
      </c>
      <c r="F206" s="70"/>
      <c r="G206" s="83" t="s">
        <v>151</v>
      </c>
      <c r="H206" s="83" t="s">
        <v>157</v>
      </c>
      <c r="I206" s="77">
        <v>2.4378920000000006</v>
      </c>
      <c r="J206" s="79">
        <v>10005</v>
      </c>
      <c r="K206" s="70"/>
      <c r="L206" s="77">
        <v>0.8392980080000001</v>
      </c>
      <c r="M206" s="78">
        <v>4.4906048148916863E-9</v>
      </c>
      <c r="N206" s="78">
        <f t="shared" si="4"/>
        <v>1.0580438954419333E-3</v>
      </c>
      <c r="O206" s="78">
        <f>L206/'סכום נכסי הקרן'!$C$42</f>
        <v>1.0510699333878883E-5</v>
      </c>
    </row>
    <row r="207" spans="2:15">
      <c r="B207" s="76" t="s">
        <v>1344</v>
      </c>
      <c r="C207" s="70" t="s">
        <v>1345</v>
      </c>
      <c r="D207" s="83" t="s">
        <v>117</v>
      </c>
      <c r="E207" s="83" t="s">
        <v>1167</v>
      </c>
      <c r="F207" s="70"/>
      <c r="G207" s="83" t="s">
        <v>1337</v>
      </c>
      <c r="H207" s="83" t="s">
        <v>160</v>
      </c>
      <c r="I207" s="77">
        <v>4.051000000000001</v>
      </c>
      <c r="J207" s="79">
        <v>4094</v>
      </c>
      <c r="K207" s="70"/>
      <c r="L207" s="77">
        <v>0.73152209400000001</v>
      </c>
      <c r="M207" s="78">
        <v>2.2178264499285417E-8</v>
      </c>
      <c r="N207" s="78">
        <f t="shared" si="4"/>
        <v>9.2217839022632365E-4</v>
      </c>
      <c r="O207" s="78">
        <f>L207/'סכום נכסי הקרן'!$C$42</f>
        <v>9.16099968406393E-6</v>
      </c>
    </row>
    <row r="208" spans="2:15">
      <c r="B208" s="76" t="s">
        <v>1346</v>
      </c>
      <c r="C208" s="70" t="s">
        <v>1347</v>
      </c>
      <c r="D208" s="83" t="s">
        <v>1170</v>
      </c>
      <c r="E208" s="83" t="s">
        <v>1167</v>
      </c>
      <c r="F208" s="70"/>
      <c r="G208" s="83" t="s">
        <v>1287</v>
      </c>
      <c r="H208" s="83" t="s">
        <v>157</v>
      </c>
      <c r="I208" s="77">
        <v>11.577758000000001</v>
      </c>
      <c r="J208" s="79">
        <v>9627</v>
      </c>
      <c r="K208" s="70"/>
      <c r="L208" s="77">
        <v>3.8353068140000004</v>
      </c>
      <c r="M208" s="78">
        <v>3.7989699941008127E-9</v>
      </c>
      <c r="N208" s="78">
        <f t="shared" si="4"/>
        <v>4.8349012186617154E-3</v>
      </c>
      <c r="O208" s="78">
        <f>L208/'סכום נכסי הקרן'!$C$42</f>
        <v>4.8030325809055109E-5</v>
      </c>
    </row>
    <row r="209" spans="2:15">
      <c r="B209" s="76" t="s">
        <v>1348</v>
      </c>
      <c r="C209" s="70" t="s">
        <v>1349</v>
      </c>
      <c r="D209" s="83" t="s">
        <v>1170</v>
      </c>
      <c r="E209" s="83" t="s">
        <v>1167</v>
      </c>
      <c r="F209" s="70"/>
      <c r="G209" s="83" t="s">
        <v>1350</v>
      </c>
      <c r="H209" s="83" t="s">
        <v>157</v>
      </c>
      <c r="I209" s="77">
        <v>2.2100400000000002</v>
      </c>
      <c r="J209" s="79">
        <v>4972</v>
      </c>
      <c r="K209" s="70"/>
      <c r="L209" s="77">
        <v>0.37810805300000011</v>
      </c>
      <c r="M209" s="78">
        <v>3.9062649133546035E-8</v>
      </c>
      <c r="N209" s="78">
        <f t="shared" si="4"/>
        <v>4.7665419610299497E-4</v>
      </c>
      <c r="O209" s="78">
        <f>L209/'סכום נכסי הקרן'!$C$42</f>
        <v>4.735123904644538E-6</v>
      </c>
    </row>
    <row r="210" spans="2:15">
      <c r="B210" s="76" t="s">
        <v>1351</v>
      </c>
      <c r="C210" s="70" t="s">
        <v>1352</v>
      </c>
      <c r="D210" s="83" t="s">
        <v>1170</v>
      </c>
      <c r="E210" s="83" t="s">
        <v>1167</v>
      </c>
      <c r="F210" s="70"/>
      <c r="G210" s="83" t="s">
        <v>1258</v>
      </c>
      <c r="H210" s="83" t="s">
        <v>157</v>
      </c>
      <c r="I210" s="77">
        <v>3.3560910000000006</v>
      </c>
      <c r="J210" s="79">
        <v>8168</v>
      </c>
      <c r="K210" s="70"/>
      <c r="L210" s="77">
        <v>0.94326601900000029</v>
      </c>
      <c r="M210" s="78">
        <v>1.2220928410409775E-8</v>
      </c>
      <c r="N210" s="78">
        <f t="shared" si="4"/>
        <v>1.1891090454974188E-3</v>
      </c>
      <c r="O210" s="78">
        <f>L210/'סכום נכסי הקרן'!$C$42</f>
        <v>1.1812711841410552E-5</v>
      </c>
    </row>
    <row r="211" spans="2:15">
      <c r="B211" s="76" t="s">
        <v>1208</v>
      </c>
      <c r="C211" s="70" t="s">
        <v>1209</v>
      </c>
      <c r="D211" s="83" t="s">
        <v>1166</v>
      </c>
      <c r="E211" s="83" t="s">
        <v>1167</v>
      </c>
      <c r="F211" s="70"/>
      <c r="G211" s="83" t="s">
        <v>186</v>
      </c>
      <c r="H211" s="83" t="s">
        <v>157</v>
      </c>
      <c r="I211" s="77">
        <v>11.977803000000002</v>
      </c>
      <c r="J211" s="79">
        <v>5199</v>
      </c>
      <c r="K211" s="70"/>
      <c r="L211" s="77">
        <v>2.142800072</v>
      </c>
      <c r="M211" s="78">
        <v>1.8100419904007263E-7</v>
      </c>
      <c r="N211" s="78">
        <f>L211/$L$11</f>
        <v>2.7012771551009509E-3</v>
      </c>
      <c r="O211" s="78">
        <f>L211/'סכום נכסי הקרן'!$C$42</f>
        <v>2.6834720295685511E-5</v>
      </c>
    </row>
    <row r="212" spans="2:15">
      <c r="B212" s="76" t="s">
        <v>1353</v>
      </c>
      <c r="C212" s="70" t="s">
        <v>1354</v>
      </c>
      <c r="D212" s="83" t="s">
        <v>26</v>
      </c>
      <c r="E212" s="83" t="s">
        <v>1167</v>
      </c>
      <c r="F212" s="70"/>
      <c r="G212" s="83" t="s">
        <v>1324</v>
      </c>
      <c r="H212" s="83" t="s">
        <v>159</v>
      </c>
      <c r="I212" s="77">
        <v>0.81830200000000008</v>
      </c>
      <c r="J212" s="79">
        <v>27760</v>
      </c>
      <c r="K212" s="70"/>
      <c r="L212" s="77">
        <v>0.91450328500000022</v>
      </c>
      <c r="M212" s="78">
        <v>1.4631081132159339E-9</v>
      </c>
      <c r="N212" s="78">
        <f t="shared" si="4"/>
        <v>1.152849892211164E-3</v>
      </c>
      <c r="O212" s="78">
        <f>L212/'סכום נכסי הקרן'!$C$42</f>
        <v>1.1452510284618181E-5</v>
      </c>
    </row>
    <row r="213" spans="2:15">
      <c r="B213" s="76" t="s">
        <v>1355</v>
      </c>
      <c r="C213" s="70" t="s">
        <v>1356</v>
      </c>
      <c r="D213" s="83" t="s">
        <v>1170</v>
      </c>
      <c r="E213" s="83" t="s">
        <v>1167</v>
      </c>
      <c r="F213" s="70"/>
      <c r="G213" s="83" t="s">
        <v>1193</v>
      </c>
      <c r="H213" s="83" t="s">
        <v>157</v>
      </c>
      <c r="I213" s="77">
        <v>1.6204000000000003</v>
      </c>
      <c r="J213" s="79">
        <v>16586</v>
      </c>
      <c r="K213" s="70"/>
      <c r="L213" s="77">
        <v>0.92480159100000014</v>
      </c>
      <c r="M213" s="78">
        <v>2.1441348584291297E-9</v>
      </c>
      <c r="N213" s="78">
        <f t="shared" si="4"/>
        <v>1.1658322413801532E-3</v>
      </c>
      <c r="O213" s="78">
        <f>L213/'סכום נכסי הקרן'!$C$42</f>
        <v>1.1581478061239283E-5</v>
      </c>
    </row>
    <row r="214" spans="2:15">
      <c r="B214" s="76" t="s">
        <v>1357</v>
      </c>
      <c r="C214" s="70" t="s">
        <v>1358</v>
      </c>
      <c r="D214" s="83" t="s">
        <v>1170</v>
      </c>
      <c r="E214" s="83" t="s">
        <v>1167</v>
      </c>
      <c r="F214" s="70"/>
      <c r="G214" s="83" t="s">
        <v>1359</v>
      </c>
      <c r="H214" s="83" t="s">
        <v>157</v>
      </c>
      <c r="I214" s="77">
        <v>1.5393800000000002</v>
      </c>
      <c r="J214" s="79">
        <v>23536</v>
      </c>
      <c r="K214" s="70"/>
      <c r="L214" s="77">
        <v>1.2467034690000003</v>
      </c>
      <c r="M214" s="78">
        <v>2.4721508047642761E-8</v>
      </c>
      <c r="N214" s="78">
        <f t="shared" si="4"/>
        <v>1.5716312706913177E-3</v>
      </c>
      <c r="O214" s="78">
        <f>L214/'סכום נכסי הקרן'!$C$42</f>
        <v>1.5612720626358017E-5</v>
      </c>
    </row>
    <row r="215" spans="2:15">
      <c r="B215" s="76" t="s">
        <v>1360</v>
      </c>
      <c r="C215" s="70" t="s">
        <v>1361</v>
      </c>
      <c r="D215" s="83" t="s">
        <v>1170</v>
      </c>
      <c r="E215" s="83" t="s">
        <v>1167</v>
      </c>
      <c r="F215" s="70"/>
      <c r="G215" s="83" t="s">
        <v>1182</v>
      </c>
      <c r="H215" s="83" t="s">
        <v>157</v>
      </c>
      <c r="I215" s="77">
        <v>2.6016980000000003</v>
      </c>
      <c r="J215" s="79">
        <v>33817</v>
      </c>
      <c r="K215" s="70"/>
      <c r="L215" s="77">
        <v>3.0274476300000006</v>
      </c>
      <c r="M215" s="78">
        <v>2.6212637073384358E-9</v>
      </c>
      <c r="N215" s="78">
        <f t="shared" si="4"/>
        <v>3.8164900347191686E-3</v>
      </c>
      <c r="O215" s="78">
        <f>L215/'סכום נכסי הקרן'!$C$42</f>
        <v>3.7913341250291887E-5</v>
      </c>
    </row>
    <row r="216" spans="2:15">
      <c r="B216" s="76" t="s">
        <v>1362</v>
      </c>
      <c r="C216" s="70" t="s">
        <v>1363</v>
      </c>
      <c r="D216" s="83" t="s">
        <v>1166</v>
      </c>
      <c r="E216" s="83" t="s">
        <v>1167</v>
      </c>
      <c r="F216" s="70"/>
      <c r="G216" s="83" t="s">
        <v>1258</v>
      </c>
      <c r="H216" s="83" t="s">
        <v>157</v>
      </c>
      <c r="I216" s="77">
        <v>21.065200000000004</v>
      </c>
      <c r="J216" s="79">
        <v>1170</v>
      </c>
      <c r="K216" s="70"/>
      <c r="L216" s="77">
        <v>0.84807863200000011</v>
      </c>
      <c r="M216" s="78">
        <v>6.0724590645987551E-8</v>
      </c>
      <c r="N216" s="78">
        <f t="shared" si="4"/>
        <v>1.0691130097884682E-3</v>
      </c>
      <c r="O216" s="78">
        <f>L216/'סכום נכסי הקרן'!$C$42</f>
        <v>1.0620660870720565E-5</v>
      </c>
    </row>
    <row r="217" spans="2:15">
      <c r="B217" s="76" t="s">
        <v>1364</v>
      </c>
      <c r="C217" s="70" t="s">
        <v>1365</v>
      </c>
      <c r="D217" s="83" t="s">
        <v>1170</v>
      </c>
      <c r="E217" s="83" t="s">
        <v>1167</v>
      </c>
      <c r="F217" s="70"/>
      <c r="G217" s="83" t="s">
        <v>1337</v>
      </c>
      <c r="H217" s="83" t="s">
        <v>157</v>
      </c>
      <c r="I217" s="77">
        <v>3.8413040000000005</v>
      </c>
      <c r="J217" s="79">
        <v>21949</v>
      </c>
      <c r="K217" s="70"/>
      <c r="L217" s="77">
        <v>2.9012028380000001</v>
      </c>
      <c r="M217" s="78">
        <v>5.1623317052789856E-9</v>
      </c>
      <c r="N217" s="78">
        <f t="shared" si="4"/>
        <v>3.6573421155846613E-3</v>
      </c>
      <c r="O217" s="78">
        <f>L217/'סכום נכסי הקרן'!$C$42</f>
        <v>3.6332352092052295E-5</v>
      </c>
    </row>
    <row r="218" spans="2:15">
      <c r="B218" s="76" t="s">
        <v>1366</v>
      </c>
      <c r="C218" s="70" t="s">
        <v>1367</v>
      </c>
      <c r="D218" s="83" t="s">
        <v>1166</v>
      </c>
      <c r="E218" s="83" t="s">
        <v>1167</v>
      </c>
      <c r="F218" s="70"/>
      <c r="G218" s="83" t="s">
        <v>1182</v>
      </c>
      <c r="H218" s="83" t="s">
        <v>157</v>
      </c>
      <c r="I218" s="77">
        <v>7.4126330000000005</v>
      </c>
      <c r="J218" s="79">
        <v>21033</v>
      </c>
      <c r="K218" s="70"/>
      <c r="L218" s="77">
        <v>5.3648601640000004</v>
      </c>
      <c r="M218" s="78">
        <v>9.7951545395494546E-10</v>
      </c>
      <c r="N218" s="78">
        <f t="shared" si="4"/>
        <v>6.7631014160822473E-3</v>
      </c>
      <c r="O218" s="78">
        <f>L218/'סכום נכסי הקרן'!$C$42</f>
        <v>6.7185232914443132E-5</v>
      </c>
    </row>
    <row r="219" spans="2:15">
      <c r="B219" s="76" t="s">
        <v>1368</v>
      </c>
      <c r="C219" s="70" t="s">
        <v>1369</v>
      </c>
      <c r="D219" s="83" t="s">
        <v>1170</v>
      </c>
      <c r="E219" s="83" t="s">
        <v>1167</v>
      </c>
      <c r="F219" s="70"/>
      <c r="G219" s="83" t="s">
        <v>1276</v>
      </c>
      <c r="H219" s="83" t="s">
        <v>157</v>
      </c>
      <c r="I219" s="77">
        <v>4.8287920000000009</v>
      </c>
      <c r="J219" s="79">
        <v>4835</v>
      </c>
      <c r="K219" s="70"/>
      <c r="L219" s="77">
        <v>0.80337747300000018</v>
      </c>
      <c r="M219" s="78">
        <v>3.0624756209083215E-9</v>
      </c>
      <c r="N219" s="78">
        <f t="shared" si="4"/>
        <v>1.0127614064862843E-3</v>
      </c>
      <c r="O219" s="78">
        <f>L219/'סכום נכסי הקרן'!$C$42</f>
        <v>1.0060859182111155E-5</v>
      </c>
    </row>
    <row r="220" spans="2:15">
      <c r="B220" s="76" t="s">
        <v>1370</v>
      </c>
      <c r="C220" s="70" t="s">
        <v>1371</v>
      </c>
      <c r="D220" s="83" t="s">
        <v>1170</v>
      </c>
      <c r="E220" s="83" t="s">
        <v>1167</v>
      </c>
      <c r="F220" s="70"/>
      <c r="G220" s="83" t="s">
        <v>1359</v>
      </c>
      <c r="H220" s="83" t="s">
        <v>157</v>
      </c>
      <c r="I220" s="77">
        <v>6.6301200000000007</v>
      </c>
      <c r="J220" s="79">
        <v>1827</v>
      </c>
      <c r="K220" s="70"/>
      <c r="L220" s="77">
        <v>0.41681621800000013</v>
      </c>
      <c r="M220" s="78">
        <v>1.7489566521500531E-8</v>
      </c>
      <c r="N220" s="78">
        <f t="shared" si="4"/>
        <v>5.2545085389514492E-4</v>
      </c>
      <c r="O220" s="78">
        <f>L220/'סכום נכסי הקרן'!$C$42</f>
        <v>5.2198741127984623E-6</v>
      </c>
    </row>
    <row r="221" spans="2:15">
      <c r="B221" s="76" t="s">
        <v>1372</v>
      </c>
      <c r="C221" s="70" t="s">
        <v>1373</v>
      </c>
      <c r="D221" s="83" t="s">
        <v>1170</v>
      </c>
      <c r="E221" s="83" t="s">
        <v>1167</v>
      </c>
      <c r="F221" s="70"/>
      <c r="G221" s="83" t="s">
        <v>1276</v>
      </c>
      <c r="H221" s="83" t="s">
        <v>157</v>
      </c>
      <c r="I221" s="77">
        <v>0.68518600000000007</v>
      </c>
      <c r="J221" s="79">
        <v>35678</v>
      </c>
      <c r="K221" s="70"/>
      <c r="L221" s="77">
        <v>0.84118930700000005</v>
      </c>
      <c r="M221" s="78">
        <v>8.1923613397773579E-9</v>
      </c>
      <c r="N221" s="78">
        <f t="shared" si="4"/>
        <v>1.0604281229062327E-3</v>
      </c>
      <c r="O221" s="78">
        <f>L221/'סכום נכסי הקרן'!$C$42</f>
        <v>1.0534384455194537E-5</v>
      </c>
    </row>
    <row r="222" spans="2:15">
      <c r="B222" s="76" t="s">
        <v>1374</v>
      </c>
      <c r="C222" s="70" t="s">
        <v>1375</v>
      </c>
      <c r="D222" s="83" t="s">
        <v>1166</v>
      </c>
      <c r="E222" s="83" t="s">
        <v>1167</v>
      </c>
      <c r="F222" s="70"/>
      <c r="G222" s="83" t="s">
        <v>1350</v>
      </c>
      <c r="H222" s="83" t="s">
        <v>157</v>
      </c>
      <c r="I222" s="77">
        <v>1.9023500000000002</v>
      </c>
      <c r="J222" s="79">
        <v>12271</v>
      </c>
      <c r="K222" s="70"/>
      <c r="L222" s="77">
        <v>0.80325781600000012</v>
      </c>
      <c r="M222" s="78">
        <v>1.1581446293521379E-8</v>
      </c>
      <c r="N222" s="78">
        <f t="shared" si="4"/>
        <v>1.0126105633326127E-3</v>
      </c>
      <c r="O222" s="78">
        <f>L222/'סכום נכסי הקרן'!$C$42</f>
        <v>1.005936069320947E-5</v>
      </c>
    </row>
    <row r="223" spans="2:15">
      <c r="B223" s="76" t="s">
        <v>1376</v>
      </c>
      <c r="C223" s="70" t="s">
        <v>1377</v>
      </c>
      <c r="D223" s="83" t="s">
        <v>133</v>
      </c>
      <c r="E223" s="83" t="s">
        <v>1167</v>
      </c>
      <c r="F223" s="70"/>
      <c r="G223" s="83" t="s">
        <v>2238</v>
      </c>
      <c r="H223" s="83" t="s">
        <v>1255</v>
      </c>
      <c r="I223" s="77">
        <v>6.1575200000000008</v>
      </c>
      <c r="J223" s="79">
        <v>10934</v>
      </c>
      <c r="K223" s="70"/>
      <c r="L223" s="77">
        <v>2.5085788200000008</v>
      </c>
      <c r="M223" s="78">
        <v>2.1372856646997572E-9</v>
      </c>
      <c r="N223" s="78">
        <f t="shared" si="4"/>
        <v>3.1623886646183117E-3</v>
      </c>
      <c r="O223" s="78">
        <f>L223/'סכום נכסי הקרן'!$C$42</f>
        <v>3.1415441810933836E-5</v>
      </c>
    </row>
    <row r="224" spans="2:15">
      <c r="B224" s="76" t="s">
        <v>1378</v>
      </c>
      <c r="C224" s="70" t="s">
        <v>1379</v>
      </c>
      <c r="D224" s="83" t="s">
        <v>1166</v>
      </c>
      <c r="E224" s="83" t="s">
        <v>1167</v>
      </c>
      <c r="F224" s="70"/>
      <c r="G224" s="83" t="s">
        <v>1265</v>
      </c>
      <c r="H224" s="83" t="s">
        <v>157</v>
      </c>
      <c r="I224" s="77">
        <v>1.8182350000000003</v>
      </c>
      <c r="J224" s="79">
        <v>50003</v>
      </c>
      <c r="K224" s="70"/>
      <c r="L224" s="77">
        <v>3.1284603880000006</v>
      </c>
      <c r="M224" s="78">
        <v>4.1228374853077431E-9</v>
      </c>
      <c r="N224" s="78">
        <f t="shared" si="4"/>
        <v>3.9438297054260408E-3</v>
      </c>
      <c r="O224" s="78">
        <f>L224/'סכום נכסי הקרן'!$C$42</f>
        <v>3.9178344524580444E-5</v>
      </c>
    </row>
    <row r="225" spans="2:15">
      <c r="B225" s="76" t="s">
        <v>1380</v>
      </c>
      <c r="C225" s="70" t="s">
        <v>1381</v>
      </c>
      <c r="D225" s="83" t="s">
        <v>1170</v>
      </c>
      <c r="E225" s="83" t="s">
        <v>1167</v>
      </c>
      <c r="F225" s="70"/>
      <c r="G225" s="83" t="s">
        <v>1258</v>
      </c>
      <c r="H225" s="83" t="s">
        <v>157</v>
      </c>
      <c r="I225" s="77">
        <v>7.6806960000000011</v>
      </c>
      <c r="J225" s="79">
        <v>12554</v>
      </c>
      <c r="K225" s="77">
        <v>6.4751720000000013E-3</v>
      </c>
      <c r="L225" s="77">
        <v>3.3244063480000006</v>
      </c>
      <c r="M225" s="78">
        <v>6.1698715509865283E-9</v>
      </c>
      <c r="N225" s="78">
        <f t="shared" si="4"/>
        <v>4.1908449787120333E-3</v>
      </c>
      <c r="O225" s="78">
        <f>L225/'סכום נכסי הקרן'!$C$42</f>
        <v>4.1632215559203778E-5</v>
      </c>
    </row>
    <row r="226" spans="2:15">
      <c r="B226" s="76" t="s">
        <v>1382</v>
      </c>
      <c r="C226" s="70" t="s">
        <v>1383</v>
      </c>
      <c r="D226" s="83" t="s">
        <v>1170</v>
      </c>
      <c r="E226" s="83" t="s">
        <v>1167</v>
      </c>
      <c r="F226" s="70"/>
      <c r="G226" s="83" t="s">
        <v>1359</v>
      </c>
      <c r="H226" s="83" t="s">
        <v>157</v>
      </c>
      <c r="I226" s="77">
        <v>4.5674160000000006</v>
      </c>
      <c r="J226" s="79">
        <v>3923</v>
      </c>
      <c r="K226" s="77">
        <v>7.0724150000000012E-3</v>
      </c>
      <c r="L226" s="77">
        <v>0.62362986500000006</v>
      </c>
      <c r="M226" s="78">
        <v>8.0250349148149506E-9</v>
      </c>
      <c r="N226" s="78">
        <f t="shared" si="4"/>
        <v>7.8616625488109944E-4</v>
      </c>
      <c r="O226" s="78">
        <f>L226/'סכום נכסי הקרן'!$C$42</f>
        <v>7.8098433978917266E-6</v>
      </c>
    </row>
    <row r="227" spans="2:15">
      <c r="B227" s="76" t="s">
        <v>1384</v>
      </c>
      <c r="C227" s="70" t="s">
        <v>1385</v>
      </c>
      <c r="D227" s="83" t="s">
        <v>1166</v>
      </c>
      <c r="E227" s="83" t="s">
        <v>1167</v>
      </c>
      <c r="F227" s="70"/>
      <c r="G227" s="83" t="s">
        <v>1236</v>
      </c>
      <c r="H227" s="83" t="s">
        <v>157</v>
      </c>
      <c r="I227" s="77">
        <v>2.1081400000000006</v>
      </c>
      <c r="J227" s="79">
        <v>54122</v>
      </c>
      <c r="K227" s="70"/>
      <c r="L227" s="77">
        <v>3.9260700180000003</v>
      </c>
      <c r="M227" s="78">
        <v>3.4167585089141016E-9</v>
      </c>
      <c r="N227" s="78">
        <f t="shared" si="4"/>
        <v>4.9493199984128895E-3</v>
      </c>
      <c r="O227" s="78">
        <f>L227/'סכום נכסי הקרן'!$C$42</f>
        <v>4.9166971837915355E-5</v>
      </c>
    </row>
    <row r="228" spans="2:15">
      <c r="B228" s="76" t="s">
        <v>1386</v>
      </c>
      <c r="C228" s="70" t="s">
        <v>1387</v>
      </c>
      <c r="D228" s="83" t="s">
        <v>1166</v>
      </c>
      <c r="E228" s="83" t="s">
        <v>1167</v>
      </c>
      <c r="F228" s="70"/>
      <c r="G228" s="83" t="s">
        <v>1182</v>
      </c>
      <c r="H228" s="83" t="s">
        <v>157</v>
      </c>
      <c r="I228" s="77">
        <v>3.9213680000000006</v>
      </c>
      <c r="J228" s="79">
        <v>5970</v>
      </c>
      <c r="K228" s="70"/>
      <c r="L228" s="77">
        <v>0.80555760900000006</v>
      </c>
      <c r="M228" s="78">
        <v>1.3023958203034361E-9</v>
      </c>
      <c r="N228" s="78">
        <f t="shared" si="4"/>
        <v>1.0155097504166242E-3</v>
      </c>
      <c r="O228" s="78">
        <f>L228/'סכום נכסי הקרן'!$C$42</f>
        <v>1.0088161467812474E-5</v>
      </c>
    </row>
    <row r="229" spans="2:15">
      <c r="B229" s="76" t="s">
        <v>1218</v>
      </c>
      <c r="C229" s="70" t="s">
        <v>1219</v>
      </c>
      <c r="D229" s="83" t="s">
        <v>1170</v>
      </c>
      <c r="E229" s="83" t="s">
        <v>1167</v>
      </c>
      <c r="F229" s="70"/>
      <c r="G229" s="83" t="s">
        <v>184</v>
      </c>
      <c r="H229" s="83" t="s">
        <v>157</v>
      </c>
      <c r="I229" s="77">
        <v>25.596118000000004</v>
      </c>
      <c r="J229" s="79">
        <v>5911</v>
      </c>
      <c r="K229" s="70"/>
      <c r="L229" s="77">
        <v>5.206186767000001</v>
      </c>
      <c r="M229" s="78">
        <v>5.0122459318916937E-7</v>
      </c>
      <c r="N229" s="78">
        <f>L229/$L$11</f>
        <v>6.5630730382418897E-3</v>
      </c>
      <c r="O229" s="78">
        <f>L229/'סכום נכסי הקרן'!$C$42</f>
        <v>6.5198133752696766E-5</v>
      </c>
    </row>
    <row r="230" spans="2:15">
      <c r="B230" s="76" t="s">
        <v>1388</v>
      </c>
      <c r="C230" s="70" t="s">
        <v>1389</v>
      </c>
      <c r="D230" s="83" t="s">
        <v>1170</v>
      </c>
      <c r="E230" s="83" t="s">
        <v>1167</v>
      </c>
      <c r="F230" s="70"/>
      <c r="G230" s="83" t="s">
        <v>1182</v>
      </c>
      <c r="H230" s="83" t="s">
        <v>157</v>
      </c>
      <c r="I230" s="77">
        <v>3.4231060000000006</v>
      </c>
      <c r="J230" s="79">
        <v>24475</v>
      </c>
      <c r="K230" s="70"/>
      <c r="L230" s="77">
        <v>2.8828880080000006</v>
      </c>
      <c r="M230" s="78">
        <v>3.5519238348333311E-8</v>
      </c>
      <c r="N230" s="78">
        <f t="shared" si="4"/>
        <v>3.6342538991313272E-3</v>
      </c>
      <c r="O230" s="78">
        <f>L230/'סכום נכסי הקרן'!$C$42</f>
        <v>3.610299175800382E-5</v>
      </c>
    </row>
    <row r="231" spans="2:15">
      <c r="B231" s="76" t="s">
        <v>1390</v>
      </c>
      <c r="C231" s="70" t="s">
        <v>1391</v>
      </c>
      <c r="D231" s="83" t="s">
        <v>1166</v>
      </c>
      <c r="E231" s="83" t="s">
        <v>1167</v>
      </c>
      <c r="F231" s="70"/>
      <c r="G231" s="83" t="s">
        <v>1182</v>
      </c>
      <c r="H231" s="83" t="s">
        <v>157</v>
      </c>
      <c r="I231" s="77">
        <v>3.5387430000000006</v>
      </c>
      <c r="J231" s="79">
        <v>19703</v>
      </c>
      <c r="K231" s="70"/>
      <c r="L231" s="77">
        <v>2.3991977580000001</v>
      </c>
      <c r="M231" s="78">
        <v>3.0160604276195517E-9</v>
      </c>
      <c r="N231" s="78">
        <f t="shared" si="4"/>
        <v>3.02449966235339E-3</v>
      </c>
      <c r="O231" s="78">
        <f>L231/'סכום נכסי הקרן'!$C$42</f>
        <v>3.0045640566865624E-5</v>
      </c>
    </row>
    <row r="232" spans="2:15">
      <c r="B232" s="76" t="s">
        <v>1222</v>
      </c>
      <c r="C232" s="70" t="s">
        <v>1223</v>
      </c>
      <c r="D232" s="83" t="s">
        <v>1166</v>
      </c>
      <c r="E232" s="83" t="s">
        <v>1167</v>
      </c>
      <c r="F232" s="70"/>
      <c r="G232" s="83" t="s">
        <v>878</v>
      </c>
      <c r="H232" s="83" t="s">
        <v>157</v>
      </c>
      <c r="I232" s="77">
        <v>26.423950000000005</v>
      </c>
      <c r="J232" s="79">
        <v>4591</v>
      </c>
      <c r="K232" s="70"/>
      <c r="L232" s="77">
        <v>4.1743581740000009</v>
      </c>
      <c r="M232" s="78">
        <v>1.9361112415539793E-7</v>
      </c>
      <c r="N232" s="78">
        <f>L232/$L$11</f>
        <v>5.2623193922662521E-3</v>
      </c>
      <c r="O232" s="78">
        <f>L232/'סכום נכסי הקרן'!$C$42</f>
        <v>5.2276334818649631E-5</v>
      </c>
    </row>
    <row r="233" spans="2:15">
      <c r="B233" s="76" t="s">
        <v>1392</v>
      </c>
      <c r="C233" s="70" t="s">
        <v>1393</v>
      </c>
      <c r="D233" s="83" t="s">
        <v>26</v>
      </c>
      <c r="E233" s="83" t="s">
        <v>1167</v>
      </c>
      <c r="F233" s="70"/>
      <c r="G233" s="83" t="s">
        <v>1290</v>
      </c>
      <c r="H233" s="83" t="s">
        <v>159</v>
      </c>
      <c r="I233" s="77">
        <v>12.153000000000002</v>
      </c>
      <c r="J233" s="79">
        <v>1550</v>
      </c>
      <c r="K233" s="70"/>
      <c r="L233" s="77">
        <v>0.75834598500000028</v>
      </c>
      <c r="M233" s="78">
        <v>1.3581377769992151E-8</v>
      </c>
      <c r="N233" s="78">
        <f t="shared" si="4"/>
        <v>9.5599338067552065E-4</v>
      </c>
      <c r="O233" s="78">
        <f>L233/'סכום נכסי הקרן'!$C$42</f>
        <v>9.4969207163770938E-6</v>
      </c>
    </row>
    <row r="234" spans="2:15">
      <c r="B234" s="76" t="s">
        <v>1394</v>
      </c>
      <c r="C234" s="70" t="s">
        <v>1395</v>
      </c>
      <c r="D234" s="83" t="s">
        <v>1170</v>
      </c>
      <c r="E234" s="83" t="s">
        <v>1167</v>
      </c>
      <c r="F234" s="70"/>
      <c r="G234" s="83" t="s">
        <v>1273</v>
      </c>
      <c r="H234" s="83" t="s">
        <v>157</v>
      </c>
      <c r="I234" s="77">
        <v>3.285717</v>
      </c>
      <c r="J234" s="79">
        <v>10062</v>
      </c>
      <c r="K234" s="70"/>
      <c r="L234" s="77">
        <v>1.1376252030000003</v>
      </c>
      <c r="M234" s="78">
        <v>4.4486827461270383E-9</v>
      </c>
      <c r="N234" s="78">
        <f t="shared" ref="N234:N259" si="5">L234/$L$11</f>
        <v>1.4341239820207464E-3</v>
      </c>
      <c r="O234" s="78">
        <f>L234/'סכום נכסי הקרן'!$C$42</f>
        <v>1.4246711358066194E-5</v>
      </c>
    </row>
    <row r="235" spans="2:15">
      <c r="B235" s="76" t="s">
        <v>1396</v>
      </c>
      <c r="C235" s="70" t="s">
        <v>1397</v>
      </c>
      <c r="D235" s="83" t="s">
        <v>1170</v>
      </c>
      <c r="E235" s="83" t="s">
        <v>1167</v>
      </c>
      <c r="F235" s="70"/>
      <c r="G235" s="83" t="s">
        <v>1258</v>
      </c>
      <c r="H235" s="83" t="s">
        <v>157</v>
      </c>
      <c r="I235" s="77">
        <v>6.4816000000000011</v>
      </c>
      <c r="J235" s="79">
        <v>5964</v>
      </c>
      <c r="K235" s="70"/>
      <c r="L235" s="77">
        <v>1.3301619890000003</v>
      </c>
      <c r="M235" s="78">
        <v>9.1170709783443133E-8</v>
      </c>
      <c r="N235" s="78">
        <f t="shared" si="5"/>
        <v>1.6768415497184763E-3</v>
      </c>
      <c r="O235" s="78">
        <f>L235/'סכום נכסי הקרן'!$C$42</f>
        <v>1.6657888614616267E-5</v>
      </c>
    </row>
    <row r="236" spans="2:15">
      <c r="B236" s="76" t="s">
        <v>1398</v>
      </c>
      <c r="C236" s="70" t="s">
        <v>1399</v>
      </c>
      <c r="D236" s="83" t="s">
        <v>1170</v>
      </c>
      <c r="E236" s="83" t="s">
        <v>1167</v>
      </c>
      <c r="F236" s="70"/>
      <c r="G236" s="83" t="s">
        <v>1258</v>
      </c>
      <c r="H236" s="83" t="s">
        <v>157</v>
      </c>
      <c r="I236" s="77">
        <v>4.6991600000000009</v>
      </c>
      <c r="J236" s="79">
        <v>6797</v>
      </c>
      <c r="K236" s="70"/>
      <c r="L236" s="77">
        <v>1.0990619560000003</v>
      </c>
      <c r="M236" s="78">
        <v>9.7567022099039741E-8</v>
      </c>
      <c r="N236" s="78">
        <f t="shared" si="5"/>
        <v>1.3855100121460922E-3</v>
      </c>
      <c r="O236" s="78">
        <f>L236/'סכום נכסי הקרן'!$C$42</f>
        <v>1.3763775987445005E-5</v>
      </c>
    </row>
    <row r="237" spans="2:15">
      <c r="B237" s="76" t="s">
        <v>1400</v>
      </c>
      <c r="C237" s="70" t="s">
        <v>1401</v>
      </c>
      <c r="D237" s="83" t="s">
        <v>117</v>
      </c>
      <c r="E237" s="83" t="s">
        <v>1167</v>
      </c>
      <c r="F237" s="70"/>
      <c r="G237" s="83" t="s">
        <v>1324</v>
      </c>
      <c r="H237" s="83" t="s">
        <v>160</v>
      </c>
      <c r="I237" s="77">
        <v>2.5116200000000006</v>
      </c>
      <c r="J237" s="79">
        <v>7560</v>
      </c>
      <c r="K237" s="70"/>
      <c r="L237" s="77">
        <v>0.83751596400000028</v>
      </c>
      <c r="M237" s="78">
        <v>3.530683348663087E-9</v>
      </c>
      <c r="N237" s="78">
        <f t="shared" si="5"/>
        <v>1.0557973980624129E-3</v>
      </c>
      <c r="O237" s="78">
        <f>L237/'סכום נכסי הקרן'!$C$42</f>
        <v>1.0488382435107285E-5</v>
      </c>
    </row>
    <row r="238" spans="2:15">
      <c r="B238" s="76" t="s">
        <v>1402</v>
      </c>
      <c r="C238" s="70" t="s">
        <v>1403</v>
      </c>
      <c r="D238" s="83" t="s">
        <v>1166</v>
      </c>
      <c r="E238" s="83" t="s">
        <v>1167</v>
      </c>
      <c r="F238" s="70"/>
      <c r="G238" s="83" t="s">
        <v>1193</v>
      </c>
      <c r="H238" s="83" t="s">
        <v>157</v>
      </c>
      <c r="I238" s="77">
        <v>4.8612000000000002</v>
      </c>
      <c r="J238" s="79">
        <v>9332</v>
      </c>
      <c r="K238" s="70"/>
      <c r="L238" s="77">
        <v>1.5609999600000004</v>
      </c>
      <c r="M238" s="78">
        <v>1.3654839044820694E-8</v>
      </c>
      <c r="N238" s="78">
        <f t="shared" si="5"/>
        <v>1.9678427241818287E-3</v>
      </c>
      <c r="O238" s="78">
        <f>L238/'סכום נכסי הקרן'!$C$42</f>
        <v>1.954871938616226E-5</v>
      </c>
    </row>
    <row r="239" spans="2:15">
      <c r="B239" s="76" t="s">
        <v>1404</v>
      </c>
      <c r="C239" s="70" t="s">
        <v>1405</v>
      </c>
      <c r="D239" s="83" t="s">
        <v>26</v>
      </c>
      <c r="E239" s="83" t="s">
        <v>1167</v>
      </c>
      <c r="F239" s="70"/>
      <c r="G239" s="83" t="s">
        <v>1199</v>
      </c>
      <c r="H239" s="83" t="s">
        <v>157</v>
      </c>
      <c r="I239" s="77">
        <v>0.31777700000000003</v>
      </c>
      <c r="J239" s="79">
        <v>126700</v>
      </c>
      <c r="K239" s="70"/>
      <c r="L239" s="77">
        <v>1.3854257700000003</v>
      </c>
      <c r="M239" s="78">
        <v>1.3307729273991731E-9</v>
      </c>
      <c r="N239" s="78">
        <f t="shared" si="5"/>
        <v>1.7465087067577553E-3</v>
      </c>
      <c r="O239" s="78">
        <f>L239/'סכום נכסי הקרן'!$C$42</f>
        <v>1.7349968162771622E-5</v>
      </c>
    </row>
    <row r="240" spans="2:15">
      <c r="B240" s="76" t="s">
        <v>1406</v>
      </c>
      <c r="C240" s="70" t="s">
        <v>1407</v>
      </c>
      <c r="D240" s="83" t="s">
        <v>26</v>
      </c>
      <c r="E240" s="83" t="s">
        <v>1167</v>
      </c>
      <c r="F240" s="70"/>
      <c r="G240" s="83" t="s">
        <v>1182</v>
      </c>
      <c r="H240" s="83" t="s">
        <v>159</v>
      </c>
      <c r="I240" s="77">
        <v>1.6204000000000003</v>
      </c>
      <c r="J240" s="79">
        <v>13260</v>
      </c>
      <c r="K240" s="70"/>
      <c r="L240" s="77">
        <v>0.86500367800000022</v>
      </c>
      <c r="M240" s="78">
        <v>1.3190023752396812E-9</v>
      </c>
      <c r="N240" s="78">
        <f t="shared" si="5"/>
        <v>1.0904492234213904E-3</v>
      </c>
      <c r="O240" s="78">
        <f>L240/'סכום נכסי הקרן'!$C$42</f>
        <v>1.0832616657607253E-5</v>
      </c>
    </row>
    <row r="241" spans="2:15">
      <c r="B241" s="76" t="s">
        <v>1408</v>
      </c>
      <c r="C241" s="70" t="s">
        <v>1409</v>
      </c>
      <c r="D241" s="83" t="s">
        <v>117</v>
      </c>
      <c r="E241" s="83" t="s">
        <v>1167</v>
      </c>
      <c r="F241" s="70"/>
      <c r="G241" s="83" t="s">
        <v>1273</v>
      </c>
      <c r="H241" s="83" t="s">
        <v>160</v>
      </c>
      <c r="I241" s="77">
        <v>43.487080000000006</v>
      </c>
      <c r="J241" s="79">
        <v>932.4</v>
      </c>
      <c r="K241" s="70"/>
      <c r="L241" s="77">
        <v>1.7884626590000003</v>
      </c>
      <c r="M241" s="78">
        <v>3.6495675580914786E-8</v>
      </c>
      <c r="N241" s="78">
        <f t="shared" si="5"/>
        <v>2.2545889309209446E-3</v>
      </c>
      <c r="O241" s="78">
        <f>L241/'סכום נכסי הקרן'!$C$42</f>
        <v>2.2397280941263189E-5</v>
      </c>
    </row>
    <row r="242" spans="2:15">
      <c r="B242" s="76" t="s">
        <v>1410</v>
      </c>
      <c r="C242" s="70" t="s">
        <v>1411</v>
      </c>
      <c r="D242" s="83" t="s">
        <v>26</v>
      </c>
      <c r="E242" s="83" t="s">
        <v>1167</v>
      </c>
      <c r="F242" s="70"/>
      <c r="G242" s="83" t="s">
        <v>1176</v>
      </c>
      <c r="H242" s="83" t="s">
        <v>159</v>
      </c>
      <c r="I242" s="77">
        <v>5.1228950000000006</v>
      </c>
      <c r="J242" s="79">
        <v>10804</v>
      </c>
      <c r="K242" s="70"/>
      <c r="L242" s="77">
        <v>2.2281898510000007</v>
      </c>
      <c r="M242" s="78">
        <v>6.0269352941176482E-9</v>
      </c>
      <c r="N242" s="78">
        <f t="shared" si="5"/>
        <v>2.8089220363504324E-3</v>
      </c>
      <c r="O242" s="78">
        <f>L242/'סכום נכסי הקרן'!$C$42</f>
        <v>2.7904073832451409E-5</v>
      </c>
    </row>
    <row r="243" spans="2:15">
      <c r="B243" s="76" t="s">
        <v>1412</v>
      </c>
      <c r="C243" s="70" t="s">
        <v>1413</v>
      </c>
      <c r="D243" s="83" t="s">
        <v>26</v>
      </c>
      <c r="E243" s="83" t="s">
        <v>1167</v>
      </c>
      <c r="F243" s="70"/>
      <c r="G243" s="83" t="s">
        <v>1236</v>
      </c>
      <c r="H243" s="83" t="s">
        <v>159</v>
      </c>
      <c r="I243" s="77">
        <v>8.4260800000000025</v>
      </c>
      <c r="J243" s="79">
        <v>2625</v>
      </c>
      <c r="K243" s="70"/>
      <c r="L243" s="77">
        <v>0.89044496300000009</v>
      </c>
      <c r="M243" s="78">
        <v>9.2471895603842683E-9</v>
      </c>
      <c r="N243" s="78">
        <f t="shared" si="5"/>
        <v>1.1225212598493003E-3</v>
      </c>
      <c r="O243" s="78">
        <f>L243/'סכום נכסי הקרן'!$C$42</f>
        <v>1.1151223034309771E-5</v>
      </c>
    </row>
    <row r="244" spans="2:15">
      <c r="B244" s="76" t="s">
        <v>1414</v>
      </c>
      <c r="C244" s="70" t="s">
        <v>1415</v>
      </c>
      <c r="D244" s="83" t="s">
        <v>1170</v>
      </c>
      <c r="E244" s="83" t="s">
        <v>1167</v>
      </c>
      <c r="F244" s="70"/>
      <c r="G244" s="83" t="s">
        <v>1236</v>
      </c>
      <c r="H244" s="83" t="s">
        <v>157</v>
      </c>
      <c r="I244" s="77">
        <v>3.1435760000000004</v>
      </c>
      <c r="J244" s="79">
        <v>8107</v>
      </c>
      <c r="K244" s="70"/>
      <c r="L244" s="77">
        <v>0.87693783900000033</v>
      </c>
      <c r="M244" s="78">
        <v>6.0615693719751934E-10</v>
      </c>
      <c r="N244" s="78">
        <f t="shared" si="5"/>
        <v>1.1054937797922084E-3</v>
      </c>
      <c r="O244" s="78">
        <f>L244/'סכום נכסי הקרן'!$C$42</f>
        <v>1.0982070578476209E-5</v>
      </c>
    </row>
    <row r="245" spans="2:15">
      <c r="B245" s="76" t="s">
        <v>1416</v>
      </c>
      <c r="C245" s="70" t="s">
        <v>1417</v>
      </c>
      <c r="D245" s="83" t="s">
        <v>1170</v>
      </c>
      <c r="E245" s="83" t="s">
        <v>1167</v>
      </c>
      <c r="F245" s="70"/>
      <c r="G245" s="83" t="s">
        <v>1193</v>
      </c>
      <c r="H245" s="83" t="s">
        <v>157</v>
      </c>
      <c r="I245" s="77">
        <v>1.7824400000000002</v>
      </c>
      <c r="J245" s="79">
        <v>15742</v>
      </c>
      <c r="K245" s="70"/>
      <c r="L245" s="77">
        <v>0.96551605600000023</v>
      </c>
      <c r="M245" s="78">
        <v>3.5604803571484363E-9</v>
      </c>
      <c r="N245" s="78">
        <f t="shared" si="5"/>
        <v>1.2171581002989489E-3</v>
      </c>
      <c r="O245" s="78">
        <f>L245/'סכום נכסי הקרן'!$C$42</f>
        <v>1.2091353571577366E-5</v>
      </c>
    </row>
    <row r="246" spans="2:15">
      <c r="B246" s="76" t="s">
        <v>1418</v>
      </c>
      <c r="C246" s="70" t="s">
        <v>1419</v>
      </c>
      <c r="D246" s="83" t="s">
        <v>1420</v>
      </c>
      <c r="E246" s="83" t="s">
        <v>1167</v>
      </c>
      <c r="F246" s="70"/>
      <c r="G246" s="83" t="s">
        <v>1265</v>
      </c>
      <c r="H246" s="83" t="s">
        <v>162</v>
      </c>
      <c r="I246" s="77">
        <v>3.6783080000000008</v>
      </c>
      <c r="J246" s="79">
        <v>51150</v>
      </c>
      <c r="K246" s="70"/>
      <c r="L246" s="77">
        <v>0.83536581700000012</v>
      </c>
      <c r="M246" s="78">
        <v>3.8384747528083236E-10</v>
      </c>
      <c r="N246" s="78">
        <f t="shared" si="5"/>
        <v>1.0530868591525518E-3</v>
      </c>
      <c r="O246" s="78">
        <f>L246/'סכום נכסי הקרן'!$C$42</f>
        <v>1.0461455707740807E-5</v>
      </c>
    </row>
    <row r="247" spans="2:15">
      <c r="B247" s="76" t="s">
        <v>1421</v>
      </c>
      <c r="C247" s="70" t="s">
        <v>1422</v>
      </c>
      <c r="D247" s="83" t="s">
        <v>26</v>
      </c>
      <c r="E247" s="83" t="s">
        <v>1167</v>
      </c>
      <c r="F247" s="70"/>
      <c r="G247" s="83" t="s">
        <v>1176</v>
      </c>
      <c r="H247" s="83" t="s">
        <v>159</v>
      </c>
      <c r="I247" s="77">
        <v>3.0787600000000004</v>
      </c>
      <c r="J247" s="79">
        <v>6416</v>
      </c>
      <c r="K247" s="70"/>
      <c r="L247" s="77">
        <v>0.79522932400000024</v>
      </c>
      <c r="M247" s="78">
        <v>1.4432564233175405E-8</v>
      </c>
      <c r="N247" s="78">
        <f t="shared" si="5"/>
        <v>1.002489608833452E-3</v>
      </c>
      <c r="O247" s="78">
        <f>L247/'סכום נכסי הקרן'!$C$42</f>
        <v>9.9588182580885584E-6</v>
      </c>
    </row>
    <row r="248" spans="2:15">
      <c r="B248" s="76" t="s">
        <v>1423</v>
      </c>
      <c r="C248" s="70" t="s">
        <v>1424</v>
      </c>
      <c r="D248" s="83" t="s">
        <v>1170</v>
      </c>
      <c r="E248" s="83" t="s">
        <v>1167</v>
      </c>
      <c r="F248" s="70"/>
      <c r="G248" s="83" t="s">
        <v>1193</v>
      </c>
      <c r="H248" s="83" t="s">
        <v>157</v>
      </c>
      <c r="I248" s="77">
        <v>7.7779200000000017</v>
      </c>
      <c r="J248" s="79">
        <v>5565</v>
      </c>
      <c r="K248" s="70"/>
      <c r="L248" s="77">
        <v>1.4894067339999999</v>
      </c>
      <c r="M248" s="78">
        <v>6.4866751043293147E-9</v>
      </c>
      <c r="N248" s="78">
        <f t="shared" si="5"/>
        <v>1.8775901857481915E-3</v>
      </c>
      <c r="O248" s="78">
        <f>L248/'סכום נכסי הקרן'!$C$42</f>
        <v>1.8652142883351774E-5</v>
      </c>
    </row>
    <row r="249" spans="2:15">
      <c r="B249" s="76" t="s">
        <v>1425</v>
      </c>
      <c r="C249" s="70" t="s">
        <v>1426</v>
      </c>
      <c r="D249" s="83" t="s">
        <v>1170</v>
      </c>
      <c r="E249" s="83" t="s">
        <v>1167</v>
      </c>
      <c r="F249" s="70"/>
      <c r="G249" s="83" t="s">
        <v>1313</v>
      </c>
      <c r="H249" s="83" t="s">
        <v>157</v>
      </c>
      <c r="I249" s="77">
        <v>4.2202670000000007</v>
      </c>
      <c r="J249" s="79">
        <v>16663</v>
      </c>
      <c r="K249" s="70"/>
      <c r="L249" s="77">
        <v>2.4197906440000008</v>
      </c>
      <c r="M249" s="78">
        <v>5.9685746029814646E-9</v>
      </c>
      <c r="N249" s="78">
        <f t="shared" si="5"/>
        <v>3.0504596635855534E-3</v>
      </c>
      <c r="O249" s="78">
        <f>L249/'סכום נכסי הקרן'!$C$42</f>
        <v>3.0303529458653452E-5</v>
      </c>
    </row>
    <row r="250" spans="2:15">
      <c r="B250" s="76" t="s">
        <v>1427</v>
      </c>
      <c r="C250" s="70" t="s">
        <v>1428</v>
      </c>
      <c r="D250" s="83" t="s">
        <v>1170</v>
      </c>
      <c r="E250" s="83" t="s">
        <v>1167</v>
      </c>
      <c r="F250" s="70"/>
      <c r="G250" s="83" t="s">
        <v>1176</v>
      </c>
      <c r="H250" s="83" t="s">
        <v>157</v>
      </c>
      <c r="I250" s="77">
        <v>1.4907680000000001</v>
      </c>
      <c r="J250" s="79">
        <v>17450</v>
      </c>
      <c r="K250" s="70"/>
      <c r="L250" s="77">
        <v>0.89513835400000019</v>
      </c>
      <c r="M250" s="78">
        <v>2.0682051485456975E-8</v>
      </c>
      <c r="N250" s="78">
        <f t="shared" si="5"/>
        <v>1.1284378873750889E-3</v>
      </c>
      <c r="O250" s="78">
        <f>L250/'סכום נכסי הקרן'!$C$42</f>
        <v>1.1209999322573445E-5</v>
      </c>
    </row>
    <row r="251" spans="2:15">
      <c r="B251" s="76" t="s">
        <v>1429</v>
      </c>
      <c r="C251" s="70" t="s">
        <v>1430</v>
      </c>
      <c r="D251" s="83" t="s">
        <v>1166</v>
      </c>
      <c r="E251" s="83" t="s">
        <v>1167</v>
      </c>
      <c r="F251" s="70"/>
      <c r="G251" s="83" t="s">
        <v>1182</v>
      </c>
      <c r="H251" s="83" t="s">
        <v>157</v>
      </c>
      <c r="I251" s="77">
        <v>9.3853030000000004</v>
      </c>
      <c r="J251" s="79">
        <v>11542</v>
      </c>
      <c r="K251" s="70"/>
      <c r="L251" s="77">
        <v>3.7274690840000004</v>
      </c>
      <c r="M251" s="78">
        <v>2.9748407283341439E-7</v>
      </c>
      <c r="N251" s="78">
        <f t="shared" si="5"/>
        <v>4.6989577863679795E-3</v>
      </c>
      <c r="O251" s="78">
        <f>L251/'סכום נכסי הקרן'!$C$42</f>
        <v>4.667985202492335E-5</v>
      </c>
    </row>
    <row r="252" spans="2:15">
      <c r="B252" s="76" t="s">
        <v>1431</v>
      </c>
      <c r="C252" s="70" t="s">
        <v>1432</v>
      </c>
      <c r="D252" s="83" t="s">
        <v>1170</v>
      </c>
      <c r="E252" s="83" t="s">
        <v>1167</v>
      </c>
      <c r="F252" s="70"/>
      <c r="G252" s="83" t="s">
        <v>1258</v>
      </c>
      <c r="H252" s="83" t="s">
        <v>157</v>
      </c>
      <c r="I252" s="77">
        <v>5.5903799999999997</v>
      </c>
      <c r="J252" s="79">
        <v>7025</v>
      </c>
      <c r="K252" s="70"/>
      <c r="L252" s="77">
        <v>1.3513639550000001</v>
      </c>
      <c r="M252" s="78">
        <v>1.4347233519651106E-8</v>
      </c>
      <c r="N252" s="78">
        <f t="shared" si="5"/>
        <v>1.7035693752153137E-3</v>
      </c>
      <c r="O252" s="78">
        <f>L252/'סכום נכסי הקרן'!$C$42</f>
        <v>1.6923405138888919E-5</v>
      </c>
    </row>
    <row r="253" spans="2:15">
      <c r="B253" s="76" t="s">
        <v>1433</v>
      </c>
      <c r="C253" s="70" t="s">
        <v>1434</v>
      </c>
      <c r="D253" s="83" t="s">
        <v>26</v>
      </c>
      <c r="E253" s="83" t="s">
        <v>1167</v>
      </c>
      <c r="F253" s="70"/>
      <c r="G253" s="83" t="s">
        <v>1176</v>
      </c>
      <c r="H253" s="83" t="s">
        <v>159</v>
      </c>
      <c r="I253" s="77">
        <v>5.5629680000000006</v>
      </c>
      <c r="J253" s="79">
        <v>7152</v>
      </c>
      <c r="K253" s="70"/>
      <c r="L253" s="77">
        <v>1.6017188140000005</v>
      </c>
      <c r="M253" s="78">
        <v>9.083798902477119E-9</v>
      </c>
      <c r="N253" s="78">
        <f t="shared" si="5"/>
        <v>2.0191741160038518E-3</v>
      </c>
      <c r="O253" s="78">
        <f>L253/'סכום נכסי הקרן'!$C$42</f>
        <v>2.0058649860838319E-5</v>
      </c>
    </row>
    <row r="254" spans="2:15">
      <c r="B254" s="76" t="s">
        <v>1435</v>
      </c>
      <c r="C254" s="70" t="s">
        <v>1436</v>
      </c>
      <c r="D254" s="83" t="s">
        <v>1170</v>
      </c>
      <c r="E254" s="83" t="s">
        <v>1167</v>
      </c>
      <c r="F254" s="70"/>
      <c r="G254" s="83" t="s">
        <v>1182</v>
      </c>
      <c r="H254" s="83" t="s">
        <v>157</v>
      </c>
      <c r="I254" s="77">
        <v>4.5805790000000011</v>
      </c>
      <c r="J254" s="79">
        <v>19997</v>
      </c>
      <c r="K254" s="70"/>
      <c r="L254" s="77">
        <v>3.1518817030000004</v>
      </c>
      <c r="M254" s="78">
        <v>2.716820615914397E-9</v>
      </c>
      <c r="N254" s="78">
        <f t="shared" si="5"/>
        <v>3.9733553079209435E-3</v>
      </c>
      <c r="O254" s="78">
        <f>L254/'סכום נכסי הקרן'!$C$42</f>
        <v>3.9471654406913765E-5</v>
      </c>
    </row>
    <row r="255" spans="2:15">
      <c r="B255" s="76" t="s">
        <v>1437</v>
      </c>
      <c r="C255" s="70" t="s">
        <v>1438</v>
      </c>
      <c r="D255" s="83" t="s">
        <v>26</v>
      </c>
      <c r="E255" s="83" t="s">
        <v>1167</v>
      </c>
      <c r="F255" s="70"/>
      <c r="G255" s="83" t="s">
        <v>1290</v>
      </c>
      <c r="H255" s="83" t="s">
        <v>159</v>
      </c>
      <c r="I255" s="77">
        <v>3.8079400000000003</v>
      </c>
      <c r="J255" s="79">
        <v>13838</v>
      </c>
      <c r="K255" s="70"/>
      <c r="L255" s="77">
        <v>2.1213660710000002</v>
      </c>
      <c r="M255" s="78">
        <v>1.8466728655007149E-8</v>
      </c>
      <c r="N255" s="78">
        <f t="shared" si="5"/>
        <v>2.6742568194194844E-3</v>
      </c>
      <c r="O255" s="78">
        <f>L255/'סכום נכסי הקרן'!$C$42</f>
        <v>2.6566297950004146E-5</v>
      </c>
    </row>
    <row r="256" spans="2:15">
      <c r="B256" s="76" t="s">
        <v>1439</v>
      </c>
      <c r="C256" s="70" t="s">
        <v>1440</v>
      </c>
      <c r="D256" s="83" t="s">
        <v>26</v>
      </c>
      <c r="E256" s="83" t="s">
        <v>1167</v>
      </c>
      <c r="F256" s="70"/>
      <c r="G256" s="83" t="s">
        <v>1176</v>
      </c>
      <c r="H256" s="83" t="s">
        <v>164</v>
      </c>
      <c r="I256" s="77">
        <v>46.019360000000006</v>
      </c>
      <c r="J256" s="79">
        <v>17305</v>
      </c>
      <c r="K256" s="70"/>
      <c r="L256" s="77">
        <v>3.0325580140000006</v>
      </c>
      <c r="M256" s="78">
        <v>2.9084827022082688E-8</v>
      </c>
      <c r="N256" s="78">
        <f t="shared" si="5"/>
        <v>3.8229323359554707E-3</v>
      </c>
      <c r="O256" s="78">
        <f>L256/'סכום נכסי הקרן'!$C$42</f>
        <v>3.7977339626545229E-5</v>
      </c>
    </row>
    <row r="257" spans="2:15">
      <c r="B257" s="76" t="s">
        <v>1441</v>
      </c>
      <c r="C257" s="70" t="s">
        <v>1442</v>
      </c>
      <c r="D257" s="83" t="s">
        <v>1170</v>
      </c>
      <c r="E257" s="83" t="s">
        <v>1167</v>
      </c>
      <c r="F257" s="70"/>
      <c r="G257" s="83" t="s">
        <v>1359</v>
      </c>
      <c r="H257" s="83" t="s">
        <v>157</v>
      </c>
      <c r="I257" s="77">
        <v>2.6736600000000004</v>
      </c>
      <c r="J257" s="79">
        <v>13554</v>
      </c>
      <c r="K257" s="70"/>
      <c r="L257" s="77">
        <v>1.2469766830000004</v>
      </c>
      <c r="M257" s="78">
        <v>2.0186468621236622E-8</v>
      </c>
      <c r="N257" s="78">
        <f t="shared" si="5"/>
        <v>1.5719756923414277E-3</v>
      </c>
      <c r="O257" s="78">
        <f>L257/'סכום נכסי הקרן'!$C$42</f>
        <v>1.5616142140743177E-5</v>
      </c>
    </row>
    <row r="258" spans="2:15">
      <c r="B258" s="76" t="s">
        <v>1443</v>
      </c>
      <c r="C258" s="70" t="s">
        <v>1444</v>
      </c>
      <c r="D258" s="83" t="s">
        <v>1170</v>
      </c>
      <c r="E258" s="83" t="s">
        <v>1167</v>
      </c>
      <c r="F258" s="70"/>
      <c r="G258" s="83" t="s">
        <v>1445</v>
      </c>
      <c r="H258" s="83" t="s">
        <v>157</v>
      </c>
      <c r="I258" s="77">
        <v>7.4744350000000006</v>
      </c>
      <c r="J258" s="79">
        <v>13991</v>
      </c>
      <c r="K258" s="70"/>
      <c r="L258" s="77">
        <v>3.598419696000001</v>
      </c>
      <c r="M258" s="78">
        <v>2.6376452582613965E-9</v>
      </c>
      <c r="N258" s="78">
        <f t="shared" si="5"/>
        <v>4.5362743105555161E-3</v>
      </c>
      <c r="O258" s="78">
        <f>L258/'סכום נכסי הקרן'!$C$42</f>
        <v>4.5063740341635435E-5</v>
      </c>
    </row>
    <row r="259" spans="2:15">
      <c r="B259" s="76" t="s">
        <v>1446</v>
      </c>
      <c r="C259" s="70" t="s">
        <v>1447</v>
      </c>
      <c r="D259" s="83" t="s">
        <v>1170</v>
      </c>
      <c r="E259" s="83" t="s">
        <v>1167</v>
      </c>
      <c r="F259" s="70"/>
      <c r="G259" s="83" t="s">
        <v>1265</v>
      </c>
      <c r="H259" s="83" t="s">
        <v>157</v>
      </c>
      <c r="I259" s="77">
        <v>5.7742950000000004</v>
      </c>
      <c r="J259" s="79">
        <v>12408</v>
      </c>
      <c r="K259" s="70"/>
      <c r="L259" s="77">
        <v>2.4653890070000006</v>
      </c>
      <c r="M259" s="78">
        <v>3.1954026138978254E-9</v>
      </c>
      <c r="N259" s="78">
        <f t="shared" si="5"/>
        <v>3.1079423087895619E-3</v>
      </c>
      <c r="O259" s="78">
        <f>L259/'סכום נכסי הקרן'!$C$42</f>
        <v>3.0874567015089621E-5</v>
      </c>
    </row>
    <row r="260" spans="2:15">
      <c r="E260" s="1"/>
      <c r="F260" s="1"/>
      <c r="G260" s="1"/>
    </row>
    <row r="261" spans="2:15">
      <c r="E261" s="1"/>
      <c r="F261" s="1"/>
      <c r="G261" s="1"/>
    </row>
    <row r="262" spans="2:15">
      <c r="E262" s="1"/>
      <c r="F262" s="1"/>
      <c r="G262" s="1"/>
    </row>
    <row r="263" spans="2:15">
      <c r="B263" s="85" t="s">
        <v>245</v>
      </c>
      <c r="E263" s="1"/>
      <c r="F263" s="1"/>
      <c r="G263" s="1"/>
    </row>
    <row r="264" spans="2:15">
      <c r="B264" s="85" t="s">
        <v>106</v>
      </c>
      <c r="E264" s="1"/>
      <c r="F264" s="1"/>
      <c r="G264" s="1"/>
    </row>
    <row r="265" spans="2:15">
      <c r="B265" s="85" t="s">
        <v>228</v>
      </c>
      <c r="E265" s="1"/>
      <c r="F265" s="1"/>
      <c r="G265" s="1"/>
    </row>
    <row r="266" spans="2:15">
      <c r="B266" s="85" t="s">
        <v>236</v>
      </c>
      <c r="E266" s="1"/>
      <c r="F266" s="1"/>
      <c r="G266" s="1"/>
    </row>
    <row r="267" spans="2:15">
      <c r="B267" s="85" t="s">
        <v>242</v>
      </c>
      <c r="E267" s="1"/>
      <c r="F267" s="1"/>
      <c r="G267" s="1"/>
    </row>
    <row r="268" spans="2:15">
      <c r="E268" s="1"/>
      <c r="F268" s="1"/>
      <c r="G268" s="1"/>
    </row>
    <row r="269" spans="2:15">
      <c r="E269" s="1"/>
      <c r="F269" s="1"/>
      <c r="G269" s="1"/>
    </row>
    <row r="270" spans="2:15">
      <c r="E270" s="1"/>
      <c r="F270" s="1"/>
      <c r="G270" s="1"/>
    </row>
    <row r="271" spans="2:15">
      <c r="E271" s="1"/>
      <c r="F271" s="1"/>
      <c r="G271" s="1"/>
    </row>
    <row r="272" spans="2:15">
      <c r="B272" s="42"/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2"/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2"/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65 B267"/>
    <dataValidation type="list" allowBlank="1" showInputMessage="1" showErrorMessage="1" sqref="E12:E35 E37:E149 E150:E152 E153 E154:E356">
      <formula1>$BF$6:$BF$23</formula1>
    </dataValidation>
    <dataValidation type="list" allowBlank="1" showInputMessage="1" showErrorMessage="1" sqref="H12:H35 H37:H149 H150:H152 H153 H154:H356">
      <formula1>$BJ$6:$BJ$19</formula1>
    </dataValidation>
    <dataValidation type="list" allowBlank="1" showInputMessage="1" showErrorMessage="1" sqref="G12:G35 G37:G149 G150:G152 G153 G154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workbookViewId="0">
      <selection activeCell="I73" sqref="I73"/>
    </sheetView>
  </sheetViews>
  <sheetFormatPr defaultColWidth="9.140625" defaultRowHeight="18"/>
  <cols>
    <col min="1" max="1" width="6.28515625" style="1" customWidth="1"/>
    <col min="2" max="2" width="46" style="2" bestFit="1" customWidth="1"/>
    <col min="3" max="3" width="30.140625" style="2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1.855468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173</v>
      </c>
      <c r="C1" s="68" t="s" vm="1">
        <v>253</v>
      </c>
    </row>
    <row r="2" spans="2:63">
      <c r="B2" s="47" t="s">
        <v>172</v>
      </c>
      <c r="C2" s="68" t="s">
        <v>254</v>
      </c>
    </row>
    <row r="3" spans="2:63">
      <c r="B3" s="47" t="s">
        <v>174</v>
      </c>
      <c r="C3" s="68" t="s">
        <v>255</v>
      </c>
    </row>
    <row r="4" spans="2:63">
      <c r="B4" s="47" t="s">
        <v>175</v>
      </c>
      <c r="C4" s="68">
        <v>8602</v>
      </c>
    </row>
    <row r="6" spans="2:63" ht="26.25" customHeight="1">
      <c r="B6" s="120" t="s">
        <v>203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  <c r="BK6" s="3"/>
    </row>
    <row r="7" spans="2:63" ht="26.25" customHeight="1">
      <c r="B7" s="120" t="s">
        <v>251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BH7" s="3"/>
      <c r="BK7" s="3"/>
    </row>
    <row r="8" spans="2:63" s="3" customFormat="1" ht="74.25" customHeight="1">
      <c r="B8" s="22" t="s">
        <v>109</v>
      </c>
      <c r="C8" s="30" t="s">
        <v>42</v>
      </c>
      <c r="D8" s="30" t="s">
        <v>113</v>
      </c>
      <c r="E8" s="30" t="s">
        <v>111</v>
      </c>
      <c r="F8" s="30" t="s">
        <v>62</v>
      </c>
      <c r="G8" s="30" t="s">
        <v>97</v>
      </c>
      <c r="H8" s="30" t="s">
        <v>230</v>
      </c>
      <c r="I8" s="30" t="s">
        <v>229</v>
      </c>
      <c r="J8" s="30" t="s">
        <v>244</v>
      </c>
      <c r="K8" s="30" t="s">
        <v>59</v>
      </c>
      <c r="L8" s="30" t="s">
        <v>56</v>
      </c>
      <c r="M8" s="30" t="s">
        <v>176</v>
      </c>
      <c r="N8" s="14" t="s">
        <v>178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237</v>
      </c>
      <c r="I9" s="32"/>
      <c r="J9" s="16" t="s">
        <v>233</v>
      </c>
      <c r="K9" s="16" t="s">
        <v>233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87" t="s">
        <v>247</v>
      </c>
      <c r="C11" s="88"/>
      <c r="D11" s="88"/>
      <c r="E11" s="88"/>
      <c r="F11" s="88"/>
      <c r="G11" s="88"/>
      <c r="H11" s="90"/>
      <c r="I11" s="92"/>
      <c r="J11" s="88"/>
      <c r="K11" s="90">
        <v>430.58841594400013</v>
      </c>
      <c r="L11" s="88"/>
      <c r="M11" s="93">
        <f>K11/$K$11</f>
        <v>1</v>
      </c>
      <c r="N11" s="93">
        <f>K11/'סכום נכסי הקרן'!$C$42</f>
        <v>5.3923461434434447E-3</v>
      </c>
      <c r="O11" s="5"/>
      <c r="BH11" s="1"/>
      <c r="BI11" s="3"/>
      <c r="BK11" s="1"/>
    </row>
    <row r="12" spans="2:63" ht="20.25">
      <c r="B12" s="71" t="s">
        <v>224</v>
      </c>
      <c r="C12" s="72"/>
      <c r="D12" s="72"/>
      <c r="E12" s="72"/>
      <c r="F12" s="72"/>
      <c r="G12" s="72"/>
      <c r="H12" s="80"/>
      <c r="I12" s="82"/>
      <c r="J12" s="72"/>
      <c r="K12" s="80">
        <v>86.501279791000002</v>
      </c>
      <c r="L12" s="72"/>
      <c r="M12" s="81">
        <f t="shared" ref="M12:M23" si="0">K12/$K$11</f>
        <v>0.20089086605211848</v>
      </c>
      <c r="N12" s="81">
        <f>K12/'סכום נכסי הקרן'!$C$42</f>
        <v>1.0832730868091545E-3</v>
      </c>
      <c r="BI12" s="4"/>
    </row>
    <row r="13" spans="2:63">
      <c r="B13" s="89" t="s">
        <v>248</v>
      </c>
      <c r="C13" s="72"/>
      <c r="D13" s="72"/>
      <c r="E13" s="72"/>
      <c r="F13" s="72"/>
      <c r="G13" s="72"/>
      <c r="H13" s="80"/>
      <c r="I13" s="82"/>
      <c r="J13" s="72"/>
      <c r="K13" s="80">
        <v>36.873597595000007</v>
      </c>
      <c r="L13" s="72"/>
      <c r="M13" s="81">
        <f t="shared" si="0"/>
        <v>8.5635368323042804E-2</v>
      </c>
      <c r="N13" s="81">
        <f>K13/'סכום נכסי הקרן'!$C$42</f>
        <v>4.6177554811911877E-4</v>
      </c>
    </row>
    <row r="14" spans="2:63">
      <c r="B14" s="76" t="s">
        <v>1448</v>
      </c>
      <c r="C14" s="70" t="s">
        <v>1449</v>
      </c>
      <c r="D14" s="83" t="s">
        <v>114</v>
      </c>
      <c r="E14" s="70" t="s">
        <v>1450</v>
      </c>
      <c r="F14" s="83" t="s">
        <v>1451</v>
      </c>
      <c r="G14" s="83" t="s">
        <v>158</v>
      </c>
      <c r="H14" s="77">
        <v>359.74540000000007</v>
      </c>
      <c r="I14" s="79">
        <v>1328</v>
      </c>
      <c r="J14" s="70"/>
      <c r="K14" s="77">
        <v>4.7774189120000008</v>
      </c>
      <c r="L14" s="78">
        <v>4.6300808338149247E-6</v>
      </c>
      <c r="M14" s="78">
        <f t="shared" si="0"/>
        <v>1.1095093911261478E-2</v>
      </c>
      <c r="N14" s="78">
        <f>K14/'סכום נכסי הקרן'!$C$42</f>
        <v>5.9828586863533678E-5</v>
      </c>
    </row>
    <row r="15" spans="2:63">
      <c r="B15" s="76" t="s">
        <v>1452</v>
      </c>
      <c r="C15" s="70" t="s">
        <v>1453</v>
      </c>
      <c r="D15" s="83" t="s">
        <v>114</v>
      </c>
      <c r="E15" s="70" t="s">
        <v>1450</v>
      </c>
      <c r="F15" s="83" t="s">
        <v>1451</v>
      </c>
      <c r="G15" s="83" t="s">
        <v>158</v>
      </c>
      <c r="H15" s="77">
        <v>132.84668300000004</v>
      </c>
      <c r="I15" s="79">
        <v>1554</v>
      </c>
      <c r="J15" s="70"/>
      <c r="K15" s="77">
        <v>2.0644374550000006</v>
      </c>
      <c r="L15" s="78">
        <v>2.8721961444371306E-6</v>
      </c>
      <c r="M15" s="78">
        <f t="shared" si="0"/>
        <v>4.7944565588789309E-3</v>
      </c>
      <c r="N15" s="78">
        <f>K15/'סכום נכסי הקרן'!$C$42</f>
        <v>2.5853369335177931E-5</v>
      </c>
    </row>
    <row r="16" spans="2:63" ht="20.25">
      <c r="B16" s="76" t="s">
        <v>1454</v>
      </c>
      <c r="C16" s="70" t="s">
        <v>1455</v>
      </c>
      <c r="D16" s="83" t="s">
        <v>114</v>
      </c>
      <c r="E16" s="70" t="s">
        <v>1456</v>
      </c>
      <c r="F16" s="83" t="s">
        <v>1451</v>
      </c>
      <c r="G16" s="83" t="s">
        <v>158</v>
      </c>
      <c r="H16" s="77">
        <v>0.19644800000000004</v>
      </c>
      <c r="I16" s="79">
        <v>1309</v>
      </c>
      <c r="J16" s="70"/>
      <c r="K16" s="77">
        <v>2.5715040000000005E-3</v>
      </c>
      <c r="L16" s="78">
        <v>3.9778155303436818E-7</v>
      </c>
      <c r="M16" s="78">
        <f t="shared" si="0"/>
        <v>5.9720696256130488E-6</v>
      </c>
      <c r="N16" s="78">
        <f>K16/'סכום נכסי הקרן'!$C$42</f>
        <v>3.2203466614050259E-8</v>
      </c>
      <c r="BH16" s="4"/>
    </row>
    <row r="17" spans="2:14">
      <c r="B17" s="76" t="s">
        <v>1457</v>
      </c>
      <c r="C17" s="70" t="s">
        <v>1458</v>
      </c>
      <c r="D17" s="83" t="s">
        <v>114</v>
      </c>
      <c r="E17" s="70" t="s">
        <v>1456</v>
      </c>
      <c r="F17" s="83" t="s">
        <v>1451</v>
      </c>
      <c r="G17" s="83" t="s">
        <v>158</v>
      </c>
      <c r="H17" s="77">
        <v>514.93931999999995</v>
      </c>
      <c r="I17" s="79">
        <v>1325</v>
      </c>
      <c r="J17" s="70"/>
      <c r="K17" s="77">
        <v>6.8229459900000018</v>
      </c>
      <c r="L17" s="78">
        <v>4.9464961870556109E-6</v>
      </c>
      <c r="M17" s="78">
        <f t="shared" si="0"/>
        <v>1.5845632946352543E-2</v>
      </c>
      <c r="N17" s="78">
        <f>K17/'סכום נכסי הקרן'!$C$42</f>
        <v>8.5445137708684536E-5</v>
      </c>
    </row>
    <row r="18" spans="2:14">
      <c r="B18" s="76" t="s">
        <v>1459</v>
      </c>
      <c r="C18" s="70" t="s">
        <v>1460</v>
      </c>
      <c r="D18" s="83" t="s">
        <v>114</v>
      </c>
      <c r="E18" s="70" t="s">
        <v>1456</v>
      </c>
      <c r="F18" s="83" t="s">
        <v>1451</v>
      </c>
      <c r="G18" s="83" t="s">
        <v>158</v>
      </c>
      <c r="H18" s="77">
        <v>112.95760000000001</v>
      </c>
      <c r="I18" s="79">
        <v>1536</v>
      </c>
      <c r="J18" s="70"/>
      <c r="K18" s="77">
        <v>1.7350287360000003</v>
      </c>
      <c r="L18" s="78">
        <v>1.5542859168315255E-6</v>
      </c>
      <c r="M18" s="78">
        <f t="shared" si="0"/>
        <v>4.0294366307932639E-3</v>
      </c>
      <c r="N18" s="78">
        <f>K18/'סכום נכסי הקרן'!$C$42</f>
        <v>2.1728117076307802E-5</v>
      </c>
    </row>
    <row r="19" spans="2:14">
      <c r="B19" s="76" t="s">
        <v>1461</v>
      </c>
      <c r="C19" s="70" t="s">
        <v>1462</v>
      </c>
      <c r="D19" s="83" t="s">
        <v>114</v>
      </c>
      <c r="E19" s="70" t="s">
        <v>1463</v>
      </c>
      <c r="F19" s="83" t="s">
        <v>1451</v>
      </c>
      <c r="G19" s="83" t="s">
        <v>158</v>
      </c>
      <c r="H19" s="77">
        <v>12.634062000000002</v>
      </c>
      <c r="I19" s="79">
        <v>15000</v>
      </c>
      <c r="J19" s="70"/>
      <c r="K19" s="77">
        <v>1.8951093000000003</v>
      </c>
      <c r="L19" s="78">
        <v>1.3149627328442651E-6</v>
      </c>
      <c r="M19" s="78">
        <f t="shared" si="0"/>
        <v>4.4012082764587597E-3</v>
      </c>
      <c r="N19" s="78">
        <f>K19/'סכום נכסי הקרן'!$C$42</f>
        <v>2.3732838476053761E-5</v>
      </c>
    </row>
    <row r="20" spans="2:14">
      <c r="B20" s="76" t="s">
        <v>1464</v>
      </c>
      <c r="C20" s="70" t="s">
        <v>1465</v>
      </c>
      <c r="D20" s="83" t="s">
        <v>114</v>
      </c>
      <c r="E20" s="70" t="s">
        <v>1463</v>
      </c>
      <c r="F20" s="83" t="s">
        <v>1451</v>
      </c>
      <c r="G20" s="83" t="s">
        <v>158</v>
      </c>
      <c r="H20" s="77">
        <v>70.475719999999995</v>
      </c>
      <c r="I20" s="79">
        <v>13340</v>
      </c>
      <c r="J20" s="70"/>
      <c r="K20" s="77">
        <v>9.4014610480000016</v>
      </c>
      <c r="L20" s="78">
        <v>4.8750283091160401E-6</v>
      </c>
      <c r="M20" s="78">
        <f t="shared" si="0"/>
        <v>2.1833985076883028E-2</v>
      </c>
      <c r="N20" s="78">
        <f>K20/'סכום נכסי הקרן'!$C$42</f>
        <v>1.1773640522533193E-4</v>
      </c>
    </row>
    <row r="21" spans="2:14">
      <c r="B21" s="76" t="s">
        <v>1466</v>
      </c>
      <c r="C21" s="70" t="s">
        <v>1467</v>
      </c>
      <c r="D21" s="83" t="s">
        <v>114</v>
      </c>
      <c r="E21" s="70" t="s">
        <v>1468</v>
      </c>
      <c r="F21" s="83" t="s">
        <v>1451</v>
      </c>
      <c r="G21" s="83" t="s">
        <v>158</v>
      </c>
      <c r="H21" s="77">
        <v>496.03120000000013</v>
      </c>
      <c r="I21" s="79">
        <v>1331</v>
      </c>
      <c r="J21" s="70"/>
      <c r="K21" s="77">
        <v>6.6021752720000011</v>
      </c>
      <c r="L21" s="78">
        <v>2.9355656005948937E-6</v>
      </c>
      <c r="M21" s="78">
        <f t="shared" si="0"/>
        <v>1.5332914280858504E-2</v>
      </c>
      <c r="N21" s="78">
        <f>K21/'סכום נכסי הקרן'!$C$42</f>
        <v>8.2680381190136274E-5</v>
      </c>
    </row>
    <row r="22" spans="2:14">
      <c r="B22" s="76" t="s">
        <v>1469</v>
      </c>
      <c r="C22" s="70" t="s">
        <v>1470</v>
      </c>
      <c r="D22" s="83" t="s">
        <v>114</v>
      </c>
      <c r="E22" s="70" t="s">
        <v>1468</v>
      </c>
      <c r="F22" s="83" t="s">
        <v>1451</v>
      </c>
      <c r="G22" s="83" t="s">
        <v>158</v>
      </c>
      <c r="H22" s="77">
        <v>5.8000000000000007E-5</v>
      </c>
      <c r="I22" s="79">
        <v>1299</v>
      </c>
      <c r="J22" s="70"/>
      <c r="K22" s="77">
        <v>7.5300000000000014E-7</v>
      </c>
      <c r="L22" s="78">
        <v>7.7520800334365936E-13</v>
      </c>
      <c r="M22" s="78">
        <f t="shared" si="0"/>
        <v>1.7487697581207829E-9</v>
      </c>
      <c r="N22" s="78">
        <f>K22/'סכום נכסי הקרן'!$C$42</f>
        <v>9.4299718609731291E-12</v>
      </c>
    </row>
    <row r="23" spans="2:14">
      <c r="B23" s="76" t="s">
        <v>1471</v>
      </c>
      <c r="C23" s="70" t="s">
        <v>1472</v>
      </c>
      <c r="D23" s="83" t="s">
        <v>114</v>
      </c>
      <c r="E23" s="70" t="s">
        <v>1468</v>
      </c>
      <c r="F23" s="83" t="s">
        <v>1451</v>
      </c>
      <c r="G23" s="83" t="s">
        <v>158</v>
      </c>
      <c r="H23" s="77">
        <v>233.03644000000003</v>
      </c>
      <c r="I23" s="79">
        <v>1533</v>
      </c>
      <c r="J23" s="70"/>
      <c r="K23" s="77">
        <v>3.5724486250000003</v>
      </c>
      <c r="L23" s="78">
        <v>1.7900472757447803E-6</v>
      </c>
      <c r="M23" s="78">
        <f t="shared" si="0"/>
        <v>8.2966668231609191E-3</v>
      </c>
      <c r="N23" s="78">
        <f>K23/'סכום נכסי הקרן'!$C$42</f>
        <v>4.4738499347306964E-5</v>
      </c>
    </row>
    <row r="24" spans="2:14">
      <c r="B24" s="73"/>
      <c r="C24" s="70"/>
      <c r="D24" s="70"/>
      <c r="E24" s="70"/>
      <c r="F24" s="70"/>
      <c r="G24" s="70"/>
      <c r="H24" s="77"/>
      <c r="I24" s="79"/>
      <c r="J24" s="70"/>
      <c r="K24" s="70"/>
      <c r="L24" s="70"/>
      <c r="M24" s="78"/>
      <c r="N24" s="70"/>
    </row>
    <row r="25" spans="2:14">
      <c r="B25" s="89" t="s">
        <v>249</v>
      </c>
      <c r="C25" s="72"/>
      <c r="D25" s="72"/>
      <c r="E25" s="72"/>
      <c r="F25" s="72"/>
      <c r="G25" s="72"/>
      <c r="H25" s="80"/>
      <c r="I25" s="82"/>
      <c r="J25" s="72"/>
      <c r="K25" s="80">
        <v>49.627682196000002</v>
      </c>
      <c r="L25" s="72"/>
      <c r="M25" s="81">
        <f t="shared" ref="M25:M35" si="1">K25/$K$11</f>
        <v>0.11525549772907569</v>
      </c>
      <c r="N25" s="81">
        <f>K25/'סכום נכסי הקרן'!$C$42</f>
        <v>6.2149753869003598E-4</v>
      </c>
    </row>
    <row r="26" spans="2:14">
      <c r="B26" s="76" t="s">
        <v>1473</v>
      </c>
      <c r="C26" s="70" t="s">
        <v>1474</v>
      </c>
      <c r="D26" s="83" t="s">
        <v>114</v>
      </c>
      <c r="E26" s="70" t="s">
        <v>1450</v>
      </c>
      <c r="F26" s="83" t="s">
        <v>1475</v>
      </c>
      <c r="G26" s="83" t="s">
        <v>158</v>
      </c>
      <c r="H26" s="77">
        <v>425.85200300000014</v>
      </c>
      <c r="I26" s="79">
        <v>321.64</v>
      </c>
      <c r="J26" s="70"/>
      <c r="K26" s="77">
        <v>1.3697103830000001</v>
      </c>
      <c r="L26" s="78">
        <v>1.582709155694328E-5</v>
      </c>
      <c r="M26" s="78">
        <f t="shared" si="1"/>
        <v>3.1810200467123967E-3</v>
      </c>
      <c r="N26" s="78">
        <f>K26/'סכום נכסי הקרן'!$C$42</f>
        <v>1.7153161181105877E-5</v>
      </c>
    </row>
    <row r="27" spans="2:14">
      <c r="B27" s="76" t="s">
        <v>1476</v>
      </c>
      <c r="C27" s="70" t="s">
        <v>1477</v>
      </c>
      <c r="D27" s="83" t="s">
        <v>114</v>
      </c>
      <c r="E27" s="70" t="s">
        <v>1450</v>
      </c>
      <c r="F27" s="83" t="s">
        <v>1475</v>
      </c>
      <c r="G27" s="83" t="s">
        <v>158</v>
      </c>
      <c r="H27" s="77">
        <v>3167.9810260000004</v>
      </c>
      <c r="I27" s="79">
        <v>333.41</v>
      </c>
      <c r="J27" s="70"/>
      <c r="K27" s="77">
        <v>10.562365538000002</v>
      </c>
      <c r="L27" s="78">
        <v>1.1886160419680928E-5</v>
      </c>
      <c r="M27" s="78">
        <f t="shared" si="1"/>
        <v>2.4530073608328755E-2</v>
      </c>
      <c r="N27" s="78">
        <f>K27/'סכום נכסי הקרן'!$C$42</f>
        <v>1.3227464782025538E-4</v>
      </c>
    </row>
    <row r="28" spans="2:14">
      <c r="B28" s="76" t="s">
        <v>1478</v>
      </c>
      <c r="C28" s="70" t="s">
        <v>1479</v>
      </c>
      <c r="D28" s="83" t="s">
        <v>114</v>
      </c>
      <c r="E28" s="70" t="s">
        <v>1456</v>
      </c>
      <c r="F28" s="83" t="s">
        <v>1475</v>
      </c>
      <c r="G28" s="83" t="s">
        <v>158</v>
      </c>
      <c r="H28" s="77">
        <v>2063.6554320000005</v>
      </c>
      <c r="I28" s="79">
        <v>333.72</v>
      </c>
      <c r="J28" s="70"/>
      <c r="K28" s="77">
        <v>6.8868309080000012</v>
      </c>
      <c r="L28" s="78">
        <v>5.1795356561581477E-6</v>
      </c>
      <c r="M28" s="78">
        <f t="shared" si="1"/>
        <v>1.5993999496948061E-2</v>
      </c>
      <c r="N28" s="78">
        <f>K28/'סכום נכסי הקרן'!$C$42</f>
        <v>8.6245181505604273E-5</v>
      </c>
    </row>
    <row r="29" spans="2:14">
      <c r="B29" s="76" t="s">
        <v>1480</v>
      </c>
      <c r="C29" s="70" t="s">
        <v>1481</v>
      </c>
      <c r="D29" s="83" t="s">
        <v>114</v>
      </c>
      <c r="E29" s="70" t="s">
        <v>1456</v>
      </c>
      <c r="F29" s="83" t="s">
        <v>1475</v>
      </c>
      <c r="G29" s="83" t="s">
        <v>158</v>
      </c>
      <c r="H29" s="77">
        <v>1020.6902990000001</v>
      </c>
      <c r="I29" s="79">
        <v>371.19</v>
      </c>
      <c r="J29" s="70"/>
      <c r="K29" s="77">
        <v>3.7887003200000007</v>
      </c>
      <c r="L29" s="78">
        <v>4.6226032438266046E-6</v>
      </c>
      <c r="M29" s="78">
        <f t="shared" si="1"/>
        <v>8.798890494287559E-3</v>
      </c>
      <c r="N29" s="78">
        <f>K29/'סכום נכסי הקרן'!$C$42</f>
        <v>4.7446663223452705E-5</v>
      </c>
    </row>
    <row r="30" spans="2:14">
      <c r="B30" s="76" t="s">
        <v>1482</v>
      </c>
      <c r="C30" s="70" t="s">
        <v>1483</v>
      </c>
      <c r="D30" s="83" t="s">
        <v>114</v>
      </c>
      <c r="E30" s="70" t="s">
        <v>1463</v>
      </c>
      <c r="F30" s="83" t="s">
        <v>1475</v>
      </c>
      <c r="G30" s="83" t="s">
        <v>158</v>
      </c>
      <c r="H30" s="77">
        <v>2.1436229999999998</v>
      </c>
      <c r="I30" s="79">
        <v>3416.02</v>
      </c>
      <c r="J30" s="70"/>
      <c r="K30" s="77">
        <v>7.3226606E-2</v>
      </c>
      <c r="L30" s="78">
        <v>8.8187614627550165E-8</v>
      </c>
      <c r="M30" s="78">
        <f t="shared" si="1"/>
        <v>1.7006171854266379E-4</v>
      </c>
      <c r="N30" s="78">
        <f>K30/'סכום נכסי הקרן'!$C$42</f>
        <v>9.1703165213089762E-7</v>
      </c>
    </row>
    <row r="31" spans="2:14">
      <c r="B31" s="76" t="s">
        <v>1484</v>
      </c>
      <c r="C31" s="70" t="s">
        <v>1485</v>
      </c>
      <c r="D31" s="83" t="s">
        <v>114</v>
      </c>
      <c r="E31" s="70" t="s">
        <v>1463</v>
      </c>
      <c r="F31" s="83" t="s">
        <v>1475</v>
      </c>
      <c r="G31" s="83" t="s">
        <v>158</v>
      </c>
      <c r="H31" s="77">
        <v>9.4978500000000015</v>
      </c>
      <c r="I31" s="79">
        <v>3204.56</v>
      </c>
      <c r="J31" s="70"/>
      <c r="K31" s="77">
        <v>0.30436430200000009</v>
      </c>
      <c r="L31" s="78">
        <v>1.8507328612571467E-6</v>
      </c>
      <c r="M31" s="78">
        <f t="shared" si="1"/>
        <v>7.068566889630026E-4</v>
      </c>
      <c r="N31" s="78">
        <f>K31/'סכום נכסי הקרן'!$C$42</f>
        <v>3.8116159406968496E-6</v>
      </c>
    </row>
    <row r="32" spans="2:14">
      <c r="B32" s="76" t="s">
        <v>1486</v>
      </c>
      <c r="C32" s="70" t="s">
        <v>1487</v>
      </c>
      <c r="D32" s="83" t="s">
        <v>114</v>
      </c>
      <c r="E32" s="70" t="s">
        <v>1463</v>
      </c>
      <c r="F32" s="83" t="s">
        <v>1475</v>
      </c>
      <c r="G32" s="83" t="s">
        <v>158</v>
      </c>
      <c r="H32" s="77">
        <v>192.43063900000004</v>
      </c>
      <c r="I32" s="79">
        <v>3322.82</v>
      </c>
      <c r="J32" s="70"/>
      <c r="K32" s="77">
        <v>6.3941237700000011</v>
      </c>
      <c r="L32" s="78">
        <v>5.0300177854962154E-6</v>
      </c>
      <c r="M32" s="78">
        <f t="shared" si="1"/>
        <v>1.4849734765813078E-2</v>
      </c>
      <c r="N32" s="78">
        <f>K32/'סכום נכסי הקרן'!$C$42</f>
        <v>8.0074909995590199E-5</v>
      </c>
    </row>
    <row r="33" spans="2:14">
      <c r="B33" s="76" t="s">
        <v>1488</v>
      </c>
      <c r="C33" s="70" t="s">
        <v>1489</v>
      </c>
      <c r="D33" s="83" t="s">
        <v>114</v>
      </c>
      <c r="E33" s="70" t="s">
        <v>1463</v>
      </c>
      <c r="F33" s="83" t="s">
        <v>1475</v>
      </c>
      <c r="G33" s="83" t="s">
        <v>158</v>
      </c>
      <c r="H33" s="77">
        <v>117.65406600000001</v>
      </c>
      <c r="I33" s="79">
        <v>3725.54</v>
      </c>
      <c r="J33" s="70"/>
      <c r="K33" s="77">
        <v>4.3832493010000011</v>
      </c>
      <c r="L33" s="78">
        <v>6.5831420427334953E-6</v>
      </c>
      <c r="M33" s="78">
        <f t="shared" si="1"/>
        <v>1.0179673067586801E-2</v>
      </c>
      <c r="N33" s="78">
        <f>K33/'סכום נכסי הקרן'!$C$42</f>
        <v>5.4892320807516784E-5</v>
      </c>
    </row>
    <row r="34" spans="2:14">
      <c r="B34" s="76" t="s">
        <v>1490</v>
      </c>
      <c r="C34" s="70" t="s">
        <v>1491</v>
      </c>
      <c r="D34" s="83" t="s">
        <v>114</v>
      </c>
      <c r="E34" s="70" t="s">
        <v>1468</v>
      </c>
      <c r="F34" s="83" t="s">
        <v>1475</v>
      </c>
      <c r="G34" s="83" t="s">
        <v>158</v>
      </c>
      <c r="H34" s="77">
        <v>2612.1923410000004</v>
      </c>
      <c r="I34" s="79">
        <v>333.5</v>
      </c>
      <c r="J34" s="70"/>
      <c r="K34" s="77">
        <v>8.7116614560000016</v>
      </c>
      <c r="L34" s="78">
        <v>6.1025279732004937E-6</v>
      </c>
      <c r="M34" s="78">
        <f t="shared" si="1"/>
        <v>2.0231992161008322E-2</v>
      </c>
      <c r="N34" s="78">
        <f>K34/'סכום נכסי הקרן'!$C$42</f>
        <v>1.0909790490359123E-4</v>
      </c>
    </row>
    <row r="35" spans="2:14">
      <c r="B35" s="76" t="s">
        <v>1492</v>
      </c>
      <c r="C35" s="70" t="s">
        <v>1493</v>
      </c>
      <c r="D35" s="83" t="s">
        <v>114</v>
      </c>
      <c r="E35" s="70" t="s">
        <v>1468</v>
      </c>
      <c r="F35" s="83" t="s">
        <v>1475</v>
      </c>
      <c r="G35" s="83" t="s">
        <v>158</v>
      </c>
      <c r="H35" s="77">
        <v>1910.2354230000003</v>
      </c>
      <c r="I35" s="79">
        <v>374.48</v>
      </c>
      <c r="J35" s="70"/>
      <c r="K35" s="77">
        <v>7.1534496120000011</v>
      </c>
      <c r="L35" s="78">
        <v>7.7781770793571378E-6</v>
      </c>
      <c r="M35" s="78">
        <f t="shared" si="1"/>
        <v>1.6613195680885057E-2</v>
      </c>
      <c r="N35" s="78">
        <f>K35/'סכום נכסי הקרן'!$C$42</f>
        <v>8.9584101660091818E-5</v>
      </c>
    </row>
    <row r="36" spans="2:14">
      <c r="B36" s="73"/>
      <c r="C36" s="70"/>
      <c r="D36" s="70"/>
      <c r="E36" s="70"/>
      <c r="F36" s="70"/>
      <c r="G36" s="70"/>
      <c r="H36" s="77"/>
      <c r="I36" s="79"/>
      <c r="J36" s="70"/>
      <c r="K36" s="70"/>
      <c r="L36" s="70"/>
      <c r="M36" s="78"/>
      <c r="N36" s="70"/>
    </row>
    <row r="37" spans="2:14">
      <c r="B37" s="71" t="s">
        <v>223</v>
      </c>
      <c r="C37" s="72"/>
      <c r="D37" s="72"/>
      <c r="E37" s="72"/>
      <c r="F37" s="72"/>
      <c r="G37" s="72"/>
      <c r="H37" s="80"/>
      <c r="I37" s="82"/>
      <c r="J37" s="72"/>
      <c r="K37" s="80">
        <v>344.08713615300007</v>
      </c>
      <c r="L37" s="72"/>
      <c r="M37" s="81">
        <f t="shared" ref="M37:M83" si="2">K37/$K$11</f>
        <v>0.79910913394788141</v>
      </c>
      <c r="N37" s="81">
        <f>K37/'סכום נכסי הקרן'!$C$42</f>
        <v>4.3090730566342893E-3</v>
      </c>
    </row>
    <row r="38" spans="2:14">
      <c r="B38" s="89" t="s">
        <v>250</v>
      </c>
      <c r="C38" s="72"/>
      <c r="D38" s="72"/>
      <c r="E38" s="72"/>
      <c r="F38" s="72"/>
      <c r="G38" s="72"/>
      <c r="H38" s="80"/>
      <c r="I38" s="82"/>
      <c r="J38" s="72"/>
      <c r="K38" s="80">
        <v>344.08713615300007</v>
      </c>
      <c r="L38" s="72"/>
      <c r="M38" s="81">
        <f t="shared" si="2"/>
        <v>0.79910913394788141</v>
      </c>
      <c r="N38" s="81">
        <f>K38/'סכום נכסי הקרן'!$C$42</f>
        <v>4.3090730566342893E-3</v>
      </c>
    </row>
    <row r="39" spans="2:14">
      <c r="B39" s="76" t="s">
        <v>1494</v>
      </c>
      <c r="C39" s="70" t="s">
        <v>1495</v>
      </c>
      <c r="D39" s="83" t="s">
        <v>26</v>
      </c>
      <c r="E39" s="70"/>
      <c r="F39" s="83" t="s">
        <v>1451</v>
      </c>
      <c r="G39" s="83" t="s">
        <v>157</v>
      </c>
      <c r="H39" s="77">
        <v>84.989657000000008</v>
      </c>
      <c r="I39" s="79">
        <v>3806</v>
      </c>
      <c r="J39" s="70"/>
      <c r="K39" s="77">
        <v>11.130624394000002</v>
      </c>
      <c r="L39" s="78">
        <v>2.5834417041701399E-6</v>
      </c>
      <c r="M39" s="78">
        <f t="shared" si="2"/>
        <v>2.5849799906014163E-2</v>
      </c>
      <c r="N39" s="78">
        <f>K39/'סכום נכסי הקרן'!$C$42</f>
        <v>1.3939106883198018E-4</v>
      </c>
    </row>
    <row r="40" spans="2:14">
      <c r="B40" s="76" t="s">
        <v>1496</v>
      </c>
      <c r="C40" s="70" t="s">
        <v>1497</v>
      </c>
      <c r="D40" s="83" t="s">
        <v>26</v>
      </c>
      <c r="E40" s="70"/>
      <c r="F40" s="83" t="s">
        <v>1451</v>
      </c>
      <c r="G40" s="83" t="s">
        <v>157</v>
      </c>
      <c r="H40" s="77">
        <v>1.2955760000000003</v>
      </c>
      <c r="I40" s="79">
        <v>495.75</v>
      </c>
      <c r="J40" s="70"/>
      <c r="K40" s="77">
        <v>2.2100893E-2</v>
      </c>
      <c r="L40" s="78">
        <v>3.4082365592329622E-9</v>
      </c>
      <c r="M40" s="78">
        <f t="shared" si="2"/>
        <v>5.1327188985210217E-5</v>
      </c>
      <c r="N40" s="78">
        <f>K40/'סכום נכסי הקרן'!$C$42</f>
        <v>2.7677396957819116E-7</v>
      </c>
    </row>
    <row r="41" spans="2:14">
      <c r="B41" s="76" t="s">
        <v>1498</v>
      </c>
      <c r="C41" s="70" t="s">
        <v>1499</v>
      </c>
      <c r="D41" s="83" t="s">
        <v>26</v>
      </c>
      <c r="E41" s="70"/>
      <c r="F41" s="83" t="s">
        <v>1451</v>
      </c>
      <c r="G41" s="83" t="s">
        <v>157</v>
      </c>
      <c r="H41" s="77">
        <v>52.900922000000016</v>
      </c>
      <c r="I41" s="79">
        <v>6570.3</v>
      </c>
      <c r="J41" s="70"/>
      <c r="K41" s="77">
        <v>11.960053567000001</v>
      </c>
      <c r="L41" s="78">
        <v>1.7301730610600796E-6</v>
      </c>
      <c r="M41" s="78">
        <f t="shared" si="2"/>
        <v>2.7776069035158293E-2</v>
      </c>
      <c r="N41" s="78">
        <f>K41/'סכום נכסי הקרן'!$C$42</f>
        <v>1.497781787417547E-4</v>
      </c>
    </row>
    <row r="42" spans="2:14">
      <c r="B42" s="76" t="s">
        <v>1500</v>
      </c>
      <c r="C42" s="70" t="s">
        <v>1501</v>
      </c>
      <c r="D42" s="83" t="s">
        <v>26</v>
      </c>
      <c r="E42" s="70"/>
      <c r="F42" s="83" t="s">
        <v>1451</v>
      </c>
      <c r="G42" s="83" t="s">
        <v>159</v>
      </c>
      <c r="H42" s="77">
        <v>11.342798</v>
      </c>
      <c r="I42" s="79">
        <v>5552.9</v>
      </c>
      <c r="J42" s="70"/>
      <c r="K42" s="77">
        <v>2.5356676070000002</v>
      </c>
      <c r="L42" s="78">
        <v>6.2509019964776535E-7</v>
      </c>
      <c r="M42" s="78">
        <f t="shared" si="2"/>
        <v>5.8888430647650643E-3</v>
      </c>
      <c r="N42" s="78">
        <f>K42/'סכום נכסי הקרן'!$C$42</f>
        <v>3.175468018962957E-5</v>
      </c>
    </row>
    <row r="43" spans="2:14">
      <c r="B43" s="76" t="s">
        <v>1502</v>
      </c>
      <c r="C43" s="70" t="s">
        <v>1503</v>
      </c>
      <c r="D43" s="83" t="s">
        <v>1170</v>
      </c>
      <c r="E43" s="70"/>
      <c r="F43" s="83" t="s">
        <v>1451</v>
      </c>
      <c r="G43" s="83" t="s">
        <v>157</v>
      </c>
      <c r="H43" s="77">
        <v>21.211036000000004</v>
      </c>
      <c r="I43" s="79">
        <v>5940</v>
      </c>
      <c r="J43" s="70"/>
      <c r="K43" s="77">
        <v>4.3354381880000012</v>
      </c>
      <c r="L43" s="78">
        <v>1.2502821102269381E-7</v>
      </c>
      <c r="M43" s="78">
        <f t="shared" si="2"/>
        <v>1.0068636376329834E-2</v>
      </c>
      <c r="N43" s="78">
        <f>K43/'סכום נכסי הקרן'!$C$42</f>
        <v>5.4293572533636566E-5</v>
      </c>
    </row>
    <row r="44" spans="2:14">
      <c r="B44" s="76" t="s">
        <v>1504</v>
      </c>
      <c r="C44" s="70" t="s">
        <v>1505</v>
      </c>
      <c r="D44" s="83" t="s">
        <v>1170</v>
      </c>
      <c r="E44" s="70"/>
      <c r="F44" s="83" t="s">
        <v>1451</v>
      </c>
      <c r="G44" s="83" t="s">
        <v>157</v>
      </c>
      <c r="H44" s="77">
        <v>10.629824000000001</v>
      </c>
      <c r="I44" s="79">
        <v>14698</v>
      </c>
      <c r="J44" s="70"/>
      <c r="K44" s="77">
        <v>5.3761204399999993</v>
      </c>
      <c r="L44" s="78">
        <v>9.9573772235060347E-8</v>
      </c>
      <c r="M44" s="78">
        <f t="shared" si="2"/>
        <v>1.2485520373820709E-2</v>
      </c>
      <c r="N44" s="78">
        <f>K44/'סכום נכסי הקרן'!$C$42</f>
        <v>6.7326247636656649E-5</v>
      </c>
    </row>
    <row r="45" spans="2:14">
      <c r="B45" s="76" t="s">
        <v>1506</v>
      </c>
      <c r="C45" s="70" t="s">
        <v>1507</v>
      </c>
      <c r="D45" s="83" t="s">
        <v>1170</v>
      </c>
      <c r="E45" s="70"/>
      <c r="F45" s="83" t="s">
        <v>1451</v>
      </c>
      <c r="G45" s="83" t="s">
        <v>157</v>
      </c>
      <c r="H45" s="77">
        <v>25.112635000000004</v>
      </c>
      <c r="I45" s="79">
        <v>6410</v>
      </c>
      <c r="J45" s="70"/>
      <c r="K45" s="77">
        <v>5.5390462140000007</v>
      </c>
      <c r="L45" s="78">
        <v>1.1761156913015853E-7</v>
      </c>
      <c r="M45" s="78">
        <f t="shared" si="2"/>
        <v>1.2863899744856066E-2</v>
      </c>
      <c r="N45" s="78">
        <f>K45/'סכום נכסי הקרן'!$C$42</f>
        <v>6.9366600178817723E-5</v>
      </c>
    </row>
    <row r="46" spans="2:14">
      <c r="B46" s="76" t="s">
        <v>1508</v>
      </c>
      <c r="C46" s="70" t="s">
        <v>1509</v>
      </c>
      <c r="D46" s="83" t="s">
        <v>118</v>
      </c>
      <c r="E46" s="70"/>
      <c r="F46" s="83" t="s">
        <v>1451</v>
      </c>
      <c r="G46" s="83" t="s">
        <v>167</v>
      </c>
      <c r="H46" s="77">
        <v>580.62668600000006</v>
      </c>
      <c r="I46" s="79">
        <v>1704</v>
      </c>
      <c r="J46" s="70"/>
      <c r="K46" s="77">
        <v>32.200617736000005</v>
      </c>
      <c r="L46" s="78">
        <v>1.666992309528552E-7</v>
      </c>
      <c r="M46" s="78">
        <f t="shared" si="2"/>
        <v>7.4782824023272923E-2</v>
      </c>
      <c r="N46" s="78">
        <f>K46/'סכום נכסי הקרן'!$C$42</f>
        <v>4.0325487271770553E-4</v>
      </c>
    </row>
    <row r="47" spans="2:14">
      <c r="B47" s="76" t="s">
        <v>1510</v>
      </c>
      <c r="C47" s="70" t="s">
        <v>1511</v>
      </c>
      <c r="D47" s="83" t="s">
        <v>1170</v>
      </c>
      <c r="E47" s="70"/>
      <c r="F47" s="83" t="s">
        <v>1451</v>
      </c>
      <c r="G47" s="83" t="s">
        <v>157</v>
      </c>
      <c r="H47" s="77">
        <v>4.8287920000000009</v>
      </c>
      <c r="I47" s="79">
        <v>10548</v>
      </c>
      <c r="J47" s="70"/>
      <c r="K47" s="77">
        <v>1.7526423130000006</v>
      </c>
      <c r="L47" s="78">
        <v>2.1493267915256923E-8</v>
      </c>
      <c r="M47" s="78">
        <f t="shared" si="2"/>
        <v>4.0703424618555905E-3</v>
      </c>
      <c r="N47" s="78">
        <f>K47/'סכום נכסי הקרן'!$C$42</f>
        <v>2.1948695476681091E-5</v>
      </c>
    </row>
    <row r="48" spans="2:14">
      <c r="B48" s="76" t="s">
        <v>1512</v>
      </c>
      <c r="C48" s="70" t="s">
        <v>1513</v>
      </c>
      <c r="D48" s="83" t="s">
        <v>26</v>
      </c>
      <c r="E48" s="70"/>
      <c r="F48" s="83" t="s">
        <v>1451</v>
      </c>
      <c r="G48" s="83" t="s">
        <v>166</v>
      </c>
      <c r="H48" s="77">
        <v>69.35932600000001</v>
      </c>
      <c r="I48" s="79">
        <v>3684</v>
      </c>
      <c r="J48" s="70"/>
      <c r="K48" s="77">
        <v>6.5660912080000005</v>
      </c>
      <c r="L48" s="78">
        <v>1.2300170343763488E-6</v>
      </c>
      <c r="M48" s="78">
        <f t="shared" si="2"/>
        <v>1.5249112528038721E-2</v>
      </c>
      <c r="N48" s="78">
        <f>K48/'סכום נכסי הקרן'!$C$42</f>
        <v>8.2228493131504719E-5</v>
      </c>
    </row>
    <row r="49" spans="2:14">
      <c r="B49" s="76" t="s">
        <v>1514</v>
      </c>
      <c r="C49" s="70" t="s">
        <v>1515</v>
      </c>
      <c r="D49" s="83" t="s">
        <v>1170</v>
      </c>
      <c r="E49" s="70"/>
      <c r="F49" s="83" t="s">
        <v>1451</v>
      </c>
      <c r="G49" s="83" t="s">
        <v>157</v>
      </c>
      <c r="H49" s="77">
        <v>46.365753000000005</v>
      </c>
      <c r="I49" s="79">
        <v>7698</v>
      </c>
      <c r="J49" s="70"/>
      <c r="K49" s="77">
        <v>12.281739902000002</v>
      </c>
      <c r="L49" s="78">
        <v>2.933130456236241E-7</v>
      </c>
      <c r="M49" s="78">
        <f t="shared" si="2"/>
        <v>2.8523154472407577E-2</v>
      </c>
      <c r="N49" s="78">
        <f>K49/'סכום נכסי הקרן'!$C$42</f>
        <v>1.5380672201812865E-4</v>
      </c>
    </row>
    <row r="50" spans="2:14">
      <c r="B50" s="76" t="s">
        <v>1516</v>
      </c>
      <c r="C50" s="70" t="s">
        <v>1517</v>
      </c>
      <c r="D50" s="83" t="s">
        <v>1170</v>
      </c>
      <c r="E50" s="70"/>
      <c r="F50" s="83" t="s">
        <v>1451</v>
      </c>
      <c r="G50" s="83" t="s">
        <v>157</v>
      </c>
      <c r="H50" s="77">
        <v>8.8311799999999998</v>
      </c>
      <c r="I50" s="79">
        <v>6916</v>
      </c>
      <c r="J50" s="70"/>
      <c r="K50" s="77">
        <v>2.1016403310000005</v>
      </c>
      <c r="L50" s="78">
        <v>6.3533669064748202E-7</v>
      </c>
      <c r="M50" s="78">
        <f t="shared" si="2"/>
        <v>4.8808566444883822E-3</v>
      </c>
      <c r="N50" s="78">
        <f>K50/'סכום נכסי הקרן'!$C$42</f>
        <v>2.6319268503607243E-5</v>
      </c>
    </row>
    <row r="51" spans="2:14">
      <c r="B51" s="76" t="s">
        <v>1518</v>
      </c>
      <c r="C51" s="70" t="s">
        <v>1519</v>
      </c>
      <c r="D51" s="83" t="s">
        <v>1170</v>
      </c>
      <c r="E51" s="70"/>
      <c r="F51" s="83" t="s">
        <v>1451</v>
      </c>
      <c r="G51" s="83" t="s">
        <v>157</v>
      </c>
      <c r="H51" s="77">
        <v>3.5648800000000005</v>
      </c>
      <c r="I51" s="79">
        <v>10289.77</v>
      </c>
      <c r="J51" s="70"/>
      <c r="K51" s="77">
        <v>1.2622205760000003</v>
      </c>
      <c r="L51" s="78">
        <v>1.6580837209302328E-6</v>
      </c>
      <c r="M51" s="78">
        <f t="shared" si="2"/>
        <v>2.9313853537670589E-3</v>
      </c>
      <c r="N51" s="78">
        <f>K51/'סכום נכסי הקרן'!$C$42</f>
        <v>1.5807044507332396E-5</v>
      </c>
    </row>
    <row r="52" spans="2:14">
      <c r="B52" s="76" t="s">
        <v>1520</v>
      </c>
      <c r="C52" s="70" t="s">
        <v>1521</v>
      </c>
      <c r="D52" s="83" t="s">
        <v>117</v>
      </c>
      <c r="E52" s="70"/>
      <c r="F52" s="83" t="s">
        <v>1451</v>
      </c>
      <c r="G52" s="83" t="s">
        <v>157</v>
      </c>
      <c r="H52" s="77">
        <v>153.93800000000002</v>
      </c>
      <c r="I52" s="79">
        <v>630.20000000000005</v>
      </c>
      <c r="J52" s="70"/>
      <c r="K52" s="77">
        <v>3.3381735470000002</v>
      </c>
      <c r="L52" s="78">
        <v>4.3864731992380308E-6</v>
      </c>
      <c r="M52" s="78">
        <f t="shared" si="2"/>
        <v>7.7525855861253455E-3</v>
      </c>
      <c r="N52" s="78">
        <f>K52/'סכום נכסי הקרן'!$C$42</f>
        <v>4.1804624987058242E-5</v>
      </c>
    </row>
    <row r="53" spans="2:14">
      <c r="B53" s="76" t="s">
        <v>1522</v>
      </c>
      <c r="C53" s="70" t="s">
        <v>1523</v>
      </c>
      <c r="D53" s="83" t="s">
        <v>26</v>
      </c>
      <c r="E53" s="70"/>
      <c r="F53" s="83" t="s">
        <v>1451</v>
      </c>
      <c r="G53" s="83" t="s">
        <v>159</v>
      </c>
      <c r="H53" s="77">
        <v>51.852800000000009</v>
      </c>
      <c r="I53" s="79">
        <v>4036</v>
      </c>
      <c r="J53" s="70"/>
      <c r="K53" s="77">
        <v>8.4251097310000027</v>
      </c>
      <c r="L53" s="78">
        <v>6.3389731051344757E-6</v>
      </c>
      <c r="M53" s="78">
        <f t="shared" si="2"/>
        <v>1.9566503461383701E-2</v>
      </c>
      <c r="N53" s="78">
        <f>K53/'סכום נכסי הקרן'!$C$42</f>
        <v>1.055093594806652E-4</v>
      </c>
    </row>
    <row r="54" spans="2:14">
      <c r="B54" s="76" t="s">
        <v>1524</v>
      </c>
      <c r="C54" s="70" t="s">
        <v>1525</v>
      </c>
      <c r="D54" s="83" t="s">
        <v>117</v>
      </c>
      <c r="E54" s="70"/>
      <c r="F54" s="83" t="s">
        <v>1451</v>
      </c>
      <c r="G54" s="83" t="s">
        <v>157</v>
      </c>
      <c r="H54" s="77">
        <v>63.532545000000006</v>
      </c>
      <c r="I54" s="79">
        <v>2993</v>
      </c>
      <c r="J54" s="70"/>
      <c r="K54" s="77">
        <v>6.5431616360000016</v>
      </c>
      <c r="L54" s="78">
        <v>1.3170626903920751E-7</v>
      </c>
      <c r="M54" s="78">
        <f t="shared" si="2"/>
        <v>1.5195860812128693E-2</v>
      </c>
      <c r="N54" s="78">
        <f>K54/'סכום נכסי הקרן'!$C$42</f>
        <v>8.1941341446585531E-5</v>
      </c>
    </row>
    <row r="55" spans="2:14">
      <c r="B55" s="76" t="s">
        <v>1526</v>
      </c>
      <c r="C55" s="70" t="s">
        <v>1527</v>
      </c>
      <c r="D55" s="83" t="s">
        <v>1420</v>
      </c>
      <c r="E55" s="70"/>
      <c r="F55" s="83" t="s">
        <v>1451</v>
      </c>
      <c r="G55" s="83" t="s">
        <v>162</v>
      </c>
      <c r="H55" s="77">
        <v>285.1653</v>
      </c>
      <c r="I55" s="79">
        <v>3100</v>
      </c>
      <c r="J55" s="70"/>
      <c r="K55" s="77">
        <v>3.9250151890000007</v>
      </c>
      <c r="L55" s="78">
        <v>1.947867719780761E-6</v>
      </c>
      <c r="M55" s="78">
        <f t="shared" si="2"/>
        <v>9.1154686091473158E-3</v>
      </c>
      <c r="N55" s="78">
        <f>K55/'סכום נכסי הקרן'!$C$42</f>
        <v>4.9153762000215309E-5</v>
      </c>
    </row>
    <row r="56" spans="2:14">
      <c r="B56" s="76" t="s">
        <v>1528</v>
      </c>
      <c r="C56" s="70" t="s">
        <v>1529</v>
      </c>
      <c r="D56" s="83" t="s">
        <v>26</v>
      </c>
      <c r="E56" s="70"/>
      <c r="F56" s="83" t="s">
        <v>1451</v>
      </c>
      <c r="G56" s="83" t="s">
        <v>159</v>
      </c>
      <c r="H56" s="77">
        <v>126.90008800000004</v>
      </c>
      <c r="I56" s="79">
        <v>2213</v>
      </c>
      <c r="J56" s="70"/>
      <c r="K56" s="77">
        <v>11.305649779000003</v>
      </c>
      <c r="L56" s="78">
        <v>4.9795536295121133E-7</v>
      </c>
      <c r="M56" s="78">
        <f t="shared" si="2"/>
        <v>2.6256279454741186E-2</v>
      </c>
      <c r="N56" s="78">
        <f>K56/'סכום נכסי הקרן'!$C$42</f>
        <v>1.41582947258947E-4</v>
      </c>
    </row>
    <row r="57" spans="2:14">
      <c r="B57" s="76" t="s">
        <v>1530</v>
      </c>
      <c r="C57" s="70" t="s">
        <v>1531</v>
      </c>
      <c r="D57" s="83" t="s">
        <v>118</v>
      </c>
      <c r="E57" s="70"/>
      <c r="F57" s="83" t="s">
        <v>1451</v>
      </c>
      <c r="G57" s="83" t="s">
        <v>167</v>
      </c>
      <c r="H57" s="77">
        <v>14.923884000000001</v>
      </c>
      <c r="I57" s="79">
        <v>23970</v>
      </c>
      <c r="J57" s="70"/>
      <c r="K57" s="77">
        <v>11.642534106000001</v>
      </c>
      <c r="L57" s="78">
        <v>6.0664010231176227E-7</v>
      </c>
      <c r="M57" s="78">
        <f t="shared" si="2"/>
        <v>2.7038660760242472E-2</v>
      </c>
      <c r="N57" s="78">
        <f>K57/'סכום נכסי הקרן'!$C$42</f>
        <v>1.4580181807436911E-4</v>
      </c>
    </row>
    <row r="58" spans="2:14">
      <c r="B58" s="76" t="s">
        <v>1532</v>
      </c>
      <c r="C58" s="70" t="s">
        <v>1533</v>
      </c>
      <c r="D58" s="83" t="s">
        <v>117</v>
      </c>
      <c r="E58" s="70"/>
      <c r="F58" s="83" t="s">
        <v>1451</v>
      </c>
      <c r="G58" s="83" t="s">
        <v>157</v>
      </c>
      <c r="H58" s="77">
        <v>0.84873300000000018</v>
      </c>
      <c r="I58" s="79">
        <v>33962</v>
      </c>
      <c r="J58" s="70"/>
      <c r="K58" s="77">
        <v>0.99185703100000011</v>
      </c>
      <c r="L58" s="78">
        <v>7.7275890671075843E-9</v>
      </c>
      <c r="M58" s="78">
        <f t="shared" si="2"/>
        <v>2.3034921383695453E-3</v>
      </c>
      <c r="N58" s="78">
        <f>K58/'סכום נכסי הקרן'!$C$42</f>
        <v>1.2421226948789312E-5</v>
      </c>
    </row>
    <row r="59" spans="2:14">
      <c r="B59" s="76" t="s">
        <v>1534</v>
      </c>
      <c r="C59" s="70" t="s">
        <v>1535</v>
      </c>
      <c r="D59" s="83" t="s">
        <v>1170</v>
      </c>
      <c r="E59" s="70"/>
      <c r="F59" s="83" t="s">
        <v>1451</v>
      </c>
      <c r="G59" s="83" t="s">
        <v>157</v>
      </c>
      <c r="H59" s="77">
        <v>3.175984000000001</v>
      </c>
      <c r="I59" s="79">
        <v>18531</v>
      </c>
      <c r="J59" s="70"/>
      <c r="K59" s="77">
        <v>2.0251716290000004</v>
      </c>
      <c r="L59" s="78">
        <v>1.3549419795221847E-8</v>
      </c>
      <c r="M59" s="78">
        <f t="shared" si="2"/>
        <v>4.7032654711811443E-3</v>
      </c>
      <c r="N59" s="78">
        <f>K59/'סכום נכסי הקרן'!$C$42</f>
        <v>2.5361635425114361E-5</v>
      </c>
    </row>
    <row r="60" spans="2:14">
      <c r="B60" s="76" t="s">
        <v>1536</v>
      </c>
      <c r="C60" s="70" t="s">
        <v>1537</v>
      </c>
      <c r="D60" s="83" t="s">
        <v>1170</v>
      </c>
      <c r="E60" s="70"/>
      <c r="F60" s="83" t="s">
        <v>1451</v>
      </c>
      <c r="G60" s="83" t="s">
        <v>157</v>
      </c>
      <c r="H60" s="77">
        <v>29.086180000000002</v>
      </c>
      <c r="I60" s="79">
        <v>5665</v>
      </c>
      <c r="J60" s="70"/>
      <c r="K60" s="77">
        <v>5.6698461460000011</v>
      </c>
      <c r="L60" s="78">
        <v>6.8197373974208686E-7</v>
      </c>
      <c r="M60" s="78">
        <f t="shared" si="2"/>
        <v>1.3167669951291464E-2</v>
      </c>
      <c r="N60" s="78">
        <f>K60/'סכום נכסי הקרן'!$C$42</f>
        <v>7.1004634279982662E-5</v>
      </c>
    </row>
    <row r="61" spans="2:14">
      <c r="B61" s="76" t="s">
        <v>1538</v>
      </c>
      <c r="C61" s="70" t="s">
        <v>1539</v>
      </c>
      <c r="D61" s="83" t="s">
        <v>1170</v>
      </c>
      <c r="E61" s="70"/>
      <c r="F61" s="83" t="s">
        <v>1451</v>
      </c>
      <c r="G61" s="83" t="s">
        <v>157</v>
      </c>
      <c r="H61" s="77">
        <v>3.1111680000000006</v>
      </c>
      <c r="I61" s="79">
        <v>29962</v>
      </c>
      <c r="J61" s="70"/>
      <c r="K61" s="77">
        <v>3.2075906249999999</v>
      </c>
      <c r="L61" s="78">
        <v>1.1313338181818184E-7</v>
      </c>
      <c r="M61" s="78">
        <f t="shared" si="2"/>
        <v>7.4493193644511813E-3</v>
      </c>
      <c r="N61" s="78">
        <f>K61/'סכום נכסי הקרן'!$C$42</f>
        <v>4.0169308546176897E-5</v>
      </c>
    </row>
    <row r="62" spans="2:14">
      <c r="B62" s="76" t="s">
        <v>1540</v>
      </c>
      <c r="C62" s="70" t="s">
        <v>1541</v>
      </c>
      <c r="D62" s="83" t="s">
        <v>1170</v>
      </c>
      <c r="E62" s="70"/>
      <c r="F62" s="83" t="s">
        <v>1451</v>
      </c>
      <c r="G62" s="83" t="s">
        <v>157</v>
      </c>
      <c r="H62" s="77">
        <v>7.6320840000000008</v>
      </c>
      <c r="I62" s="79">
        <v>19893</v>
      </c>
      <c r="J62" s="70"/>
      <c r="K62" s="77">
        <v>5.224299868000001</v>
      </c>
      <c r="L62" s="78">
        <v>1.3508113274336285E-6</v>
      </c>
      <c r="M62" s="78">
        <f t="shared" si="2"/>
        <v>1.2132931761637182E-2</v>
      </c>
      <c r="N62" s="78">
        <f>K62/'סכום נכסי הקרן'!$C$42</f>
        <v>6.5424967793526731E-5</v>
      </c>
    </row>
    <row r="63" spans="2:14">
      <c r="B63" s="76" t="s">
        <v>1542</v>
      </c>
      <c r="C63" s="70" t="s">
        <v>1543</v>
      </c>
      <c r="D63" s="83" t="s">
        <v>1170</v>
      </c>
      <c r="E63" s="70"/>
      <c r="F63" s="83" t="s">
        <v>1451</v>
      </c>
      <c r="G63" s="83" t="s">
        <v>157</v>
      </c>
      <c r="H63" s="77">
        <v>27.731121000000009</v>
      </c>
      <c r="I63" s="79">
        <v>14979</v>
      </c>
      <c r="J63" s="70"/>
      <c r="K63" s="77">
        <v>14.293379061000003</v>
      </c>
      <c r="L63" s="78">
        <v>1.0723558004640374E-7</v>
      </c>
      <c r="M63" s="78">
        <f t="shared" si="2"/>
        <v>3.3194992089287695E-2</v>
      </c>
      <c r="N63" s="78">
        <f>K63/'סכום נכסי הקרן'!$C$42</f>
        <v>1.7899888757430614E-4</v>
      </c>
    </row>
    <row r="64" spans="2:14">
      <c r="B64" s="76" t="s">
        <v>1544</v>
      </c>
      <c r="C64" s="70" t="s">
        <v>1545</v>
      </c>
      <c r="D64" s="83" t="s">
        <v>117</v>
      </c>
      <c r="E64" s="70"/>
      <c r="F64" s="83" t="s">
        <v>1451</v>
      </c>
      <c r="G64" s="83" t="s">
        <v>157</v>
      </c>
      <c r="H64" s="77">
        <v>944.80181500000026</v>
      </c>
      <c r="I64" s="79">
        <v>789.25</v>
      </c>
      <c r="J64" s="70"/>
      <c r="K64" s="77">
        <v>25.659015097000005</v>
      </c>
      <c r="L64" s="78">
        <v>4.5054505045334278E-6</v>
      </c>
      <c r="M64" s="78">
        <f t="shared" si="2"/>
        <v>5.959058383107331E-2</v>
      </c>
      <c r="N64" s="78">
        <f>K64/'סכום נכסי הקרן'!$C$42</f>
        <v>3.2133305490703148E-4</v>
      </c>
    </row>
    <row r="65" spans="2:14">
      <c r="B65" s="76" t="s">
        <v>1546</v>
      </c>
      <c r="C65" s="70" t="s">
        <v>1547</v>
      </c>
      <c r="D65" s="83" t="s">
        <v>1170</v>
      </c>
      <c r="E65" s="70"/>
      <c r="F65" s="83" t="s">
        <v>1451</v>
      </c>
      <c r="G65" s="83" t="s">
        <v>157</v>
      </c>
      <c r="H65" s="77">
        <v>12.618995000000002</v>
      </c>
      <c r="I65" s="79">
        <v>31112</v>
      </c>
      <c r="J65" s="70"/>
      <c r="K65" s="77">
        <v>13.509440360000003</v>
      </c>
      <c r="L65" s="78">
        <v>7.4011700879765409E-7</v>
      </c>
      <c r="M65" s="78">
        <f t="shared" si="2"/>
        <v>3.1374370186858354E-2</v>
      </c>
      <c r="N65" s="78">
        <f>K65/'סכום נכסי הקרן'!$C$42</f>
        <v>1.6918146408007265E-4</v>
      </c>
    </row>
    <row r="66" spans="2:14">
      <c r="B66" s="76" t="s">
        <v>1548</v>
      </c>
      <c r="C66" s="70" t="s">
        <v>1549</v>
      </c>
      <c r="D66" s="83" t="s">
        <v>26</v>
      </c>
      <c r="E66" s="70"/>
      <c r="F66" s="83" t="s">
        <v>1451</v>
      </c>
      <c r="G66" s="83" t="s">
        <v>159</v>
      </c>
      <c r="H66" s="77">
        <v>19.120720000000006</v>
      </c>
      <c r="I66" s="79">
        <v>3490</v>
      </c>
      <c r="J66" s="70"/>
      <c r="K66" s="77">
        <v>2.6864691890000003</v>
      </c>
      <c r="L66" s="78">
        <v>1.5802247933884302E-6</v>
      </c>
      <c r="M66" s="78">
        <f t="shared" si="2"/>
        <v>6.2390651711108436E-3</v>
      </c>
      <c r="N66" s="78">
        <f>K66/'סכום נכסי הקרן'!$C$42</f>
        <v>3.3643199014131871E-5</v>
      </c>
    </row>
    <row r="67" spans="2:14">
      <c r="B67" s="76" t="s">
        <v>1550</v>
      </c>
      <c r="C67" s="70" t="s">
        <v>1551</v>
      </c>
      <c r="D67" s="83" t="s">
        <v>26</v>
      </c>
      <c r="E67" s="70"/>
      <c r="F67" s="83" t="s">
        <v>1451</v>
      </c>
      <c r="G67" s="83" t="s">
        <v>159</v>
      </c>
      <c r="H67" s="77">
        <v>43.108603000000002</v>
      </c>
      <c r="I67" s="79">
        <v>5530</v>
      </c>
      <c r="J67" s="70"/>
      <c r="K67" s="77">
        <v>9.5971277690000019</v>
      </c>
      <c r="L67" s="78">
        <v>5.6703193686287412E-6</v>
      </c>
      <c r="M67" s="78">
        <f t="shared" si="2"/>
        <v>2.2288402134459998E-2</v>
      </c>
      <c r="N67" s="78">
        <f>K67/'סכום נכסי הקרן'!$C$42</f>
        <v>1.2018677929327201E-4</v>
      </c>
    </row>
    <row r="68" spans="2:14">
      <c r="B68" s="76" t="s">
        <v>1552</v>
      </c>
      <c r="C68" s="70" t="s">
        <v>1553</v>
      </c>
      <c r="D68" s="83" t="s">
        <v>1166</v>
      </c>
      <c r="E68" s="70"/>
      <c r="F68" s="83" t="s">
        <v>1451</v>
      </c>
      <c r="G68" s="83" t="s">
        <v>157</v>
      </c>
      <c r="H68" s="77">
        <v>18.632510000000003</v>
      </c>
      <c r="I68" s="79">
        <v>6818</v>
      </c>
      <c r="J68" s="70"/>
      <c r="K68" s="77">
        <v>4.3713242800000005</v>
      </c>
      <c r="L68" s="78">
        <v>4.4468997613365165E-7</v>
      </c>
      <c r="M68" s="78">
        <f t="shared" si="2"/>
        <v>1.0151978358304255E-2</v>
      </c>
      <c r="N68" s="78">
        <f>K68/'סכום נכסי הקרן'!$C$42</f>
        <v>5.4742981348723263E-5</v>
      </c>
    </row>
    <row r="69" spans="2:14">
      <c r="B69" s="76" t="s">
        <v>1554</v>
      </c>
      <c r="C69" s="70" t="s">
        <v>1555</v>
      </c>
      <c r="D69" s="83" t="s">
        <v>26</v>
      </c>
      <c r="E69" s="70"/>
      <c r="F69" s="83" t="s">
        <v>1451</v>
      </c>
      <c r="G69" s="83" t="s">
        <v>159</v>
      </c>
      <c r="H69" s="77">
        <v>3.9375720000000007</v>
      </c>
      <c r="I69" s="79">
        <v>5369.7</v>
      </c>
      <c r="J69" s="70"/>
      <c r="K69" s="77">
        <v>0.85119825900000023</v>
      </c>
      <c r="L69" s="78">
        <v>2.4112918041460607E-6</v>
      </c>
      <c r="M69" s="78">
        <f t="shared" si="2"/>
        <v>1.9768257284253142E-3</v>
      </c>
      <c r="N69" s="78">
        <f>K69/'סכום נכסי הקרן'!$C$42</f>
        <v>1.0659728592934021E-5</v>
      </c>
    </row>
    <row r="70" spans="2:14">
      <c r="B70" s="76" t="s">
        <v>1556</v>
      </c>
      <c r="C70" s="70" t="s">
        <v>1557</v>
      </c>
      <c r="D70" s="83" t="s">
        <v>26</v>
      </c>
      <c r="E70" s="70"/>
      <c r="F70" s="83" t="s">
        <v>1451</v>
      </c>
      <c r="G70" s="83" t="s">
        <v>159</v>
      </c>
      <c r="H70" s="77">
        <v>9.2038740000000043</v>
      </c>
      <c r="I70" s="79">
        <v>10892.9</v>
      </c>
      <c r="J70" s="70"/>
      <c r="K70" s="77">
        <v>4.0361405620000008</v>
      </c>
      <c r="L70" s="78">
        <v>2.0690609113434388E-6</v>
      </c>
      <c r="M70" s="78">
        <f t="shared" si="2"/>
        <v>9.3735465529219391E-3</v>
      </c>
      <c r="N70" s="78">
        <f>K70/'סכום נכסי הקרן'!$C$42</f>
        <v>5.0545407605036215E-5</v>
      </c>
    </row>
    <row r="71" spans="2:14">
      <c r="B71" s="76" t="s">
        <v>1558</v>
      </c>
      <c r="C71" s="70" t="s">
        <v>1559</v>
      </c>
      <c r="D71" s="83" t="s">
        <v>26</v>
      </c>
      <c r="E71" s="70"/>
      <c r="F71" s="83" t="s">
        <v>1451</v>
      </c>
      <c r="G71" s="83" t="s">
        <v>159</v>
      </c>
      <c r="H71" s="77">
        <v>29.109902000000012</v>
      </c>
      <c r="I71" s="79">
        <v>5425.7</v>
      </c>
      <c r="J71" s="70"/>
      <c r="K71" s="77">
        <v>6.358412886</v>
      </c>
      <c r="L71" s="78">
        <v>4.0245663898771394E-6</v>
      </c>
      <c r="M71" s="78">
        <f t="shared" si="2"/>
        <v>1.4766799687493077E-2</v>
      </c>
      <c r="N71" s="78">
        <f>K71/'סכום נכסי הקרן'!$C$42</f>
        <v>7.9627695345855156E-5</v>
      </c>
    </row>
    <row r="72" spans="2:14">
      <c r="B72" s="76" t="s">
        <v>1560</v>
      </c>
      <c r="C72" s="70" t="s">
        <v>1561</v>
      </c>
      <c r="D72" s="83" t="s">
        <v>1170</v>
      </c>
      <c r="E72" s="70"/>
      <c r="F72" s="83" t="s">
        <v>1451</v>
      </c>
      <c r="G72" s="83" t="s">
        <v>157</v>
      </c>
      <c r="H72" s="77">
        <v>10.123481000000002</v>
      </c>
      <c r="I72" s="79">
        <v>17420</v>
      </c>
      <c r="J72" s="70"/>
      <c r="K72" s="77">
        <v>6.0682394969999995</v>
      </c>
      <c r="L72" s="78">
        <v>6.4600355422269906E-7</v>
      </c>
      <c r="M72" s="78">
        <f t="shared" si="2"/>
        <v>1.4092900023091192E-2</v>
      </c>
      <c r="N72" s="78">
        <f>K72/'סכום נכסי הקרן'!$C$42</f>
        <v>7.599379508944982E-5</v>
      </c>
    </row>
    <row r="73" spans="2:14">
      <c r="B73" s="76" t="s">
        <v>1562</v>
      </c>
      <c r="C73" s="70" t="s">
        <v>1563</v>
      </c>
      <c r="D73" s="83" t="s">
        <v>118</v>
      </c>
      <c r="E73" s="70"/>
      <c r="F73" s="83" t="s">
        <v>1451</v>
      </c>
      <c r="G73" s="83" t="s">
        <v>167</v>
      </c>
      <c r="H73" s="77">
        <v>89.932200000000009</v>
      </c>
      <c r="I73" s="79">
        <v>1686</v>
      </c>
      <c r="J73" s="70"/>
      <c r="K73" s="77">
        <v>4.9348096810000008</v>
      </c>
      <c r="L73" s="78">
        <v>1.1909684746325442E-8</v>
      </c>
      <c r="M73" s="78">
        <f t="shared" si="2"/>
        <v>1.14606187678811E-2</v>
      </c>
      <c r="N73" s="78">
        <f>K73/'סכום נכסי הקרן'!$C$42</f>
        <v>6.1799623414459211E-5</v>
      </c>
    </row>
    <row r="74" spans="2:14">
      <c r="B74" s="76" t="s">
        <v>1564</v>
      </c>
      <c r="C74" s="70" t="s">
        <v>1565</v>
      </c>
      <c r="D74" s="83" t="s">
        <v>117</v>
      </c>
      <c r="E74" s="70"/>
      <c r="F74" s="83" t="s">
        <v>1451</v>
      </c>
      <c r="G74" s="83" t="s">
        <v>157</v>
      </c>
      <c r="H74" s="77">
        <v>3.6177210000000004</v>
      </c>
      <c r="I74" s="79">
        <v>62558</v>
      </c>
      <c r="J74" s="70"/>
      <c r="K74" s="77">
        <v>7.7875819260000005</v>
      </c>
      <c r="L74" s="78">
        <v>2.5875761446562327E-7</v>
      </c>
      <c r="M74" s="78">
        <f t="shared" si="2"/>
        <v>1.8085906721217529E-2</v>
      </c>
      <c r="N74" s="78">
        <f>K74/'סכום נכסי הקרן'!$C$42</f>
        <v>9.7525469358835217E-5</v>
      </c>
    </row>
    <row r="75" spans="2:14">
      <c r="B75" s="76" t="s">
        <v>1566</v>
      </c>
      <c r="C75" s="70" t="s">
        <v>1567</v>
      </c>
      <c r="D75" s="83" t="s">
        <v>26</v>
      </c>
      <c r="E75" s="70"/>
      <c r="F75" s="83" t="s">
        <v>1451</v>
      </c>
      <c r="G75" s="83" t="s">
        <v>159</v>
      </c>
      <c r="H75" s="77">
        <v>16.217288000000003</v>
      </c>
      <c r="I75" s="79">
        <v>19252</v>
      </c>
      <c r="J75" s="70"/>
      <c r="K75" s="77">
        <v>12.569160113000002</v>
      </c>
      <c r="L75" s="78">
        <v>5.5921682758620701E-6</v>
      </c>
      <c r="M75" s="78">
        <f t="shared" si="2"/>
        <v>2.9190660146869059E-2</v>
      </c>
      <c r="N75" s="78">
        <f>K75/'סכום נכסי הקרן'!$C$42</f>
        <v>1.5740614366753763E-4</v>
      </c>
    </row>
    <row r="76" spans="2:14">
      <c r="B76" s="76" t="s">
        <v>1568</v>
      </c>
      <c r="C76" s="70" t="s">
        <v>1569</v>
      </c>
      <c r="D76" s="83" t="s">
        <v>117</v>
      </c>
      <c r="E76" s="70"/>
      <c r="F76" s="83" t="s">
        <v>1451</v>
      </c>
      <c r="G76" s="83" t="s">
        <v>157</v>
      </c>
      <c r="H76" s="77">
        <v>66.760480000000001</v>
      </c>
      <c r="I76" s="79">
        <v>3004.25</v>
      </c>
      <c r="J76" s="70"/>
      <c r="K76" s="77">
        <v>6.9014475700000011</v>
      </c>
      <c r="L76" s="78">
        <v>7.064601058201058E-6</v>
      </c>
      <c r="M76" s="78">
        <f t="shared" si="2"/>
        <v>1.6027945282433152E-2</v>
      </c>
      <c r="N76" s="78">
        <f>K76/'סכום נכסי הקרן'!$C$42</f>
        <v>8.6428228931050962E-5</v>
      </c>
    </row>
    <row r="77" spans="2:14">
      <c r="B77" s="76" t="s">
        <v>1570</v>
      </c>
      <c r="C77" s="70" t="s">
        <v>1571</v>
      </c>
      <c r="D77" s="83" t="s">
        <v>1170</v>
      </c>
      <c r="E77" s="70"/>
      <c r="F77" s="83" t="s">
        <v>1451</v>
      </c>
      <c r="G77" s="83" t="s">
        <v>157</v>
      </c>
      <c r="H77" s="77">
        <v>4.3151250000000001</v>
      </c>
      <c r="I77" s="79">
        <v>11670</v>
      </c>
      <c r="J77" s="70"/>
      <c r="K77" s="77">
        <v>1.7328019560000003</v>
      </c>
      <c r="L77" s="78">
        <v>1.475731181987756E-8</v>
      </c>
      <c r="M77" s="78">
        <f t="shared" si="2"/>
        <v>4.0242651493563606E-3</v>
      </c>
      <c r="N77" s="78">
        <f>K77/'סכום נכסי הקרן'!$C$42</f>
        <v>2.1700230658325626E-5</v>
      </c>
    </row>
    <row r="78" spans="2:14">
      <c r="B78" s="76" t="s">
        <v>1572</v>
      </c>
      <c r="C78" s="70" t="s">
        <v>1573</v>
      </c>
      <c r="D78" s="83" t="s">
        <v>133</v>
      </c>
      <c r="E78" s="70"/>
      <c r="F78" s="83" t="s">
        <v>1451</v>
      </c>
      <c r="G78" s="83" t="s">
        <v>157</v>
      </c>
      <c r="H78" s="77">
        <v>33.979509999999998</v>
      </c>
      <c r="I78" s="79">
        <v>10814</v>
      </c>
      <c r="J78" s="70"/>
      <c r="K78" s="77">
        <v>12.644107578000002</v>
      </c>
      <c r="L78" s="78">
        <v>2.1426780582945473E-6</v>
      </c>
      <c r="M78" s="78">
        <f t="shared" si="2"/>
        <v>2.936471839419949E-2</v>
      </c>
      <c r="N78" s="78">
        <f>K78/'סכום נכסי הקרן'!$C$42</f>
        <v>1.5834472598626439E-4</v>
      </c>
    </row>
    <row r="79" spans="2:14">
      <c r="B79" s="76" t="s">
        <v>1574</v>
      </c>
      <c r="C79" s="70" t="s">
        <v>1575</v>
      </c>
      <c r="D79" s="83" t="s">
        <v>1170</v>
      </c>
      <c r="E79" s="70"/>
      <c r="F79" s="83" t="s">
        <v>1451</v>
      </c>
      <c r="G79" s="83" t="s">
        <v>157</v>
      </c>
      <c r="H79" s="77">
        <v>52.184982000000012</v>
      </c>
      <c r="I79" s="79">
        <v>1690</v>
      </c>
      <c r="J79" s="70"/>
      <c r="K79" s="77">
        <v>3.0347080400000004</v>
      </c>
      <c r="L79" s="78">
        <v>5.3605528505392926E-7</v>
      </c>
      <c r="M79" s="78">
        <f t="shared" si="2"/>
        <v>7.0478162617237643E-3</v>
      </c>
      <c r="N79" s="78">
        <f>K79/'סכום נכסי הקרן'!$C$42</f>
        <v>3.8004264838604135E-5</v>
      </c>
    </row>
    <row r="80" spans="2:14">
      <c r="B80" s="76" t="s">
        <v>1576</v>
      </c>
      <c r="C80" s="70" t="s">
        <v>1577</v>
      </c>
      <c r="D80" s="83" t="s">
        <v>1170</v>
      </c>
      <c r="E80" s="70"/>
      <c r="F80" s="83" t="s">
        <v>1451</v>
      </c>
      <c r="G80" s="83" t="s">
        <v>157</v>
      </c>
      <c r="H80" s="77">
        <v>5.3538020000000008</v>
      </c>
      <c r="I80" s="79">
        <v>5938</v>
      </c>
      <c r="J80" s="70"/>
      <c r="K80" s="77">
        <v>1.0939239710000002</v>
      </c>
      <c r="L80" s="78">
        <v>2.7859114877879526E-8</v>
      </c>
      <c r="M80" s="78">
        <f t="shared" si="2"/>
        <v>2.5405327465713098E-3</v>
      </c>
      <c r="N80" s="78">
        <f>K80/'סכום נכסי הקרן'!$C$42</f>
        <v>1.3699431958265584E-5</v>
      </c>
    </row>
    <row r="81" spans="2:14">
      <c r="B81" s="76" t="s">
        <v>1578</v>
      </c>
      <c r="C81" s="70" t="s">
        <v>1579</v>
      </c>
      <c r="D81" s="83" t="s">
        <v>129</v>
      </c>
      <c r="E81" s="70"/>
      <c r="F81" s="83" t="s">
        <v>1451</v>
      </c>
      <c r="G81" s="83" t="s">
        <v>161</v>
      </c>
      <c r="H81" s="77">
        <v>30.064804000000002</v>
      </c>
      <c r="I81" s="79">
        <v>7483</v>
      </c>
      <c r="J81" s="70"/>
      <c r="K81" s="77">
        <v>5.5080612389999999</v>
      </c>
      <c r="L81" s="78">
        <v>3.9986112698610849E-7</v>
      </c>
      <c r="M81" s="78">
        <f t="shared" si="2"/>
        <v>1.2791940133652705E-2</v>
      </c>
      <c r="N81" s="78">
        <f>K81/'סכום נכסי הקרן'!$C$42</f>
        <v>6.8978569046861595E-5</v>
      </c>
    </row>
    <row r="82" spans="2:14">
      <c r="B82" s="76" t="s">
        <v>1580</v>
      </c>
      <c r="C82" s="70" t="s">
        <v>1581</v>
      </c>
      <c r="D82" s="83" t="s">
        <v>1170</v>
      </c>
      <c r="E82" s="70"/>
      <c r="F82" s="83" t="s">
        <v>1451</v>
      </c>
      <c r="G82" s="83" t="s">
        <v>157</v>
      </c>
      <c r="H82" s="77">
        <v>32.751833000000005</v>
      </c>
      <c r="I82" s="79">
        <v>31145</v>
      </c>
      <c r="J82" s="70"/>
      <c r="K82" s="77">
        <v>35.100121064999996</v>
      </c>
      <c r="L82" s="78">
        <v>2.7912079399157731E-7</v>
      </c>
      <c r="M82" s="78">
        <f t="shared" si="2"/>
        <v>8.1516640404847573E-2</v>
      </c>
      <c r="N82" s="78">
        <f>K82/'סכום נכסי הקרן'!$C$42</f>
        <v>4.3956594151354589E-4</v>
      </c>
    </row>
    <row r="83" spans="2:14">
      <c r="B83" s="76" t="s">
        <v>1582</v>
      </c>
      <c r="C83" s="70" t="s">
        <v>1583</v>
      </c>
      <c r="D83" s="83" t="s">
        <v>1170</v>
      </c>
      <c r="E83" s="70"/>
      <c r="F83" s="83" t="s">
        <v>1451</v>
      </c>
      <c r="G83" s="83" t="s">
        <v>157</v>
      </c>
      <c r="H83" s="77">
        <v>30.368239999999997</v>
      </c>
      <c r="I83" s="79">
        <v>3367</v>
      </c>
      <c r="J83" s="70"/>
      <c r="K83" s="77">
        <v>3.5184178800000003</v>
      </c>
      <c r="L83" s="78">
        <v>5.4132335115864526E-7</v>
      </c>
      <c r="M83" s="78">
        <f t="shared" si="2"/>
        <v>8.1711856374175797E-3</v>
      </c>
      <c r="N83" s="78">
        <f>K83/'סכום נכסי הקרן'!$C$42</f>
        <v>4.4061861359289149E-5</v>
      </c>
    </row>
    <row r="84" spans="2:14">
      <c r="B84" s="76" t="s">
        <v>1584</v>
      </c>
      <c r="C84" s="70" t="s">
        <v>1585</v>
      </c>
      <c r="D84" s="83" t="s">
        <v>1170</v>
      </c>
      <c r="E84" s="70"/>
      <c r="F84" s="83" t="s">
        <v>1451</v>
      </c>
      <c r="G84" s="83" t="s">
        <v>157</v>
      </c>
      <c r="H84" s="77">
        <v>6.3843760000000005</v>
      </c>
      <c r="I84" s="79">
        <v>11238</v>
      </c>
      <c r="J84" s="70"/>
      <c r="K84" s="77">
        <v>2.4688355180000001</v>
      </c>
      <c r="L84" s="78">
        <v>1.9644233846153846E-6</v>
      </c>
      <c r="M84" s="78">
        <f>K84/$K$11</f>
        <v>5.7336319942269016E-3</v>
      </c>
      <c r="N84" s="78">
        <f>K84/'סכום נכסי הקרן'!$C$42</f>
        <v>3.0917728371993378E-5</v>
      </c>
    </row>
    <row r="85" spans="2:14">
      <c r="D85" s="1"/>
      <c r="E85" s="1"/>
      <c r="F85" s="1"/>
      <c r="G85" s="1"/>
    </row>
    <row r="86" spans="2:14">
      <c r="D86" s="1"/>
      <c r="E86" s="1"/>
      <c r="F86" s="1"/>
      <c r="G86" s="1"/>
    </row>
    <row r="87" spans="2:14">
      <c r="D87" s="1"/>
      <c r="E87" s="1"/>
      <c r="F87" s="1"/>
      <c r="G87" s="1"/>
    </row>
    <row r="88" spans="2:14">
      <c r="B88" s="85" t="s">
        <v>245</v>
      </c>
      <c r="D88" s="1"/>
      <c r="E88" s="1"/>
      <c r="F88" s="1"/>
      <c r="G88" s="1"/>
    </row>
    <row r="89" spans="2:14">
      <c r="B89" s="85" t="s">
        <v>106</v>
      </c>
      <c r="D89" s="1"/>
      <c r="E89" s="1"/>
      <c r="F89" s="1"/>
      <c r="G89" s="1"/>
    </row>
    <row r="90" spans="2:14">
      <c r="B90" s="85" t="s">
        <v>228</v>
      </c>
      <c r="D90" s="1"/>
      <c r="E90" s="1"/>
      <c r="F90" s="1"/>
      <c r="G90" s="1"/>
    </row>
    <row r="91" spans="2:14">
      <c r="B91" s="85" t="s">
        <v>236</v>
      </c>
      <c r="D91" s="1"/>
      <c r="E91" s="1"/>
      <c r="F91" s="1"/>
      <c r="G91" s="1"/>
    </row>
    <row r="92" spans="2:14">
      <c r="B92" s="85" t="s">
        <v>243</v>
      </c>
      <c r="D92" s="1"/>
      <c r="E92" s="1"/>
      <c r="F92" s="1"/>
      <c r="G92" s="1"/>
    </row>
    <row r="93" spans="2:14">
      <c r="D93" s="1"/>
      <c r="E93" s="1"/>
      <c r="F93" s="1"/>
      <c r="G93" s="1"/>
    </row>
    <row r="94" spans="2:14">
      <c r="D94" s="1"/>
      <c r="E94" s="1"/>
      <c r="F94" s="1"/>
      <c r="G94" s="1"/>
    </row>
    <row r="95" spans="2:14">
      <c r="D95" s="1"/>
      <c r="E95" s="1"/>
      <c r="F95" s="1"/>
      <c r="G95" s="1"/>
    </row>
    <row r="96" spans="2:14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87 B89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O12" sqref="O12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35.42578125" style="2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11.85546875" style="1" bestFit="1" customWidth="1"/>
    <col min="12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173</v>
      </c>
      <c r="C1" s="68" t="s" vm="1">
        <v>253</v>
      </c>
    </row>
    <row r="2" spans="2:65">
      <c r="B2" s="47" t="s">
        <v>172</v>
      </c>
      <c r="C2" s="68" t="s">
        <v>254</v>
      </c>
    </row>
    <row r="3" spans="2:65">
      <c r="B3" s="47" t="s">
        <v>174</v>
      </c>
      <c r="C3" s="68" t="s">
        <v>255</v>
      </c>
    </row>
    <row r="4" spans="2:65">
      <c r="B4" s="47" t="s">
        <v>175</v>
      </c>
      <c r="C4" s="68">
        <v>8602</v>
      </c>
    </row>
    <row r="6" spans="2:65" ht="26.25" customHeight="1">
      <c r="B6" s="120" t="s">
        <v>203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65" ht="26.25" customHeight="1">
      <c r="B7" s="120" t="s">
        <v>87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  <c r="BM7" s="3"/>
    </row>
    <row r="8" spans="2:65" s="3" customFormat="1" ht="78.75">
      <c r="B8" s="22" t="s">
        <v>109</v>
      </c>
      <c r="C8" s="30" t="s">
        <v>42</v>
      </c>
      <c r="D8" s="30" t="s">
        <v>113</v>
      </c>
      <c r="E8" s="30" t="s">
        <v>111</v>
      </c>
      <c r="F8" s="30" t="s">
        <v>62</v>
      </c>
      <c r="G8" s="30" t="s">
        <v>14</v>
      </c>
      <c r="H8" s="30" t="s">
        <v>63</v>
      </c>
      <c r="I8" s="30" t="s">
        <v>97</v>
      </c>
      <c r="J8" s="30" t="s">
        <v>230</v>
      </c>
      <c r="K8" s="30" t="s">
        <v>229</v>
      </c>
      <c r="L8" s="30" t="s">
        <v>59</v>
      </c>
      <c r="M8" s="30" t="s">
        <v>56</v>
      </c>
      <c r="N8" s="30" t="s">
        <v>176</v>
      </c>
      <c r="O8" s="20" t="s">
        <v>178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237</v>
      </c>
      <c r="K9" s="32"/>
      <c r="L9" s="32" t="s">
        <v>233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69" t="s">
        <v>29</v>
      </c>
      <c r="C11" s="70"/>
      <c r="D11" s="70"/>
      <c r="E11" s="70"/>
      <c r="F11" s="70"/>
      <c r="G11" s="70"/>
      <c r="H11" s="70"/>
      <c r="I11" s="70"/>
      <c r="J11" s="77"/>
      <c r="K11" s="79"/>
      <c r="L11" s="77">
        <v>45.22197755700001</v>
      </c>
      <c r="M11" s="70"/>
      <c r="N11" s="78">
        <f>L11/$L$11</f>
        <v>1</v>
      </c>
      <c r="O11" s="78">
        <f>L11/'סכום נכסי הקרן'!$C$42</f>
        <v>5.6632400512625282E-4</v>
      </c>
      <c r="P11" s="5"/>
      <c r="BG11" s="1"/>
      <c r="BH11" s="3"/>
      <c r="BI11" s="1"/>
      <c r="BM11" s="1"/>
    </row>
    <row r="12" spans="2:65" s="4" customFormat="1" ht="18" customHeight="1">
      <c r="B12" s="95" t="s">
        <v>223</v>
      </c>
      <c r="C12" s="70"/>
      <c r="D12" s="70"/>
      <c r="E12" s="70"/>
      <c r="F12" s="70"/>
      <c r="G12" s="70"/>
      <c r="H12" s="70"/>
      <c r="I12" s="70"/>
      <c r="J12" s="77"/>
      <c r="K12" s="79"/>
      <c r="L12" s="77">
        <v>45.22197755700001</v>
      </c>
      <c r="M12" s="70"/>
      <c r="N12" s="78">
        <f t="shared" ref="N12:N20" si="0">L12/$L$11</f>
        <v>1</v>
      </c>
      <c r="O12" s="78">
        <f>L12/'סכום נכסי הקרן'!$C$42</f>
        <v>5.6632400512625282E-4</v>
      </c>
      <c r="P12" s="5"/>
      <c r="BG12" s="1"/>
      <c r="BH12" s="3"/>
      <c r="BI12" s="1"/>
      <c r="BM12" s="1"/>
    </row>
    <row r="13" spans="2:65">
      <c r="B13" s="89" t="s">
        <v>28</v>
      </c>
      <c r="C13" s="72"/>
      <c r="D13" s="72"/>
      <c r="E13" s="72"/>
      <c r="F13" s="72"/>
      <c r="G13" s="72"/>
      <c r="H13" s="72"/>
      <c r="I13" s="72"/>
      <c r="J13" s="80"/>
      <c r="K13" s="82"/>
      <c r="L13" s="80">
        <v>45.22197755700001</v>
      </c>
      <c r="M13" s="72"/>
      <c r="N13" s="81">
        <f t="shared" si="0"/>
        <v>1</v>
      </c>
      <c r="O13" s="81">
        <f>L13/'סכום נכסי הקרן'!$C$42</f>
        <v>5.6632400512625282E-4</v>
      </c>
      <c r="BH13" s="3"/>
    </row>
    <row r="14" spans="2:65" ht="20.25">
      <c r="B14" s="76" t="s">
        <v>1586</v>
      </c>
      <c r="C14" s="70" t="s">
        <v>1587</v>
      </c>
      <c r="D14" s="83" t="s">
        <v>26</v>
      </c>
      <c r="E14" s="70"/>
      <c r="F14" s="83" t="s">
        <v>1451</v>
      </c>
      <c r="G14" s="70" t="s">
        <v>615</v>
      </c>
      <c r="H14" s="70"/>
      <c r="I14" s="83" t="s">
        <v>157</v>
      </c>
      <c r="J14" s="77">
        <v>0.72107800000000011</v>
      </c>
      <c r="K14" s="79">
        <v>73753</v>
      </c>
      <c r="L14" s="77">
        <v>1.8299811180000001</v>
      </c>
      <c r="M14" s="78">
        <v>4.03370868378432E-7</v>
      </c>
      <c r="N14" s="78">
        <f t="shared" si="0"/>
        <v>4.0466631864858223E-2</v>
      </c>
      <c r="O14" s="78">
        <f>L14/'סכום נכסי הקרן'!$C$42</f>
        <v>2.2917225031676155E-5</v>
      </c>
      <c r="BH14" s="4"/>
    </row>
    <row r="15" spans="2:65">
      <c r="B15" s="76" t="s">
        <v>1588</v>
      </c>
      <c r="C15" s="70" t="s">
        <v>1589</v>
      </c>
      <c r="D15" s="83" t="s">
        <v>131</v>
      </c>
      <c r="E15" s="70"/>
      <c r="F15" s="83" t="s">
        <v>1451</v>
      </c>
      <c r="G15" s="70" t="s">
        <v>615</v>
      </c>
      <c r="H15" s="70"/>
      <c r="I15" s="83" t="s">
        <v>159</v>
      </c>
      <c r="J15" s="77">
        <v>13.836126</v>
      </c>
      <c r="K15" s="79">
        <v>3114</v>
      </c>
      <c r="L15" s="77">
        <v>1.7345439250000003</v>
      </c>
      <c r="M15" s="78">
        <v>1.087636994099471E-7</v>
      </c>
      <c r="N15" s="78">
        <f t="shared" si="0"/>
        <v>3.8356215687686275E-2</v>
      </c>
      <c r="O15" s="78">
        <f>L15/'סכום נכסי הקרן'!$C$42</f>
        <v>2.1722045689736899E-5</v>
      </c>
    </row>
    <row r="16" spans="2:65">
      <c r="B16" s="76" t="s">
        <v>1590</v>
      </c>
      <c r="C16" s="70" t="s">
        <v>1591</v>
      </c>
      <c r="D16" s="83" t="s">
        <v>131</v>
      </c>
      <c r="E16" s="70"/>
      <c r="F16" s="83" t="s">
        <v>1451</v>
      </c>
      <c r="G16" s="70" t="s">
        <v>615</v>
      </c>
      <c r="H16" s="70"/>
      <c r="I16" s="83" t="s">
        <v>167</v>
      </c>
      <c r="J16" s="77">
        <v>61.251120000000007</v>
      </c>
      <c r="K16" s="79">
        <v>1673</v>
      </c>
      <c r="L16" s="77">
        <v>3.3350902860000007</v>
      </c>
      <c r="M16" s="78">
        <v>2.6572906370858576E-7</v>
      </c>
      <c r="N16" s="78">
        <f t="shared" si="0"/>
        <v>7.374932424828809E-2</v>
      </c>
      <c r="O16" s="78">
        <f>L16/'סכום נכסי הקרן'!$C$42</f>
        <v>4.1766012683645183E-5</v>
      </c>
    </row>
    <row r="17" spans="2:15">
      <c r="B17" s="76" t="s">
        <v>1592</v>
      </c>
      <c r="C17" s="70" t="s">
        <v>1593</v>
      </c>
      <c r="D17" s="83" t="s">
        <v>131</v>
      </c>
      <c r="E17" s="70"/>
      <c r="F17" s="83" t="s">
        <v>1451</v>
      </c>
      <c r="G17" s="70" t="s">
        <v>615</v>
      </c>
      <c r="H17" s="70"/>
      <c r="I17" s="83" t="s">
        <v>157</v>
      </c>
      <c r="J17" s="77">
        <v>268.75494500000013</v>
      </c>
      <c r="K17" s="79">
        <v>1536.7</v>
      </c>
      <c r="L17" s="77">
        <v>14.211182851000006</v>
      </c>
      <c r="M17" s="78">
        <v>3.5619323265171285E-7</v>
      </c>
      <c r="N17" s="78">
        <f t="shared" si="0"/>
        <v>0.31425390084030558</v>
      </c>
      <c r="O17" s="78">
        <f>L17/'סכום נכסי הקרן'!$C$42</f>
        <v>1.7796952775043015E-4</v>
      </c>
    </row>
    <row r="18" spans="2:15">
      <c r="B18" s="76" t="s">
        <v>1594</v>
      </c>
      <c r="C18" s="70" t="s">
        <v>1595</v>
      </c>
      <c r="D18" s="83" t="s">
        <v>26</v>
      </c>
      <c r="E18" s="70"/>
      <c r="F18" s="83" t="s">
        <v>1451</v>
      </c>
      <c r="G18" s="70" t="s">
        <v>615</v>
      </c>
      <c r="H18" s="70"/>
      <c r="I18" s="83" t="s">
        <v>157</v>
      </c>
      <c r="J18" s="77">
        <v>7.939960000000001</v>
      </c>
      <c r="K18" s="79">
        <v>6417</v>
      </c>
      <c r="L18" s="77">
        <v>1.7532143890000005</v>
      </c>
      <c r="M18" s="78">
        <v>3.7048766469690364E-7</v>
      </c>
      <c r="N18" s="78">
        <f t="shared" si="0"/>
        <v>3.8769078304684103E-2</v>
      </c>
      <c r="O18" s="78">
        <f>L18/'סכום נכסי הקרן'!$C$42</f>
        <v>2.1955859700562017E-5</v>
      </c>
    </row>
    <row r="19" spans="2:15">
      <c r="B19" s="76" t="s">
        <v>1596</v>
      </c>
      <c r="C19" s="70" t="s">
        <v>1597</v>
      </c>
      <c r="D19" s="83" t="s">
        <v>26</v>
      </c>
      <c r="E19" s="70"/>
      <c r="F19" s="83" t="s">
        <v>1451</v>
      </c>
      <c r="G19" s="70" t="s">
        <v>615</v>
      </c>
      <c r="H19" s="70"/>
      <c r="I19" s="83" t="s">
        <v>167</v>
      </c>
      <c r="J19" s="77">
        <v>6.9769840000000007</v>
      </c>
      <c r="K19" s="79">
        <v>12649.78</v>
      </c>
      <c r="L19" s="77">
        <v>2.8724225670000001</v>
      </c>
      <c r="M19" s="78">
        <v>1.8889161999054101E-6</v>
      </c>
      <c r="N19" s="78">
        <f t="shared" si="0"/>
        <v>6.3518287394209089E-2</v>
      </c>
      <c r="O19" s="78">
        <f>L19/'סכום נכסי הקרן'!$C$42</f>
        <v>3.5971930915848867E-5</v>
      </c>
    </row>
    <row r="20" spans="2:15">
      <c r="B20" s="76" t="s">
        <v>1598</v>
      </c>
      <c r="C20" s="70" t="s">
        <v>1599</v>
      </c>
      <c r="D20" s="83" t="s">
        <v>131</v>
      </c>
      <c r="E20" s="70"/>
      <c r="F20" s="83" t="s">
        <v>1451</v>
      </c>
      <c r="G20" s="70" t="s">
        <v>615</v>
      </c>
      <c r="H20" s="70"/>
      <c r="I20" s="83" t="s">
        <v>157</v>
      </c>
      <c r="J20" s="77">
        <v>44.965024</v>
      </c>
      <c r="K20" s="79">
        <v>12593.69</v>
      </c>
      <c r="L20" s="77">
        <v>19.485542421000002</v>
      </c>
      <c r="M20" s="78">
        <v>5.4777342856845687E-7</v>
      </c>
      <c r="N20" s="78">
        <f t="shared" si="0"/>
        <v>0.43088656165996864</v>
      </c>
      <c r="O20" s="78">
        <f>L20/'סכום נכסי הקרן'!$C$42</f>
        <v>2.4402140335435353E-4</v>
      </c>
    </row>
    <row r="21" spans="2:15">
      <c r="B21" s="73"/>
      <c r="C21" s="70"/>
      <c r="D21" s="70"/>
      <c r="E21" s="70"/>
      <c r="F21" s="70"/>
      <c r="G21" s="70"/>
      <c r="H21" s="70"/>
      <c r="I21" s="70"/>
      <c r="J21" s="77"/>
      <c r="K21" s="79"/>
      <c r="L21" s="70"/>
      <c r="M21" s="70"/>
      <c r="N21" s="78"/>
      <c r="O21" s="70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85" t="s">
        <v>245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85" t="s">
        <v>106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85" t="s">
        <v>228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85" t="s">
        <v>236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5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5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5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5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59" ht="20.2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BG37" s="4"/>
    </row>
    <row r="38" spans="2:5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BG38" s="3"/>
    </row>
    <row r="39" spans="2:5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5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5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5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5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5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5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5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5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5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2: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2:1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</row>
    <row r="112" spans="2:1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</row>
    <row r="113" spans="2:1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</row>
    <row r="114" spans="2:1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</row>
    <row r="115" spans="2:1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</row>
    <row r="116" spans="2:1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</row>
    <row r="117" spans="2:1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</row>
    <row r="118" spans="2:1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</row>
    <row r="119" spans="2:1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</row>
    <row r="120" spans="2:15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23 B25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J30" sqref="J30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4.8554687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173</v>
      </c>
      <c r="C1" s="68" t="s" vm="1">
        <v>253</v>
      </c>
    </row>
    <row r="2" spans="2:60">
      <c r="B2" s="47" t="s">
        <v>172</v>
      </c>
      <c r="C2" s="68" t="s">
        <v>254</v>
      </c>
    </row>
    <row r="3" spans="2:60">
      <c r="B3" s="47" t="s">
        <v>174</v>
      </c>
      <c r="C3" s="68" t="s">
        <v>255</v>
      </c>
    </row>
    <row r="4" spans="2:60">
      <c r="B4" s="47" t="s">
        <v>175</v>
      </c>
      <c r="C4" s="68">
        <v>8602</v>
      </c>
    </row>
    <row r="6" spans="2:60" ht="26.25" customHeight="1">
      <c r="B6" s="120" t="s">
        <v>203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60" ht="26.25" customHeight="1">
      <c r="B7" s="120" t="s">
        <v>88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BH7" s="3"/>
    </row>
    <row r="8" spans="2:60" s="3" customFormat="1" ht="78.75">
      <c r="B8" s="22" t="s">
        <v>110</v>
      </c>
      <c r="C8" s="30" t="s">
        <v>42</v>
      </c>
      <c r="D8" s="30" t="s">
        <v>113</v>
      </c>
      <c r="E8" s="30" t="s">
        <v>62</v>
      </c>
      <c r="F8" s="30" t="s">
        <v>97</v>
      </c>
      <c r="G8" s="30" t="s">
        <v>230</v>
      </c>
      <c r="H8" s="30" t="s">
        <v>229</v>
      </c>
      <c r="I8" s="30" t="s">
        <v>59</v>
      </c>
      <c r="J8" s="30" t="s">
        <v>56</v>
      </c>
      <c r="K8" s="30" t="s">
        <v>176</v>
      </c>
      <c r="L8" s="66" t="s">
        <v>178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237</v>
      </c>
      <c r="H9" s="16"/>
      <c r="I9" s="16" t="s">
        <v>233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69" t="s">
        <v>45</v>
      </c>
      <c r="C11" s="70"/>
      <c r="D11" s="70"/>
      <c r="E11" s="70"/>
      <c r="F11" s="70"/>
      <c r="G11" s="77"/>
      <c r="H11" s="79"/>
      <c r="I11" s="77">
        <v>0.15051845800000005</v>
      </c>
      <c r="J11" s="70"/>
      <c r="K11" s="78">
        <f>I11/$I$11</f>
        <v>1</v>
      </c>
      <c r="L11" s="78">
        <f>I11/'סכום נכסי הקרן'!$C$42</f>
        <v>1.8849732051753863E-6</v>
      </c>
      <c r="BC11" s="1"/>
      <c r="BD11" s="3"/>
      <c r="BE11" s="1"/>
      <c r="BG11" s="1"/>
    </row>
    <row r="12" spans="2:60" s="4" customFormat="1" ht="18" customHeight="1">
      <c r="B12" s="95" t="s">
        <v>24</v>
      </c>
      <c r="C12" s="70"/>
      <c r="D12" s="70"/>
      <c r="E12" s="70"/>
      <c r="F12" s="70"/>
      <c r="G12" s="77"/>
      <c r="H12" s="79"/>
      <c r="I12" s="77">
        <v>0.15051845800000005</v>
      </c>
      <c r="J12" s="70"/>
      <c r="K12" s="78">
        <f t="shared" ref="K12:K14" si="0">I12/$I$11</f>
        <v>1</v>
      </c>
      <c r="L12" s="78">
        <f>I12/'סכום נכסי הקרן'!$C$42</f>
        <v>1.8849732051753863E-6</v>
      </c>
      <c r="BC12" s="1"/>
      <c r="BD12" s="3"/>
      <c r="BE12" s="1"/>
      <c r="BG12" s="1"/>
    </row>
    <row r="13" spans="2:60">
      <c r="B13" s="89" t="s">
        <v>1600</v>
      </c>
      <c r="C13" s="72"/>
      <c r="D13" s="72"/>
      <c r="E13" s="72"/>
      <c r="F13" s="72"/>
      <c r="G13" s="80"/>
      <c r="H13" s="82"/>
      <c r="I13" s="80">
        <v>0.15051845800000005</v>
      </c>
      <c r="J13" s="72"/>
      <c r="K13" s="81">
        <f t="shared" si="0"/>
        <v>1</v>
      </c>
      <c r="L13" s="81">
        <f>I13/'סכום נכסי הקרן'!$C$42</f>
        <v>1.8849732051753863E-6</v>
      </c>
      <c r="BD13" s="3"/>
    </row>
    <row r="14" spans="2:60" ht="20.25">
      <c r="B14" s="76" t="s">
        <v>1601</v>
      </c>
      <c r="C14" s="70" t="s">
        <v>1602</v>
      </c>
      <c r="D14" s="83" t="s">
        <v>114</v>
      </c>
      <c r="E14" s="83" t="s">
        <v>184</v>
      </c>
      <c r="F14" s="83" t="s">
        <v>158</v>
      </c>
      <c r="G14" s="77">
        <v>29.467200000000002</v>
      </c>
      <c r="H14" s="79">
        <v>510.8</v>
      </c>
      <c r="I14" s="77">
        <v>0.15051845800000005</v>
      </c>
      <c r="J14" s="78">
        <v>3.5054689679415994E-6</v>
      </c>
      <c r="K14" s="78">
        <f t="shared" si="0"/>
        <v>1</v>
      </c>
      <c r="L14" s="78">
        <f>I14/'סכום נכסי הקרן'!$C$42</f>
        <v>1.8849732051753863E-6</v>
      </c>
      <c r="BD14" s="4"/>
    </row>
    <row r="15" spans="2:60">
      <c r="B15" s="73"/>
      <c r="C15" s="70"/>
      <c r="D15" s="70"/>
      <c r="E15" s="70"/>
      <c r="F15" s="70"/>
      <c r="G15" s="77"/>
      <c r="H15" s="79"/>
      <c r="I15" s="70"/>
      <c r="J15" s="70"/>
      <c r="K15" s="78"/>
      <c r="L15" s="70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5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56">
      <c r="B18" s="85" t="s">
        <v>245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56" ht="20.25">
      <c r="B19" s="85" t="s">
        <v>106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BC19" s="4"/>
    </row>
    <row r="20" spans="2:56">
      <c r="B20" s="85" t="s">
        <v>228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BD20" s="3"/>
    </row>
    <row r="21" spans="2:56">
      <c r="B21" s="85" t="s">
        <v>236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  <ds:schemaRef ds:uri="a46656d4-8850-49b3-aebd-68bd05f7f43d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2020-12-02T14:51:35Z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